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CERF\Programme Section\02 UFE\UFE 28 Round II 2019\02 Analysis\04 UFE Analysis\"/>
    </mc:Choice>
  </mc:AlternateContent>
  <xr:revisionPtr revIDLastSave="0" documentId="13_ncr:1_{4DE6DE52-3C66-4870-BAA7-844F1AC48983}" xr6:coauthVersionLast="41" xr6:coauthVersionMax="41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Tableau" sheetId="20" state="hidden" r:id="rId1"/>
    <sheet name="CERF UFE 2019-1 All Data" sheetId="5" r:id="rId2"/>
    <sheet name="Apportionment" sheetId="24" state="hidden" r:id="rId3"/>
    <sheet name="Apportionment chart" sheetId="25" state="hidden" r:id="rId4"/>
    <sheet name="Apportionment - Libya" sheetId="22" state="hidden" r:id="rId5"/>
    <sheet name="20190701FTS" sheetId="18" state="hidden" r:id="rId6"/>
    <sheet name="INFORM mid2019" sheetId="6" state="hidden" r:id="rId7"/>
    <sheet name="UCDP 2018" sheetId="12" state="hidden" r:id="rId8"/>
    <sheet name="PTS-2017" sheetId="7" state="hidden" r:id="rId9"/>
    <sheet name="OECD VAW " sheetId="10" state="hidden" r:id="rId10"/>
    <sheet name="VAW Pivot" sheetId="15" state="hidden" r:id="rId11"/>
    <sheet name="VAW Score" sheetId="17" state="hidden" r:id="rId12"/>
    <sheet name="UFEWG votes on non-HRP countrie" sheetId="23" state="hidden" r:id="rId13"/>
    <sheet name="UFEWG votes on HRP countries" sheetId="21" state="hidden" r:id="rId14"/>
  </sheets>
  <externalReferences>
    <externalReference r:id="rId15"/>
    <externalReference r:id="rId16"/>
  </externalReferences>
  <definedNames>
    <definedName name="_xlnm._FilterDatabase" localSheetId="5" hidden="1">'20190701FTS'!$A$1:$F$1</definedName>
    <definedName name="_xlnm._FilterDatabase" localSheetId="2" hidden="1">Apportionment!$A$31:$W$31</definedName>
    <definedName name="_xlnm._FilterDatabase" localSheetId="1" hidden="1">'CERF UFE 2019-1 All Data'!$A$3:$AZ$153</definedName>
    <definedName name="_xlnm._FilterDatabase" localSheetId="9" hidden="1">'OECD VAW '!$A$1:$H$736</definedName>
    <definedName name="_xlnm._FilterDatabase" localSheetId="8" hidden="1">'PTS-2017'!$A$1:$K$8817</definedName>
    <definedName name="_xlnm._FilterDatabase" localSheetId="0" hidden="1">Tableau!$A$1:$AJ$151</definedName>
    <definedName name="_xlnm._FilterDatabase" localSheetId="7" hidden="1">'UCDP 2018'!$A$1:$T$35</definedName>
    <definedName name="_xlnm._FilterDatabase" localSheetId="13" hidden="1">'UFEWG votes on HRP countries'!$B$1:$N$20</definedName>
    <definedName name="_xlnm._FilterDatabase" localSheetId="12" hidden="1">'UFEWG votes on non-HRP countrie'!$A$3:$N$11</definedName>
    <definedName name="_xlnm._FilterDatabase" localSheetId="11" hidden="1">'VAW Score'!$A$4:$J$167</definedName>
    <definedName name="aergserg" localSheetId="2">'[1]CERF UFE 2018-1 All Data'!#REF!</definedName>
    <definedName name="aergserg">'[1]CERF UFE 2018-1 All Data'!#REF!</definedName>
    <definedName name="Analyzed" localSheetId="2">'CERF UFE 2019-1 All Data'!#REF!</definedName>
    <definedName name="Analyzed" localSheetId="10">'CERF UFE 2019-1 All Data'!#REF!</definedName>
    <definedName name="Analyzed" localSheetId="11">'CERF UFE 2019-1 All Data'!#REF!</definedName>
    <definedName name="Analyzed">'CERF UFE 2019-1 All Data'!#REF!</definedName>
    <definedName name="IDPs" localSheetId="2">'CERF UFE 2019-1 All Data'!#REF!</definedName>
    <definedName name="IDPs" localSheetId="10">'CERF UFE 2019-1 All Data'!#REF!</definedName>
    <definedName name="IDPs" localSheetId="11">'CERF UFE 2019-1 All Data'!#REF!</definedName>
    <definedName name="IDPs">'CERF UFE 2019-1 All Data'!#REF!</definedName>
    <definedName name="INFORM" localSheetId="2">'[1]CERF UFE 2018-1 All Data'!#REF!</definedName>
    <definedName name="INFORM" localSheetId="4">'[1]CERF UFE 2018-1 All Data'!#REF!</definedName>
    <definedName name="INFORM" localSheetId="10">'CERF UFE 2019-1 All Data'!#REF!</definedName>
    <definedName name="INFORM" localSheetId="11">'CERF UFE 2019-1 All Data'!#REF!</definedName>
    <definedName name="INFORM">'CERF UFE 2019-1 All Data'!#REF!</definedName>
    <definedName name="joij" localSheetId="2">'[1]CERF UFE 2018-1 All Data'!#REF!</definedName>
    <definedName name="joij" localSheetId="4">'[1]CERF UFE 2018-1 All Data'!#REF!</definedName>
    <definedName name="joij" localSheetId="10">'CERF UFE 2019-1 All Data'!#REF!</definedName>
    <definedName name="joij" localSheetId="11">'CERF UFE 2019-1 All Data'!#REF!</definedName>
    <definedName name="joij">'CERF UFE 2019-1 All Data'!#REF!</definedName>
    <definedName name="MID" localSheetId="2">'[1]CERF UFE 2018-1 All Data'!#REF!</definedName>
    <definedName name="MID" localSheetId="4">'[1]CERF UFE 2018-1 All Data'!#REF!</definedName>
    <definedName name="MID" localSheetId="10">'CERF UFE 2019-1 All Data'!#REF!</definedName>
    <definedName name="MID" localSheetId="11">'CERF UFE 2019-1 All Data'!#REF!</definedName>
    <definedName name="MID">'CERF UFE 2019-1 All Data'!#REF!</definedName>
    <definedName name="zz" localSheetId="2">'CERF UFE 2019-1 All Data'!#REF!</definedName>
    <definedName name="zz" localSheetId="11">'CERF UFE 2019-1 All Data'!#REF!</definedName>
    <definedName name="zz">'CERF UFE 2019-1 All Data'!#REF!</definedName>
  </definedNames>
  <calcPr calcId="191029"/>
  <pivotCaches>
    <pivotCache cacheId="0" r:id="rId1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4" i="5"/>
  <c r="P4" i="5" l="1"/>
  <c r="U64" i="24" l="1"/>
  <c r="Q63" i="24"/>
  <c r="Q62" i="24"/>
  <c r="H62" i="24"/>
  <c r="G62" i="24"/>
  <c r="Q61" i="24"/>
  <c r="Q60" i="24"/>
  <c r="Q59" i="24"/>
  <c r="Q58" i="24"/>
  <c r="Q57" i="24"/>
  <c r="Q56" i="24"/>
  <c r="H56" i="24"/>
  <c r="G56" i="24"/>
  <c r="I62" i="24" l="1"/>
  <c r="W62" i="24" s="1"/>
  <c r="J62" i="24"/>
  <c r="K62" i="24" s="1"/>
  <c r="I56" i="24"/>
  <c r="W56" i="24" s="1"/>
  <c r="J56" i="24"/>
  <c r="K56" i="24" s="1"/>
  <c r="U14" i="24"/>
  <c r="U27" i="24"/>
  <c r="U39" i="24"/>
  <c r="Q45" i="24" l="1"/>
  <c r="Q46" i="24"/>
  <c r="Q47" i="24"/>
  <c r="Q48" i="24"/>
  <c r="Q49" i="24"/>
  <c r="Q44" i="24"/>
  <c r="U50" i="24"/>
  <c r="H44" i="24"/>
  <c r="G44" i="24"/>
  <c r="I44" i="24" l="1"/>
  <c r="W44" i="24" s="1"/>
  <c r="Q50" i="24"/>
  <c r="J44" i="24"/>
  <c r="K44" i="24" s="1"/>
  <c r="AE151" i="20"/>
  <c r="AE149" i="20"/>
  <c r="AE147" i="20"/>
  <c r="AE143" i="20"/>
  <c r="AE130" i="20"/>
  <c r="AE128" i="20"/>
  <c r="AE126" i="20"/>
  <c r="AE124" i="20"/>
  <c r="AE104" i="20"/>
  <c r="AE103" i="20"/>
  <c r="AE100" i="20"/>
  <c r="AE99" i="20"/>
  <c r="AE94" i="20"/>
  <c r="AE83" i="20"/>
  <c r="AE78" i="20"/>
  <c r="AE70" i="20"/>
  <c r="AE63" i="20"/>
  <c r="AE58" i="20"/>
  <c r="AE48" i="20"/>
  <c r="AE46" i="20"/>
  <c r="AE42" i="20"/>
  <c r="AE41" i="20"/>
  <c r="AE29" i="20"/>
  <c r="AE28" i="20"/>
  <c r="AE27" i="20"/>
  <c r="AE24" i="20"/>
  <c r="AE12" i="20"/>
  <c r="AE2" i="20"/>
  <c r="AG149" i="20"/>
  <c r="AG143" i="20"/>
  <c r="AG130" i="20"/>
  <c r="AG128" i="20"/>
  <c r="AG126" i="20"/>
  <c r="AG124" i="20"/>
  <c r="AG104" i="20"/>
  <c r="AG103" i="20"/>
  <c r="AG100" i="20"/>
  <c r="AG99" i="20"/>
  <c r="AG94" i="20"/>
  <c r="AG83" i="20"/>
  <c r="AG78" i="20"/>
  <c r="AG70" i="20"/>
  <c r="AG63" i="20"/>
  <c r="AG58" i="20"/>
  <c r="AG48" i="20"/>
  <c r="AG41" i="20"/>
  <c r="AG29" i="20"/>
  <c r="AG28" i="20"/>
  <c r="AG27" i="20"/>
  <c r="AG24" i="20"/>
  <c r="AG12" i="20"/>
  <c r="AG2" i="20"/>
  <c r="AD85" i="5"/>
  <c r="AC23" i="20"/>
  <c r="AG23" i="20" s="1"/>
  <c r="AB25" i="5"/>
  <c r="Q25" i="24"/>
  <c r="Q20" i="24"/>
  <c r="Q22" i="24"/>
  <c r="Q24" i="24"/>
  <c r="Q23" i="24"/>
  <c r="Q21" i="24"/>
  <c r="Q19" i="24"/>
  <c r="Q26" i="24"/>
  <c r="Q12" i="24"/>
  <c r="Q8" i="24"/>
  <c r="Q11" i="24"/>
  <c r="Q10" i="24"/>
  <c r="Q9" i="24"/>
  <c r="Q7" i="24"/>
  <c r="Q13" i="24"/>
  <c r="Q33" i="24"/>
  <c r="Q34" i="24"/>
  <c r="Q35" i="24"/>
  <c r="Q32" i="24"/>
  <c r="H32" i="24"/>
  <c r="G32" i="24"/>
  <c r="Q36" i="24"/>
  <c r="Q38" i="24"/>
  <c r="Q37" i="24"/>
  <c r="H19" i="24"/>
  <c r="G19" i="24"/>
  <c r="H20" i="24"/>
  <c r="G20" i="24"/>
  <c r="H7" i="24"/>
  <c r="G7" i="24"/>
  <c r="H8" i="24"/>
  <c r="G8" i="24"/>
  <c r="G45" i="24" l="1"/>
  <c r="G57" i="24"/>
  <c r="Q14" i="24"/>
  <c r="Q39" i="24"/>
  <c r="Q27" i="24"/>
  <c r="G34" i="24"/>
  <c r="G23" i="24"/>
  <c r="G10" i="24"/>
  <c r="AE23" i="20"/>
  <c r="I8" i="24"/>
  <c r="W8" i="24" s="1"/>
  <c r="J20" i="24"/>
  <c r="K20" i="24" s="1"/>
  <c r="I19" i="24"/>
  <c r="W19" i="24" s="1"/>
  <c r="J19" i="24"/>
  <c r="K19" i="24" s="1"/>
  <c r="I32" i="24"/>
  <c r="I20" i="24"/>
  <c r="W20" i="24" s="1"/>
  <c r="I7" i="24"/>
  <c r="W7" i="24" s="1"/>
  <c r="J32" i="24"/>
  <c r="K32" i="24" s="1"/>
  <c r="J7" i="24"/>
  <c r="K7" i="24" s="1"/>
  <c r="J8" i="24"/>
  <c r="K8" i="24" s="1"/>
  <c r="W32" i="24" l="1"/>
  <c r="Q36" i="22" l="1"/>
  <c r="Q37" i="22"/>
  <c r="Q38" i="22"/>
  <c r="Q39" i="22"/>
  <c r="Q40" i="22"/>
  <c r="Q41" i="22"/>
  <c r="Q35" i="22"/>
  <c r="G40" i="22"/>
  <c r="H38" i="22"/>
  <c r="G38" i="22"/>
  <c r="Q22" i="22"/>
  <c r="Q23" i="22"/>
  <c r="Q24" i="22"/>
  <c r="Q25" i="22"/>
  <c r="Q27" i="22"/>
  <c r="Q26" i="22"/>
  <c r="Q28" i="22"/>
  <c r="Q29" i="22"/>
  <c r="Q21" i="22"/>
  <c r="H29" i="22"/>
  <c r="G29" i="22"/>
  <c r="G27" i="22"/>
  <c r="H23" i="22"/>
  <c r="G23" i="22"/>
  <c r="Q9" i="22"/>
  <c r="Q10" i="22"/>
  <c r="Q11" i="22"/>
  <c r="Q14" i="22"/>
  <c r="Q13" i="22"/>
  <c r="Q12" i="22"/>
  <c r="Q15" i="22"/>
  <c r="Q8" i="22"/>
  <c r="E29" i="18"/>
  <c r="H15" i="22"/>
  <c r="H10" i="22"/>
  <c r="G15" i="22"/>
  <c r="G10" i="22"/>
  <c r="N10" i="23"/>
  <c r="M10" i="23"/>
  <c r="L10" i="23"/>
  <c r="N9" i="23"/>
  <c r="M9" i="23"/>
  <c r="L9" i="23"/>
  <c r="N8" i="23"/>
  <c r="M8" i="23"/>
  <c r="L8" i="23"/>
  <c r="N7" i="23"/>
  <c r="M7" i="23"/>
  <c r="L7" i="23"/>
  <c r="N6" i="23"/>
  <c r="M6" i="23"/>
  <c r="L6" i="23"/>
  <c r="N5" i="23"/>
  <c r="M5" i="23"/>
  <c r="L5" i="23"/>
  <c r="N4" i="23"/>
  <c r="M4" i="23"/>
  <c r="L4" i="23"/>
  <c r="I38" i="22" l="1"/>
  <c r="I23" i="22"/>
  <c r="W23" i="22" s="1"/>
  <c r="I29" i="22"/>
  <c r="W29" i="22" s="1"/>
  <c r="J38" i="22"/>
  <c r="K38" i="22" s="1"/>
  <c r="J29" i="22"/>
  <c r="K29" i="22" s="1"/>
  <c r="J23" i="22"/>
  <c r="K23" i="22" s="1"/>
  <c r="Q182" i="22"/>
  <c r="J182" i="22"/>
  <c r="K182" i="22" s="1"/>
  <c r="I182" i="22"/>
  <c r="W182" i="22" s="1"/>
  <c r="Q181" i="22"/>
  <c r="J181" i="22"/>
  <c r="K181" i="22" s="1"/>
  <c r="I181" i="22"/>
  <c r="Q180" i="22"/>
  <c r="J180" i="22"/>
  <c r="K180" i="22" s="1"/>
  <c r="I180" i="22"/>
  <c r="W180" i="22" s="1"/>
  <c r="Q179" i="22"/>
  <c r="N179" i="22"/>
  <c r="O179" i="22" s="1"/>
  <c r="J179" i="22"/>
  <c r="K179" i="22" s="1"/>
  <c r="I179" i="22"/>
  <c r="W179" i="22" s="1"/>
  <c r="Q178" i="22"/>
  <c r="N178" i="22"/>
  <c r="O178" i="22" s="1"/>
  <c r="J178" i="22"/>
  <c r="K178" i="22" s="1"/>
  <c r="I178" i="22"/>
  <c r="W178" i="22" s="1"/>
  <c r="Q177" i="22"/>
  <c r="N177" i="22"/>
  <c r="O177" i="22" s="1"/>
  <c r="J177" i="22"/>
  <c r="K177" i="22" s="1"/>
  <c r="I177" i="22"/>
  <c r="W177" i="22" s="1"/>
  <c r="Q176" i="22"/>
  <c r="N176" i="22"/>
  <c r="O176" i="22" s="1"/>
  <c r="J176" i="22"/>
  <c r="K176" i="22" s="1"/>
  <c r="I176" i="22"/>
  <c r="W176" i="22" s="1"/>
  <c r="Q175" i="22"/>
  <c r="N175" i="22"/>
  <c r="O175" i="22" s="1"/>
  <c r="J175" i="22"/>
  <c r="K175" i="22" s="1"/>
  <c r="I175" i="22"/>
  <c r="W175" i="22" s="1"/>
  <c r="Q169" i="22"/>
  <c r="J169" i="22"/>
  <c r="K169" i="22" s="1"/>
  <c r="I169" i="22"/>
  <c r="Q168" i="22"/>
  <c r="J168" i="22"/>
  <c r="K168" i="22" s="1"/>
  <c r="I168" i="22"/>
  <c r="W168" i="22" s="1"/>
  <c r="Q167" i="22"/>
  <c r="J167" i="22"/>
  <c r="K167" i="22" s="1"/>
  <c r="I167" i="22"/>
  <c r="Q166" i="22"/>
  <c r="N166" i="22"/>
  <c r="O166" i="22" s="1"/>
  <c r="J166" i="22"/>
  <c r="K166" i="22" s="1"/>
  <c r="I166" i="22"/>
  <c r="W166" i="22" s="1"/>
  <c r="Q165" i="22"/>
  <c r="N165" i="22"/>
  <c r="O165" i="22" s="1"/>
  <c r="J165" i="22"/>
  <c r="K165" i="22" s="1"/>
  <c r="I165" i="22"/>
  <c r="W165" i="22" s="1"/>
  <c r="Q164" i="22"/>
  <c r="N164" i="22"/>
  <c r="O164" i="22" s="1"/>
  <c r="J164" i="22"/>
  <c r="K164" i="22" s="1"/>
  <c r="I164" i="22"/>
  <c r="W164" i="22" s="1"/>
  <c r="Q163" i="22"/>
  <c r="N163" i="22"/>
  <c r="O163" i="22" s="1"/>
  <c r="J163" i="22"/>
  <c r="K163" i="22" s="1"/>
  <c r="I163" i="22"/>
  <c r="W163" i="22" s="1"/>
  <c r="Q162" i="22"/>
  <c r="N162" i="22"/>
  <c r="O162" i="22" s="1"/>
  <c r="J162" i="22"/>
  <c r="K162" i="22" s="1"/>
  <c r="I162" i="22"/>
  <c r="Q156" i="22"/>
  <c r="J156" i="22"/>
  <c r="K156" i="22" s="1"/>
  <c r="I156" i="22"/>
  <c r="W156" i="22" s="1"/>
  <c r="Q155" i="22"/>
  <c r="J155" i="22"/>
  <c r="K155" i="22" s="1"/>
  <c r="I155" i="22"/>
  <c r="W155" i="22" s="1"/>
  <c r="Q154" i="22"/>
  <c r="J154" i="22"/>
  <c r="K154" i="22" s="1"/>
  <c r="I154" i="22"/>
  <c r="W154" i="22" s="1"/>
  <c r="Q153" i="22"/>
  <c r="N153" i="22"/>
  <c r="O153" i="22" s="1"/>
  <c r="J153" i="22"/>
  <c r="K153" i="22" s="1"/>
  <c r="I153" i="22"/>
  <c r="Q152" i="22"/>
  <c r="N152" i="22"/>
  <c r="O152" i="22" s="1"/>
  <c r="J152" i="22"/>
  <c r="K152" i="22" s="1"/>
  <c r="I152" i="22"/>
  <c r="Q151" i="22"/>
  <c r="N151" i="22"/>
  <c r="O151" i="22" s="1"/>
  <c r="J151" i="22"/>
  <c r="K151" i="22" s="1"/>
  <c r="I151" i="22"/>
  <c r="W151" i="22" s="1"/>
  <c r="Q150" i="22"/>
  <c r="N150" i="22"/>
  <c r="O150" i="22" s="1"/>
  <c r="J150" i="22"/>
  <c r="K150" i="22" s="1"/>
  <c r="I150" i="22"/>
  <c r="Q149" i="22"/>
  <c r="N149" i="22"/>
  <c r="O149" i="22" s="1"/>
  <c r="J149" i="22"/>
  <c r="K149" i="22" s="1"/>
  <c r="I149" i="22"/>
  <c r="W149" i="22" s="1"/>
  <c r="Q148" i="22"/>
  <c r="N148" i="22"/>
  <c r="O148" i="22" s="1"/>
  <c r="J148" i="22"/>
  <c r="K148" i="22" s="1"/>
  <c r="I148" i="22"/>
  <c r="W148" i="22" s="1"/>
  <c r="Q140" i="22"/>
  <c r="J140" i="22"/>
  <c r="K140" i="22" s="1"/>
  <c r="I140" i="22"/>
  <c r="W140" i="22" s="1"/>
  <c r="Q139" i="22"/>
  <c r="J139" i="22"/>
  <c r="K139" i="22" s="1"/>
  <c r="I139" i="22"/>
  <c r="Q138" i="22"/>
  <c r="J138" i="22"/>
  <c r="K138" i="22" s="1"/>
  <c r="I138" i="22"/>
  <c r="W138" i="22" s="1"/>
  <c r="Q137" i="22"/>
  <c r="N137" i="22"/>
  <c r="O137" i="22" s="1"/>
  <c r="J137" i="22"/>
  <c r="K137" i="22" s="1"/>
  <c r="I137" i="22"/>
  <c r="W137" i="22" s="1"/>
  <c r="Q136" i="22"/>
  <c r="N136" i="22"/>
  <c r="O136" i="22" s="1"/>
  <c r="J136" i="22"/>
  <c r="K136" i="22" s="1"/>
  <c r="I136" i="22"/>
  <c r="W136" i="22" s="1"/>
  <c r="Q135" i="22"/>
  <c r="N135" i="22"/>
  <c r="O135" i="22" s="1"/>
  <c r="J135" i="22"/>
  <c r="K135" i="22" s="1"/>
  <c r="I135" i="22"/>
  <c r="W135" i="22" s="1"/>
  <c r="Q134" i="22"/>
  <c r="N134" i="22"/>
  <c r="O134" i="22" s="1"/>
  <c r="J134" i="22"/>
  <c r="K134" i="22" s="1"/>
  <c r="I134" i="22"/>
  <c r="Q133" i="22"/>
  <c r="N133" i="22"/>
  <c r="O133" i="22" s="1"/>
  <c r="J133" i="22"/>
  <c r="K133" i="22" s="1"/>
  <c r="I133" i="22"/>
  <c r="W133" i="22" s="1"/>
  <c r="Q127" i="22"/>
  <c r="J127" i="22"/>
  <c r="K127" i="22" s="1"/>
  <c r="I127" i="22"/>
  <c r="W127" i="22" s="1"/>
  <c r="Q126" i="22"/>
  <c r="J126" i="22"/>
  <c r="K126" i="22" s="1"/>
  <c r="I126" i="22"/>
  <c r="W126" i="22" s="1"/>
  <c r="Q125" i="22"/>
  <c r="J125" i="22"/>
  <c r="K125" i="22" s="1"/>
  <c r="I125" i="22"/>
  <c r="W125" i="22" s="1"/>
  <c r="Q124" i="22"/>
  <c r="N124" i="22"/>
  <c r="O124" i="22" s="1"/>
  <c r="J124" i="22"/>
  <c r="K124" i="22" s="1"/>
  <c r="I124" i="22"/>
  <c r="W124" i="22" s="1"/>
  <c r="Q123" i="22"/>
  <c r="N123" i="22"/>
  <c r="O123" i="22" s="1"/>
  <c r="J123" i="22"/>
  <c r="K123" i="22" s="1"/>
  <c r="I123" i="22"/>
  <c r="W123" i="22" s="1"/>
  <c r="Q122" i="22"/>
  <c r="N122" i="22"/>
  <c r="O122" i="22" s="1"/>
  <c r="J122" i="22"/>
  <c r="K122" i="22" s="1"/>
  <c r="I122" i="22"/>
  <c r="W122" i="22" s="1"/>
  <c r="Q121" i="22"/>
  <c r="N121" i="22"/>
  <c r="O121" i="22" s="1"/>
  <c r="J121" i="22"/>
  <c r="K121" i="22" s="1"/>
  <c r="I121" i="22"/>
  <c r="W121" i="22" s="1"/>
  <c r="Q115" i="22"/>
  <c r="J115" i="22"/>
  <c r="K115" i="22" s="1"/>
  <c r="I115" i="22"/>
  <c r="Q114" i="22"/>
  <c r="J114" i="22"/>
  <c r="K114" i="22" s="1"/>
  <c r="I114" i="22"/>
  <c r="Q113" i="22"/>
  <c r="J113" i="22"/>
  <c r="K113" i="22" s="1"/>
  <c r="I113" i="22"/>
  <c r="Q112" i="22"/>
  <c r="J112" i="22"/>
  <c r="K112" i="22" s="1"/>
  <c r="I112" i="22"/>
  <c r="Q111" i="22"/>
  <c r="N111" i="22"/>
  <c r="O111" i="22" s="1"/>
  <c r="J111" i="22"/>
  <c r="K111" i="22" s="1"/>
  <c r="I111" i="22"/>
  <c r="W111" i="22" s="1"/>
  <c r="Q110" i="22"/>
  <c r="N110" i="22"/>
  <c r="O110" i="22" s="1"/>
  <c r="J110" i="22"/>
  <c r="K110" i="22" s="1"/>
  <c r="I110" i="22"/>
  <c r="Q109" i="22"/>
  <c r="N109" i="22"/>
  <c r="O109" i="22" s="1"/>
  <c r="J109" i="22"/>
  <c r="K109" i="22" s="1"/>
  <c r="I109" i="22"/>
  <c r="W109" i="22" s="1"/>
  <c r="Q108" i="22"/>
  <c r="N108" i="22"/>
  <c r="O108" i="22" s="1"/>
  <c r="J108" i="22"/>
  <c r="K108" i="22" s="1"/>
  <c r="I108" i="22"/>
  <c r="Q107" i="22"/>
  <c r="N107" i="22"/>
  <c r="O107" i="22" s="1"/>
  <c r="J107" i="22"/>
  <c r="K107" i="22" s="1"/>
  <c r="I107" i="22"/>
  <c r="W107" i="22" s="1"/>
  <c r="Q106" i="22"/>
  <c r="N106" i="22"/>
  <c r="O106" i="22" s="1"/>
  <c r="J106" i="22"/>
  <c r="K106" i="22" s="1"/>
  <c r="I106" i="22"/>
  <c r="W106" i="22" s="1"/>
  <c r="Q100" i="22"/>
  <c r="J100" i="22"/>
  <c r="K100" i="22" s="1"/>
  <c r="I100" i="22"/>
  <c r="Q99" i="22"/>
  <c r="J99" i="22"/>
  <c r="K99" i="22" s="1"/>
  <c r="I99" i="22"/>
  <c r="W99" i="22" s="1"/>
  <c r="Q98" i="22"/>
  <c r="J98" i="22"/>
  <c r="K98" i="22" s="1"/>
  <c r="I98" i="22"/>
  <c r="Q97" i="22"/>
  <c r="N97" i="22"/>
  <c r="O97" i="22" s="1"/>
  <c r="J97" i="22"/>
  <c r="K97" i="22" s="1"/>
  <c r="I97" i="22"/>
  <c r="W97" i="22" s="1"/>
  <c r="Q96" i="22"/>
  <c r="N96" i="22"/>
  <c r="O96" i="22" s="1"/>
  <c r="J96" i="22"/>
  <c r="K96" i="22" s="1"/>
  <c r="I96" i="22"/>
  <c r="W96" i="22" s="1"/>
  <c r="Q95" i="22"/>
  <c r="N95" i="22"/>
  <c r="O95" i="22" s="1"/>
  <c r="J95" i="22"/>
  <c r="K95" i="22" s="1"/>
  <c r="I95" i="22"/>
  <c r="W95" i="22" s="1"/>
  <c r="Q94" i="22"/>
  <c r="N94" i="22"/>
  <c r="O94" i="22" s="1"/>
  <c r="J94" i="22"/>
  <c r="K94" i="22" s="1"/>
  <c r="I94" i="22"/>
  <c r="W94" i="22" s="1"/>
  <c r="Q93" i="22"/>
  <c r="N93" i="22"/>
  <c r="O93" i="22" s="1"/>
  <c r="J93" i="22"/>
  <c r="K93" i="22" s="1"/>
  <c r="I93" i="22"/>
  <c r="Q87" i="22"/>
  <c r="J87" i="22"/>
  <c r="K87" i="22" s="1"/>
  <c r="I87" i="22"/>
  <c r="W87" i="22" s="1"/>
  <c r="Q86" i="22"/>
  <c r="J86" i="22"/>
  <c r="K86" i="22" s="1"/>
  <c r="I86" i="22"/>
  <c r="W86" i="22" s="1"/>
  <c r="Q85" i="22"/>
  <c r="J85" i="22"/>
  <c r="K85" i="22" s="1"/>
  <c r="I85" i="22"/>
  <c r="Q84" i="22"/>
  <c r="J84" i="22"/>
  <c r="K84" i="22" s="1"/>
  <c r="I84" i="22"/>
  <c r="Q83" i="22"/>
  <c r="J83" i="22"/>
  <c r="K83" i="22" s="1"/>
  <c r="I83" i="22"/>
  <c r="W83" i="22" s="1"/>
  <c r="Q82" i="22"/>
  <c r="N82" i="22"/>
  <c r="O82" i="22" s="1"/>
  <c r="J82" i="22"/>
  <c r="K82" i="22" s="1"/>
  <c r="I82" i="22"/>
  <c r="W82" i="22" s="1"/>
  <c r="Q81" i="22"/>
  <c r="N81" i="22"/>
  <c r="O81" i="22" s="1"/>
  <c r="J81" i="22"/>
  <c r="K81" i="22" s="1"/>
  <c r="I81" i="22"/>
  <c r="W81" i="22" s="1"/>
  <c r="Q80" i="22"/>
  <c r="N80" i="22"/>
  <c r="O80" i="22" s="1"/>
  <c r="J80" i="22"/>
  <c r="K80" i="22" s="1"/>
  <c r="I80" i="22"/>
  <c r="W80" i="22" s="1"/>
  <c r="Q79" i="22"/>
  <c r="N79" i="22"/>
  <c r="O79" i="22" s="1"/>
  <c r="J79" i="22"/>
  <c r="K79" i="22" s="1"/>
  <c r="I79" i="22"/>
  <c r="W79" i="22" s="1"/>
  <c r="Q78" i="22"/>
  <c r="N78" i="22"/>
  <c r="O78" i="22" s="1"/>
  <c r="J78" i="22"/>
  <c r="K78" i="22" s="1"/>
  <c r="I78" i="22"/>
  <c r="W78" i="22" s="1"/>
  <c r="Q77" i="22"/>
  <c r="N77" i="22"/>
  <c r="O77" i="22" s="1"/>
  <c r="J77" i="22"/>
  <c r="K77" i="22" s="1"/>
  <c r="I77" i="22"/>
  <c r="W77" i="22" s="1"/>
  <c r="J15" i="22"/>
  <c r="K15" i="22" s="1"/>
  <c r="I15" i="22"/>
  <c r="J10" i="22"/>
  <c r="K10" i="22" s="1"/>
  <c r="I10" i="22"/>
  <c r="P107" i="22" l="1"/>
  <c r="P109" i="22"/>
  <c r="P110" i="22"/>
  <c r="P78" i="22"/>
  <c r="P108" i="22"/>
  <c r="P111" i="22"/>
  <c r="P151" i="22"/>
  <c r="P153" i="22"/>
  <c r="P77" i="22"/>
  <c r="P93" i="22"/>
  <c r="P94" i="22"/>
  <c r="P96" i="22"/>
  <c r="P136" i="22"/>
  <c r="P81" i="22"/>
  <c r="P82" i="22"/>
  <c r="P123" i="22"/>
  <c r="P149" i="22"/>
  <c r="P79" i="22"/>
  <c r="P175" i="22"/>
  <c r="P176" i="22"/>
  <c r="P177" i="22"/>
  <c r="P178" i="22"/>
  <c r="P106" i="22"/>
  <c r="P164" i="22"/>
  <c r="P165" i="22"/>
  <c r="I170" i="22"/>
  <c r="L168" i="22" s="1"/>
  <c r="R168" i="22" s="1"/>
  <c r="S168" i="22" s="1"/>
  <c r="P166" i="22"/>
  <c r="P163" i="22"/>
  <c r="P137" i="22"/>
  <c r="P97" i="22"/>
  <c r="P124" i="22"/>
  <c r="P134" i="22"/>
  <c r="P148" i="22"/>
  <c r="W162" i="22"/>
  <c r="P179" i="22"/>
  <c r="P150" i="22"/>
  <c r="P95" i="22"/>
  <c r="P80" i="22"/>
  <c r="W85" i="22"/>
  <c r="W15" i="22"/>
  <c r="I88" i="22"/>
  <c r="L80" i="22" s="1"/>
  <c r="R80" i="22" s="1"/>
  <c r="S80" i="22" s="1"/>
  <c r="T80" i="22" s="1"/>
  <c r="W98" i="22"/>
  <c r="W84" i="22"/>
  <c r="I101" i="22"/>
  <c r="W93" i="22"/>
  <c r="W113" i="22"/>
  <c r="W100" i="22"/>
  <c r="I116" i="22"/>
  <c r="L113" i="22" s="1"/>
  <c r="R113" i="22" s="1"/>
  <c r="S113" i="22" s="1"/>
  <c r="W108" i="22"/>
  <c r="W110" i="22"/>
  <c r="W114" i="22"/>
  <c r="W115" i="22"/>
  <c r="P121" i="22"/>
  <c r="W134" i="22"/>
  <c r="W139" i="22"/>
  <c r="U139" i="22"/>
  <c r="U140" i="22"/>
  <c r="P152" i="22"/>
  <c r="W112" i="22"/>
  <c r="P135" i="22"/>
  <c r="L167" i="22"/>
  <c r="R167" i="22" s="1"/>
  <c r="S167" i="22" s="1"/>
  <c r="W167" i="22"/>
  <c r="I128" i="22"/>
  <c r="W153" i="22"/>
  <c r="L162" i="22"/>
  <c r="R162" i="22" s="1"/>
  <c r="S162" i="22" s="1"/>
  <c r="W169" i="22"/>
  <c r="W181" i="22"/>
  <c r="I141" i="22"/>
  <c r="L140" i="22" s="1"/>
  <c r="R140" i="22" s="1"/>
  <c r="S140" i="22" s="1"/>
  <c r="T140" i="22" s="1"/>
  <c r="P133" i="22"/>
  <c r="U138" i="22"/>
  <c r="I157" i="22"/>
  <c r="P122" i="22"/>
  <c r="P162" i="22"/>
  <c r="I183" i="22"/>
  <c r="L164" i="22" l="1"/>
  <c r="R164" i="22" s="1"/>
  <c r="S164" i="22" s="1"/>
  <c r="T164" i="22" s="1"/>
  <c r="L166" i="22"/>
  <c r="R166" i="22" s="1"/>
  <c r="S166" i="22" s="1"/>
  <c r="V166" i="22" s="1"/>
  <c r="L169" i="22"/>
  <c r="R169" i="22" s="1"/>
  <c r="S169" i="22" s="1"/>
  <c r="T169" i="22" s="1"/>
  <c r="L165" i="22"/>
  <c r="R165" i="22" s="1"/>
  <c r="S165" i="22" s="1"/>
  <c r="T165" i="22" s="1"/>
  <c r="L112" i="22"/>
  <c r="R112" i="22" s="1"/>
  <c r="S112" i="22" s="1"/>
  <c r="L115" i="22"/>
  <c r="R115" i="22" s="1"/>
  <c r="S115" i="22" s="1"/>
  <c r="L106" i="22"/>
  <c r="R106" i="22" s="1"/>
  <c r="S106" i="22" s="1"/>
  <c r="L163" i="22"/>
  <c r="R163" i="22" s="1"/>
  <c r="S163" i="22" s="1"/>
  <c r="T163" i="22" s="1"/>
  <c r="L110" i="22"/>
  <c r="R110" i="22" s="1"/>
  <c r="S110" i="22" s="1"/>
  <c r="L155" i="22"/>
  <c r="R155" i="22" s="1"/>
  <c r="S155" i="22" s="1"/>
  <c r="T155" i="22" s="1"/>
  <c r="L156" i="22"/>
  <c r="R156" i="22" s="1"/>
  <c r="S156" i="22" s="1"/>
  <c r="T156" i="22" s="1"/>
  <c r="L114" i="22"/>
  <c r="R114" i="22" s="1"/>
  <c r="S114" i="22" s="1"/>
  <c r="L152" i="22"/>
  <c r="R152" i="22" s="1"/>
  <c r="S152" i="22" s="1"/>
  <c r="L149" i="22"/>
  <c r="R149" i="22" s="1"/>
  <c r="S149" i="22" s="1"/>
  <c r="T149" i="22" s="1"/>
  <c r="L108" i="22"/>
  <c r="R108" i="22" s="1"/>
  <c r="S108" i="22" s="1"/>
  <c r="T167" i="22"/>
  <c r="V167" i="22"/>
  <c r="T162" i="22"/>
  <c r="V162" i="22"/>
  <c r="V165" i="22"/>
  <c r="L182" i="22"/>
  <c r="R182" i="22" s="1"/>
  <c r="S182" i="22" s="1"/>
  <c r="L180" i="22"/>
  <c r="R180" i="22" s="1"/>
  <c r="S180" i="22" s="1"/>
  <c r="L176" i="22"/>
  <c r="R176" i="22" s="1"/>
  <c r="S176" i="22" s="1"/>
  <c r="L178" i="22"/>
  <c r="R178" i="22" s="1"/>
  <c r="S178" i="22" s="1"/>
  <c r="L175" i="22"/>
  <c r="R175" i="22" s="1"/>
  <c r="S175" i="22" s="1"/>
  <c r="L179" i="22"/>
  <c r="R179" i="22" s="1"/>
  <c r="S179" i="22" s="1"/>
  <c r="L124" i="22"/>
  <c r="R124" i="22" s="1"/>
  <c r="S124" i="22" s="1"/>
  <c r="V124" i="22" s="1"/>
  <c r="L127" i="22"/>
  <c r="R127" i="22" s="1"/>
  <c r="S127" i="22" s="1"/>
  <c r="V127" i="22" s="1"/>
  <c r="L125" i="22"/>
  <c r="R125" i="22" s="1"/>
  <c r="S125" i="22" s="1"/>
  <c r="V125" i="22" s="1"/>
  <c r="L126" i="22"/>
  <c r="R126" i="22" s="1"/>
  <c r="S126" i="22" s="1"/>
  <c r="V126" i="22" s="1"/>
  <c r="L99" i="22"/>
  <c r="R99" i="22" s="1"/>
  <c r="S99" i="22" s="1"/>
  <c r="U99" i="22" s="1"/>
  <c r="L95" i="22"/>
  <c r="R95" i="22" s="1"/>
  <c r="S95" i="22" s="1"/>
  <c r="U95" i="22" s="1"/>
  <c r="L97" i="22"/>
  <c r="R97" i="22" s="1"/>
  <c r="S97" i="22" s="1"/>
  <c r="U97" i="22" s="1"/>
  <c r="L87" i="22"/>
  <c r="R87" i="22" s="1"/>
  <c r="S87" i="22" s="1"/>
  <c r="T87" i="22" s="1"/>
  <c r="L83" i="22"/>
  <c r="R83" i="22" s="1"/>
  <c r="S83" i="22" s="1"/>
  <c r="T83" i="22" s="1"/>
  <c r="L86" i="22"/>
  <c r="R86" i="22" s="1"/>
  <c r="S86" i="22" s="1"/>
  <c r="T86" i="22" s="1"/>
  <c r="L181" i="22"/>
  <c r="R181" i="22" s="1"/>
  <c r="S181" i="22" s="1"/>
  <c r="T166" i="22"/>
  <c r="L79" i="22"/>
  <c r="R79" i="22" s="1"/>
  <c r="S79" i="22" s="1"/>
  <c r="T79" i="22" s="1"/>
  <c r="L94" i="22"/>
  <c r="R94" i="22" s="1"/>
  <c r="S94" i="22" s="1"/>
  <c r="U94" i="22" s="1"/>
  <c r="L100" i="22"/>
  <c r="R100" i="22" s="1"/>
  <c r="S100" i="22" s="1"/>
  <c r="U100" i="22" s="1"/>
  <c r="L153" i="22"/>
  <c r="R153" i="22" s="1"/>
  <c r="S153" i="22" s="1"/>
  <c r="L85" i="22"/>
  <c r="R85" i="22" s="1"/>
  <c r="S85" i="22" s="1"/>
  <c r="T85" i="22" s="1"/>
  <c r="L137" i="22"/>
  <c r="R137" i="22" s="1"/>
  <c r="S137" i="22" s="1"/>
  <c r="L135" i="22"/>
  <c r="R135" i="22" s="1"/>
  <c r="S135" i="22" s="1"/>
  <c r="L133" i="22"/>
  <c r="R133" i="22" s="1"/>
  <c r="S133" i="22" s="1"/>
  <c r="L122" i="22"/>
  <c r="R122" i="22" s="1"/>
  <c r="S122" i="22" s="1"/>
  <c r="V122" i="22" s="1"/>
  <c r="L139" i="22"/>
  <c r="R139" i="22" s="1"/>
  <c r="S139" i="22" s="1"/>
  <c r="T139" i="22" s="1"/>
  <c r="L134" i="22"/>
  <c r="R134" i="22" s="1"/>
  <c r="S134" i="22" s="1"/>
  <c r="L82" i="22"/>
  <c r="R82" i="22" s="1"/>
  <c r="S82" i="22" s="1"/>
  <c r="T82" i="22" s="1"/>
  <c r="L78" i="22"/>
  <c r="R78" i="22" s="1"/>
  <c r="S78" i="22" s="1"/>
  <c r="T78" i="22" s="1"/>
  <c r="L93" i="22"/>
  <c r="R93" i="22" s="1"/>
  <c r="S93" i="22" s="1"/>
  <c r="U93" i="22" s="1"/>
  <c r="L84" i="22"/>
  <c r="R84" i="22" s="1"/>
  <c r="S84" i="22" s="1"/>
  <c r="T84" i="22" s="1"/>
  <c r="V140" i="22"/>
  <c r="L98" i="22"/>
  <c r="R98" i="22" s="1"/>
  <c r="S98" i="22" s="1"/>
  <c r="U98" i="22" s="1"/>
  <c r="L138" i="22"/>
  <c r="R138" i="22" s="1"/>
  <c r="S138" i="22" s="1"/>
  <c r="T138" i="22" s="1"/>
  <c r="T152" i="22"/>
  <c r="U152" i="22" s="1"/>
  <c r="L151" i="22"/>
  <c r="R151" i="22" s="1"/>
  <c r="S151" i="22" s="1"/>
  <c r="L150" i="22"/>
  <c r="R150" i="22" s="1"/>
  <c r="S150" i="22" s="1"/>
  <c r="L154" i="22"/>
  <c r="R154" i="22" s="1"/>
  <c r="S154" i="22" s="1"/>
  <c r="T154" i="22" s="1"/>
  <c r="L136" i="22"/>
  <c r="R136" i="22" s="1"/>
  <c r="S136" i="22" s="1"/>
  <c r="L121" i="22"/>
  <c r="R121" i="22" s="1"/>
  <c r="S121" i="22" s="1"/>
  <c r="L177" i="22"/>
  <c r="R177" i="22" s="1"/>
  <c r="S177" i="22" s="1"/>
  <c r="L148" i="22"/>
  <c r="R148" i="22" s="1"/>
  <c r="S148" i="22" s="1"/>
  <c r="V168" i="22"/>
  <c r="T168" i="22"/>
  <c r="V139" i="22"/>
  <c r="L123" i="22"/>
  <c r="R123" i="22" s="1"/>
  <c r="S123" i="22" s="1"/>
  <c r="V123" i="22" s="1"/>
  <c r="L81" i="22"/>
  <c r="R81" i="22" s="1"/>
  <c r="S81" i="22" s="1"/>
  <c r="T81" i="22" s="1"/>
  <c r="L77" i="22"/>
  <c r="R77" i="22" s="1"/>
  <c r="S77" i="22" s="1"/>
  <c r="T77" i="22" s="1"/>
  <c r="L107" i="22"/>
  <c r="R107" i="22" s="1"/>
  <c r="S107" i="22" s="1"/>
  <c r="L111" i="22"/>
  <c r="R111" i="22" s="1"/>
  <c r="S111" i="22" s="1"/>
  <c r="L109" i="22"/>
  <c r="R109" i="22" s="1"/>
  <c r="S109" i="22" s="1"/>
  <c r="L96" i="22"/>
  <c r="R96" i="22" s="1"/>
  <c r="S96" i="22" s="1"/>
  <c r="U96" i="22" s="1"/>
  <c r="V163" i="22" l="1"/>
  <c r="V156" i="22"/>
  <c r="V155" i="22"/>
  <c r="W152" i="22"/>
  <c r="V152" i="22"/>
  <c r="T150" i="22"/>
  <c r="U150" i="22" s="1"/>
  <c r="V180" i="22"/>
  <c r="T180" i="22"/>
  <c r="W10" i="22"/>
  <c r="V148" i="22"/>
  <c r="T148" i="22"/>
  <c r="V151" i="22"/>
  <c r="T151" i="22"/>
  <c r="V134" i="22"/>
  <c r="T134" i="22"/>
  <c r="V138" i="22"/>
  <c r="V182" i="22"/>
  <c r="T182" i="22"/>
  <c r="V177" i="22"/>
  <c r="T177" i="22"/>
  <c r="T137" i="22"/>
  <c r="V137" i="22"/>
  <c r="T153" i="22"/>
  <c r="V153" i="22"/>
  <c r="T178" i="22"/>
  <c r="V178" i="22"/>
  <c r="V136" i="22"/>
  <c r="T136" i="22"/>
  <c r="T133" i="22"/>
  <c r="V133" i="22"/>
  <c r="T181" i="22"/>
  <c r="V181" i="22"/>
  <c r="V179" i="22"/>
  <c r="T179" i="22"/>
  <c r="V135" i="22"/>
  <c r="T135" i="22"/>
  <c r="V175" i="22"/>
  <c r="T175" i="22"/>
  <c r="V121" i="22"/>
  <c r="T121" i="22"/>
  <c r="V176" i="22"/>
  <c r="T176" i="22"/>
  <c r="W150" i="22" l="1"/>
  <c r="V150" i="22"/>
  <c r="D124" i="20" l="1"/>
  <c r="D48" i="20"/>
  <c r="D23" i="20"/>
  <c r="K20" i="21"/>
  <c r="J20" i="21"/>
  <c r="I20" i="21"/>
  <c r="H20" i="21"/>
  <c r="G20" i="21"/>
  <c r="F20" i="21"/>
  <c r="E20" i="21"/>
  <c r="D20" i="21"/>
  <c r="C20" i="21"/>
  <c r="N19" i="21"/>
  <c r="M19" i="21"/>
  <c r="L19" i="21"/>
  <c r="N18" i="21"/>
  <c r="M18" i="21"/>
  <c r="L18" i="21"/>
  <c r="N17" i="21"/>
  <c r="M17" i="21"/>
  <c r="L17" i="21"/>
  <c r="N16" i="21"/>
  <c r="M16" i="21"/>
  <c r="L16" i="21"/>
  <c r="N15" i="21"/>
  <c r="M15" i="21"/>
  <c r="L15" i="21"/>
  <c r="N14" i="21"/>
  <c r="M14" i="21"/>
  <c r="L14" i="21"/>
  <c r="N13" i="21"/>
  <c r="M13" i="21"/>
  <c r="L13" i="21"/>
  <c r="N11" i="21"/>
  <c r="M11" i="21"/>
  <c r="L11" i="21"/>
  <c r="N10" i="21"/>
  <c r="M10" i="21"/>
  <c r="L10" i="21"/>
  <c r="N9" i="21"/>
  <c r="M9" i="21"/>
  <c r="L9" i="21"/>
  <c r="N12" i="21"/>
  <c r="M12" i="21"/>
  <c r="L12" i="21"/>
  <c r="N8" i="21"/>
  <c r="M8" i="21"/>
  <c r="L8" i="21"/>
  <c r="N7" i="21"/>
  <c r="M7" i="21"/>
  <c r="L7" i="21"/>
  <c r="N6" i="21"/>
  <c r="M6" i="21"/>
  <c r="L6" i="21"/>
  <c r="N5" i="21"/>
  <c r="M5" i="21"/>
  <c r="L5" i="21"/>
  <c r="N4" i="21"/>
  <c r="M4" i="21"/>
  <c r="L4" i="21"/>
  <c r="N3" i="21"/>
  <c r="M3" i="21"/>
  <c r="L3" i="21"/>
  <c r="N2" i="21"/>
  <c r="M2" i="21"/>
  <c r="L2" i="21"/>
  <c r="AD50" i="5" l="1"/>
  <c r="AJ48" i="5"/>
  <c r="AJ153" i="5"/>
  <c r="AJ149" i="5"/>
  <c r="R145" i="5" l="1"/>
  <c r="R105" i="5"/>
  <c r="R70" i="5"/>
  <c r="R25" i="5"/>
  <c r="R65" i="5"/>
  <c r="R101" i="5"/>
  <c r="R85" i="5"/>
  <c r="R144" i="5"/>
  <c r="R106" i="5"/>
  <c r="R34" i="5"/>
  <c r="R112" i="5"/>
  <c r="R96" i="5"/>
  <c r="R80" i="5"/>
  <c r="R29" i="5"/>
  <c r="R151" i="5"/>
  <c r="R4" i="5"/>
  <c r="R132" i="5"/>
  <c r="R43" i="5"/>
  <c r="R128" i="5"/>
  <c r="R130" i="5"/>
  <c r="R30" i="5"/>
  <c r="R102" i="5"/>
  <c r="R31" i="5"/>
  <c r="R95" i="5"/>
  <c r="R126" i="5"/>
  <c r="R66" i="5"/>
  <c r="R135" i="5"/>
  <c r="R6" i="5"/>
  <c r="R63" i="5"/>
  <c r="R115" i="5"/>
  <c r="R141" i="5"/>
  <c r="R45" i="5"/>
  <c r="R64" i="5"/>
  <c r="R114" i="5"/>
  <c r="R62" i="5"/>
  <c r="AD72" i="5"/>
  <c r="AD145" i="5"/>
  <c r="AD105" i="5"/>
  <c r="AD14" i="5"/>
  <c r="AD26" i="5"/>
  <c r="AD106" i="5"/>
  <c r="AD65" i="5"/>
  <c r="AD101" i="5"/>
  <c r="AD25" i="5"/>
  <c r="AD29" i="5"/>
  <c r="H63" i="24" s="1"/>
  <c r="AD80" i="5"/>
  <c r="AD96" i="5"/>
  <c r="AD60" i="5"/>
  <c r="AD151" i="5"/>
  <c r="AD4" i="5"/>
  <c r="AD132" i="5"/>
  <c r="AD43" i="5"/>
  <c r="AD128" i="5"/>
  <c r="AD130" i="5"/>
  <c r="AD30" i="5"/>
  <c r="AD102" i="5"/>
  <c r="AD31" i="5"/>
  <c r="AD126" i="5"/>
  <c r="AB72" i="5"/>
  <c r="AB145" i="5"/>
  <c r="AB105" i="5"/>
  <c r="AB14" i="5"/>
  <c r="AB26" i="5"/>
  <c r="AB106" i="5"/>
  <c r="AB65" i="5"/>
  <c r="AB101" i="5"/>
  <c r="AB85" i="5"/>
  <c r="G13" i="22"/>
  <c r="AB29" i="5"/>
  <c r="G63" i="24" s="1"/>
  <c r="AB80" i="5"/>
  <c r="AB50" i="5"/>
  <c r="AG50" i="5" s="1"/>
  <c r="AB96" i="5"/>
  <c r="AB60" i="5"/>
  <c r="AB151" i="5"/>
  <c r="AB4" i="5"/>
  <c r="AB132" i="5"/>
  <c r="AB43" i="5"/>
  <c r="AB128" i="5"/>
  <c r="AB130" i="5"/>
  <c r="AB30" i="5"/>
  <c r="AB102" i="5"/>
  <c r="AB31" i="5"/>
  <c r="AB126" i="5"/>
  <c r="H46" i="24" l="1"/>
  <c r="H35" i="24"/>
  <c r="H58" i="24"/>
  <c r="H11" i="24"/>
  <c r="H24" i="24"/>
  <c r="H39" i="22"/>
  <c r="H25" i="22"/>
  <c r="H11" i="22"/>
  <c r="I63" i="24"/>
  <c r="W63" i="24" s="1"/>
  <c r="H48" i="24"/>
  <c r="H60" i="24"/>
  <c r="H49" i="24"/>
  <c r="H61" i="24"/>
  <c r="J63" i="24"/>
  <c r="K63" i="24" s="1"/>
  <c r="G49" i="24"/>
  <c r="G61" i="24"/>
  <c r="H47" i="24"/>
  <c r="H59" i="24"/>
  <c r="H45" i="24"/>
  <c r="H57" i="24"/>
  <c r="G48" i="24"/>
  <c r="G60" i="24"/>
  <c r="G47" i="24"/>
  <c r="G59" i="24"/>
  <c r="G46" i="24"/>
  <c r="J46" i="24" s="1"/>
  <c r="K46" i="24" s="1"/>
  <c r="G58" i="24"/>
  <c r="H37" i="24"/>
  <c r="H35" i="22"/>
  <c r="H9" i="22"/>
  <c r="H36" i="24"/>
  <c r="H12" i="24"/>
  <c r="H25" i="24"/>
  <c r="H22" i="22"/>
  <c r="H37" i="22"/>
  <c r="H12" i="22"/>
  <c r="H26" i="22"/>
  <c r="H8" i="22"/>
  <c r="H38" i="24"/>
  <c r="H13" i="24"/>
  <c r="H26" i="24"/>
  <c r="H21" i="22"/>
  <c r="H36" i="22"/>
  <c r="G8" i="22"/>
  <c r="G38" i="24"/>
  <c r="G13" i="24"/>
  <c r="G26" i="24"/>
  <c r="G21" i="22"/>
  <c r="G36" i="22"/>
  <c r="G22" i="24"/>
  <c r="G24" i="22"/>
  <c r="H22" i="24"/>
  <c r="H24" i="22"/>
  <c r="G12" i="22"/>
  <c r="G26" i="22"/>
  <c r="H13" i="22"/>
  <c r="J13" i="22" s="1"/>
  <c r="K13" i="22" s="1"/>
  <c r="H23" i="24"/>
  <c r="H34" i="24"/>
  <c r="H10" i="24"/>
  <c r="H27" i="22"/>
  <c r="H40" i="22"/>
  <c r="G37" i="24"/>
  <c r="G35" i="22"/>
  <c r="G9" i="22"/>
  <c r="G25" i="24"/>
  <c r="G36" i="24"/>
  <c r="G12" i="24"/>
  <c r="G37" i="22"/>
  <c r="G22" i="22"/>
  <c r="G11" i="22"/>
  <c r="G24" i="24"/>
  <c r="G35" i="24"/>
  <c r="G11" i="24"/>
  <c r="G25" i="22"/>
  <c r="G39" i="22"/>
  <c r="G14" i="22"/>
  <c r="G9" i="24"/>
  <c r="G33" i="24"/>
  <c r="G21" i="24"/>
  <c r="G28" i="22"/>
  <c r="G41" i="22"/>
  <c r="H14" i="22"/>
  <c r="H33" i="24"/>
  <c r="H21" i="24"/>
  <c r="H9" i="24"/>
  <c r="H41" i="22"/>
  <c r="H28" i="22"/>
  <c r="AG25" i="5"/>
  <c r="AG30" i="5"/>
  <c r="AG132" i="5"/>
  <c r="AG96" i="5"/>
  <c r="AG26" i="5"/>
  <c r="AG85" i="5"/>
  <c r="AG106" i="5"/>
  <c r="AG126" i="5"/>
  <c r="AG130" i="5"/>
  <c r="AG4" i="5"/>
  <c r="AG72" i="5"/>
  <c r="AG31" i="5"/>
  <c r="AG128" i="5"/>
  <c r="AG80" i="5"/>
  <c r="AG14" i="5"/>
  <c r="AG151" i="5"/>
  <c r="AG101" i="5"/>
  <c r="AG102" i="5"/>
  <c r="AG43" i="5"/>
  <c r="AG60" i="5"/>
  <c r="AG29" i="5"/>
  <c r="AG65" i="5"/>
  <c r="AG105" i="5"/>
  <c r="AG145" i="5"/>
  <c r="AE25" i="5"/>
  <c r="AE106" i="5"/>
  <c r="AE30" i="5"/>
  <c r="AE132" i="5"/>
  <c r="AE29" i="5"/>
  <c r="AE130" i="5"/>
  <c r="AE4" i="5"/>
  <c r="AE50" i="5"/>
  <c r="AE85" i="5"/>
  <c r="AE26" i="5"/>
  <c r="AE72" i="5"/>
  <c r="AE60" i="5"/>
  <c r="AE65" i="5"/>
  <c r="AE80" i="5"/>
  <c r="AE151" i="5"/>
  <c r="AE101" i="5"/>
  <c r="AE14" i="5"/>
  <c r="AE31" i="5"/>
  <c r="AE145" i="5"/>
  <c r="AE105" i="5"/>
  <c r="AE96" i="5"/>
  <c r="AE128" i="5"/>
  <c r="AE102" i="5"/>
  <c r="AE43" i="5"/>
  <c r="AE126" i="5"/>
  <c r="J86" i="17"/>
  <c r="J54" i="17"/>
  <c r="J91" i="17"/>
  <c r="J144" i="17"/>
  <c r="J68" i="17"/>
  <c r="J114" i="17"/>
  <c r="J162" i="17"/>
  <c r="J46" i="17"/>
  <c r="J66" i="17"/>
  <c r="J158" i="17"/>
  <c r="J76" i="17"/>
  <c r="J56" i="17"/>
  <c r="J22" i="17"/>
  <c r="J47" i="17"/>
  <c r="J27" i="17"/>
  <c r="J132" i="17"/>
  <c r="J109" i="17"/>
  <c r="J110" i="17"/>
  <c r="J126" i="17"/>
  <c r="J70" i="17"/>
  <c r="J94" i="17"/>
  <c r="J23" i="17"/>
  <c r="J164" i="17"/>
  <c r="J133" i="17"/>
  <c r="J151" i="17"/>
  <c r="J44" i="17"/>
  <c r="J64" i="17"/>
  <c r="J12" i="17"/>
  <c r="J33" i="17"/>
  <c r="J85" i="17"/>
  <c r="J134" i="17"/>
  <c r="J141" i="17"/>
  <c r="J147" i="17"/>
  <c r="J119" i="17"/>
  <c r="J96" i="17"/>
  <c r="J102" i="17"/>
  <c r="J145" i="17"/>
  <c r="J123" i="17"/>
  <c r="J11" i="17"/>
  <c r="J99" i="17"/>
  <c r="J29" i="17"/>
  <c r="J42" i="17"/>
  <c r="J149" i="17"/>
  <c r="J128" i="17"/>
  <c r="J6" i="17"/>
  <c r="J138" i="17"/>
  <c r="J100" i="17"/>
  <c r="J156" i="17"/>
  <c r="J7" i="17"/>
  <c r="J142" i="17"/>
  <c r="J80" i="17"/>
  <c r="J89" i="17"/>
  <c r="J31" i="17"/>
  <c r="J129" i="17"/>
  <c r="J71" i="17"/>
  <c r="J5" i="17"/>
  <c r="J152" i="17"/>
  <c r="J74" i="17"/>
  <c r="J78" i="17"/>
  <c r="J155" i="17"/>
  <c r="J154" i="17"/>
  <c r="J25" i="17"/>
  <c r="J40" i="17"/>
  <c r="J34" i="17"/>
  <c r="J81" i="17"/>
  <c r="J163" i="17"/>
  <c r="J67" i="17"/>
  <c r="J9" i="17"/>
  <c r="J122" i="17"/>
  <c r="J159" i="17"/>
  <c r="J121" i="17"/>
  <c r="J139" i="17"/>
  <c r="J18" i="17"/>
  <c r="J65" i="17"/>
  <c r="J127" i="17"/>
  <c r="J13" i="17"/>
  <c r="J82" i="17"/>
  <c r="J49" i="17"/>
  <c r="J137" i="17"/>
  <c r="J104" i="17"/>
  <c r="J19" i="17"/>
  <c r="J60" i="17"/>
  <c r="J20" i="17"/>
  <c r="J116" i="17"/>
  <c r="J41" i="17"/>
  <c r="J105" i="17"/>
  <c r="J63" i="17"/>
  <c r="J160" i="17"/>
  <c r="J35" i="17"/>
  <c r="J97" i="17"/>
  <c r="J55" i="17"/>
  <c r="J69" i="17"/>
  <c r="J117" i="17"/>
  <c r="J57" i="17"/>
  <c r="J95" i="17"/>
  <c r="J167" i="17"/>
  <c r="J10" i="17"/>
  <c r="J166" i="17"/>
  <c r="J79" i="17"/>
  <c r="J146" i="17"/>
  <c r="J112" i="17"/>
  <c r="J120" i="17"/>
  <c r="J45" i="17"/>
  <c r="J32" i="17"/>
  <c r="J75" i="17"/>
  <c r="J77" i="17"/>
  <c r="J61" i="17"/>
  <c r="J101" i="17"/>
  <c r="J108" i="17"/>
  <c r="J106" i="17"/>
  <c r="J30" i="17"/>
  <c r="J140" i="17"/>
  <c r="J130" i="17"/>
  <c r="J14" i="17"/>
  <c r="J157" i="17"/>
  <c r="J124" i="17"/>
  <c r="J84" i="17"/>
  <c r="J107" i="17"/>
  <c r="J136" i="17"/>
  <c r="J51" i="17"/>
  <c r="J153" i="17"/>
  <c r="J125" i="17"/>
  <c r="J103" i="17"/>
  <c r="J131" i="17"/>
  <c r="J58" i="17"/>
  <c r="J8" i="17"/>
  <c r="J98" i="17"/>
  <c r="J148" i="17"/>
  <c r="J59" i="17"/>
  <c r="J39" i="17"/>
  <c r="J48" i="17"/>
  <c r="J52" i="17"/>
  <c r="J83" i="17"/>
  <c r="J62" i="17"/>
  <c r="J88" i="17"/>
  <c r="J115" i="17"/>
  <c r="J113" i="17"/>
  <c r="J143" i="17"/>
  <c r="J17" i="17"/>
  <c r="J118" i="17"/>
  <c r="J21" i="17"/>
  <c r="J87" i="17"/>
  <c r="J26" i="17"/>
  <c r="J37" i="17"/>
  <c r="J90" i="17"/>
  <c r="J16" i="17"/>
  <c r="J165" i="17"/>
  <c r="J50" i="17"/>
  <c r="J111" i="17"/>
  <c r="J161" i="17"/>
  <c r="J15" i="17"/>
  <c r="J36" i="17"/>
  <c r="J73" i="17"/>
  <c r="J92" i="17"/>
  <c r="J150" i="17"/>
  <c r="J72" i="17"/>
  <c r="J135" i="17"/>
  <c r="J53" i="17"/>
  <c r="J93" i="17"/>
  <c r="J43" i="17"/>
  <c r="J28" i="17"/>
  <c r="J24" i="17"/>
  <c r="J38" i="17"/>
  <c r="C86" i="17"/>
  <c r="H86" i="17" s="1"/>
  <c r="W7" i="5" s="1"/>
  <c r="C54" i="17"/>
  <c r="H54" i="17" s="1"/>
  <c r="W5" i="5" s="1"/>
  <c r="C91" i="17"/>
  <c r="C144" i="17"/>
  <c r="H144" i="17" s="1"/>
  <c r="W9" i="5" s="1"/>
  <c r="C68" i="17"/>
  <c r="H68" i="17" s="1"/>
  <c r="W10" i="5" s="1"/>
  <c r="C114" i="17"/>
  <c r="C162" i="17"/>
  <c r="C46" i="17"/>
  <c r="H46" i="17" s="1"/>
  <c r="W11" i="5" s="1"/>
  <c r="C66" i="17"/>
  <c r="H66" i="17" s="1"/>
  <c r="W26" i="5" s="1"/>
  <c r="C158" i="17"/>
  <c r="C76" i="17"/>
  <c r="H76" i="17" s="1"/>
  <c r="W18" i="5" s="1"/>
  <c r="C56" i="17"/>
  <c r="H56" i="17" s="1"/>
  <c r="W25" i="5" s="1"/>
  <c r="C22" i="17"/>
  <c r="H22" i="17" s="1"/>
  <c r="W14" i="5" s="1"/>
  <c r="C47" i="17"/>
  <c r="C27" i="17"/>
  <c r="H27" i="17" s="1"/>
  <c r="W13" i="5" s="1"/>
  <c r="C132" i="17"/>
  <c r="H132" i="17" s="1"/>
  <c r="W21" i="5" s="1"/>
  <c r="C109" i="17"/>
  <c r="H109" i="17" s="1"/>
  <c r="W16" i="5" s="1"/>
  <c r="C110" i="17"/>
  <c r="H110" i="17" s="1"/>
  <c r="W20" i="5" s="1"/>
  <c r="C126" i="17"/>
  <c r="H126" i="17" s="1"/>
  <c r="W23" i="5" s="1"/>
  <c r="C70" i="17"/>
  <c r="H70" i="17" s="1"/>
  <c r="W19" i="5" s="1"/>
  <c r="C94" i="17"/>
  <c r="H94" i="17" s="1"/>
  <c r="W22" i="5" s="1"/>
  <c r="C23" i="17"/>
  <c r="H23" i="17" s="1"/>
  <c r="W30" i="5" s="1"/>
  <c r="C164" i="17"/>
  <c r="C133" i="17"/>
  <c r="C151" i="17"/>
  <c r="H151" i="17" s="1"/>
  <c r="W32" i="5" s="1"/>
  <c r="C44" i="17"/>
  <c r="H44" i="17" s="1"/>
  <c r="W33" i="5" s="1"/>
  <c r="C64" i="17"/>
  <c r="H64" i="17" s="1"/>
  <c r="W38" i="5" s="1"/>
  <c r="C12" i="17"/>
  <c r="H12" i="17" s="1"/>
  <c r="W29" i="5" s="1"/>
  <c r="C33" i="17"/>
  <c r="H33" i="17" s="1"/>
  <c r="W43" i="5" s="1"/>
  <c r="C85" i="17"/>
  <c r="H85" i="17" s="1"/>
  <c r="W36" i="5" s="1"/>
  <c r="C134" i="17"/>
  <c r="H134" i="17" s="1"/>
  <c r="W34" i="5" s="1"/>
  <c r="C141" i="17"/>
  <c r="H141" i="17" s="1"/>
  <c r="W37" i="5" s="1"/>
  <c r="C147" i="17"/>
  <c r="H147" i="17" s="1"/>
  <c r="W39" i="5" s="1"/>
  <c r="C119" i="17"/>
  <c r="C96" i="17"/>
  <c r="C102" i="17"/>
  <c r="H102" i="17" s="1"/>
  <c r="C145" i="17"/>
  <c r="C123" i="17"/>
  <c r="H123" i="17" s="1"/>
  <c r="W42" i="5" s="1"/>
  <c r="C11" i="17"/>
  <c r="H11" i="17" s="1"/>
  <c r="W6" i="5" s="1"/>
  <c r="C99" i="17"/>
  <c r="H99" i="17" s="1"/>
  <c r="W44" i="5" s="1"/>
  <c r="C29" i="17"/>
  <c r="H29" i="17" s="1"/>
  <c r="W45" i="5" s="1"/>
  <c r="C42" i="17"/>
  <c r="H42" i="17" s="1"/>
  <c r="W48" i="5" s="1"/>
  <c r="C149" i="17"/>
  <c r="C128" i="17"/>
  <c r="H128" i="17" s="1"/>
  <c r="C6" i="17"/>
  <c r="H6" i="17" s="1"/>
  <c r="W50" i="5" s="1"/>
  <c r="C138" i="17"/>
  <c r="C100" i="17"/>
  <c r="H100" i="17" s="1"/>
  <c r="W51" i="5" s="1"/>
  <c r="C156" i="17"/>
  <c r="C7" i="17"/>
  <c r="H7" i="17" s="1"/>
  <c r="W52" i="5" s="1"/>
  <c r="C142" i="17"/>
  <c r="C80" i="17"/>
  <c r="H80" i="17" s="1"/>
  <c r="W54" i="5" s="1"/>
  <c r="C89" i="17"/>
  <c r="H89" i="17" s="1"/>
  <c r="W55" i="5" s="1"/>
  <c r="C31" i="17"/>
  <c r="H31" i="17" s="1"/>
  <c r="W57" i="5" s="1"/>
  <c r="C129" i="17"/>
  <c r="H129" i="17" s="1"/>
  <c r="W53" i="5" s="1"/>
  <c r="C71" i="17"/>
  <c r="H71" i="17" s="1"/>
  <c r="W58" i="5" s="1"/>
  <c r="C5" i="17"/>
  <c r="H5" i="17" s="1"/>
  <c r="W47" i="5" s="1"/>
  <c r="C152" i="17"/>
  <c r="C74" i="17"/>
  <c r="H74" i="17" s="1"/>
  <c r="W56" i="5" s="1"/>
  <c r="C78" i="17"/>
  <c r="C155" i="17"/>
  <c r="H155" i="17" s="1"/>
  <c r="W61" i="5" s="1"/>
  <c r="C154" i="17"/>
  <c r="C25" i="17"/>
  <c r="H25" i="17" s="1"/>
  <c r="W60" i="5" s="1"/>
  <c r="C40" i="17"/>
  <c r="C34" i="17"/>
  <c r="H34" i="17" s="1"/>
  <c r="W63" i="5" s="1"/>
  <c r="C81" i="17"/>
  <c r="H81" i="17" s="1"/>
  <c r="W62" i="5" s="1"/>
  <c r="C163" i="17"/>
  <c r="C67" i="17"/>
  <c r="H67" i="17" s="1"/>
  <c r="W64" i="5" s="1"/>
  <c r="C9" i="17"/>
  <c r="H9" i="17" s="1"/>
  <c r="W65" i="5" s="1"/>
  <c r="C122" i="17"/>
  <c r="C159" i="17"/>
  <c r="H159" i="17" s="1"/>
  <c r="W66" i="5" s="1"/>
  <c r="C121" i="17"/>
  <c r="C139" i="17"/>
  <c r="H139" i="17" s="1"/>
  <c r="W67" i="5" s="1"/>
  <c r="C18" i="17"/>
  <c r="H18" i="17" s="1"/>
  <c r="W68" i="5" s="1"/>
  <c r="C65" i="17"/>
  <c r="C127" i="17"/>
  <c r="H127" i="17" s="1"/>
  <c r="W69" i="5" s="1"/>
  <c r="C13" i="17"/>
  <c r="H13" i="17" s="1"/>
  <c r="W70" i="5" s="1"/>
  <c r="C82" i="17"/>
  <c r="H82" i="17" s="1"/>
  <c r="W75" i="5" s="1"/>
  <c r="C49" i="17"/>
  <c r="H49" i="17" s="1"/>
  <c r="W28" i="5" s="1"/>
  <c r="C137" i="17"/>
  <c r="H137" i="17" s="1"/>
  <c r="W73" i="5" s="1"/>
  <c r="C104" i="17"/>
  <c r="H104" i="17" s="1"/>
  <c r="W74" i="5" s="1"/>
  <c r="C19" i="17"/>
  <c r="H19" i="17" s="1"/>
  <c r="W76" i="5" s="1"/>
  <c r="C60" i="17"/>
  <c r="H60" i="17" s="1"/>
  <c r="W77" i="5" s="1"/>
  <c r="C20" i="17"/>
  <c r="H20" i="17" s="1"/>
  <c r="W79" i="5" s="1"/>
  <c r="C116" i="17"/>
  <c r="H116" i="17" s="1"/>
  <c r="W80" i="5" s="1"/>
  <c r="C41" i="17"/>
  <c r="H41" i="17" s="1"/>
  <c r="W129" i="5" s="1"/>
  <c r="C105" i="17"/>
  <c r="H105" i="17" s="1"/>
  <c r="W78" i="5" s="1"/>
  <c r="C63" i="17"/>
  <c r="C160" i="17"/>
  <c r="C35" i="17"/>
  <c r="C97" i="17"/>
  <c r="H97" i="17" s="1"/>
  <c r="W94" i="5" s="1"/>
  <c r="C55" i="17"/>
  <c r="H55" i="17" s="1"/>
  <c r="W91" i="5" s="1"/>
  <c r="C69" i="17"/>
  <c r="H69" i="17" s="1"/>
  <c r="W81" i="5" s="1"/>
  <c r="C117" i="17"/>
  <c r="H117" i="17" s="1"/>
  <c r="W89" i="5" s="1"/>
  <c r="C57" i="17"/>
  <c r="H57" i="17" s="1"/>
  <c r="W103" i="5" s="1"/>
  <c r="C95" i="17"/>
  <c r="H95" i="17" s="1"/>
  <c r="W85" i="5" s="1"/>
  <c r="C167" i="17"/>
  <c r="C10" i="17"/>
  <c r="H10" i="17" s="1"/>
  <c r="W96" i="5" s="1"/>
  <c r="C166" i="17"/>
  <c r="C79" i="17"/>
  <c r="H79" i="17" s="1"/>
  <c r="W92" i="5" s="1"/>
  <c r="C146" i="17"/>
  <c r="H146" i="17" s="1"/>
  <c r="W95" i="5" s="1"/>
  <c r="C112" i="17"/>
  <c r="H112" i="17" s="1"/>
  <c r="W87" i="5" s="1"/>
  <c r="C120" i="17"/>
  <c r="H120" i="17" s="1"/>
  <c r="W88" i="5" s="1"/>
  <c r="C45" i="17"/>
  <c r="H45" i="17" s="1"/>
  <c r="W82" i="5" s="1"/>
  <c r="C32" i="17"/>
  <c r="H32" i="17" s="1"/>
  <c r="W83" i="5" s="1"/>
  <c r="C75" i="17"/>
  <c r="H75" i="17" s="1"/>
  <c r="W97" i="5" s="1"/>
  <c r="C77" i="17"/>
  <c r="H77" i="17" s="1"/>
  <c r="W101" i="5" s="1"/>
  <c r="C61" i="17"/>
  <c r="H61" i="17" s="1"/>
  <c r="W102" i="5" s="1"/>
  <c r="C101" i="17"/>
  <c r="H101" i="17" s="1"/>
  <c r="W100" i="5" s="1"/>
  <c r="C108" i="17"/>
  <c r="C106" i="17"/>
  <c r="C30" i="17"/>
  <c r="H30" i="17" s="1"/>
  <c r="W99" i="5" s="1"/>
  <c r="C140" i="17"/>
  <c r="H140" i="17" s="1"/>
  <c r="C130" i="17"/>
  <c r="H130" i="17" s="1"/>
  <c r="W104" i="5" s="1"/>
  <c r="C14" i="17"/>
  <c r="H14" i="17" s="1"/>
  <c r="W106" i="5" s="1"/>
  <c r="C157" i="17"/>
  <c r="H157" i="17" s="1"/>
  <c r="W108" i="5" s="1"/>
  <c r="C124" i="17"/>
  <c r="H124" i="17" s="1"/>
  <c r="W111" i="5" s="1"/>
  <c r="C84" i="17"/>
  <c r="H84" i="17" s="1"/>
  <c r="W112" i="5" s="1"/>
  <c r="C107" i="17"/>
  <c r="H107" i="17" s="1"/>
  <c r="W109" i="5" s="1"/>
  <c r="C136" i="17"/>
  <c r="C51" i="17"/>
  <c r="H51" i="17" s="1"/>
  <c r="W72" i="5" s="1"/>
  <c r="C153" i="17"/>
  <c r="C125" i="17"/>
  <c r="H125" i="17" s="1"/>
  <c r="W110" i="5" s="1"/>
  <c r="C103" i="17"/>
  <c r="H103" i="17" s="1"/>
  <c r="W105" i="5" s="1"/>
  <c r="C131" i="17"/>
  <c r="H131" i="17" s="1"/>
  <c r="W113" i="5" s="1"/>
  <c r="C58" i="17"/>
  <c r="C8" i="17"/>
  <c r="H8" i="17" s="1"/>
  <c r="W114" i="5" s="1"/>
  <c r="C98" i="17"/>
  <c r="H98" i="17" s="1"/>
  <c r="W115" i="5" s="1"/>
  <c r="C148" i="17"/>
  <c r="C59" i="17"/>
  <c r="H59" i="17" s="1"/>
  <c r="W130" i="5" s="1"/>
  <c r="C39" i="17"/>
  <c r="H39" i="17" s="1"/>
  <c r="W121" i="5" s="1"/>
  <c r="C48" i="17"/>
  <c r="H48" i="17" s="1"/>
  <c r="C52" i="17"/>
  <c r="H52" i="17" s="1"/>
  <c r="W124" i="5" s="1"/>
  <c r="C83" i="17"/>
  <c r="H83" i="17" s="1"/>
  <c r="W46" i="5" s="1"/>
  <c r="C62" i="17"/>
  <c r="H62" i="17" s="1"/>
  <c r="W126" i="5" s="1"/>
  <c r="C88" i="17"/>
  <c r="H88" i="17" s="1"/>
  <c r="W122" i="5" s="1"/>
  <c r="C115" i="17"/>
  <c r="C113" i="17"/>
  <c r="C143" i="17"/>
  <c r="C17" i="17"/>
  <c r="H17" i="17" s="1"/>
  <c r="W49" i="5" s="1"/>
  <c r="C118" i="17"/>
  <c r="H118" i="17" s="1"/>
  <c r="W132" i="5" s="1"/>
  <c r="C21" i="17"/>
  <c r="H21" i="17" s="1"/>
  <c r="W31" i="5" s="1"/>
  <c r="C87" i="17"/>
  <c r="H87" i="17" s="1"/>
  <c r="W137" i="5" s="1"/>
  <c r="C26" i="17"/>
  <c r="H26" i="17" s="1"/>
  <c r="W135" i="5" s="1"/>
  <c r="C37" i="17"/>
  <c r="H37" i="17" s="1"/>
  <c r="W133" i="5" s="1"/>
  <c r="C90" i="17"/>
  <c r="H90" i="17" s="1"/>
  <c r="W142" i="5" s="1"/>
  <c r="C16" i="17"/>
  <c r="H16" i="17" s="1"/>
  <c r="W136" i="5" s="1"/>
  <c r="C165" i="17"/>
  <c r="H165" i="17" s="1"/>
  <c r="W139" i="5" s="1"/>
  <c r="C50" i="17"/>
  <c r="H50" i="17" s="1"/>
  <c r="W140" i="5" s="1"/>
  <c r="C111" i="17"/>
  <c r="H111" i="17" s="1"/>
  <c r="W141" i="5" s="1"/>
  <c r="C161" i="17"/>
  <c r="C15" i="17"/>
  <c r="H15" i="17" s="1"/>
  <c r="W134" i="5" s="1"/>
  <c r="C36" i="17"/>
  <c r="H36" i="17" s="1"/>
  <c r="W144" i="5" s="1"/>
  <c r="C73" i="17"/>
  <c r="H73" i="17" s="1"/>
  <c r="W145" i="5" s="1"/>
  <c r="C92" i="17"/>
  <c r="H92" i="17" s="1"/>
  <c r="W146" i="5" s="1"/>
  <c r="C150" i="17"/>
  <c r="C72" i="17"/>
  <c r="H72" i="17" s="1"/>
  <c r="W147" i="5" s="1"/>
  <c r="C135" i="17"/>
  <c r="H135" i="17" s="1"/>
  <c r="W149" i="5" s="1"/>
  <c r="C53" i="17"/>
  <c r="H53" i="17" s="1"/>
  <c r="W150" i="5" s="1"/>
  <c r="C93" i="17"/>
  <c r="H93" i="17" s="1"/>
  <c r="W151" i="5" s="1"/>
  <c r="C43" i="17"/>
  <c r="H43" i="17" s="1"/>
  <c r="W127" i="5" s="1"/>
  <c r="C28" i="17"/>
  <c r="H28" i="17" s="1"/>
  <c r="W152" i="5" s="1"/>
  <c r="C24" i="17"/>
  <c r="H24" i="17" s="1"/>
  <c r="W153" i="5" s="1"/>
  <c r="C38" i="17"/>
  <c r="H38" i="17" s="1"/>
  <c r="W4" i="5" s="1"/>
  <c r="L102" i="17"/>
  <c r="L128" i="17"/>
  <c r="L140" i="17"/>
  <c r="L48" i="17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5" i="15"/>
  <c r="C167" i="15"/>
  <c r="C166" i="15"/>
  <c r="I60" i="24" l="1"/>
  <c r="W60" i="24" s="1"/>
  <c r="J11" i="22"/>
  <c r="K11" i="22" s="1"/>
  <c r="M12" i="22"/>
  <c r="N12" i="22" s="1"/>
  <c r="O12" i="22" s="1"/>
  <c r="M26" i="22"/>
  <c r="N26" i="22" s="1"/>
  <c r="O26" i="22" s="1"/>
  <c r="M60" i="24"/>
  <c r="M48" i="24"/>
  <c r="N48" i="24" s="1"/>
  <c r="O48" i="24" s="1"/>
  <c r="M37" i="24"/>
  <c r="N37" i="24" s="1"/>
  <c r="O37" i="24" s="1"/>
  <c r="M35" i="22"/>
  <c r="N35" i="22" s="1"/>
  <c r="O35" i="22" s="1"/>
  <c r="M63" i="24"/>
  <c r="N63" i="24" s="1"/>
  <c r="O63" i="24" s="1"/>
  <c r="P63" i="24" s="1"/>
  <c r="M22" i="24"/>
  <c r="M24" i="22"/>
  <c r="N24" i="22" s="1"/>
  <c r="O24" i="22" s="1"/>
  <c r="M33" i="24"/>
  <c r="N33" i="24" s="1"/>
  <c r="O33" i="24" s="1"/>
  <c r="M21" i="24"/>
  <c r="M9" i="24"/>
  <c r="N9" i="24" s="1"/>
  <c r="O9" i="24" s="1"/>
  <c r="M41" i="22"/>
  <c r="N41" i="22" s="1"/>
  <c r="O41" i="22" s="1"/>
  <c r="M14" i="22"/>
  <c r="N14" i="22" s="1"/>
  <c r="O14" i="22" s="1"/>
  <c r="M28" i="22"/>
  <c r="N28" i="22" s="1"/>
  <c r="O28" i="22" s="1"/>
  <c r="M61" i="24"/>
  <c r="N61" i="24" s="1"/>
  <c r="O61" i="24" s="1"/>
  <c r="M49" i="24"/>
  <c r="N49" i="24" s="1"/>
  <c r="O49" i="24" s="1"/>
  <c r="M26" i="24"/>
  <c r="N26" i="24" s="1"/>
  <c r="O26" i="24" s="1"/>
  <c r="M13" i="24"/>
  <c r="N13" i="24" s="1"/>
  <c r="O13" i="24" s="1"/>
  <c r="M38" i="24"/>
  <c r="N38" i="24" s="1"/>
  <c r="O38" i="24" s="1"/>
  <c r="M36" i="22"/>
  <c r="N36" i="22" s="1"/>
  <c r="O36" i="22" s="1"/>
  <c r="M8" i="22"/>
  <c r="N8" i="22" s="1"/>
  <c r="O8" i="22" s="1"/>
  <c r="M21" i="22"/>
  <c r="N21" i="22" s="1"/>
  <c r="O21" i="22" s="1"/>
  <c r="M58" i="24"/>
  <c r="N58" i="24" s="1"/>
  <c r="O58" i="24" s="1"/>
  <c r="M46" i="24"/>
  <c r="N46" i="24" s="1"/>
  <c r="O46" i="24" s="1"/>
  <c r="P46" i="24" s="1"/>
  <c r="M24" i="24"/>
  <c r="N24" i="24" s="1"/>
  <c r="O24" i="24" s="1"/>
  <c r="M35" i="24"/>
  <c r="N35" i="24" s="1"/>
  <c r="O35" i="24" s="1"/>
  <c r="M11" i="24"/>
  <c r="N11" i="24" s="1"/>
  <c r="O11" i="24" s="1"/>
  <c r="M11" i="22"/>
  <c r="N11" i="22" s="1"/>
  <c r="O11" i="22" s="1"/>
  <c r="M25" i="22"/>
  <c r="N25" i="22" s="1"/>
  <c r="O25" i="22" s="1"/>
  <c r="M39" i="22"/>
  <c r="N39" i="22" s="1"/>
  <c r="O39" i="22" s="1"/>
  <c r="M57" i="24"/>
  <c r="N57" i="24" s="1"/>
  <c r="O57" i="24" s="1"/>
  <c r="M45" i="24"/>
  <c r="N45" i="24" s="1"/>
  <c r="O45" i="24" s="1"/>
  <c r="M23" i="24"/>
  <c r="N23" i="24" s="1"/>
  <c r="O23" i="24" s="1"/>
  <c r="M10" i="24"/>
  <c r="N10" i="24" s="1"/>
  <c r="O10" i="24" s="1"/>
  <c r="M34" i="24"/>
  <c r="N34" i="24" s="1"/>
  <c r="O34" i="24" s="1"/>
  <c r="M27" i="22"/>
  <c r="N27" i="22" s="1"/>
  <c r="O27" i="22" s="1"/>
  <c r="M40" i="22"/>
  <c r="N40" i="22" s="1"/>
  <c r="O40" i="22" s="1"/>
  <c r="M13" i="22"/>
  <c r="N13" i="22" s="1"/>
  <c r="O13" i="22" s="1"/>
  <c r="P13" i="22" s="1"/>
  <c r="M59" i="24"/>
  <c r="N59" i="24" s="1"/>
  <c r="O59" i="24" s="1"/>
  <c r="M47" i="24"/>
  <c r="N47" i="24" s="1"/>
  <c r="O47" i="24" s="1"/>
  <c r="M25" i="24"/>
  <c r="N25" i="24" s="1"/>
  <c r="O25" i="24" s="1"/>
  <c r="M12" i="24"/>
  <c r="N12" i="24" s="1"/>
  <c r="O12" i="24" s="1"/>
  <c r="M36" i="24"/>
  <c r="N36" i="24" s="1"/>
  <c r="O36" i="24" s="1"/>
  <c r="M22" i="22"/>
  <c r="N22" i="22" s="1"/>
  <c r="O22" i="22" s="1"/>
  <c r="M37" i="22"/>
  <c r="N37" i="22" s="1"/>
  <c r="O37" i="22" s="1"/>
  <c r="M9" i="22"/>
  <c r="N9" i="22" s="1"/>
  <c r="O9" i="22" s="1"/>
  <c r="I49" i="24"/>
  <c r="W49" i="24" s="1"/>
  <c r="I48" i="24"/>
  <c r="W48" i="24" s="1"/>
  <c r="J49" i="24"/>
  <c r="K49" i="24" s="1"/>
  <c r="J47" i="24"/>
  <c r="K47" i="24" s="1"/>
  <c r="I47" i="24"/>
  <c r="W47" i="24" s="1"/>
  <c r="I46" i="24"/>
  <c r="W46" i="24" s="1"/>
  <c r="I45" i="24"/>
  <c r="W45" i="24" s="1"/>
  <c r="J48" i="24"/>
  <c r="K48" i="24" s="1"/>
  <c r="J45" i="24"/>
  <c r="K45" i="24" s="1"/>
  <c r="H150" i="17"/>
  <c r="L150" i="17" s="1"/>
  <c r="H63" i="17"/>
  <c r="L63" i="17" s="1"/>
  <c r="H121" i="17"/>
  <c r="L121" i="17" s="1"/>
  <c r="H149" i="17"/>
  <c r="L149" i="17" s="1"/>
  <c r="H164" i="17"/>
  <c r="L164" i="17" s="1"/>
  <c r="H162" i="17"/>
  <c r="L162" i="17" s="1"/>
  <c r="H91" i="17"/>
  <c r="L91" i="17" s="1"/>
  <c r="I58" i="24"/>
  <c r="W58" i="24" s="1"/>
  <c r="J58" i="24"/>
  <c r="K58" i="24" s="1"/>
  <c r="J59" i="24"/>
  <c r="K59" i="24" s="1"/>
  <c r="J61" i="24"/>
  <c r="K61" i="24" s="1"/>
  <c r="L161" i="17"/>
  <c r="H161" i="17"/>
  <c r="L143" i="17"/>
  <c r="H143" i="17"/>
  <c r="L106" i="17"/>
  <c r="H106" i="17"/>
  <c r="L166" i="17"/>
  <c r="H166" i="17"/>
  <c r="L65" i="17"/>
  <c r="H65" i="17"/>
  <c r="L163" i="17"/>
  <c r="H163" i="17"/>
  <c r="L142" i="17"/>
  <c r="H142" i="17"/>
  <c r="L138" i="17"/>
  <c r="H138" i="17"/>
  <c r="L119" i="17"/>
  <c r="H119" i="17"/>
  <c r="L47" i="17"/>
  <c r="H47" i="17"/>
  <c r="L158" i="17"/>
  <c r="H158" i="17"/>
  <c r="L114" i="17"/>
  <c r="H114" i="17"/>
  <c r="L113" i="17"/>
  <c r="H113" i="17"/>
  <c r="L58" i="17"/>
  <c r="H58" i="17"/>
  <c r="L153" i="17"/>
  <c r="H153" i="17"/>
  <c r="L108" i="17"/>
  <c r="H108" i="17"/>
  <c r="L35" i="17"/>
  <c r="H35" i="17"/>
  <c r="L122" i="17"/>
  <c r="H122" i="17"/>
  <c r="L154" i="17"/>
  <c r="H154" i="17"/>
  <c r="L152" i="17"/>
  <c r="H152" i="17"/>
  <c r="L145" i="17"/>
  <c r="H145" i="17"/>
  <c r="I59" i="24"/>
  <c r="W59" i="24" s="1"/>
  <c r="J57" i="24"/>
  <c r="K57" i="24" s="1"/>
  <c r="I57" i="24"/>
  <c r="W57" i="24" s="1"/>
  <c r="I61" i="24"/>
  <c r="W61" i="24" s="1"/>
  <c r="J60" i="24"/>
  <c r="K60" i="24" s="1"/>
  <c r="N60" i="24"/>
  <c r="O60" i="24" s="1"/>
  <c r="H136" i="17"/>
  <c r="L136" i="17" s="1"/>
  <c r="H40" i="17"/>
  <c r="L40" i="17" s="1"/>
  <c r="H78" i="17"/>
  <c r="L78" i="17" s="1"/>
  <c r="H96" i="17"/>
  <c r="L96" i="17" s="1"/>
  <c r="H115" i="17"/>
  <c r="L115" i="17" s="1"/>
  <c r="H148" i="17"/>
  <c r="L148" i="17" s="1"/>
  <c r="H167" i="17"/>
  <c r="L167" i="17" s="1"/>
  <c r="H160" i="17"/>
  <c r="L160" i="17" s="1"/>
  <c r="H156" i="17"/>
  <c r="L156" i="17" s="1"/>
  <c r="H133" i="17"/>
  <c r="L133" i="17" s="1"/>
  <c r="I13" i="22"/>
  <c r="W13" i="22" s="1"/>
  <c r="I25" i="24"/>
  <c r="W25" i="24" s="1"/>
  <c r="I12" i="24"/>
  <c r="W12" i="24" s="1"/>
  <c r="I37" i="24"/>
  <c r="W37" i="24" s="1"/>
  <c r="I35" i="22"/>
  <c r="I9" i="22"/>
  <c r="W9" i="22" s="1"/>
  <c r="J9" i="22"/>
  <c r="K9" i="22" s="1"/>
  <c r="J8" i="22"/>
  <c r="K8" i="22" s="1"/>
  <c r="I12" i="22"/>
  <c r="W12" i="22" s="1"/>
  <c r="I22" i="22"/>
  <c r="W22" i="22" s="1"/>
  <c r="J12" i="22"/>
  <c r="K12" i="22" s="1"/>
  <c r="I8" i="22"/>
  <c r="W8" i="22" s="1"/>
  <c r="I21" i="22"/>
  <c r="W21" i="22" s="1"/>
  <c r="I36" i="24"/>
  <c r="W36" i="24" s="1"/>
  <c r="J14" i="22"/>
  <c r="K14" i="22" s="1"/>
  <c r="I11" i="22"/>
  <c r="W11" i="22" s="1"/>
  <c r="I36" i="22"/>
  <c r="I38" i="24"/>
  <c r="W38" i="24" s="1"/>
  <c r="I37" i="22"/>
  <c r="I26" i="22"/>
  <c r="W26" i="22" s="1"/>
  <c r="I33" i="24"/>
  <c r="W33" i="24" s="1"/>
  <c r="I14" i="22"/>
  <c r="W14" i="22" s="1"/>
  <c r="J28" i="22"/>
  <c r="K28" i="22" s="1"/>
  <c r="J33" i="24"/>
  <c r="K33" i="24" s="1"/>
  <c r="I21" i="24"/>
  <c r="I39" i="22"/>
  <c r="J39" i="22"/>
  <c r="K39" i="22" s="1"/>
  <c r="I24" i="24"/>
  <c r="J24" i="24"/>
  <c r="K24" i="24" s="1"/>
  <c r="I10" i="24"/>
  <c r="J10" i="24"/>
  <c r="K10" i="24" s="1"/>
  <c r="I24" i="22"/>
  <c r="I26" i="24"/>
  <c r="W26" i="24" s="1"/>
  <c r="J36" i="22"/>
  <c r="K36" i="22" s="1"/>
  <c r="J38" i="24"/>
  <c r="K38" i="24" s="1"/>
  <c r="J37" i="22"/>
  <c r="K37" i="22" s="1"/>
  <c r="J36" i="24"/>
  <c r="K36" i="24" s="1"/>
  <c r="J41" i="22"/>
  <c r="K41" i="22" s="1"/>
  <c r="I25" i="22"/>
  <c r="J25" i="22"/>
  <c r="K25" i="22" s="1"/>
  <c r="I34" i="24"/>
  <c r="W34" i="24" s="1"/>
  <c r="J34" i="24"/>
  <c r="K34" i="24" s="1"/>
  <c r="I22" i="24"/>
  <c r="I13" i="24"/>
  <c r="J21" i="22"/>
  <c r="K21" i="22" s="1"/>
  <c r="J22" i="22"/>
  <c r="K22" i="22" s="1"/>
  <c r="J9" i="24"/>
  <c r="K9" i="24" s="1"/>
  <c r="I41" i="22"/>
  <c r="I9" i="24"/>
  <c r="I11" i="24"/>
  <c r="J11" i="24"/>
  <c r="K11" i="24" s="1"/>
  <c r="I40" i="22"/>
  <c r="J40" i="22"/>
  <c r="K40" i="22" s="1"/>
  <c r="J23" i="24"/>
  <c r="K23" i="24" s="1"/>
  <c r="I23" i="24"/>
  <c r="J24" i="22"/>
  <c r="K24" i="22" s="1"/>
  <c r="J26" i="24"/>
  <c r="K26" i="24" s="1"/>
  <c r="J26" i="22"/>
  <c r="K26" i="22" s="1"/>
  <c r="J25" i="24"/>
  <c r="K25" i="24" s="1"/>
  <c r="J35" i="22"/>
  <c r="K35" i="22" s="1"/>
  <c r="J21" i="24"/>
  <c r="K21" i="24" s="1"/>
  <c r="N21" i="24"/>
  <c r="O21" i="24" s="1"/>
  <c r="I28" i="22"/>
  <c r="I35" i="24"/>
  <c r="J35" i="24"/>
  <c r="K35" i="24" s="1"/>
  <c r="I27" i="22"/>
  <c r="J27" i="22"/>
  <c r="K27" i="22" s="1"/>
  <c r="N22" i="24"/>
  <c r="O22" i="24" s="1"/>
  <c r="J22" i="24"/>
  <c r="K22" i="24" s="1"/>
  <c r="J13" i="24"/>
  <c r="K13" i="24" s="1"/>
  <c r="J12" i="24"/>
  <c r="K12" i="24" s="1"/>
  <c r="J37" i="24"/>
  <c r="K37" i="24" s="1"/>
  <c r="L109" i="17"/>
  <c r="L85" i="17"/>
  <c r="L77" i="17"/>
  <c r="L29" i="17"/>
  <c r="L125" i="17"/>
  <c r="L27" i="17"/>
  <c r="L32" i="17"/>
  <c r="L6" i="17"/>
  <c r="L139" i="17"/>
  <c r="L165" i="17"/>
  <c r="L157" i="17"/>
  <c r="L141" i="17"/>
  <c r="L117" i="17"/>
  <c r="L101" i="17"/>
  <c r="L93" i="17"/>
  <c r="L69" i="17"/>
  <c r="L61" i="17"/>
  <c r="L53" i="17"/>
  <c r="L45" i="17"/>
  <c r="L37" i="17"/>
  <c r="L21" i="17"/>
  <c r="L13" i="17"/>
  <c r="L132" i="17"/>
  <c r="L124" i="17"/>
  <c r="L116" i="17"/>
  <c r="L100" i="17"/>
  <c r="L92" i="17"/>
  <c r="L84" i="17"/>
  <c r="L76" i="17"/>
  <c r="L68" i="17"/>
  <c r="L60" i="17"/>
  <c r="L52" i="17"/>
  <c r="L44" i="17"/>
  <c r="L36" i="17"/>
  <c r="L28" i="17"/>
  <c r="L20" i="17"/>
  <c r="L12" i="17"/>
  <c r="L155" i="17"/>
  <c r="L147" i="17"/>
  <c r="L131" i="17"/>
  <c r="L123" i="17"/>
  <c r="L107" i="17"/>
  <c r="L99" i="17"/>
  <c r="L83" i="17"/>
  <c r="L75" i="17"/>
  <c r="L67" i="17"/>
  <c r="L59" i="17"/>
  <c r="L51" i="17"/>
  <c r="L43" i="17"/>
  <c r="L19" i="17"/>
  <c r="L11" i="17"/>
  <c r="L146" i="17"/>
  <c r="L130" i="17"/>
  <c r="L98" i="17"/>
  <c r="L90" i="17"/>
  <c r="L82" i="17"/>
  <c r="L74" i="17"/>
  <c r="L66" i="17"/>
  <c r="L50" i="17"/>
  <c r="L42" i="17"/>
  <c r="L34" i="17"/>
  <c r="L26" i="17"/>
  <c r="L18" i="17"/>
  <c r="L10" i="17"/>
  <c r="L137" i="17"/>
  <c r="L129" i="17"/>
  <c r="L105" i="17"/>
  <c r="L97" i="17"/>
  <c r="L89" i="17"/>
  <c r="L81" i="17"/>
  <c r="L73" i="17"/>
  <c r="L57" i="17"/>
  <c r="L49" i="17"/>
  <c r="L41" i="17"/>
  <c r="L33" i="17"/>
  <c r="L25" i="17"/>
  <c r="L17" i="17"/>
  <c r="L9" i="17"/>
  <c r="L5" i="17"/>
  <c r="L144" i="17"/>
  <c r="L120" i="17"/>
  <c r="L112" i="17"/>
  <c r="L104" i="17"/>
  <c r="L88" i="17"/>
  <c r="L80" i="17"/>
  <c r="L72" i="17"/>
  <c r="L64" i="17"/>
  <c r="L56" i="17"/>
  <c r="L24" i="17"/>
  <c r="L16" i="17"/>
  <c r="L8" i="17"/>
  <c r="L159" i="17"/>
  <c r="L151" i="17"/>
  <c r="L135" i="17"/>
  <c r="L127" i="17"/>
  <c r="L111" i="17"/>
  <c r="L103" i="17"/>
  <c r="L95" i="17"/>
  <c r="L87" i="17"/>
  <c r="L79" i="17"/>
  <c r="L71" i="17"/>
  <c r="L55" i="17"/>
  <c r="L39" i="17"/>
  <c r="L31" i="17"/>
  <c r="L23" i="17"/>
  <c r="L15" i="17"/>
  <c r="L7" i="17"/>
  <c r="L134" i="17"/>
  <c r="L126" i="17"/>
  <c r="L118" i="17"/>
  <c r="L110" i="17"/>
  <c r="L94" i="17"/>
  <c r="L86" i="17"/>
  <c r="L70" i="17"/>
  <c r="L62" i="17"/>
  <c r="L54" i="17"/>
  <c r="L46" i="17"/>
  <c r="L38" i="17"/>
  <c r="L30" i="17"/>
  <c r="L22" i="17"/>
  <c r="L14" i="17"/>
  <c r="S126" i="5"/>
  <c r="P11" i="22" l="1"/>
  <c r="I50" i="24"/>
  <c r="P45" i="24"/>
  <c r="P49" i="24"/>
  <c r="P47" i="24"/>
  <c r="P48" i="24"/>
  <c r="P60" i="24"/>
  <c r="P57" i="24"/>
  <c r="P59" i="24"/>
  <c r="P12" i="22"/>
  <c r="P61" i="24"/>
  <c r="P58" i="24"/>
  <c r="P8" i="22"/>
  <c r="P9" i="22"/>
  <c r="I16" i="22"/>
  <c r="L9" i="22" s="1"/>
  <c r="R9" i="22" s="1"/>
  <c r="S9" i="22" s="1"/>
  <c r="P14" i="22"/>
  <c r="I39" i="24"/>
  <c r="P10" i="24"/>
  <c r="P24" i="24"/>
  <c r="P12" i="24"/>
  <c r="I30" i="22"/>
  <c r="L26" i="22" s="1"/>
  <c r="R26" i="22" s="1"/>
  <c r="S26" i="22" s="1"/>
  <c r="P21" i="22"/>
  <c r="P34" i="24"/>
  <c r="P25" i="22"/>
  <c r="P41" i="22"/>
  <c r="P37" i="22"/>
  <c r="P36" i="22"/>
  <c r="P39" i="22"/>
  <c r="P38" i="24"/>
  <c r="P26" i="22"/>
  <c r="P22" i="24"/>
  <c r="P9" i="24"/>
  <c r="P11" i="24"/>
  <c r="P40" i="22"/>
  <c r="P25" i="24"/>
  <c r="P26" i="24"/>
  <c r="P22" i="22"/>
  <c r="P28" i="22"/>
  <c r="W28" i="22"/>
  <c r="W23" i="24"/>
  <c r="W11" i="24"/>
  <c r="W25" i="22"/>
  <c r="W10" i="24"/>
  <c r="P27" i="22"/>
  <c r="P35" i="24"/>
  <c r="P21" i="24"/>
  <c r="P23" i="24"/>
  <c r="I14" i="24"/>
  <c r="L11" i="24" s="1"/>
  <c r="R11" i="24" s="1"/>
  <c r="S11" i="24" s="1"/>
  <c r="W9" i="24"/>
  <c r="W13" i="24"/>
  <c r="P33" i="24"/>
  <c r="W22" i="24"/>
  <c r="I42" i="22"/>
  <c r="L40" i="22" s="1"/>
  <c r="R40" i="22" s="1"/>
  <c r="S40" i="22" s="1"/>
  <c r="P37" i="24"/>
  <c r="P13" i="24"/>
  <c r="W27" i="22"/>
  <c r="W35" i="24"/>
  <c r="P35" i="22"/>
  <c r="P24" i="22"/>
  <c r="P36" i="24"/>
  <c r="W24" i="22"/>
  <c r="W24" i="24"/>
  <c r="W21" i="24"/>
  <c r="I27" i="24"/>
  <c r="L63" i="24" s="1"/>
  <c r="R63" i="24" s="1"/>
  <c r="S63" i="24" s="1"/>
  <c r="T63" i="24" l="1"/>
  <c r="V63" i="24"/>
  <c r="L61" i="24"/>
  <c r="R61" i="24" s="1"/>
  <c r="S61" i="24" s="1"/>
  <c r="L23" i="24"/>
  <c r="R23" i="24" s="1"/>
  <c r="S23" i="24" s="1"/>
  <c r="V23" i="24" s="1"/>
  <c r="L62" i="24"/>
  <c r="R62" i="24" s="1"/>
  <c r="S62" i="24" s="1"/>
  <c r="L34" i="24"/>
  <c r="R34" i="24" s="1"/>
  <c r="S34" i="24" s="1"/>
  <c r="V34" i="24" s="1"/>
  <c r="L57" i="24"/>
  <c r="R57" i="24" s="1"/>
  <c r="L58" i="24"/>
  <c r="R58" i="24" s="1"/>
  <c r="S58" i="24" s="1"/>
  <c r="L59" i="24"/>
  <c r="R59" i="24" s="1"/>
  <c r="S59" i="24" s="1"/>
  <c r="L56" i="24"/>
  <c r="R56" i="24" s="1"/>
  <c r="S56" i="24" s="1"/>
  <c r="L60" i="24"/>
  <c r="R60" i="24" s="1"/>
  <c r="S60" i="24" s="1"/>
  <c r="L37" i="24"/>
  <c r="R37" i="24" s="1"/>
  <c r="S37" i="24" s="1"/>
  <c r="V37" i="24" s="1"/>
  <c r="L15" i="22"/>
  <c r="R15" i="22" s="1"/>
  <c r="S15" i="22" s="1"/>
  <c r="V15" i="22" s="1"/>
  <c r="L38" i="24"/>
  <c r="R38" i="24" s="1"/>
  <c r="S38" i="24" s="1"/>
  <c r="T38" i="24" s="1"/>
  <c r="L11" i="22"/>
  <c r="R11" i="22" s="1"/>
  <c r="S11" i="22" s="1"/>
  <c r="V11" i="22" s="1"/>
  <c r="L35" i="24"/>
  <c r="R35" i="24" s="1"/>
  <c r="S35" i="24" s="1"/>
  <c r="V35" i="24" s="1"/>
  <c r="L10" i="22"/>
  <c r="R10" i="22" s="1"/>
  <c r="S10" i="22" s="1"/>
  <c r="V10" i="22" s="1"/>
  <c r="L8" i="22"/>
  <c r="R8" i="22" s="1"/>
  <c r="S8" i="22" s="1"/>
  <c r="V8" i="22" s="1"/>
  <c r="L12" i="22"/>
  <c r="R12" i="22" s="1"/>
  <c r="S12" i="22" s="1"/>
  <c r="V12" i="22" s="1"/>
  <c r="L13" i="22"/>
  <c r="R13" i="22" s="1"/>
  <c r="S13" i="22" s="1"/>
  <c r="V13" i="22" s="1"/>
  <c r="L14" i="22"/>
  <c r="R14" i="22" s="1"/>
  <c r="S14" i="22" s="1"/>
  <c r="T14" i="22" s="1"/>
  <c r="L36" i="24"/>
  <c r="R36" i="24" s="1"/>
  <c r="S36" i="24" s="1"/>
  <c r="T36" i="24" s="1"/>
  <c r="L32" i="24"/>
  <c r="R32" i="24" s="1"/>
  <c r="L49" i="24"/>
  <c r="R49" i="24" s="1"/>
  <c r="S49" i="24" s="1"/>
  <c r="L44" i="24"/>
  <c r="R44" i="24" s="1"/>
  <c r="L46" i="24"/>
  <c r="R46" i="24" s="1"/>
  <c r="S46" i="24" s="1"/>
  <c r="L47" i="24"/>
  <c r="R47" i="24" s="1"/>
  <c r="S47" i="24" s="1"/>
  <c r="L48" i="24"/>
  <c r="R48" i="24" s="1"/>
  <c r="S48" i="24" s="1"/>
  <c r="L45" i="24"/>
  <c r="R45" i="24" s="1"/>
  <c r="S45" i="24" s="1"/>
  <c r="L33" i="24"/>
  <c r="R33" i="24" s="1"/>
  <c r="S33" i="24" s="1"/>
  <c r="V33" i="24" s="1"/>
  <c r="L29" i="22"/>
  <c r="R29" i="22" s="1"/>
  <c r="S29" i="22" s="1"/>
  <c r="T29" i="22" s="1"/>
  <c r="L23" i="22"/>
  <c r="R23" i="22" s="1"/>
  <c r="S23" i="22" s="1"/>
  <c r="V23" i="22" s="1"/>
  <c r="L22" i="22"/>
  <c r="R22" i="22" s="1"/>
  <c r="S22" i="22" s="1"/>
  <c r="T22" i="22" s="1"/>
  <c r="L27" i="22"/>
  <c r="R27" i="22" s="1"/>
  <c r="S27" i="22" s="1"/>
  <c r="V27" i="22" s="1"/>
  <c r="L24" i="22"/>
  <c r="R24" i="22" s="1"/>
  <c r="S24" i="22" s="1"/>
  <c r="T24" i="22" s="1"/>
  <c r="L25" i="22"/>
  <c r="R25" i="22" s="1"/>
  <c r="S25" i="22" s="1"/>
  <c r="T25" i="22" s="1"/>
  <c r="L28" i="22"/>
  <c r="R28" i="22" s="1"/>
  <c r="S28" i="22" s="1"/>
  <c r="V28" i="22" s="1"/>
  <c r="L24" i="24"/>
  <c r="R24" i="24" s="1"/>
  <c r="S24" i="24" s="1"/>
  <c r="V24" i="24" s="1"/>
  <c r="L21" i="22"/>
  <c r="R21" i="22" s="1"/>
  <c r="S21" i="22" s="1"/>
  <c r="V21" i="22" s="1"/>
  <c r="L13" i="24"/>
  <c r="R13" i="24" s="1"/>
  <c r="S13" i="24" s="1"/>
  <c r="V13" i="24" s="1"/>
  <c r="L21" i="24"/>
  <c r="R21" i="24" s="1"/>
  <c r="S21" i="24" s="1"/>
  <c r="V21" i="24" s="1"/>
  <c r="L41" i="22"/>
  <c r="R41" i="22" s="1"/>
  <c r="S41" i="22" s="1"/>
  <c r="T41" i="22" s="1"/>
  <c r="L9" i="24"/>
  <c r="R9" i="24" s="1"/>
  <c r="S9" i="24" s="1"/>
  <c r="T9" i="24" s="1"/>
  <c r="L10" i="24"/>
  <c r="R10" i="24" s="1"/>
  <c r="S10" i="24" s="1"/>
  <c r="V10" i="24" s="1"/>
  <c r="L39" i="22"/>
  <c r="R39" i="22" s="1"/>
  <c r="S39" i="22" s="1"/>
  <c r="T39" i="22" s="1"/>
  <c r="L38" i="22"/>
  <c r="R38" i="22" s="1"/>
  <c r="S38" i="22" s="1"/>
  <c r="T38" i="22" s="1"/>
  <c r="U38" i="22" s="1"/>
  <c r="L35" i="22"/>
  <c r="R35" i="22" s="1"/>
  <c r="S35" i="22" s="1"/>
  <c r="T35" i="22" s="1"/>
  <c r="U35" i="22" s="1"/>
  <c r="L36" i="22"/>
  <c r="R36" i="22" s="1"/>
  <c r="S36" i="22" s="1"/>
  <c r="T36" i="22" s="1"/>
  <c r="U36" i="22" s="1"/>
  <c r="L37" i="22"/>
  <c r="R37" i="22" s="1"/>
  <c r="S37" i="22" s="1"/>
  <c r="T37" i="22" s="1"/>
  <c r="U37" i="22" s="1"/>
  <c r="W37" i="22" s="1"/>
  <c r="T11" i="24"/>
  <c r="V11" i="24"/>
  <c r="L26" i="24"/>
  <c r="R26" i="24" s="1"/>
  <c r="S26" i="24" s="1"/>
  <c r="L20" i="24"/>
  <c r="R20" i="24" s="1"/>
  <c r="S20" i="24" s="1"/>
  <c r="L19" i="24"/>
  <c r="R19" i="24" s="1"/>
  <c r="L25" i="24"/>
  <c r="R25" i="24" s="1"/>
  <c r="S25" i="24" s="1"/>
  <c r="L22" i="24"/>
  <c r="R22" i="24" s="1"/>
  <c r="S22" i="24" s="1"/>
  <c r="L8" i="24"/>
  <c r="R8" i="24" s="1"/>
  <c r="S8" i="24" s="1"/>
  <c r="L7" i="24"/>
  <c r="R7" i="24" s="1"/>
  <c r="L12" i="24"/>
  <c r="R12" i="24" s="1"/>
  <c r="S12" i="24" s="1"/>
  <c r="T40" i="22"/>
  <c r="U40" i="22" s="1"/>
  <c r="W40" i="22" s="1"/>
  <c r="V26" i="22"/>
  <c r="T26" i="22"/>
  <c r="T9" i="22"/>
  <c r="V9" i="22"/>
  <c r="H2" i="10"/>
  <c r="H3" i="10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207" i="10"/>
  <c r="H208" i="10"/>
  <c r="H209" i="10"/>
  <c r="H210" i="10"/>
  <c r="H211" i="10"/>
  <c r="H212" i="10"/>
  <c r="H213" i="10"/>
  <c r="H214" i="10"/>
  <c r="H215" i="10"/>
  <c r="H216" i="10"/>
  <c r="H217" i="10"/>
  <c r="H218" i="10"/>
  <c r="H219" i="10"/>
  <c r="H220" i="10"/>
  <c r="H221" i="10"/>
  <c r="H222" i="10"/>
  <c r="H223" i="10"/>
  <c r="H224" i="10"/>
  <c r="H225" i="10"/>
  <c r="H226" i="10"/>
  <c r="H227" i="10"/>
  <c r="H228" i="10"/>
  <c r="H229" i="10"/>
  <c r="H230" i="10"/>
  <c r="H231" i="10"/>
  <c r="H232" i="10"/>
  <c r="H233" i="10"/>
  <c r="H234" i="10"/>
  <c r="H235" i="10"/>
  <c r="H236" i="10"/>
  <c r="H237" i="10"/>
  <c r="H238" i="10"/>
  <c r="H239" i="10"/>
  <c r="H240" i="10"/>
  <c r="H241" i="10"/>
  <c r="H242" i="10"/>
  <c r="H243" i="10"/>
  <c r="H244" i="10"/>
  <c r="H245" i="10"/>
  <c r="H246" i="10"/>
  <c r="H247" i="10"/>
  <c r="H248" i="10"/>
  <c r="H249" i="10"/>
  <c r="H250" i="10"/>
  <c r="H251" i="10"/>
  <c r="H252" i="10"/>
  <c r="H253" i="10"/>
  <c r="H254" i="10"/>
  <c r="H255" i="10"/>
  <c r="H256" i="10"/>
  <c r="H257" i="10"/>
  <c r="H258" i="10"/>
  <c r="H259" i="10"/>
  <c r="H260" i="10"/>
  <c r="H261" i="10"/>
  <c r="H262" i="10"/>
  <c r="H263" i="10"/>
  <c r="H264" i="10"/>
  <c r="H265" i="10"/>
  <c r="H266" i="10"/>
  <c r="H267" i="10"/>
  <c r="H268" i="10"/>
  <c r="H269" i="10"/>
  <c r="H270" i="10"/>
  <c r="H271" i="10"/>
  <c r="H272" i="10"/>
  <c r="H273" i="10"/>
  <c r="H274" i="10"/>
  <c r="H275" i="10"/>
  <c r="H276" i="10"/>
  <c r="H277" i="10"/>
  <c r="H278" i="10"/>
  <c r="H279" i="10"/>
  <c r="H280" i="10"/>
  <c r="H281" i="10"/>
  <c r="H282" i="10"/>
  <c r="H283" i="10"/>
  <c r="H284" i="10"/>
  <c r="H285" i="10"/>
  <c r="H286" i="10"/>
  <c r="H287" i="10"/>
  <c r="H288" i="10"/>
  <c r="H289" i="10"/>
  <c r="H290" i="10"/>
  <c r="H291" i="10"/>
  <c r="H292" i="10"/>
  <c r="H293" i="10"/>
  <c r="H294" i="10"/>
  <c r="H295" i="10"/>
  <c r="H296" i="10"/>
  <c r="H297" i="10"/>
  <c r="H298" i="10"/>
  <c r="H299" i="10"/>
  <c r="H300" i="10"/>
  <c r="H301" i="10"/>
  <c r="H302" i="10"/>
  <c r="H303" i="10"/>
  <c r="H304" i="10"/>
  <c r="H305" i="10"/>
  <c r="H306" i="10"/>
  <c r="H307" i="10"/>
  <c r="H308" i="10"/>
  <c r="H309" i="10"/>
  <c r="H310" i="10"/>
  <c r="H311" i="10"/>
  <c r="H312" i="10"/>
  <c r="H313" i="10"/>
  <c r="H314" i="10"/>
  <c r="H315" i="10"/>
  <c r="H316" i="10"/>
  <c r="H317" i="10"/>
  <c r="H318" i="10"/>
  <c r="H319" i="10"/>
  <c r="H320" i="10"/>
  <c r="H321" i="10"/>
  <c r="H322" i="10"/>
  <c r="H323" i="10"/>
  <c r="H324" i="10"/>
  <c r="H325" i="10"/>
  <c r="H326" i="10"/>
  <c r="H327" i="10"/>
  <c r="H328" i="10"/>
  <c r="H329" i="10"/>
  <c r="H330" i="10"/>
  <c r="H331" i="10"/>
  <c r="H332" i="10"/>
  <c r="H333" i="10"/>
  <c r="H334" i="10"/>
  <c r="H335" i="10"/>
  <c r="H336" i="10"/>
  <c r="H337" i="10"/>
  <c r="H338" i="10"/>
  <c r="H339" i="10"/>
  <c r="H340" i="10"/>
  <c r="H341" i="10"/>
  <c r="H342" i="10"/>
  <c r="H343" i="10"/>
  <c r="H344" i="10"/>
  <c r="H345" i="10"/>
  <c r="H346" i="10"/>
  <c r="H347" i="10"/>
  <c r="H348" i="10"/>
  <c r="H349" i="10"/>
  <c r="H350" i="10"/>
  <c r="H351" i="10"/>
  <c r="H352" i="10"/>
  <c r="H353" i="10"/>
  <c r="H354" i="10"/>
  <c r="H355" i="10"/>
  <c r="H356" i="10"/>
  <c r="H357" i="10"/>
  <c r="H358" i="10"/>
  <c r="H359" i="10"/>
  <c r="H360" i="10"/>
  <c r="H361" i="10"/>
  <c r="H362" i="10"/>
  <c r="H363" i="10"/>
  <c r="H364" i="10"/>
  <c r="H365" i="10"/>
  <c r="H366" i="10"/>
  <c r="H367" i="10"/>
  <c r="H368" i="10"/>
  <c r="H369" i="10"/>
  <c r="H370" i="10"/>
  <c r="H371" i="10"/>
  <c r="H372" i="10"/>
  <c r="H373" i="10"/>
  <c r="H374" i="10"/>
  <c r="H375" i="10"/>
  <c r="H376" i="10"/>
  <c r="H377" i="10"/>
  <c r="H378" i="10"/>
  <c r="H379" i="10"/>
  <c r="H380" i="10"/>
  <c r="H381" i="10"/>
  <c r="H382" i="10"/>
  <c r="H383" i="10"/>
  <c r="H384" i="10"/>
  <c r="H385" i="10"/>
  <c r="H386" i="10"/>
  <c r="H387" i="10"/>
  <c r="H388" i="10"/>
  <c r="H389" i="10"/>
  <c r="H390" i="10"/>
  <c r="H391" i="10"/>
  <c r="H392" i="10"/>
  <c r="H393" i="10"/>
  <c r="H394" i="10"/>
  <c r="H395" i="10"/>
  <c r="H396" i="10"/>
  <c r="H397" i="10"/>
  <c r="H398" i="10"/>
  <c r="H399" i="10"/>
  <c r="H400" i="10"/>
  <c r="H401" i="10"/>
  <c r="H402" i="10"/>
  <c r="H403" i="10"/>
  <c r="H404" i="10"/>
  <c r="H405" i="10"/>
  <c r="H406" i="10"/>
  <c r="H407" i="10"/>
  <c r="H408" i="10"/>
  <c r="H409" i="10"/>
  <c r="H410" i="10"/>
  <c r="H411" i="10"/>
  <c r="H412" i="10"/>
  <c r="H413" i="10"/>
  <c r="H414" i="10"/>
  <c r="H415" i="10"/>
  <c r="H416" i="10"/>
  <c r="H417" i="10"/>
  <c r="H418" i="10"/>
  <c r="H419" i="10"/>
  <c r="H420" i="10"/>
  <c r="H421" i="10"/>
  <c r="H422" i="10"/>
  <c r="H423" i="10"/>
  <c r="H424" i="10"/>
  <c r="H425" i="10"/>
  <c r="H426" i="10"/>
  <c r="H427" i="10"/>
  <c r="H428" i="10"/>
  <c r="H429" i="10"/>
  <c r="H430" i="10"/>
  <c r="H431" i="10"/>
  <c r="H432" i="10"/>
  <c r="H433" i="10"/>
  <c r="H434" i="10"/>
  <c r="H435" i="10"/>
  <c r="H436" i="10"/>
  <c r="H437" i="10"/>
  <c r="H438" i="10"/>
  <c r="H439" i="10"/>
  <c r="H440" i="10"/>
  <c r="H441" i="10"/>
  <c r="H442" i="10"/>
  <c r="H443" i="10"/>
  <c r="H444" i="10"/>
  <c r="H445" i="10"/>
  <c r="H446" i="10"/>
  <c r="H447" i="10"/>
  <c r="H448" i="10"/>
  <c r="H449" i="10"/>
  <c r="H450" i="10"/>
  <c r="H451" i="10"/>
  <c r="H452" i="10"/>
  <c r="H453" i="10"/>
  <c r="H454" i="10"/>
  <c r="H455" i="10"/>
  <c r="H456" i="10"/>
  <c r="H457" i="10"/>
  <c r="H458" i="10"/>
  <c r="H459" i="10"/>
  <c r="H460" i="10"/>
  <c r="H461" i="10"/>
  <c r="H462" i="10"/>
  <c r="H463" i="10"/>
  <c r="H464" i="10"/>
  <c r="H465" i="10"/>
  <c r="H466" i="10"/>
  <c r="H467" i="10"/>
  <c r="H468" i="10"/>
  <c r="H469" i="10"/>
  <c r="H470" i="10"/>
  <c r="H471" i="10"/>
  <c r="H472" i="10"/>
  <c r="H473" i="10"/>
  <c r="H474" i="10"/>
  <c r="H475" i="10"/>
  <c r="H476" i="10"/>
  <c r="H477" i="10"/>
  <c r="H478" i="10"/>
  <c r="H479" i="10"/>
  <c r="H480" i="10"/>
  <c r="H481" i="10"/>
  <c r="H482" i="10"/>
  <c r="H483" i="10"/>
  <c r="H484" i="10"/>
  <c r="H485" i="10"/>
  <c r="H486" i="10"/>
  <c r="H487" i="10"/>
  <c r="H488" i="10"/>
  <c r="H489" i="10"/>
  <c r="H490" i="10"/>
  <c r="H491" i="10"/>
  <c r="H492" i="10"/>
  <c r="H493" i="10"/>
  <c r="H494" i="10"/>
  <c r="H495" i="10"/>
  <c r="H496" i="10"/>
  <c r="H497" i="10"/>
  <c r="H498" i="10"/>
  <c r="H499" i="10"/>
  <c r="H500" i="10"/>
  <c r="H501" i="10"/>
  <c r="H502" i="10"/>
  <c r="H503" i="10"/>
  <c r="H504" i="10"/>
  <c r="H505" i="10"/>
  <c r="H506" i="10"/>
  <c r="H507" i="10"/>
  <c r="H508" i="10"/>
  <c r="H509" i="10"/>
  <c r="H510" i="10"/>
  <c r="H511" i="10"/>
  <c r="H512" i="10"/>
  <c r="H513" i="10"/>
  <c r="H514" i="10"/>
  <c r="H515" i="10"/>
  <c r="H516" i="10"/>
  <c r="H517" i="10"/>
  <c r="H518" i="10"/>
  <c r="H519" i="10"/>
  <c r="H520" i="10"/>
  <c r="H521" i="10"/>
  <c r="H522" i="10"/>
  <c r="H523" i="10"/>
  <c r="H524" i="10"/>
  <c r="H525" i="10"/>
  <c r="H526" i="10"/>
  <c r="H527" i="10"/>
  <c r="H528" i="10"/>
  <c r="H529" i="10"/>
  <c r="H530" i="10"/>
  <c r="H531" i="10"/>
  <c r="H532" i="10"/>
  <c r="H533" i="10"/>
  <c r="H534" i="10"/>
  <c r="H535" i="10"/>
  <c r="H536" i="10"/>
  <c r="H537" i="10"/>
  <c r="H538" i="10"/>
  <c r="H539" i="10"/>
  <c r="H540" i="10"/>
  <c r="H541" i="10"/>
  <c r="H542" i="10"/>
  <c r="H543" i="10"/>
  <c r="H544" i="10"/>
  <c r="H545" i="10"/>
  <c r="H546" i="10"/>
  <c r="H547" i="10"/>
  <c r="H548" i="10"/>
  <c r="H549" i="10"/>
  <c r="H550" i="10"/>
  <c r="H551" i="10"/>
  <c r="H552" i="10"/>
  <c r="H553" i="10"/>
  <c r="H554" i="10"/>
  <c r="H555" i="10"/>
  <c r="H556" i="10"/>
  <c r="H557" i="10"/>
  <c r="H558" i="10"/>
  <c r="H559" i="10"/>
  <c r="H560" i="10"/>
  <c r="H561" i="10"/>
  <c r="H562" i="10"/>
  <c r="H563" i="10"/>
  <c r="H564" i="10"/>
  <c r="H565" i="10"/>
  <c r="H566" i="10"/>
  <c r="H567" i="10"/>
  <c r="H568" i="10"/>
  <c r="H569" i="10"/>
  <c r="H570" i="10"/>
  <c r="H571" i="10"/>
  <c r="H572" i="10"/>
  <c r="H573" i="10"/>
  <c r="H574" i="10"/>
  <c r="H575" i="10"/>
  <c r="H576" i="10"/>
  <c r="H577" i="10"/>
  <c r="H578" i="10"/>
  <c r="H579" i="10"/>
  <c r="H580" i="10"/>
  <c r="H581" i="10"/>
  <c r="H582" i="10"/>
  <c r="H583" i="10"/>
  <c r="H584" i="10"/>
  <c r="H585" i="10"/>
  <c r="H586" i="10"/>
  <c r="H587" i="10"/>
  <c r="H588" i="10"/>
  <c r="H589" i="10"/>
  <c r="H590" i="10"/>
  <c r="H591" i="10"/>
  <c r="H592" i="10"/>
  <c r="H593" i="10"/>
  <c r="H594" i="10"/>
  <c r="H595" i="10"/>
  <c r="H596" i="10"/>
  <c r="H597" i="10"/>
  <c r="H598" i="10"/>
  <c r="H599" i="10"/>
  <c r="H600" i="10"/>
  <c r="H601" i="10"/>
  <c r="H602" i="10"/>
  <c r="H603" i="10"/>
  <c r="H604" i="10"/>
  <c r="H605" i="10"/>
  <c r="H606" i="10"/>
  <c r="H607" i="10"/>
  <c r="H608" i="10"/>
  <c r="H609" i="10"/>
  <c r="H610" i="10"/>
  <c r="H611" i="10"/>
  <c r="H612" i="10"/>
  <c r="H613" i="10"/>
  <c r="H614" i="10"/>
  <c r="H615" i="10"/>
  <c r="H616" i="10"/>
  <c r="H617" i="10"/>
  <c r="H618" i="10"/>
  <c r="H619" i="10"/>
  <c r="H620" i="10"/>
  <c r="H621" i="10"/>
  <c r="H622" i="10"/>
  <c r="H623" i="10"/>
  <c r="H624" i="10"/>
  <c r="H625" i="10"/>
  <c r="H626" i="10"/>
  <c r="H627" i="10"/>
  <c r="H628" i="10"/>
  <c r="H629" i="10"/>
  <c r="H630" i="10"/>
  <c r="H631" i="10"/>
  <c r="H632" i="10"/>
  <c r="H633" i="10"/>
  <c r="H634" i="10"/>
  <c r="H635" i="10"/>
  <c r="H636" i="10"/>
  <c r="H637" i="10"/>
  <c r="H638" i="10"/>
  <c r="H639" i="10"/>
  <c r="H640" i="10"/>
  <c r="H641" i="10"/>
  <c r="H642" i="10"/>
  <c r="H643" i="10"/>
  <c r="H644" i="10"/>
  <c r="H645" i="10"/>
  <c r="H646" i="10"/>
  <c r="H647" i="10"/>
  <c r="H648" i="10"/>
  <c r="H649" i="10"/>
  <c r="H650" i="10"/>
  <c r="H651" i="10"/>
  <c r="H652" i="10"/>
  <c r="H653" i="10"/>
  <c r="H654" i="10"/>
  <c r="H655" i="10"/>
  <c r="H656" i="10"/>
  <c r="H657" i="10"/>
  <c r="H658" i="10"/>
  <c r="H659" i="10"/>
  <c r="H660" i="10"/>
  <c r="H661" i="10"/>
  <c r="H662" i="10"/>
  <c r="H663" i="10"/>
  <c r="H664" i="10"/>
  <c r="H665" i="10"/>
  <c r="H666" i="10"/>
  <c r="H667" i="10"/>
  <c r="H668" i="10"/>
  <c r="H669" i="10"/>
  <c r="H670" i="10"/>
  <c r="H671" i="10"/>
  <c r="H672" i="10"/>
  <c r="H673" i="10"/>
  <c r="H674" i="10"/>
  <c r="H675" i="10"/>
  <c r="H676" i="10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T12" i="22" l="1"/>
  <c r="T11" i="22"/>
  <c r="T27" i="22"/>
  <c r="V14" i="22"/>
  <c r="T23" i="24"/>
  <c r="V62" i="24"/>
  <c r="T62" i="24"/>
  <c r="T35" i="24"/>
  <c r="T34" i="24"/>
  <c r="T60" i="24"/>
  <c r="V60" i="24"/>
  <c r="T56" i="24"/>
  <c r="V56" i="24"/>
  <c r="T61" i="24"/>
  <c r="V61" i="24"/>
  <c r="T59" i="24"/>
  <c r="V59" i="24"/>
  <c r="V58" i="24"/>
  <c r="T58" i="24"/>
  <c r="S57" i="24"/>
  <c r="S32" i="24"/>
  <c r="T32" i="24" s="1"/>
  <c r="R39" i="24"/>
  <c r="S7" i="24"/>
  <c r="S14" i="24" s="1"/>
  <c r="T14" i="24" s="1"/>
  <c r="R14" i="24"/>
  <c r="S19" i="24"/>
  <c r="V19" i="24" s="1"/>
  <c r="R27" i="24"/>
  <c r="S27" i="24" s="1"/>
  <c r="T27" i="24" s="1"/>
  <c r="T8" i="22"/>
  <c r="V36" i="24"/>
  <c r="T37" i="24"/>
  <c r="V38" i="24"/>
  <c r="T13" i="22"/>
  <c r="T15" i="22"/>
  <c r="V29" i="22"/>
  <c r="T10" i="22"/>
  <c r="V25" i="22"/>
  <c r="S44" i="24"/>
  <c r="V44" i="24" s="1"/>
  <c r="R50" i="24"/>
  <c r="V45" i="24"/>
  <c r="T45" i="24"/>
  <c r="T33" i="24"/>
  <c r="V48" i="24"/>
  <c r="T48" i="24"/>
  <c r="V46" i="24"/>
  <c r="T46" i="24"/>
  <c r="V47" i="24"/>
  <c r="T47" i="24"/>
  <c r="V49" i="24"/>
  <c r="T49" i="24"/>
  <c r="T13" i="24"/>
  <c r="T23" i="22"/>
  <c r="T21" i="24"/>
  <c r="T10" i="24"/>
  <c r="T28" i="22"/>
  <c r="V22" i="22"/>
  <c r="T24" i="24"/>
  <c r="V24" i="22"/>
  <c r="T21" i="22"/>
  <c r="V9" i="24"/>
  <c r="T26" i="24"/>
  <c r="V26" i="24"/>
  <c r="V12" i="24"/>
  <c r="T12" i="24"/>
  <c r="V25" i="24"/>
  <c r="T25" i="24"/>
  <c r="V22" i="24"/>
  <c r="T22" i="24"/>
  <c r="T8" i="24"/>
  <c r="V8" i="24"/>
  <c r="V20" i="24"/>
  <c r="T20" i="24"/>
  <c r="W35" i="22"/>
  <c r="V35" i="22"/>
  <c r="W38" i="22"/>
  <c r="V38" i="22"/>
  <c r="W36" i="22"/>
  <c r="V36" i="22"/>
  <c r="W41" i="22"/>
  <c r="V41" i="22"/>
  <c r="W39" i="22"/>
  <c r="V39" i="22"/>
  <c r="V40" i="22"/>
  <c r="V37" i="22"/>
  <c r="V120" i="5"/>
  <c r="X120" i="5" s="1"/>
  <c r="Y120" i="5" s="1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102" i="5"/>
  <c r="S10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26" i="5"/>
  <c r="S27" i="5"/>
  <c r="S28" i="5"/>
  <c r="S29" i="5"/>
  <c r="S30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4" i="5"/>
  <c r="S5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Y115" i="5" l="1"/>
  <c r="T19" i="24"/>
  <c r="T57" i="24"/>
  <c r="V57" i="24"/>
  <c r="V7" i="24"/>
  <c r="T7" i="24"/>
  <c r="V32" i="24"/>
  <c r="S39" i="24"/>
  <c r="T39" i="24" s="1"/>
  <c r="T44" i="24"/>
  <c r="S50" i="24"/>
  <c r="T50" i="24" s="1"/>
  <c r="L43" i="7"/>
  <c r="L85" i="7"/>
  <c r="L127" i="7"/>
  <c r="L169" i="7"/>
  <c r="L211" i="7"/>
  <c r="L253" i="7"/>
  <c r="L295" i="7"/>
  <c r="L337" i="7"/>
  <c r="L379" i="7"/>
  <c r="L421" i="7"/>
  <c r="L463" i="7"/>
  <c r="L505" i="7"/>
  <c r="L547" i="7"/>
  <c r="L589" i="7"/>
  <c r="L631" i="7"/>
  <c r="L673" i="7"/>
  <c r="L715" i="7"/>
  <c r="L757" i="7"/>
  <c r="L799" i="7"/>
  <c r="L841" i="7"/>
  <c r="L883" i="7"/>
  <c r="L925" i="7"/>
  <c r="L967" i="7"/>
  <c r="L1009" i="7"/>
  <c r="L1051" i="7"/>
  <c r="L1093" i="7"/>
  <c r="L1135" i="7"/>
  <c r="L1177" i="7"/>
  <c r="L1219" i="7"/>
  <c r="L1261" i="7"/>
  <c r="L1303" i="7"/>
  <c r="L1345" i="7"/>
  <c r="L1387" i="7"/>
  <c r="L1429" i="7"/>
  <c r="L1471" i="7"/>
  <c r="L1513" i="7"/>
  <c r="L1555" i="7"/>
  <c r="L1597" i="7"/>
  <c r="L1639" i="7"/>
  <c r="L1681" i="7"/>
  <c r="L1723" i="7"/>
  <c r="L1765" i="7"/>
  <c r="L1807" i="7"/>
  <c r="L1849" i="7"/>
  <c r="L1891" i="7"/>
  <c r="L1933" i="7"/>
  <c r="L1975" i="7"/>
  <c r="L2017" i="7"/>
  <c r="L2059" i="7"/>
  <c r="L2101" i="7"/>
  <c r="L2143" i="7"/>
  <c r="L2185" i="7"/>
  <c r="L2227" i="7"/>
  <c r="L2269" i="7"/>
  <c r="L2311" i="7"/>
  <c r="L2353" i="7"/>
  <c r="L2395" i="7"/>
  <c r="L2437" i="7"/>
  <c r="L2479" i="7"/>
  <c r="L2521" i="7"/>
  <c r="L2563" i="7"/>
  <c r="L2605" i="7"/>
  <c r="L2647" i="7"/>
  <c r="L2689" i="7"/>
  <c r="L2731" i="7"/>
  <c r="L2773" i="7"/>
  <c r="L2815" i="7"/>
  <c r="L2857" i="7"/>
  <c r="L2899" i="7"/>
  <c r="L2941" i="7"/>
  <c r="L2983" i="7"/>
  <c r="L3025" i="7"/>
  <c r="L3067" i="7"/>
  <c r="L3109" i="7"/>
  <c r="L3151" i="7"/>
  <c r="L3193" i="7"/>
  <c r="L3235" i="7"/>
  <c r="L3277" i="7"/>
  <c r="L3319" i="7"/>
  <c r="L3361" i="7"/>
  <c r="L3403" i="7"/>
  <c r="L3445" i="7"/>
  <c r="L3487" i="7"/>
  <c r="L3529" i="7"/>
  <c r="L3571" i="7"/>
  <c r="L3613" i="7"/>
  <c r="L3655" i="7"/>
  <c r="L3697" i="7"/>
  <c r="L3739" i="7"/>
  <c r="L3781" i="7"/>
  <c r="L3823" i="7"/>
  <c r="L3865" i="7"/>
  <c r="L3907" i="7"/>
  <c r="L3949" i="7"/>
  <c r="L3991" i="7"/>
  <c r="L4033" i="7"/>
  <c r="L4075" i="7"/>
  <c r="L4117" i="7"/>
  <c r="L4159" i="7"/>
  <c r="L4201" i="7"/>
  <c r="L4243" i="7"/>
  <c r="L4285" i="7"/>
  <c r="L4327" i="7"/>
  <c r="L4369" i="7"/>
  <c r="L4411" i="7"/>
  <c r="L4453" i="7"/>
  <c r="L4495" i="7"/>
  <c r="L4537" i="7"/>
  <c r="L4579" i="7"/>
  <c r="L4621" i="7"/>
  <c r="L4663" i="7"/>
  <c r="L4705" i="7"/>
  <c r="L4747" i="7"/>
  <c r="L4789" i="7"/>
  <c r="L4831" i="7"/>
  <c r="L4873" i="7"/>
  <c r="L4915" i="7"/>
  <c r="L4957" i="7"/>
  <c r="L4999" i="7"/>
  <c r="L5041" i="7"/>
  <c r="L5083" i="7"/>
  <c r="L5125" i="7"/>
  <c r="L5167" i="7"/>
  <c r="L5209" i="7"/>
  <c r="L5251" i="7"/>
  <c r="L5293" i="7"/>
  <c r="L5335" i="7"/>
  <c r="L5377" i="7"/>
  <c r="L5419" i="7"/>
  <c r="L5461" i="7"/>
  <c r="L5503" i="7"/>
  <c r="L5545" i="7"/>
  <c r="L5587" i="7"/>
  <c r="L5629" i="7"/>
  <c r="L5671" i="7"/>
  <c r="L5713" i="7"/>
  <c r="L5755" i="7"/>
  <c r="L5797" i="7"/>
  <c r="L5839" i="7"/>
  <c r="L5881" i="7"/>
  <c r="L5923" i="7"/>
  <c r="L5965" i="7"/>
  <c r="L6007" i="7"/>
  <c r="L6049" i="7"/>
  <c r="L6091" i="7"/>
  <c r="L6133" i="7"/>
  <c r="L6175" i="7"/>
  <c r="L6217" i="7"/>
  <c r="L6259" i="7"/>
  <c r="L6301" i="7"/>
  <c r="L6343" i="7"/>
  <c r="L6385" i="7"/>
  <c r="L6427" i="7"/>
  <c r="L6469" i="7"/>
  <c r="L6511" i="7"/>
  <c r="L6553" i="7"/>
  <c r="L6595" i="7"/>
  <c r="L6637" i="7"/>
  <c r="L6679" i="7"/>
  <c r="L6721" i="7"/>
  <c r="L6763" i="7"/>
  <c r="L6805" i="7"/>
  <c r="L6847" i="7"/>
  <c r="L6889" i="7"/>
  <c r="L6931" i="7"/>
  <c r="L6973" i="7"/>
  <c r="L7015" i="7"/>
  <c r="L7057" i="7"/>
  <c r="L7099" i="7"/>
  <c r="L7141" i="7"/>
  <c r="L7183" i="7"/>
  <c r="L7225" i="7"/>
  <c r="L7267" i="7"/>
  <c r="L7309" i="7"/>
  <c r="L7351" i="7"/>
  <c r="L7393" i="7"/>
  <c r="L7435" i="7"/>
  <c r="L7477" i="7"/>
  <c r="L7519" i="7"/>
  <c r="L7561" i="7"/>
  <c r="L7603" i="7"/>
  <c r="L7645" i="7"/>
  <c r="L7687" i="7"/>
  <c r="L7729" i="7"/>
  <c r="L7771" i="7"/>
  <c r="L7813" i="7"/>
  <c r="L7855" i="7"/>
  <c r="L7897" i="7"/>
  <c r="L7939" i="7"/>
  <c r="L7981" i="7"/>
  <c r="L8023" i="7"/>
  <c r="L8065" i="7"/>
  <c r="L8107" i="7"/>
  <c r="L8149" i="7"/>
  <c r="L8191" i="7"/>
  <c r="L8233" i="7"/>
  <c r="L8275" i="7"/>
  <c r="L8317" i="7"/>
  <c r="L8359" i="7"/>
  <c r="L8401" i="7"/>
  <c r="L8443" i="7"/>
  <c r="L8485" i="7"/>
  <c r="L8527" i="7"/>
  <c r="L8569" i="7"/>
  <c r="L8611" i="7"/>
  <c r="L8653" i="7"/>
  <c r="L8695" i="7"/>
  <c r="L8737" i="7"/>
  <c r="L8775" i="7"/>
  <c r="L8817" i="7"/>
  <c r="V5" i="5"/>
  <c r="X5" i="5" s="1"/>
  <c r="Y5" i="5" s="1"/>
  <c r="V6" i="5"/>
  <c r="X6" i="5" s="1"/>
  <c r="Y6" i="5" s="1"/>
  <c r="V7" i="5"/>
  <c r="X7" i="5" s="1"/>
  <c r="Y7" i="5" s="1"/>
  <c r="V8" i="5"/>
  <c r="X8" i="5" s="1"/>
  <c r="Y8" i="5" s="1"/>
  <c r="V9" i="5"/>
  <c r="X9" i="5" s="1"/>
  <c r="Y9" i="5" s="1"/>
  <c r="V10" i="5"/>
  <c r="X10" i="5" s="1"/>
  <c r="Y10" i="5" s="1"/>
  <c r="V11" i="5"/>
  <c r="X11" i="5" s="1"/>
  <c r="Y11" i="5" s="1"/>
  <c r="V12" i="5"/>
  <c r="X12" i="5" s="1"/>
  <c r="Y12" i="5" s="1"/>
  <c r="V13" i="5"/>
  <c r="X13" i="5" s="1"/>
  <c r="Y13" i="5" s="1"/>
  <c r="V14" i="5"/>
  <c r="X14" i="5" s="1"/>
  <c r="Y14" i="5" s="1"/>
  <c r="V15" i="5"/>
  <c r="X15" i="5" s="1"/>
  <c r="Y15" i="5" s="1"/>
  <c r="V16" i="5"/>
  <c r="X16" i="5" s="1"/>
  <c r="Y16" i="5" s="1"/>
  <c r="V17" i="5"/>
  <c r="X17" i="5" s="1"/>
  <c r="Y17" i="5" s="1"/>
  <c r="V18" i="5"/>
  <c r="X18" i="5" s="1"/>
  <c r="Y18" i="5" s="1"/>
  <c r="V19" i="5"/>
  <c r="X19" i="5" s="1"/>
  <c r="Y19" i="5" s="1"/>
  <c r="V20" i="5"/>
  <c r="X20" i="5" s="1"/>
  <c r="Y20" i="5" s="1"/>
  <c r="V21" i="5"/>
  <c r="X21" i="5" s="1"/>
  <c r="Y21" i="5" s="1"/>
  <c r="V22" i="5"/>
  <c r="X22" i="5" s="1"/>
  <c r="Y22" i="5" s="1"/>
  <c r="V23" i="5"/>
  <c r="X23" i="5" s="1"/>
  <c r="Y23" i="5" s="1"/>
  <c r="V24" i="5"/>
  <c r="X24" i="5" s="1"/>
  <c r="Y24" i="5" s="1"/>
  <c r="V25" i="5"/>
  <c r="X25" i="5" s="1"/>
  <c r="Y25" i="5" s="1"/>
  <c r="V26" i="5"/>
  <c r="X26" i="5" s="1"/>
  <c r="Y26" i="5" s="1"/>
  <c r="V27" i="5"/>
  <c r="X27" i="5" s="1"/>
  <c r="Y27" i="5" s="1"/>
  <c r="V28" i="5"/>
  <c r="X28" i="5" s="1"/>
  <c r="Y28" i="5" s="1"/>
  <c r="V29" i="5"/>
  <c r="X29" i="5" s="1"/>
  <c r="Y29" i="5" s="1"/>
  <c r="V30" i="5"/>
  <c r="X30" i="5" s="1"/>
  <c r="Y30" i="5" s="1"/>
  <c r="V31" i="5"/>
  <c r="X31" i="5" s="1"/>
  <c r="Y31" i="5" s="1"/>
  <c r="V32" i="5"/>
  <c r="X32" i="5" s="1"/>
  <c r="Y32" i="5" s="1"/>
  <c r="V33" i="5"/>
  <c r="X33" i="5" s="1"/>
  <c r="Y33" i="5" s="1"/>
  <c r="V34" i="5"/>
  <c r="X34" i="5" s="1"/>
  <c r="Y34" i="5" s="1"/>
  <c r="V35" i="5"/>
  <c r="X35" i="5" s="1"/>
  <c r="Y35" i="5" s="1"/>
  <c r="V36" i="5"/>
  <c r="X36" i="5" s="1"/>
  <c r="Y36" i="5" s="1"/>
  <c r="V37" i="5"/>
  <c r="X37" i="5" s="1"/>
  <c r="Y37" i="5" s="1"/>
  <c r="V38" i="5"/>
  <c r="X38" i="5" s="1"/>
  <c r="Y38" i="5" s="1"/>
  <c r="V39" i="5"/>
  <c r="X39" i="5" s="1"/>
  <c r="Y39" i="5" s="1"/>
  <c r="V40" i="5"/>
  <c r="X40" i="5" s="1"/>
  <c r="Y40" i="5" s="1"/>
  <c r="V41" i="5"/>
  <c r="X41" i="5" s="1"/>
  <c r="Y41" i="5" s="1"/>
  <c r="V42" i="5"/>
  <c r="X42" i="5" s="1"/>
  <c r="Y42" i="5" s="1"/>
  <c r="V43" i="5"/>
  <c r="X43" i="5" s="1"/>
  <c r="Y43" i="5" s="1"/>
  <c r="V44" i="5"/>
  <c r="X44" i="5" s="1"/>
  <c r="Y44" i="5" s="1"/>
  <c r="V45" i="5"/>
  <c r="X45" i="5" s="1"/>
  <c r="Y45" i="5" s="1"/>
  <c r="V46" i="5"/>
  <c r="X46" i="5" s="1"/>
  <c r="Y46" i="5" s="1"/>
  <c r="V47" i="5"/>
  <c r="X47" i="5" s="1"/>
  <c r="Y47" i="5" s="1"/>
  <c r="V48" i="5"/>
  <c r="X48" i="5" s="1"/>
  <c r="Y48" i="5" s="1"/>
  <c r="V50" i="5"/>
  <c r="X50" i="5" s="1"/>
  <c r="Y50" i="5" s="1"/>
  <c r="V51" i="5"/>
  <c r="X51" i="5" s="1"/>
  <c r="Y51" i="5" s="1"/>
  <c r="V52" i="5"/>
  <c r="X52" i="5" s="1"/>
  <c r="Y52" i="5" s="1"/>
  <c r="V53" i="5"/>
  <c r="X53" i="5" s="1"/>
  <c r="Y53" i="5" s="1"/>
  <c r="V54" i="5"/>
  <c r="X54" i="5" s="1"/>
  <c r="Y54" i="5" s="1"/>
  <c r="V55" i="5"/>
  <c r="X55" i="5" s="1"/>
  <c r="Y55" i="5" s="1"/>
  <c r="V56" i="5"/>
  <c r="X56" i="5" s="1"/>
  <c r="Y56" i="5" s="1"/>
  <c r="V57" i="5"/>
  <c r="X57" i="5" s="1"/>
  <c r="Y57" i="5" s="1"/>
  <c r="V58" i="5"/>
  <c r="X58" i="5" s="1"/>
  <c r="Y58" i="5" s="1"/>
  <c r="V59" i="5"/>
  <c r="X59" i="5" s="1"/>
  <c r="Y59" i="5" s="1"/>
  <c r="V60" i="5"/>
  <c r="X60" i="5" s="1"/>
  <c r="Y60" i="5" s="1"/>
  <c r="V61" i="5"/>
  <c r="X61" i="5" s="1"/>
  <c r="Y61" i="5" s="1"/>
  <c r="V62" i="5"/>
  <c r="X62" i="5" s="1"/>
  <c r="Y62" i="5" s="1"/>
  <c r="V63" i="5"/>
  <c r="X63" i="5" s="1"/>
  <c r="Y63" i="5" s="1"/>
  <c r="V64" i="5"/>
  <c r="X64" i="5" s="1"/>
  <c r="Y64" i="5" s="1"/>
  <c r="V65" i="5"/>
  <c r="X65" i="5" s="1"/>
  <c r="Y65" i="5" s="1"/>
  <c r="V66" i="5"/>
  <c r="X66" i="5" s="1"/>
  <c r="Y66" i="5" s="1"/>
  <c r="V67" i="5"/>
  <c r="X67" i="5" s="1"/>
  <c r="Y67" i="5" s="1"/>
  <c r="V68" i="5"/>
  <c r="X68" i="5" s="1"/>
  <c r="Y68" i="5" s="1"/>
  <c r="V69" i="5"/>
  <c r="X69" i="5" s="1"/>
  <c r="Y69" i="5" s="1"/>
  <c r="V70" i="5"/>
  <c r="X70" i="5" s="1"/>
  <c r="Y70" i="5" s="1"/>
  <c r="V71" i="5"/>
  <c r="X71" i="5" s="1"/>
  <c r="Y71" i="5" s="1"/>
  <c r="V72" i="5"/>
  <c r="X72" i="5" s="1"/>
  <c r="Y72" i="5" s="1"/>
  <c r="V73" i="5"/>
  <c r="X73" i="5" s="1"/>
  <c r="Y73" i="5" s="1"/>
  <c r="V74" i="5"/>
  <c r="X74" i="5" s="1"/>
  <c r="Y74" i="5" s="1"/>
  <c r="V75" i="5"/>
  <c r="X75" i="5" s="1"/>
  <c r="Y75" i="5" s="1"/>
  <c r="V76" i="5"/>
  <c r="X76" i="5" s="1"/>
  <c r="Y76" i="5" s="1"/>
  <c r="V77" i="5"/>
  <c r="X77" i="5" s="1"/>
  <c r="Y77" i="5" s="1"/>
  <c r="V78" i="5"/>
  <c r="X78" i="5" s="1"/>
  <c r="Y78" i="5" s="1"/>
  <c r="V79" i="5"/>
  <c r="X79" i="5" s="1"/>
  <c r="Y79" i="5" s="1"/>
  <c r="V80" i="5"/>
  <c r="X80" i="5" s="1"/>
  <c r="Y80" i="5" s="1"/>
  <c r="V81" i="5"/>
  <c r="X81" i="5" s="1"/>
  <c r="Y81" i="5" s="1"/>
  <c r="V82" i="5"/>
  <c r="X82" i="5" s="1"/>
  <c r="Y82" i="5" s="1"/>
  <c r="V83" i="5"/>
  <c r="X83" i="5" s="1"/>
  <c r="Y83" i="5" s="1"/>
  <c r="V84" i="5"/>
  <c r="X84" i="5" s="1"/>
  <c r="Y84" i="5" s="1"/>
  <c r="V85" i="5"/>
  <c r="X85" i="5" s="1"/>
  <c r="Y85" i="5" s="1"/>
  <c r="V86" i="5"/>
  <c r="X86" i="5" s="1"/>
  <c r="Y86" i="5" s="1"/>
  <c r="V87" i="5"/>
  <c r="X87" i="5" s="1"/>
  <c r="Y87" i="5" s="1"/>
  <c r="V88" i="5"/>
  <c r="X88" i="5" s="1"/>
  <c r="Y88" i="5" s="1"/>
  <c r="V89" i="5"/>
  <c r="X89" i="5" s="1"/>
  <c r="Y89" i="5" s="1"/>
  <c r="V90" i="5"/>
  <c r="X90" i="5" s="1"/>
  <c r="Y90" i="5" s="1"/>
  <c r="V91" i="5"/>
  <c r="X91" i="5" s="1"/>
  <c r="Y91" i="5" s="1"/>
  <c r="V92" i="5"/>
  <c r="X92" i="5" s="1"/>
  <c r="Y92" i="5" s="1"/>
  <c r="V93" i="5"/>
  <c r="X93" i="5" s="1"/>
  <c r="Y93" i="5" s="1"/>
  <c r="V94" i="5"/>
  <c r="X94" i="5" s="1"/>
  <c r="Y94" i="5" s="1"/>
  <c r="V95" i="5"/>
  <c r="X95" i="5" s="1"/>
  <c r="Y95" i="5" s="1"/>
  <c r="V96" i="5"/>
  <c r="X96" i="5" s="1"/>
  <c r="Y96" i="5" s="1"/>
  <c r="V97" i="5"/>
  <c r="X97" i="5" s="1"/>
  <c r="Y97" i="5" s="1"/>
  <c r="V98" i="5"/>
  <c r="X98" i="5" s="1"/>
  <c r="Y98" i="5" s="1"/>
  <c r="V99" i="5"/>
  <c r="X99" i="5" s="1"/>
  <c r="Y99" i="5" s="1"/>
  <c r="V100" i="5"/>
  <c r="X100" i="5" s="1"/>
  <c r="Y100" i="5" s="1"/>
  <c r="V101" i="5"/>
  <c r="X101" i="5" s="1"/>
  <c r="Y101" i="5" s="1"/>
  <c r="V102" i="5"/>
  <c r="X102" i="5" s="1"/>
  <c r="Y102" i="5" s="1"/>
  <c r="V104" i="5"/>
  <c r="X104" i="5" s="1"/>
  <c r="Y104" i="5" s="1"/>
  <c r="V105" i="5"/>
  <c r="X105" i="5" s="1"/>
  <c r="Y105" i="5" s="1"/>
  <c r="V106" i="5"/>
  <c r="X106" i="5" s="1"/>
  <c r="Y106" i="5" s="1"/>
  <c r="V107" i="5"/>
  <c r="X107" i="5" s="1"/>
  <c r="Y107" i="5" s="1"/>
  <c r="V108" i="5"/>
  <c r="X108" i="5" s="1"/>
  <c r="Y108" i="5" s="1"/>
  <c r="V109" i="5"/>
  <c r="X109" i="5" s="1"/>
  <c r="Y109" i="5" s="1"/>
  <c r="V110" i="5"/>
  <c r="X110" i="5" s="1"/>
  <c r="Y110" i="5" s="1"/>
  <c r="V111" i="5"/>
  <c r="X111" i="5" s="1"/>
  <c r="Y111" i="5" s="1"/>
  <c r="V112" i="5"/>
  <c r="X112" i="5" s="1"/>
  <c r="Y112" i="5" s="1"/>
  <c r="V113" i="5"/>
  <c r="X113" i="5" s="1"/>
  <c r="Y113" i="5" s="1"/>
  <c r="V114" i="5"/>
  <c r="X114" i="5" s="1"/>
  <c r="Y114" i="5" s="1"/>
  <c r="V115" i="5"/>
  <c r="X115" i="5" s="1"/>
  <c r="V116" i="5"/>
  <c r="X116" i="5" s="1"/>
  <c r="Y116" i="5" s="1"/>
  <c r="V117" i="5"/>
  <c r="X117" i="5" s="1"/>
  <c r="Y117" i="5" s="1"/>
  <c r="V118" i="5"/>
  <c r="X118" i="5" s="1"/>
  <c r="Y118" i="5" s="1"/>
  <c r="V119" i="5"/>
  <c r="X119" i="5" s="1"/>
  <c r="Y119" i="5" s="1"/>
  <c r="V121" i="5"/>
  <c r="X121" i="5" s="1"/>
  <c r="Y121" i="5" s="1"/>
  <c r="V122" i="5"/>
  <c r="X122" i="5" s="1"/>
  <c r="Y122" i="5" s="1"/>
  <c r="V123" i="5"/>
  <c r="X123" i="5" s="1"/>
  <c r="Y123" i="5" s="1"/>
  <c r="V124" i="5"/>
  <c r="X124" i="5" s="1"/>
  <c r="Y124" i="5" s="1"/>
  <c r="V125" i="5"/>
  <c r="X125" i="5" s="1"/>
  <c r="Y125" i="5" s="1"/>
  <c r="V126" i="5"/>
  <c r="X126" i="5" s="1"/>
  <c r="Y126" i="5" s="1"/>
  <c r="V127" i="5"/>
  <c r="X127" i="5" s="1"/>
  <c r="Y127" i="5" s="1"/>
  <c r="V128" i="5"/>
  <c r="V129" i="5"/>
  <c r="X129" i="5" s="1"/>
  <c r="Y129" i="5" s="1"/>
  <c r="V130" i="5"/>
  <c r="X130" i="5" s="1"/>
  <c r="Y130" i="5" s="1"/>
  <c r="V131" i="5"/>
  <c r="X131" i="5" s="1"/>
  <c r="Y131" i="5" s="1"/>
  <c r="V49" i="5"/>
  <c r="X49" i="5" s="1"/>
  <c r="Y49" i="5" s="1"/>
  <c r="V132" i="5"/>
  <c r="X132" i="5" s="1"/>
  <c r="Y132" i="5" s="1"/>
  <c r="V133" i="5"/>
  <c r="X133" i="5" s="1"/>
  <c r="Y133" i="5" s="1"/>
  <c r="V134" i="5"/>
  <c r="X134" i="5" s="1"/>
  <c r="Y134" i="5" s="1"/>
  <c r="V135" i="5"/>
  <c r="X135" i="5" s="1"/>
  <c r="Y135" i="5" s="1"/>
  <c r="V103" i="5"/>
  <c r="X103" i="5" s="1"/>
  <c r="Y103" i="5" s="1"/>
  <c r="V136" i="5"/>
  <c r="X136" i="5" s="1"/>
  <c r="Y136" i="5" s="1"/>
  <c r="V137" i="5"/>
  <c r="X137" i="5" s="1"/>
  <c r="Y137" i="5" s="1"/>
  <c r="V138" i="5"/>
  <c r="X138" i="5" s="1"/>
  <c r="Y138" i="5" s="1"/>
  <c r="V139" i="5"/>
  <c r="X139" i="5" s="1"/>
  <c r="Y139" i="5" s="1"/>
  <c r="V140" i="5"/>
  <c r="X140" i="5" s="1"/>
  <c r="Y140" i="5" s="1"/>
  <c r="V141" i="5"/>
  <c r="X141" i="5" s="1"/>
  <c r="Y141" i="5" s="1"/>
  <c r="V142" i="5"/>
  <c r="X142" i="5" s="1"/>
  <c r="Y142" i="5" s="1"/>
  <c r="V143" i="5"/>
  <c r="X143" i="5" s="1"/>
  <c r="Y143" i="5" s="1"/>
  <c r="V144" i="5"/>
  <c r="X144" i="5" s="1"/>
  <c r="Y144" i="5" s="1"/>
  <c r="V145" i="5"/>
  <c r="X145" i="5" s="1"/>
  <c r="Y145" i="5" s="1"/>
  <c r="V146" i="5"/>
  <c r="X146" i="5" s="1"/>
  <c r="Y146" i="5" s="1"/>
  <c r="V147" i="5"/>
  <c r="X147" i="5" s="1"/>
  <c r="Y147" i="5" s="1"/>
  <c r="V148" i="5"/>
  <c r="X148" i="5" s="1"/>
  <c r="Y148" i="5" s="1"/>
  <c r="V149" i="5"/>
  <c r="X149" i="5" s="1"/>
  <c r="Y149" i="5" s="1"/>
  <c r="V150" i="5"/>
  <c r="X150" i="5" s="1"/>
  <c r="Y150" i="5" s="1"/>
  <c r="V151" i="5"/>
  <c r="X151" i="5" s="1"/>
  <c r="Y151" i="5" s="1"/>
  <c r="V152" i="5"/>
  <c r="X152" i="5" s="1"/>
  <c r="Y152" i="5" s="1"/>
  <c r="V153" i="5"/>
  <c r="X153" i="5" s="1"/>
  <c r="Y153" i="5" s="1"/>
  <c r="V4" i="5"/>
  <c r="X4" i="5" s="1"/>
  <c r="Y4" i="5" s="1"/>
  <c r="X128" i="5" l="1"/>
  <c r="Y128" i="5" s="1"/>
  <c r="B4" i="6"/>
  <c r="C4" i="6"/>
  <c r="D4" i="6"/>
  <c r="E4" i="6"/>
  <c r="F4" i="6"/>
  <c r="G4" i="6"/>
  <c r="K4" i="6" s="1"/>
  <c r="H4" i="6"/>
  <c r="I4" i="6"/>
  <c r="J4" i="6"/>
  <c r="L4" i="6"/>
  <c r="M4" i="6"/>
  <c r="N4" i="6"/>
  <c r="O4" i="6"/>
  <c r="P4" i="6"/>
  <c r="Q4" i="6"/>
  <c r="R4" i="6"/>
  <c r="S4" i="6"/>
  <c r="T4" i="6"/>
  <c r="U4" i="6"/>
  <c r="V4" i="6"/>
  <c r="X4" i="6"/>
  <c r="Y4" i="6"/>
  <c r="Z4" i="6"/>
  <c r="AA4" i="6"/>
  <c r="AB4" i="6"/>
  <c r="AC4" i="6"/>
  <c r="AD4" i="6"/>
  <c r="B5" i="6"/>
  <c r="C5" i="6"/>
  <c r="D5" i="6"/>
  <c r="E5" i="6"/>
  <c r="F5" i="6"/>
  <c r="G5" i="6"/>
  <c r="H5" i="6"/>
  <c r="I5" i="6"/>
  <c r="J5" i="6"/>
  <c r="L5" i="6"/>
  <c r="M5" i="6"/>
  <c r="N5" i="6"/>
  <c r="O5" i="6"/>
  <c r="P5" i="6"/>
  <c r="Q5" i="6"/>
  <c r="R5" i="6"/>
  <c r="S5" i="6"/>
  <c r="T5" i="6"/>
  <c r="U5" i="6"/>
  <c r="V5" i="6"/>
  <c r="X5" i="6"/>
  <c r="Y5" i="6"/>
  <c r="Z5" i="6"/>
  <c r="AA5" i="6"/>
  <c r="AB5" i="6"/>
  <c r="AC5" i="6"/>
  <c r="AD5" i="6"/>
  <c r="AE5" i="6" s="1"/>
  <c r="B6" i="6"/>
  <c r="C6" i="6"/>
  <c r="D6" i="6"/>
  <c r="E6" i="6"/>
  <c r="F6" i="6"/>
  <c r="G6" i="6"/>
  <c r="H6" i="6"/>
  <c r="I6" i="6"/>
  <c r="J6" i="6"/>
  <c r="L6" i="6"/>
  <c r="M6" i="6"/>
  <c r="N6" i="6"/>
  <c r="O6" i="6"/>
  <c r="P6" i="6"/>
  <c r="Q6" i="6"/>
  <c r="R6" i="6"/>
  <c r="S6" i="6"/>
  <c r="T6" i="6"/>
  <c r="U6" i="6"/>
  <c r="V6" i="6"/>
  <c r="X6" i="6"/>
  <c r="Y6" i="6"/>
  <c r="Z6" i="6"/>
  <c r="AA6" i="6"/>
  <c r="AB6" i="6"/>
  <c r="AC6" i="6"/>
  <c r="AD6" i="6"/>
  <c r="B7" i="6"/>
  <c r="C7" i="6"/>
  <c r="D7" i="6"/>
  <c r="E7" i="6"/>
  <c r="F7" i="6"/>
  <c r="G7" i="6"/>
  <c r="H7" i="6"/>
  <c r="I7" i="6"/>
  <c r="J7" i="6"/>
  <c r="L7" i="6"/>
  <c r="M7" i="6"/>
  <c r="N7" i="6"/>
  <c r="O7" i="6"/>
  <c r="P7" i="6"/>
  <c r="Q7" i="6"/>
  <c r="R7" i="6"/>
  <c r="S7" i="6"/>
  <c r="T7" i="6"/>
  <c r="U7" i="6"/>
  <c r="V7" i="6"/>
  <c r="X7" i="6"/>
  <c r="Y7" i="6"/>
  <c r="Z7" i="6"/>
  <c r="AA7" i="6"/>
  <c r="AB7" i="6"/>
  <c r="AC7" i="6"/>
  <c r="AD7" i="6"/>
  <c r="B8" i="6"/>
  <c r="C8" i="6"/>
  <c r="D8" i="6"/>
  <c r="E8" i="6"/>
  <c r="F8" i="6"/>
  <c r="G8" i="6"/>
  <c r="H8" i="6"/>
  <c r="I8" i="6"/>
  <c r="J8" i="6"/>
  <c r="L8" i="6"/>
  <c r="M8" i="6"/>
  <c r="N8" i="6"/>
  <c r="O8" i="6"/>
  <c r="P8" i="6"/>
  <c r="Q8" i="6"/>
  <c r="R8" i="6"/>
  <c r="S8" i="6"/>
  <c r="T8" i="6"/>
  <c r="U8" i="6"/>
  <c r="V8" i="6"/>
  <c r="X8" i="6"/>
  <c r="Y8" i="6"/>
  <c r="Z8" i="6"/>
  <c r="AA8" i="6"/>
  <c r="AB8" i="6"/>
  <c r="AC8" i="6"/>
  <c r="AD8" i="6"/>
  <c r="B9" i="6"/>
  <c r="C9" i="6"/>
  <c r="D9" i="6"/>
  <c r="E9" i="6"/>
  <c r="F9" i="6"/>
  <c r="G9" i="6"/>
  <c r="H9" i="6"/>
  <c r="I9" i="6"/>
  <c r="J9" i="6"/>
  <c r="L9" i="6"/>
  <c r="M9" i="6"/>
  <c r="N9" i="6"/>
  <c r="O9" i="6"/>
  <c r="P9" i="6"/>
  <c r="Q9" i="6"/>
  <c r="R9" i="6"/>
  <c r="S9" i="6"/>
  <c r="T9" i="6"/>
  <c r="U9" i="6"/>
  <c r="V9" i="6"/>
  <c r="X9" i="6"/>
  <c r="Y9" i="6"/>
  <c r="Z9" i="6"/>
  <c r="AA9" i="6"/>
  <c r="AB9" i="6"/>
  <c r="AC9" i="6"/>
  <c r="AD9" i="6"/>
  <c r="B10" i="6"/>
  <c r="C10" i="6"/>
  <c r="D10" i="6"/>
  <c r="E10" i="6"/>
  <c r="F10" i="6"/>
  <c r="G10" i="6"/>
  <c r="H10" i="6"/>
  <c r="I10" i="6"/>
  <c r="J10" i="6"/>
  <c r="L10" i="6"/>
  <c r="M10" i="6"/>
  <c r="N10" i="6"/>
  <c r="O10" i="6"/>
  <c r="P10" i="6"/>
  <c r="Q10" i="6"/>
  <c r="R10" i="6"/>
  <c r="S10" i="6"/>
  <c r="T10" i="6"/>
  <c r="U10" i="6"/>
  <c r="V10" i="6"/>
  <c r="X10" i="6"/>
  <c r="Y10" i="6"/>
  <c r="Z10" i="6"/>
  <c r="AA10" i="6"/>
  <c r="AB10" i="6"/>
  <c r="AC10" i="6"/>
  <c r="AD10" i="6"/>
  <c r="B11" i="6"/>
  <c r="C11" i="6"/>
  <c r="D11" i="6"/>
  <c r="E11" i="6"/>
  <c r="F11" i="6"/>
  <c r="G11" i="6"/>
  <c r="H11" i="6"/>
  <c r="I11" i="6"/>
  <c r="J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B12" i="6"/>
  <c r="C12" i="6"/>
  <c r="D12" i="6"/>
  <c r="E12" i="6"/>
  <c r="F12" i="6"/>
  <c r="G12" i="6"/>
  <c r="H12" i="6"/>
  <c r="I12" i="6"/>
  <c r="J12" i="6"/>
  <c r="K12" i="6" s="1"/>
  <c r="L12" i="6"/>
  <c r="M12" i="6"/>
  <c r="N12" i="6"/>
  <c r="O12" i="6"/>
  <c r="P12" i="6"/>
  <c r="Q12" i="6"/>
  <c r="R12" i="6"/>
  <c r="S12" i="6"/>
  <c r="T12" i="6"/>
  <c r="U12" i="6"/>
  <c r="V12" i="6"/>
  <c r="X12" i="6"/>
  <c r="Y12" i="6"/>
  <c r="Z12" i="6"/>
  <c r="AA12" i="6"/>
  <c r="AB12" i="6"/>
  <c r="AC12" i="6"/>
  <c r="AD12" i="6"/>
  <c r="B13" i="6"/>
  <c r="C13" i="6"/>
  <c r="D13" i="6"/>
  <c r="E13" i="6"/>
  <c r="F13" i="6"/>
  <c r="G13" i="6"/>
  <c r="H13" i="6"/>
  <c r="I13" i="6"/>
  <c r="J13" i="6"/>
  <c r="L13" i="6"/>
  <c r="M13" i="6"/>
  <c r="N13" i="6"/>
  <c r="O13" i="6"/>
  <c r="P13" i="6"/>
  <c r="Q13" i="6"/>
  <c r="R13" i="6"/>
  <c r="S13" i="6"/>
  <c r="T13" i="6"/>
  <c r="U13" i="6"/>
  <c r="V13" i="6"/>
  <c r="X13" i="6"/>
  <c r="Y13" i="6"/>
  <c r="Z13" i="6"/>
  <c r="AA13" i="6"/>
  <c r="AB13" i="6"/>
  <c r="AC13" i="6"/>
  <c r="AD13" i="6"/>
  <c r="B14" i="6"/>
  <c r="C14" i="6"/>
  <c r="D14" i="6"/>
  <c r="E14" i="6"/>
  <c r="F14" i="6"/>
  <c r="G14" i="6"/>
  <c r="H14" i="6"/>
  <c r="I14" i="6"/>
  <c r="J14" i="6"/>
  <c r="L14" i="6"/>
  <c r="M14" i="6"/>
  <c r="N14" i="6"/>
  <c r="O14" i="6"/>
  <c r="P14" i="6"/>
  <c r="Q14" i="6"/>
  <c r="R14" i="6"/>
  <c r="S14" i="6"/>
  <c r="T14" i="6"/>
  <c r="U14" i="6"/>
  <c r="V14" i="6"/>
  <c r="X14" i="6"/>
  <c r="Y14" i="6"/>
  <c r="Z14" i="6"/>
  <c r="AA14" i="6"/>
  <c r="AB14" i="6"/>
  <c r="AC14" i="6"/>
  <c r="AD14" i="6"/>
  <c r="B15" i="6"/>
  <c r="C15" i="6"/>
  <c r="D15" i="6"/>
  <c r="E15" i="6"/>
  <c r="F15" i="6"/>
  <c r="G15" i="6"/>
  <c r="H15" i="6"/>
  <c r="I15" i="6"/>
  <c r="J15" i="6"/>
  <c r="L15" i="6"/>
  <c r="M15" i="6"/>
  <c r="N15" i="6"/>
  <c r="O15" i="6"/>
  <c r="P15" i="6"/>
  <c r="Q15" i="6"/>
  <c r="R15" i="6"/>
  <c r="S15" i="6"/>
  <c r="T15" i="6"/>
  <c r="U15" i="6"/>
  <c r="V15" i="6"/>
  <c r="W15" i="6" s="1"/>
  <c r="X15" i="6"/>
  <c r="Y15" i="6"/>
  <c r="Z15" i="6"/>
  <c r="AA15" i="6"/>
  <c r="AB15" i="6"/>
  <c r="AC15" i="6"/>
  <c r="AD15" i="6"/>
  <c r="B16" i="6"/>
  <c r="C16" i="6"/>
  <c r="D16" i="6"/>
  <c r="E16" i="6"/>
  <c r="F16" i="6"/>
  <c r="G16" i="6"/>
  <c r="H16" i="6"/>
  <c r="I16" i="6"/>
  <c r="J16" i="6"/>
  <c r="L16" i="6"/>
  <c r="M16" i="6"/>
  <c r="N16" i="6"/>
  <c r="O16" i="6"/>
  <c r="P16" i="6"/>
  <c r="Q16" i="6"/>
  <c r="R16" i="6"/>
  <c r="S16" i="6"/>
  <c r="T16" i="6"/>
  <c r="U16" i="6"/>
  <c r="V16" i="6"/>
  <c r="X16" i="6"/>
  <c r="Y16" i="6"/>
  <c r="Z16" i="6"/>
  <c r="AA16" i="6"/>
  <c r="AB16" i="6"/>
  <c r="AC16" i="6"/>
  <c r="AD16" i="6"/>
  <c r="B17" i="6"/>
  <c r="C17" i="6"/>
  <c r="D17" i="6"/>
  <c r="E17" i="6"/>
  <c r="F17" i="6"/>
  <c r="G17" i="6"/>
  <c r="H17" i="6"/>
  <c r="I17" i="6"/>
  <c r="J17" i="6"/>
  <c r="L17" i="6"/>
  <c r="M17" i="6"/>
  <c r="N17" i="6"/>
  <c r="O17" i="6"/>
  <c r="P17" i="6"/>
  <c r="Q17" i="6"/>
  <c r="R17" i="6"/>
  <c r="S17" i="6"/>
  <c r="T17" i="6"/>
  <c r="U17" i="6"/>
  <c r="V17" i="6"/>
  <c r="X17" i="6"/>
  <c r="Y17" i="6"/>
  <c r="Z17" i="6"/>
  <c r="AA17" i="6"/>
  <c r="AB17" i="6"/>
  <c r="AC17" i="6"/>
  <c r="AD17" i="6"/>
  <c r="B18" i="6"/>
  <c r="C18" i="6"/>
  <c r="D18" i="6"/>
  <c r="E18" i="6"/>
  <c r="F18" i="6"/>
  <c r="G18" i="6"/>
  <c r="H18" i="6"/>
  <c r="I18" i="6"/>
  <c r="J18" i="6"/>
  <c r="L18" i="6"/>
  <c r="M18" i="6"/>
  <c r="N18" i="6"/>
  <c r="O18" i="6"/>
  <c r="P18" i="6"/>
  <c r="Q18" i="6"/>
  <c r="R18" i="6"/>
  <c r="S18" i="6"/>
  <c r="T18" i="6"/>
  <c r="U18" i="6"/>
  <c r="V18" i="6"/>
  <c r="X18" i="6"/>
  <c r="Y18" i="6"/>
  <c r="Z18" i="6"/>
  <c r="AA18" i="6"/>
  <c r="AB18" i="6"/>
  <c r="AC18" i="6"/>
  <c r="AD18" i="6"/>
  <c r="B19" i="6"/>
  <c r="C19" i="6"/>
  <c r="D19" i="6"/>
  <c r="E19" i="6"/>
  <c r="F19" i="6"/>
  <c r="G19" i="6"/>
  <c r="H19" i="6"/>
  <c r="I19" i="6"/>
  <c r="J19" i="6"/>
  <c r="L19" i="6"/>
  <c r="M19" i="6"/>
  <c r="N19" i="6"/>
  <c r="O19" i="6"/>
  <c r="P19" i="6"/>
  <c r="Q19" i="6"/>
  <c r="R19" i="6"/>
  <c r="S19" i="6"/>
  <c r="T19" i="6"/>
  <c r="U19" i="6"/>
  <c r="V19" i="6"/>
  <c r="W19" i="6" s="1"/>
  <c r="X19" i="6"/>
  <c r="Y19" i="6"/>
  <c r="Z19" i="6"/>
  <c r="AA19" i="6"/>
  <c r="AB19" i="6"/>
  <c r="AC19" i="6"/>
  <c r="AD19" i="6"/>
  <c r="B20" i="6"/>
  <c r="C20" i="6"/>
  <c r="D20" i="6"/>
  <c r="E20" i="6"/>
  <c r="F20" i="6"/>
  <c r="G20" i="6"/>
  <c r="H20" i="6"/>
  <c r="I20" i="6"/>
  <c r="J20" i="6"/>
  <c r="L20" i="6"/>
  <c r="M20" i="6"/>
  <c r="N20" i="6"/>
  <c r="O20" i="6"/>
  <c r="P20" i="6"/>
  <c r="Q20" i="6"/>
  <c r="R20" i="6"/>
  <c r="S20" i="6"/>
  <c r="T20" i="6"/>
  <c r="U20" i="6"/>
  <c r="V20" i="6"/>
  <c r="X20" i="6"/>
  <c r="Y20" i="6"/>
  <c r="Z20" i="6"/>
  <c r="AA20" i="6"/>
  <c r="AB20" i="6"/>
  <c r="AC20" i="6"/>
  <c r="AD20" i="6"/>
  <c r="B21" i="6"/>
  <c r="C21" i="6"/>
  <c r="D21" i="6"/>
  <c r="E21" i="6"/>
  <c r="F21" i="6"/>
  <c r="G21" i="6"/>
  <c r="H21" i="6"/>
  <c r="I21" i="6"/>
  <c r="J21" i="6"/>
  <c r="L21" i="6"/>
  <c r="M21" i="6"/>
  <c r="N21" i="6"/>
  <c r="O21" i="6"/>
  <c r="P21" i="6"/>
  <c r="Q21" i="6"/>
  <c r="R21" i="6"/>
  <c r="S21" i="6"/>
  <c r="T21" i="6"/>
  <c r="U21" i="6"/>
  <c r="V21" i="6"/>
  <c r="X21" i="6"/>
  <c r="Y21" i="6"/>
  <c r="Z21" i="6"/>
  <c r="AA21" i="6"/>
  <c r="AB21" i="6"/>
  <c r="AC21" i="6"/>
  <c r="AD21" i="6"/>
  <c r="B22" i="6"/>
  <c r="C22" i="6"/>
  <c r="D22" i="6"/>
  <c r="E22" i="6"/>
  <c r="F22" i="6"/>
  <c r="G22" i="6"/>
  <c r="H22" i="6"/>
  <c r="I22" i="6"/>
  <c r="J22" i="6"/>
  <c r="L22" i="6"/>
  <c r="M22" i="6"/>
  <c r="N22" i="6"/>
  <c r="O22" i="6"/>
  <c r="P22" i="6"/>
  <c r="Q22" i="6"/>
  <c r="R22" i="6"/>
  <c r="S22" i="6"/>
  <c r="T22" i="6"/>
  <c r="U22" i="6"/>
  <c r="V22" i="6"/>
  <c r="X22" i="6"/>
  <c r="Y22" i="6"/>
  <c r="Z22" i="6"/>
  <c r="AA22" i="6"/>
  <c r="AB22" i="6"/>
  <c r="AC22" i="6"/>
  <c r="AD22" i="6"/>
  <c r="B23" i="6"/>
  <c r="C23" i="6"/>
  <c r="D23" i="6"/>
  <c r="E23" i="6"/>
  <c r="F23" i="6"/>
  <c r="G23" i="6"/>
  <c r="H23" i="6"/>
  <c r="I23" i="6"/>
  <c r="J23" i="6"/>
  <c r="L23" i="6"/>
  <c r="M23" i="6"/>
  <c r="N23" i="6"/>
  <c r="O23" i="6"/>
  <c r="P23" i="6"/>
  <c r="Q23" i="6"/>
  <c r="R23" i="6"/>
  <c r="S23" i="6"/>
  <c r="T23" i="6"/>
  <c r="U23" i="6"/>
  <c r="V23" i="6"/>
  <c r="X23" i="6"/>
  <c r="Y23" i="6"/>
  <c r="Z23" i="6"/>
  <c r="AA23" i="6"/>
  <c r="AB23" i="6"/>
  <c r="AC23" i="6"/>
  <c r="AD23" i="6"/>
  <c r="B24" i="6"/>
  <c r="C24" i="6"/>
  <c r="D24" i="6"/>
  <c r="E24" i="6"/>
  <c r="F24" i="6"/>
  <c r="G24" i="6"/>
  <c r="H24" i="6"/>
  <c r="I24" i="6"/>
  <c r="J24" i="6"/>
  <c r="L24" i="6"/>
  <c r="M24" i="6"/>
  <c r="N24" i="6"/>
  <c r="O24" i="6"/>
  <c r="P24" i="6"/>
  <c r="Q24" i="6"/>
  <c r="R24" i="6"/>
  <c r="S24" i="6"/>
  <c r="T24" i="6"/>
  <c r="U24" i="6"/>
  <c r="V24" i="6"/>
  <c r="X24" i="6"/>
  <c r="Y24" i="6"/>
  <c r="Z24" i="6"/>
  <c r="AA24" i="6"/>
  <c r="AB24" i="6"/>
  <c r="AC24" i="6"/>
  <c r="AD24" i="6"/>
  <c r="B25" i="6"/>
  <c r="C25" i="6"/>
  <c r="D25" i="6"/>
  <c r="E25" i="6"/>
  <c r="F25" i="6"/>
  <c r="G25" i="6"/>
  <c r="H25" i="6"/>
  <c r="I25" i="6"/>
  <c r="J25" i="6"/>
  <c r="L25" i="6"/>
  <c r="M25" i="6"/>
  <c r="N25" i="6"/>
  <c r="O25" i="6"/>
  <c r="P25" i="6"/>
  <c r="Q25" i="6"/>
  <c r="R25" i="6"/>
  <c r="S25" i="6"/>
  <c r="T25" i="6"/>
  <c r="U25" i="6"/>
  <c r="V25" i="6"/>
  <c r="X25" i="6"/>
  <c r="Y25" i="6"/>
  <c r="Z25" i="6"/>
  <c r="AA25" i="6"/>
  <c r="AB25" i="6"/>
  <c r="AC25" i="6"/>
  <c r="AD25" i="6"/>
  <c r="B26" i="6"/>
  <c r="C26" i="6"/>
  <c r="D26" i="6"/>
  <c r="E26" i="6"/>
  <c r="F26" i="6"/>
  <c r="G26" i="6"/>
  <c r="H26" i="6"/>
  <c r="I26" i="6"/>
  <c r="J26" i="6"/>
  <c r="L26" i="6"/>
  <c r="M26" i="6"/>
  <c r="N26" i="6"/>
  <c r="O26" i="6"/>
  <c r="P26" i="6"/>
  <c r="Q26" i="6"/>
  <c r="R26" i="6"/>
  <c r="S26" i="6"/>
  <c r="T26" i="6"/>
  <c r="U26" i="6"/>
  <c r="V26" i="6"/>
  <c r="X26" i="6"/>
  <c r="Y26" i="6"/>
  <c r="Z26" i="6"/>
  <c r="AA26" i="6"/>
  <c r="AB26" i="6"/>
  <c r="AC26" i="6"/>
  <c r="AD26" i="6"/>
  <c r="B27" i="6"/>
  <c r="C27" i="6"/>
  <c r="D27" i="6"/>
  <c r="E27" i="6"/>
  <c r="F27" i="6"/>
  <c r="G27" i="6"/>
  <c r="H27" i="6"/>
  <c r="I27" i="6"/>
  <c r="J27" i="6"/>
  <c r="L27" i="6"/>
  <c r="M27" i="6"/>
  <c r="N27" i="6"/>
  <c r="O27" i="6"/>
  <c r="P27" i="6"/>
  <c r="Q27" i="6"/>
  <c r="R27" i="6"/>
  <c r="S27" i="6"/>
  <c r="T27" i="6"/>
  <c r="U27" i="6"/>
  <c r="V27" i="6"/>
  <c r="W27" i="6" s="1"/>
  <c r="X27" i="6"/>
  <c r="Y27" i="6"/>
  <c r="Z27" i="6"/>
  <c r="AA27" i="6"/>
  <c r="AB27" i="6"/>
  <c r="AC27" i="6"/>
  <c r="AD27" i="6"/>
  <c r="B28" i="6"/>
  <c r="C28" i="6"/>
  <c r="D28" i="6"/>
  <c r="E28" i="6"/>
  <c r="F28" i="6"/>
  <c r="G28" i="6"/>
  <c r="H28" i="6"/>
  <c r="I28" i="6"/>
  <c r="J28" i="6"/>
  <c r="L28" i="6"/>
  <c r="M28" i="6"/>
  <c r="N28" i="6"/>
  <c r="O28" i="6"/>
  <c r="P28" i="6"/>
  <c r="Q28" i="6"/>
  <c r="R28" i="6"/>
  <c r="S28" i="6"/>
  <c r="T28" i="6"/>
  <c r="U28" i="6"/>
  <c r="V28" i="6"/>
  <c r="X28" i="6"/>
  <c r="Y28" i="6"/>
  <c r="Z28" i="6"/>
  <c r="AA28" i="6"/>
  <c r="AB28" i="6"/>
  <c r="AC28" i="6"/>
  <c r="AD28" i="6"/>
  <c r="B29" i="6"/>
  <c r="C29" i="6"/>
  <c r="D29" i="6"/>
  <c r="E29" i="6"/>
  <c r="F29" i="6"/>
  <c r="G29" i="6"/>
  <c r="H29" i="6"/>
  <c r="I29" i="6"/>
  <c r="J29" i="6"/>
  <c r="L29" i="6"/>
  <c r="M29" i="6"/>
  <c r="N29" i="6"/>
  <c r="O29" i="6"/>
  <c r="P29" i="6"/>
  <c r="Q29" i="6"/>
  <c r="R29" i="6"/>
  <c r="S29" i="6"/>
  <c r="T29" i="6"/>
  <c r="U29" i="6"/>
  <c r="V29" i="6"/>
  <c r="X29" i="6"/>
  <c r="Y29" i="6"/>
  <c r="Z29" i="6"/>
  <c r="AA29" i="6"/>
  <c r="AB29" i="6"/>
  <c r="AC29" i="6"/>
  <c r="AD29" i="6"/>
  <c r="B30" i="6"/>
  <c r="C30" i="6"/>
  <c r="D30" i="6"/>
  <c r="E30" i="6"/>
  <c r="F30" i="6"/>
  <c r="G30" i="6"/>
  <c r="H30" i="6"/>
  <c r="I30" i="6"/>
  <c r="J30" i="6"/>
  <c r="L30" i="6"/>
  <c r="M30" i="6"/>
  <c r="N30" i="6"/>
  <c r="O30" i="6"/>
  <c r="P30" i="6"/>
  <c r="Q30" i="6"/>
  <c r="R30" i="6"/>
  <c r="S30" i="6"/>
  <c r="T30" i="6"/>
  <c r="U30" i="6"/>
  <c r="V30" i="6"/>
  <c r="X30" i="6"/>
  <c r="Y30" i="6"/>
  <c r="Z30" i="6"/>
  <c r="AA30" i="6"/>
  <c r="AB30" i="6"/>
  <c r="AC30" i="6"/>
  <c r="AD30" i="6"/>
  <c r="B31" i="6"/>
  <c r="C31" i="6"/>
  <c r="D31" i="6"/>
  <c r="E31" i="6"/>
  <c r="F31" i="6"/>
  <c r="G31" i="6"/>
  <c r="H31" i="6"/>
  <c r="I31" i="6"/>
  <c r="J31" i="6"/>
  <c r="L31" i="6"/>
  <c r="M31" i="6"/>
  <c r="N31" i="6"/>
  <c r="O31" i="6"/>
  <c r="P31" i="6"/>
  <c r="Q31" i="6"/>
  <c r="R31" i="6"/>
  <c r="S31" i="6"/>
  <c r="T31" i="6"/>
  <c r="U31" i="6"/>
  <c r="V31" i="6"/>
  <c r="X31" i="6"/>
  <c r="Y31" i="6"/>
  <c r="Z31" i="6"/>
  <c r="AA31" i="6"/>
  <c r="AB31" i="6"/>
  <c r="AC31" i="6"/>
  <c r="AD31" i="6"/>
  <c r="B32" i="6"/>
  <c r="C32" i="6"/>
  <c r="D32" i="6"/>
  <c r="E32" i="6"/>
  <c r="F32" i="6"/>
  <c r="G32" i="6"/>
  <c r="H32" i="6"/>
  <c r="I32" i="6"/>
  <c r="J32" i="6"/>
  <c r="L32" i="6"/>
  <c r="M32" i="6"/>
  <c r="N32" i="6"/>
  <c r="O32" i="6"/>
  <c r="P32" i="6"/>
  <c r="Q32" i="6"/>
  <c r="R32" i="6"/>
  <c r="S32" i="6"/>
  <c r="T32" i="6"/>
  <c r="U32" i="6"/>
  <c r="V32" i="6"/>
  <c r="X32" i="6"/>
  <c r="Y32" i="6"/>
  <c r="Z32" i="6"/>
  <c r="AA32" i="6"/>
  <c r="AB32" i="6"/>
  <c r="AC32" i="6"/>
  <c r="AD32" i="6"/>
  <c r="B33" i="6"/>
  <c r="C33" i="6"/>
  <c r="D33" i="6"/>
  <c r="E33" i="6"/>
  <c r="F33" i="6"/>
  <c r="G33" i="6"/>
  <c r="H33" i="6"/>
  <c r="I33" i="6"/>
  <c r="J33" i="6"/>
  <c r="L33" i="6"/>
  <c r="M33" i="6"/>
  <c r="N33" i="6"/>
  <c r="O33" i="6"/>
  <c r="P33" i="6"/>
  <c r="Q33" i="6"/>
  <c r="R33" i="6"/>
  <c r="S33" i="6"/>
  <c r="T33" i="6"/>
  <c r="U33" i="6"/>
  <c r="V33" i="6"/>
  <c r="X33" i="6"/>
  <c r="Y33" i="6"/>
  <c r="Z33" i="6"/>
  <c r="AA33" i="6"/>
  <c r="AB33" i="6"/>
  <c r="AC33" i="6"/>
  <c r="AD33" i="6"/>
  <c r="AE33" i="6" s="1"/>
  <c r="B34" i="6"/>
  <c r="C34" i="6"/>
  <c r="D34" i="6"/>
  <c r="E34" i="6"/>
  <c r="F34" i="6"/>
  <c r="G34" i="6"/>
  <c r="H34" i="6"/>
  <c r="I34" i="6"/>
  <c r="J34" i="6"/>
  <c r="L34" i="6"/>
  <c r="M34" i="6"/>
  <c r="N34" i="6"/>
  <c r="O34" i="6"/>
  <c r="P34" i="6"/>
  <c r="Q34" i="6"/>
  <c r="R34" i="6"/>
  <c r="S34" i="6"/>
  <c r="T34" i="6"/>
  <c r="U34" i="6"/>
  <c r="V34" i="6"/>
  <c r="X34" i="6"/>
  <c r="Y34" i="6"/>
  <c r="Z34" i="6"/>
  <c r="AA34" i="6"/>
  <c r="AB34" i="6"/>
  <c r="AC34" i="6"/>
  <c r="AD34" i="6"/>
  <c r="B35" i="6"/>
  <c r="C35" i="6"/>
  <c r="D35" i="6"/>
  <c r="E35" i="6"/>
  <c r="F35" i="6"/>
  <c r="G35" i="6"/>
  <c r="H35" i="6"/>
  <c r="I35" i="6"/>
  <c r="J35" i="6"/>
  <c r="L35" i="6"/>
  <c r="M35" i="6"/>
  <c r="N35" i="6"/>
  <c r="O35" i="6"/>
  <c r="P35" i="6"/>
  <c r="Q35" i="6"/>
  <c r="R35" i="6"/>
  <c r="S35" i="6"/>
  <c r="T35" i="6"/>
  <c r="U35" i="6"/>
  <c r="V35" i="6"/>
  <c r="X35" i="6"/>
  <c r="Y35" i="6"/>
  <c r="Z35" i="6"/>
  <c r="AA35" i="6"/>
  <c r="AB35" i="6"/>
  <c r="AC35" i="6"/>
  <c r="AD35" i="6"/>
  <c r="B36" i="6"/>
  <c r="C36" i="6"/>
  <c r="D36" i="6"/>
  <c r="E36" i="6"/>
  <c r="F36" i="6"/>
  <c r="G36" i="6"/>
  <c r="H36" i="6"/>
  <c r="I36" i="6"/>
  <c r="J36" i="6"/>
  <c r="L36" i="6"/>
  <c r="M36" i="6"/>
  <c r="N36" i="6"/>
  <c r="O36" i="6"/>
  <c r="P36" i="6"/>
  <c r="Q36" i="6"/>
  <c r="R36" i="6"/>
  <c r="S36" i="6"/>
  <c r="T36" i="6"/>
  <c r="U36" i="6"/>
  <c r="V36" i="6"/>
  <c r="X36" i="6"/>
  <c r="Y36" i="6"/>
  <c r="Z36" i="6"/>
  <c r="AA36" i="6"/>
  <c r="AB36" i="6"/>
  <c r="AC36" i="6"/>
  <c r="AD36" i="6"/>
  <c r="B37" i="6"/>
  <c r="C37" i="6"/>
  <c r="D37" i="6"/>
  <c r="E37" i="6"/>
  <c r="F37" i="6"/>
  <c r="G37" i="6"/>
  <c r="K37" i="6" s="1"/>
  <c r="H37" i="6"/>
  <c r="I37" i="6"/>
  <c r="J37" i="6"/>
  <c r="L37" i="6"/>
  <c r="M37" i="6"/>
  <c r="N37" i="6"/>
  <c r="O37" i="6"/>
  <c r="P37" i="6"/>
  <c r="Q37" i="6"/>
  <c r="R37" i="6"/>
  <c r="S37" i="6"/>
  <c r="T37" i="6"/>
  <c r="U37" i="6"/>
  <c r="V37" i="6"/>
  <c r="X37" i="6"/>
  <c r="Y37" i="6"/>
  <c r="Z37" i="6"/>
  <c r="AA37" i="6"/>
  <c r="AB37" i="6"/>
  <c r="AC37" i="6"/>
  <c r="AD37" i="6"/>
  <c r="AE37" i="6" s="1"/>
  <c r="B38" i="6"/>
  <c r="C38" i="6"/>
  <c r="D38" i="6"/>
  <c r="E38" i="6"/>
  <c r="F38" i="6"/>
  <c r="G38" i="6"/>
  <c r="H38" i="6"/>
  <c r="I38" i="6"/>
  <c r="J38" i="6"/>
  <c r="L38" i="6"/>
  <c r="M38" i="6"/>
  <c r="N38" i="6"/>
  <c r="O38" i="6"/>
  <c r="P38" i="6"/>
  <c r="Q38" i="6"/>
  <c r="R38" i="6"/>
  <c r="S38" i="6"/>
  <c r="T38" i="6"/>
  <c r="U38" i="6"/>
  <c r="V38" i="6"/>
  <c r="X38" i="6"/>
  <c r="Y38" i="6"/>
  <c r="Z38" i="6"/>
  <c r="AA38" i="6"/>
  <c r="AB38" i="6"/>
  <c r="AC38" i="6"/>
  <c r="AD38" i="6"/>
  <c r="B39" i="6"/>
  <c r="C39" i="6"/>
  <c r="D39" i="6"/>
  <c r="E39" i="6"/>
  <c r="F39" i="6"/>
  <c r="G39" i="6"/>
  <c r="H39" i="6"/>
  <c r="I39" i="6"/>
  <c r="J39" i="6"/>
  <c r="L39" i="6"/>
  <c r="M39" i="6"/>
  <c r="N39" i="6"/>
  <c r="O39" i="6"/>
  <c r="P39" i="6"/>
  <c r="Q39" i="6"/>
  <c r="R39" i="6"/>
  <c r="S39" i="6"/>
  <c r="T39" i="6"/>
  <c r="U39" i="6"/>
  <c r="V39" i="6"/>
  <c r="X39" i="6"/>
  <c r="Y39" i="6"/>
  <c r="Z39" i="6"/>
  <c r="AA39" i="6"/>
  <c r="AB39" i="6"/>
  <c r="AC39" i="6"/>
  <c r="AD39" i="6"/>
  <c r="B40" i="6"/>
  <c r="C40" i="6"/>
  <c r="D40" i="6"/>
  <c r="E40" i="6"/>
  <c r="F40" i="6"/>
  <c r="G40" i="6"/>
  <c r="H40" i="6"/>
  <c r="I40" i="6"/>
  <c r="J40" i="6"/>
  <c r="L40" i="6"/>
  <c r="M40" i="6"/>
  <c r="N40" i="6"/>
  <c r="O40" i="6"/>
  <c r="P40" i="6"/>
  <c r="Q40" i="6"/>
  <c r="R40" i="6"/>
  <c r="S40" i="6"/>
  <c r="T40" i="6"/>
  <c r="U40" i="6"/>
  <c r="V40" i="6"/>
  <c r="X40" i="6"/>
  <c r="Y40" i="6"/>
  <c r="Z40" i="6"/>
  <c r="AA40" i="6"/>
  <c r="AB40" i="6"/>
  <c r="AC40" i="6"/>
  <c r="AD40" i="6"/>
  <c r="B41" i="6"/>
  <c r="C41" i="6"/>
  <c r="D41" i="6"/>
  <c r="E41" i="6"/>
  <c r="F41" i="6"/>
  <c r="G41" i="6"/>
  <c r="K41" i="6" s="1"/>
  <c r="H41" i="6"/>
  <c r="I41" i="6"/>
  <c r="J41" i="6"/>
  <c r="L41" i="6"/>
  <c r="M41" i="6"/>
  <c r="N41" i="6"/>
  <c r="O41" i="6"/>
  <c r="P41" i="6"/>
  <c r="Q41" i="6"/>
  <c r="R41" i="6"/>
  <c r="S41" i="6"/>
  <c r="T41" i="6"/>
  <c r="U41" i="6"/>
  <c r="V41" i="6"/>
  <c r="X41" i="6"/>
  <c r="Y41" i="6"/>
  <c r="Z41" i="6"/>
  <c r="AA41" i="6"/>
  <c r="AB41" i="6"/>
  <c r="AC41" i="6"/>
  <c r="AD41" i="6"/>
  <c r="B42" i="6"/>
  <c r="C42" i="6"/>
  <c r="D42" i="6"/>
  <c r="E42" i="6"/>
  <c r="F42" i="6"/>
  <c r="G42" i="6"/>
  <c r="H42" i="6"/>
  <c r="I42" i="6"/>
  <c r="J42" i="6"/>
  <c r="L42" i="6"/>
  <c r="M42" i="6"/>
  <c r="N42" i="6"/>
  <c r="O42" i="6"/>
  <c r="P42" i="6"/>
  <c r="Q42" i="6"/>
  <c r="R42" i="6"/>
  <c r="S42" i="6"/>
  <c r="T42" i="6"/>
  <c r="U42" i="6"/>
  <c r="V42" i="6"/>
  <c r="X42" i="6"/>
  <c r="Y42" i="6"/>
  <c r="Z42" i="6"/>
  <c r="AA42" i="6"/>
  <c r="AB42" i="6"/>
  <c r="AC42" i="6"/>
  <c r="AD42" i="6"/>
  <c r="B43" i="6"/>
  <c r="C43" i="6"/>
  <c r="D43" i="6"/>
  <c r="E43" i="6"/>
  <c r="F43" i="6"/>
  <c r="G43" i="6"/>
  <c r="H43" i="6"/>
  <c r="I43" i="6"/>
  <c r="J43" i="6"/>
  <c r="L43" i="6"/>
  <c r="M43" i="6"/>
  <c r="N43" i="6"/>
  <c r="O43" i="6"/>
  <c r="P43" i="6"/>
  <c r="Q43" i="6"/>
  <c r="R43" i="6"/>
  <c r="S43" i="6"/>
  <c r="T43" i="6"/>
  <c r="U43" i="6"/>
  <c r="V43" i="6"/>
  <c r="W43" i="6" s="1"/>
  <c r="X43" i="6"/>
  <c r="Y43" i="6"/>
  <c r="Z43" i="6"/>
  <c r="AA43" i="6"/>
  <c r="AB43" i="6"/>
  <c r="AC43" i="6"/>
  <c r="AD43" i="6"/>
  <c r="B44" i="6"/>
  <c r="C44" i="6"/>
  <c r="D44" i="6"/>
  <c r="E44" i="6"/>
  <c r="F44" i="6"/>
  <c r="G44" i="6"/>
  <c r="H44" i="6"/>
  <c r="I44" i="6"/>
  <c r="J44" i="6"/>
  <c r="L44" i="6"/>
  <c r="M44" i="6"/>
  <c r="N44" i="6"/>
  <c r="O44" i="6"/>
  <c r="P44" i="6"/>
  <c r="Q44" i="6"/>
  <c r="R44" i="6"/>
  <c r="S44" i="6"/>
  <c r="T44" i="6"/>
  <c r="U44" i="6"/>
  <c r="V44" i="6"/>
  <c r="X44" i="6"/>
  <c r="Y44" i="6"/>
  <c r="Z44" i="6"/>
  <c r="AA44" i="6"/>
  <c r="AB44" i="6"/>
  <c r="AC44" i="6"/>
  <c r="AD44" i="6"/>
  <c r="B45" i="6"/>
  <c r="C45" i="6"/>
  <c r="D45" i="6"/>
  <c r="E45" i="6"/>
  <c r="F45" i="6"/>
  <c r="G45" i="6"/>
  <c r="H45" i="6"/>
  <c r="I45" i="6"/>
  <c r="J45" i="6"/>
  <c r="L45" i="6"/>
  <c r="M45" i="6"/>
  <c r="N45" i="6"/>
  <c r="O45" i="6"/>
  <c r="P45" i="6"/>
  <c r="Q45" i="6"/>
  <c r="R45" i="6"/>
  <c r="S45" i="6"/>
  <c r="T45" i="6"/>
  <c r="U45" i="6"/>
  <c r="V45" i="6"/>
  <c r="X45" i="6"/>
  <c r="Y45" i="6"/>
  <c r="Z45" i="6"/>
  <c r="AA45" i="6"/>
  <c r="AB45" i="6"/>
  <c r="AC45" i="6"/>
  <c r="AD45" i="6"/>
  <c r="B46" i="6"/>
  <c r="C46" i="6"/>
  <c r="D46" i="6"/>
  <c r="E46" i="6"/>
  <c r="F46" i="6"/>
  <c r="G46" i="6"/>
  <c r="H46" i="6"/>
  <c r="I46" i="6"/>
  <c r="J46" i="6"/>
  <c r="L46" i="6"/>
  <c r="M46" i="6"/>
  <c r="N46" i="6"/>
  <c r="O46" i="6"/>
  <c r="P46" i="6"/>
  <c r="Q46" i="6"/>
  <c r="R46" i="6"/>
  <c r="S46" i="6"/>
  <c r="T46" i="6"/>
  <c r="U46" i="6"/>
  <c r="V46" i="6"/>
  <c r="X46" i="6"/>
  <c r="Y46" i="6"/>
  <c r="Z46" i="6"/>
  <c r="AA46" i="6"/>
  <c r="AB46" i="6"/>
  <c r="AC46" i="6"/>
  <c r="AD46" i="6"/>
  <c r="B47" i="6"/>
  <c r="C47" i="6"/>
  <c r="D47" i="6"/>
  <c r="E47" i="6"/>
  <c r="F47" i="6"/>
  <c r="G47" i="6"/>
  <c r="H47" i="6"/>
  <c r="I47" i="6"/>
  <c r="J47" i="6"/>
  <c r="L47" i="6"/>
  <c r="M47" i="6"/>
  <c r="N47" i="6"/>
  <c r="O47" i="6"/>
  <c r="P47" i="6"/>
  <c r="Q47" i="6"/>
  <c r="R47" i="6"/>
  <c r="S47" i="6"/>
  <c r="T47" i="6"/>
  <c r="U47" i="6"/>
  <c r="V47" i="6"/>
  <c r="W47" i="6" s="1"/>
  <c r="X47" i="6"/>
  <c r="Y47" i="6"/>
  <c r="Z47" i="6"/>
  <c r="AA47" i="6"/>
  <c r="AB47" i="6"/>
  <c r="AC47" i="6"/>
  <c r="AD47" i="6"/>
  <c r="B48" i="6"/>
  <c r="C48" i="6"/>
  <c r="D48" i="6"/>
  <c r="E48" i="6"/>
  <c r="F48" i="6"/>
  <c r="G48" i="6"/>
  <c r="H48" i="6"/>
  <c r="I48" i="6"/>
  <c r="J48" i="6"/>
  <c r="L48" i="6"/>
  <c r="M48" i="6"/>
  <c r="N48" i="6"/>
  <c r="O48" i="6"/>
  <c r="P48" i="6"/>
  <c r="Q48" i="6"/>
  <c r="R48" i="6"/>
  <c r="S48" i="6"/>
  <c r="T48" i="6"/>
  <c r="U48" i="6"/>
  <c r="V48" i="6"/>
  <c r="X48" i="6"/>
  <c r="Y48" i="6"/>
  <c r="Z48" i="6"/>
  <c r="AA48" i="6"/>
  <c r="AB48" i="6"/>
  <c r="AC48" i="6"/>
  <c r="AD48" i="6"/>
  <c r="B49" i="6"/>
  <c r="C49" i="6"/>
  <c r="D49" i="6"/>
  <c r="E49" i="6"/>
  <c r="F49" i="6"/>
  <c r="G49" i="6"/>
  <c r="K49" i="6" s="1"/>
  <c r="H49" i="6"/>
  <c r="I49" i="6"/>
  <c r="J49" i="6"/>
  <c r="L49" i="6"/>
  <c r="M49" i="6"/>
  <c r="N49" i="6"/>
  <c r="O49" i="6"/>
  <c r="P49" i="6"/>
  <c r="Q49" i="6"/>
  <c r="R49" i="6"/>
  <c r="S49" i="6"/>
  <c r="T49" i="6"/>
  <c r="U49" i="6"/>
  <c r="V49" i="6"/>
  <c r="X49" i="6"/>
  <c r="Y49" i="6"/>
  <c r="Z49" i="6"/>
  <c r="AA49" i="6"/>
  <c r="AB49" i="6"/>
  <c r="AC49" i="6"/>
  <c r="AD49" i="6"/>
  <c r="B50" i="6"/>
  <c r="C50" i="6"/>
  <c r="D50" i="6"/>
  <c r="E50" i="6"/>
  <c r="F50" i="6"/>
  <c r="G50" i="6"/>
  <c r="H50" i="6"/>
  <c r="I50" i="6"/>
  <c r="J50" i="6"/>
  <c r="L50" i="6"/>
  <c r="M50" i="6"/>
  <c r="N50" i="6"/>
  <c r="O50" i="6"/>
  <c r="P50" i="6"/>
  <c r="Q50" i="6"/>
  <c r="R50" i="6"/>
  <c r="S50" i="6"/>
  <c r="T50" i="6"/>
  <c r="U50" i="6"/>
  <c r="V50" i="6"/>
  <c r="X50" i="6"/>
  <c r="Y50" i="6"/>
  <c r="Z50" i="6"/>
  <c r="AA50" i="6"/>
  <c r="AB50" i="6"/>
  <c r="AC50" i="6"/>
  <c r="AD50" i="6"/>
  <c r="B51" i="6"/>
  <c r="C51" i="6"/>
  <c r="D51" i="6"/>
  <c r="E51" i="6"/>
  <c r="F51" i="6"/>
  <c r="G51" i="6"/>
  <c r="H51" i="6"/>
  <c r="I51" i="6"/>
  <c r="J51" i="6"/>
  <c r="L51" i="6"/>
  <c r="M51" i="6"/>
  <c r="N51" i="6"/>
  <c r="O51" i="6"/>
  <c r="P51" i="6"/>
  <c r="Q51" i="6"/>
  <c r="R51" i="6"/>
  <c r="S51" i="6"/>
  <c r="T51" i="6"/>
  <c r="U51" i="6"/>
  <c r="V51" i="6"/>
  <c r="X51" i="6"/>
  <c r="Y51" i="6"/>
  <c r="Z51" i="6"/>
  <c r="AA51" i="6"/>
  <c r="AB51" i="6"/>
  <c r="AC51" i="6"/>
  <c r="AD51" i="6"/>
  <c r="B52" i="6"/>
  <c r="C52" i="6"/>
  <c r="D52" i="6"/>
  <c r="E52" i="6"/>
  <c r="F52" i="6"/>
  <c r="G52" i="6"/>
  <c r="H52" i="6"/>
  <c r="I52" i="6"/>
  <c r="J52" i="6"/>
  <c r="L52" i="6"/>
  <c r="M52" i="6"/>
  <c r="N52" i="6"/>
  <c r="O52" i="6"/>
  <c r="P52" i="6"/>
  <c r="Q52" i="6"/>
  <c r="R52" i="6"/>
  <c r="S52" i="6"/>
  <c r="T52" i="6"/>
  <c r="U52" i="6"/>
  <c r="V52" i="6"/>
  <c r="X52" i="6"/>
  <c r="Y52" i="6"/>
  <c r="Z52" i="6"/>
  <c r="AA52" i="6"/>
  <c r="AB52" i="6"/>
  <c r="AC52" i="6"/>
  <c r="AD52" i="6"/>
  <c r="B53" i="6"/>
  <c r="C53" i="6"/>
  <c r="D53" i="6"/>
  <c r="E53" i="6"/>
  <c r="F53" i="6"/>
  <c r="G53" i="6"/>
  <c r="H53" i="6"/>
  <c r="I53" i="6"/>
  <c r="J53" i="6"/>
  <c r="L53" i="6"/>
  <c r="M53" i="6"/>
  <c r="N53" i="6"/>
  <c r="O53" i="6"/>
  <c r="P53" i="6"/>
  <c r="Q53" i="6"/>
  <c r="R53" i="6"/>
  <c r="S53" i="6"/>
  <c r="T53" i="6"/>
  <c r="U53" i="6"/>
  <c r="V53" i="6"/>
  <c r="X53" i="6"/>
  <c r="Y53" i="6"/>
  <c r="Z53" i="6"/>
  <c r="AA53" i="6"/>
  <c r="AB53" i="6"/>
  <c r="AC53" i="6"/>
  <c r="AD53" i="6"/>
  <c r="AE53" i="6" s="1"/>
  <c r="B54" i="6"/>
  <c r="C54" i="6"/>
  <c r="D54" i="6"/>
  <c r="E54" i="6"/>
  <c r="F54" i="6"/>
  <c r="G54" i="6"/>
  <c r="H54" i="6"/>
  <c r="I54" i="6"/>
  <c r="J54" i="6"/>
  <c r="L54" i="6"/>
  <c r="M54" i="6"/>
  <c r="N54" i="6"/>
  <c r="O54" i="6"/>
  <c r="P54" i="6"/>
  <c r="Q54" i="6"/>
  <c r="R54" i="6"/>
  <c r="S54" i="6"/>
  <c r="T54" i="6"/>
  <c r="U54" i="6"/>
  <c r="V54" i="6"/>
  <c r="X54" i="6"/>
  <c r="Y54" i="6"/>
  <c r="Z54" i="6"/>
  <c r="AA54" i="6"/>
  <c r="AB54" i="6"/>
  <c r="AC54" i="6"/>
  <c r="AD54" i="6"/>
  <c r="B55" i="6"/>
  <c r="C55" i="6"/>
  <c r="D55" i="6"/>
  <c r="E55" i="6"/>
  <c r="F55" i="6"/>
  <c r="G55" i="6"/>
  <c r="H55" i="6"/>
  <c r="I55" i="6"/>
  <c r="J55" i="6"/>
  <c r="L55" i="6"/>
  <c r="M55" i="6"/>
  <c r="N55" i="6"/>
  <c r="O55" i="6"/>
  <c r="P55" i="6"/>
  <c r="Q55" i="6"/>
  <c r="R55" i="6"/>
  <c r="S55" i="6"/>
  <c r="T55" i="6"/>
  <c r="U55" i="6"/>
  <c r="V55" i="6"/>
  <c r="X55" i="6"/>
  <c r="Y55" i="6"/>
  <c r="Z55" i="6"/>
  <c r="AA55" i="6"/>
  <c r="AB55" i="6"/>
  <c r="AC55" i="6"/>
  <c r="AD55" i="6"/>
  <c r="B56" i="6"/>
  <c r="C56" i="6"/>
  <c r="D56" i="6"/>
  <c r="E56" i="6"/>
  <c r="F56" i="6"/>
  <c r="G56" i="6"/>
  <c r="H56" i="6"/>
  <c r="I56" i="6"/>
  <c r="J56" i="6"/>
  <c r="L56" i="6"/>
  <c r="M56" i="6"/>
  <c r="N56" i="6"/>
  <c r="O56" i="6"/>
  <c r="P56" i="6"/>
  <c r="Q56" i="6"/>
  <c r="R56" i="6"/>
  <c r="S56" i="6"/>
  <c r="T56" i="6"/>
  <c r="U56" i="6"/>
  <c r="V56" i="6"/>
  <c r="X56" i="6"/>
  <c r="Y56" i="6"/>
  <c r="Z56" i="6"/>
  <c r="AA56" i="6"/>
  <c r="AB56" i="6"/>
  <c r="AC56" i="6"/>
  <c r="AD56" i="6"/>
  <c r="B57" i="6"/>
  <c r="C57" i="6"/>
  <c r="D57" i="6"/>
  <c r="E57" i="6"/>
  <c r="F57" i="6"/>
  <c r="G57" i="6"/>
  <c r="H57" i="6"/>
  <c r="I57" i="6"/>
  <c r="J57" i="6"/>
  <c r="L57" i="6"/>
  <c r="M57" i="6"/>
  <c r="N57" i="6"/>
  <c r="O57" i="6"/>
  <c r="P57" i="6"/>
  <c r="Q57" i="6"/>
  <c r="R57" i="6"/>
  <c r="S57" i="6"/>
  <c r="T57" i="6"/>
  <c r="U57" i="6"/>
  <c r="V57" i="6"/>
  <c r="X57" i="6"/>
  <c r="Y57" i="6"/>
  <c r="Z57" i="6"/>
  <c r="AA57" i="6"/>
  <c r="AB57" i="6"/>
  <c r="AC57" i="6"/>
  <c r="AD57" i="6"/>
  <c r="B58" i="6"/>
  <c r="C58" i="6"/>
  <c r="D58" i="6"/>
  <c r="E58" i="6"/>
  <c r="F58" i="6"/>
  <c r="G58" i="6"/>
  <c r="H58" i="6"/>
  <c r="I58" i="6"/>
  <c r="J58" i="6"/>
  <c r="L58" i="6"/>
  <c r="M58" i="6"/>
  <c r="N58" i="6"/>
  <c r="O58" i="6"/>
  <c r="P58" i="6"/>
  <c r="Q58" i="6"/>
  <c r="R58" i="6"/>
  <c r="S58" i="6"/>
  <c r="T58" i="6"/>
  <c r="U58" i="6"/>
  <c r="V58" i="6"/>
  <c r="X58" i="6"/>
  <c r="Y58" i="6"/>
  <c r="Z58" i="6"/>
  <c r="AA58" i="6"/>
  <c r="AB58" i="6"/>
  <c r="AC58" i="6"/>
  <c r="AD58" i="6"/>
  <c r="B59" i="6"/>
  <c r="C59" i="6"/>
  <c r="D59" i="6"/>
  <c r="E59" i="6"/>
  <c r="F59" i="6"/>
  <c r="G59" i="6"/>
  <c r="H59" i="6"/>
  <c r="I59" i="6"/>
  <c r="J59" i="6"/>
  <c r="L59" i="6"/>
  <c r="M59" i="6"/>
  <c r="N59" i="6"/>
  <c r="O59" i="6"/>
  <c r="P59" i="6"/>
  <c r="Q59" i="6"/>
  <c r="R59" i="6"/>
  <c r="S59" i="6"/>
  <c r="T59" i="6"/>
  <c r="U59" i="6"/>
  <c r="V59" i="6"/>
  <c r="X59" i="6"/>
  <c r="Y59" i="6"/>
  <c r="Z59" i="6"/>
  <c r="AA59" i="6"/>
  <c r="AB59" i="6"/>
  <c r="AC59" i="6"/>
  <c r="AD59" i="6"/>
  <c r="B60" i="6"/>
  <c r="C60" i="6"/>
  <c r="D60" i="6"/>
  <c r="E60" i="6"/>
  <c r="F60" i="6"/>
  <c r="G60" i="6"/>
  <c r="H60" i="6"/>
  <c r="I60" i="6"/>
  <c r="J60" i="6"/>
  <c r="L60" i="6"/>
  <c r="M60" i="6"/>
  <c r="N60" i="6"/>
  <c r="O60" i="6"/>
  <c r="P60" i="6"/>
  <c r="Q60" i="6"/>
  <c r="R60" i="6"/>
  <c r="S60" i="6"/>
  <c r="T60" i="6"/>
  <c r="U60" i="6"/>
  <c r="V60" i="6"/>
  <c r="X60" i="6"/>
  <c r="Y60" i="6"/>
  <c r="Z60" i="6"/>
  <c r="AA60" i="6"/>
  <c r="AB60" i="6"/>
  <c r="AC60" i="6"/>
  <c r="AD60" i="6"/>
  <c r="B61" i="6"/>
  <c r="C61" i="6"/>
  <c r="D61" i="6"/>
  <c r="E61" i="6"/>
  <c r="F61" i="6"/>
  <c r="G61" i="6"/>
  <c r="H61" i="6"/>
  <c r="I61" i="6"/>
  <c r="J61" i="6"/>
  <c r="L61" i="6"/>
  <c r="M61" i="6"/>
  <c r="N61" i="6"/>
  <c r="O61" i="6"/>
  <c r="P61" i="6"/>
  <c r="Q61" i="6"/>
  <c r="R61" i="6"/>
  <c r="S61" i="6"/>
  <c r="T61" i="6"/>
  <c r="U61" i="6"/>
  <c r="V61" i="6"/>
  <c r="X61" i="6"/>
  <c r="Y61" i="6"/>
  <c r="Z61" i="6"/>
  <c r="AA61" i="6"/>
  <c r="AB61" i="6"/>
  <c r="AC61" i="6"/>
  <c r="AD61" i="6"/>
  <c r="B62" i="6"/>
  <c r="C62" i="6"/>
  <c r="D62" i="6"/>
  <c r="E62" i="6"/>
  <c r="F62" i="6"/>
  <c r="G62" i="6"/>
  <c r="H62" i="6"/>
  <c r="I62" i="6"/>
  <c r="J62" i="6"/>
  <c r="L62" i="6"/>
  <c r="M62" i="6"/>
  <c r="N62" i="6"/>
  <c r="O62" i="6"/>
  <c r="P62" i="6"/>
  <c r="Q62" i="6"/>
  <c r="R62" i="6"/>
  <c r="S62" i="6"/>
  <c r="T62" i="6"/>
  <c r="U62" i="6"/>
  <c r="V62" i="6"/>
  <c r="X62" i="6"/>
  <c r="Y62" i="6"/>
  <c r="Z62" i="6"/>
  <c r="AA62" i="6"/>
  <c r="AB62" i="6"/>
  <c r="AC62" i="6"/>
  <c r="AD62" i="6"/>
  <c r="B63" i="6"/>
  <c r="C63" i="6"/>
  <c r="D63" i="6"/>
  <c r="E63" i="6"/>
  <c r="F63" i="6"/>
  <c r="G63" i="6"/>
  <c r="K63" i="6" s="1"/>
  <c r="H63" i="6"/>
  <c r="I63" i="6"/>
  <c r="J63" i="6"/>
  <c r="L63" i="6"/>
  <c r="M63" i="6"/>
  <c r="N63" i="6"/>
  <c r="O63" i="6"/>
  <c r="P63" i="6"/>
  <c r="Q63" i="6"/>
  <c r="R63" i="6"/>
  <c r="S63" i="6"/>
  <c r="T63" i="6"/>
  <c r="U63" i="6"/>
  <c r="V63" i="6"/>
  <c r="X63" i="6"/>
  <c r="Y63" i="6"/>
  <c r="Z63" i="6"/>
  <c r="AA63" i="6"/>
  <c r="AB63" i="6"/>
  <c r="AC63" i="6"/>
  <c r="AD63" i="6"/>
  <c r="B64" i="6"/>
  <c r="C64" i="6"/>
  <c r="D64" i="6"/>
  <c r="E64" i="6"/>
  <c r="F64" i="6"/>
  <c r="G64" i="6"/>
  <c r="H64" i="6"/>
  <c r="I64" i="6"/>
  <c r="J64" i="6"/>
  <c r="L64" i="6"/>
  <c r="M64" i="6"/>
  <c r="N64" i="6"/>
  <c r="O64" i="6"/>
  <c r="P64" i="6"/>
  <c r="Q64" i="6"/>
  <c r="R64" i="6"/>
  <c r="S64" i="6"/>
  <c r="T64" i="6"/>
  <c r="U64" i="6"/>
  <c r="V64" i="6"/>
  <c r="X64" i="6"/>
  <c r="Y64" i="6"/>
  <c r="Z64" i="6"/>
  <c r="AA64" i="6"/>
  <c r="AB64" i="6"/>
  <c r="AC64" i="6"/>
  <c r="AD64" i="6"/>
  <c r="B65" i="6"/>
  <c r="C65" i="6"/>
  <c r="D65" i="6"/>
  <c r="E65" i="6"/>
  <c r="F65" i="6"/>
  <c r="G65" i="6"/>
  <c r="H65" i="6"/>
  <c r="I65" i="6"/>
  <c r="J65" i="6"/>
  <c r="L65" i="6"/>
  <c r="M65" i="6"/>
  <c r="N65" i="6"/>
  <c r="O65" i="6"/>
  <c r="P65" i="6"/>
  <c r="Q65" i="6"/>
  <c r="R65" i="6"/>
  <c r="S65" i="6"/>
  <c r="T65" i="6"/>
  <c r="U65" i="6"/>
  <c r="V65" i="6"/>
  <c r="W65" i="6" s="1"/>
  <c r="X65" i="6"/>
  <c r="Y65" i="6"/>
  <c r="Z65" i="6"/>
  <c r="AA65" i="6"/>
  <c r="AB65" i="6"/>
  <c r="AC65" i="6"/>
  <c r="AD65" i="6"/>
  <c r="B66" i="6"/>
  <c r="C66" i="6"/>
  <c r="D66" i="6"/>
  <c r="E66" i="6"/>
  <c r="F66" i="6"/>
  <c r="G66" i="6"/>
  <c r="H66" i="6"/>
  <c r="I66" i="6"/>
  <c r="J66" i="6"/>
  <c r="L66" i="6"/>
  <c r="M66" i="6"/>
  <c r="N66" i="6"/>
  <c r="O66" i="6"/>
  <c r="W66" i="6" s="1"/>
  <c r="P66" i="6"/>
  <c r="Q66" i="6"/>
  <c r="R66" i="6"/>
  <c r="S66" i="6"/>
  <c r="T66" i="6"/>
  <c r="U66" i="6"/>
  <c r="V66" i="6"/>
  <c r="X66" i="6"/>
  <c r="Y66" i="6"/>
  <c r="Z66" i="6"/>
  <c r="AA66" i="6"/>
  <c r="AB66" i="6"/>
  <c r="AC66" i="6"/>
  <c r="AD66" i="6"/>
  <c r="B67" i="6"/>
  <c r="C67" i="6"/>
  <c r="D67" i="6"/>
  <c r="E67" i="6"/>
  <c r="F67" i="6"/>
  <c r="G67" i="6"/>
  <c r="H67" i="6"/>
  <c r="I67" i="6"/>
  <c r="J67" i="6"/>
  <c r="L67" i="6"/>
  <c r="M67" i="6"/>
  <c r="N67" i="6"/>
  <c r="O67" i="6"/>
  <c r="P67" i="6"/>
  <c r="Q67" i="6"/>
  <c r="R67" i="6"/>
  <c r="S67" i="6"/>
  <c r="T67" i="6"/>
  <c r="U67" i="6"/>
  <c r="V67" i="6"/>
  <c r="X67" i="6"/>
  <c r="Y67" i="6"/>
  <c r="Z67" i="6"/>
  <c r="AA67" i="6"/>
  <c r="AB67" i="6"/>
  <c r="AC67" i="6"/>
  <c r="AD67" i="6"/>
  <c r="B68" i="6"/>
  <c r="C68" i="6"/>
  <c r="D68" i="6"/>
  <c r="E68" i="6"/>
  <c r="F68" i="6"/>
  <c r="G68" i="6"/>
  <c r="H68" i="6"/>
  <c r="I68" i="6"/>
  <c r="J68" i="6"/>
  <c r="L68" i="6"/>
  <c r="M68" i="6"/>
  <c r="N68" i="6"/>
  <c r="O68" i="6"/>
  <c r="P68" i="6"/>
  <c r="Q68" i="6"/>
  <c r="R68" i="6"/>
  <c r="S68" i="6"/>
  <c r="T68" i="6"/>
  <c r="U68" i="6"/>
  <c r="V68" i="6"/>
  <c r="X68" i="6"/>
  <c r="Y68" i="6"/>
  <c r="Z68" i="6"/>
  <c r="AA68" i="6"/>
  <c r="AB68" i="6"/>
  <c r="AC68" i="6"/>
  <c r="AD68" i="6"/>
  <c r="B69" i="6"/>
  <c r="C69" i="6"/>
  <c r="D69" i="6"/>
  <c r="E69" i="6"/>
  <c r="F69" i="6"/>
  <c r="G69" i="6"/>
  <c r="K69" i="6" s="1"/>
  <c r="H69" i="6"/>
  <c r="I69" i="6"/>
  <c r="J69" i="6"/>
  <c r="L69" i="6"/>
  <c r="M69" i="6"/>
  <c r="N69" i="6"/>
  <c r="O69" i="6"/>
  <c r="P69" i="6"/>
  <c r="Q69" i="6"/>
  <c r="R69" i="6"/>
  <c r="S69" i="6"/>
  <c r="T69" i="6"/>
  <c r="U69" i="6"/>
  <c r="V69" i="6"/>
  <c r="X69" i="6"/>
  <c r="Y69" i="6"/>
  <c r="Z69" i="6"/>
  <c r="AA69" i="6"/>
  <c r="AB69" i="6"/>
  <c r="AC69" i="6"/>
  <c r="AD69" i="6"/>
  <c r="B70" i="6"/>
  <c r="C70" i="6"/>
  <c r="D70" i="6"/>
  <c r="E70" i="6"/>
  <c r="F70" i="6"/>
  <c r="G70" i="6"/>
  <c r="H70" i="6"/>
  <c r="I70" i="6"/>
  <c r="J70" i="6"/>
  <c r="L70" i="6"/>
  <c r="M70" i="6"/>
  <c r="N70" i="6"/>
  <c r="O70" i="6"/>
  <c r="P70" i="6"/>
  <c r="Q70" i="6"/>
  <c r="R70" i="6"/>
  <c r="S70" i="6"/>
  <c r="T70" i="6"/>
  <c r="U70" i="6"/>
  <c r="V70" i="6"/>
  <c r="X70" i="6"/>
  <c r="Y70" i="6"/>
  <c r="Z70" i="6"/>
  <c r="AA70" i="6"/>
  <c r="AB70" i="6"/>
  <c r="AC70" i="6"/>
  <c r="AD70" i="6"/>
  <c r="B71" i="6"/>
  <c r="C71" i="6"/>
  <c r="D71" i="6"/>
  <c r="E71" i="6"/>
  <c r="F71" i="6"/>
  <c r="G71" i="6"/>
  <c r="H71" i="6"/>
  <c r="I71" i="6"/>
  <c r="J71" i="6"/>
  <c r="L71" i="6"/>
  <c r="M71" i="6"/>
  <c r="N71" i="6"/>
  <c r="O71" i="6"/>
  <c r="P71" i="6"/>
  <c r="Q71" i="6"/>
  <c r="R71" i="6"/>
  <c r="S71" i="6"/>
  <c r="T71" i="6"/>
  <c r="U71" i="6"/>
  <c r="V71" i="6"/>
  <c r="W71" i="6" s="1"/>
  <c r="X71" i="6"/>
  <c r="Y71" i="6"/>
  <c r="Z71" i="6"/>
  <c r="AA71" i="6"/>
  <c r="AB71" i="6"/>
  <c r="AC71" i="6"/>
  <c r="AD71" i="6"/>
  <c r="B72" i="6"/>
  <c r="C72" i="6"/>
  <c r="D72" i="6"/>
  <c r="E72" i="6"/>
  <c r="F72" i="6"/>
  <c r="G72" i="6"/>
  <c r="H72" i="6"/>
  <c r="I72" i="6"/>
  <c r="J72" i="6"/>
  <c r="L72" i="6"/>
  <c r="M72" i="6"/>
  <c r="N72" i="6"/>
  <c r="O72" i="6"/>
  <c r="P72" i="6"/>
  <c r="Q72" i="6"/>
  <c r="R72" i="6"/>
  <c r="S72" i="6"/>
  <c r="T72" i="6"/>
  <c r="U72" i="6"/>
  <c r="V72" i="6"/>
  <c r="X72" i="6"/>
  <c r="Y72" i="6"/>
  <c r="Z72" i="6"/>
  <c r="AA72" i="6"/>
  <c r="AB72" i="6"/>
  <c r="AC72" i="6"/>
  <c r="AD72" i="6"/>
  <c r="B73" i="6"/>
  <c r="C73" i="6"/>
  <c r="D73" i="6"/>
  <c r="E73" i="6"/>
  <c r="F73" i="6"/>
  <c r="G73" i="6"/>
  <c r="H73" i="6"/>
  <c r="I73" i="6"/>
  <c r="J73" i="6"/>
  <c r="K73" i="6"/>
  <c r="L73" i="6"/>
  <c r="M73" i="6"/>
  <c r="N73" i="6"/>
  <c r="O73" i="6"/>
  <c r="P73" i="6"/>
  <c r="Q73" i="6"/>
  <c r="R73" i="6"/>
  <c r="S73" i="6"/>
  <c r="T73" i="6"/>
  <c r="U73" i="6"/>
  <c r="V73" i="6"/>
  <c r="X73" i="6"/>
  <c r="Y73" i="6"/>
  <c r="Z73" i="6"/>
  <c r="AA73" i="6"/>
  <c r="AB73" i="6"/>
  <c r="AC73" i="6"/>
  <c r="AD73" i="6"/>
  <c r="AE73" i="6" s="1"/>
  <c r="B74" i="6"/>
  <c r="C74" i="6"/>
  <c r="D74" i="6"/>
  <c r="E74" i="6"/>
  <c r="F74" i="6"/>
  <c r="G74" i="6"/>
  <c r="K74" i="6" s="1"/>
  <c r="H74" i="6"/>
  <c r="I74" i="6"/>
  <c r="J74" i="6"/>
  <c r="L74" i="6"/>
  <c r="M74" i="6"/>
  <c r="N74" i="6"/>
  <c r="O74" i="6"/>
  <c r="P74" i="6"/>
  <c r="Q74" i="6"/>
  <c r="R74" i="6"/>
  <c r="S74" i="6"/>
  <c r="T74" i="6"/>
  <c r="U74" i="6"/>
  <c r="V74" i="6"/>
  <c r="X74" i="6"/>
  <c r="Y74" i="6"/>
  <c r="Z74" i="6"/>
  <c r="AA74" i="6"/>
  <c r="AB74" i="6"/>
  <c r="AC74" i="6"/>
  <c r="AD74" i="6"/>
  <c r="B75" i="6"/>
  <c r="C75" i="6"/>
  <c r="D75" i="6"/>
  <c r="E75" i="6"/>
  <c r="F75" i="6"/>
  <c r="G75" i="6"/>
  <c r="H75" i="6"/>
  <c r="I75" i="6"/>
  <c r="J75" i="6"/>
  <c r="L75" i="6"/>
  <c r="M75" i="6"/>
  <c r="N75" i="6"/>
  <c r="O75" i="6"/>
  <c r="P75" i="6"/>
  <c r="Q75" i="6"/>
  <c r="R75" i="6"/>
  <c r="S75" i="6"/>
  <c r="T75" i="6"/>
  <c r="U75" i="6"/>
  <c r="V75" i="6"/>
  <c r="X75" i="6"/>
  <c r="Y75" i="6"/>
  <c r="Z75" i="6"/>
  <c r="AA75" i="6"/>
  <c r="AB75" i="6"/>
  <c r="AC75" i="6"/>
  <c r="AD75" i="6"/>
  <c r="B76" i="6"/>
  <c r="C76" i="6"/>
  <c r="D76" i="6"/>
  <c r="E76" i="6"/>
  <c r="F76" i="6"/>
  <c r="G76" i="6"/>
  <c r="K76" i="6" s="1"/>
  <c r="H76" i="6"/>
  <c r="I76" i="6"/>
  <c r="J76" i="6"/>
  <c r="L76" i="6"/>
  <c r="M76" i="6"/>
  <c r="N76" i="6"/>
  <c r="O76" i="6"/>
  <c r="P76" i="6"/>
  <c r="Q76" i="6"/>
  <c r="R76" i="6"/>
  <c r="S76" i="6"/>
  <c r="T76" i="6"/>
  <c r="U76" i="6"/>
  <c r="V76" i="6"/>
  <c r="X76" i="6"/>
  <c r="Y76" i="6"/>
  <c r="Z76" i="6"/>
  <c r="AA76" i="6"/>
  <c r="AB76" i="6"/>
  <c r="AC76" i="6"/>
  <c r="AD76" i="6"/>
  <c r="B77" i="6"/>
  <c r="C77" i="6"/>
  <c r="D77" i="6"/>
  <c r="E77" i="6"/>
  <c r="F77" i="6"/>
  <c r="G77" i="6"/>
  <c r="H77" i="6"/>
  <c r="I77" i="6"/>
  <c r="J77" i="6"/>
  <c r="K77" i="6" s="1"/>
  <c r="L77" i="6"/>
  <c r="M77" i="6"/>
  <c r="N77" i="6"/>
  <c r="O77" i="6"/>
  <c r="P77" i="6"/>
  <c r="Q77" i="6"/>
  <c r="R77" i="6"/>
  <c r="S77" i="6"/>
  <c r="T77" i="6"/>
  <c r="U77" i="6"/>
  <c r="V77" i="6"/>
  <c r="X77" i="6"/>
  <c r="Y77" i="6"/>
  <c r="Z77" i="6"/>
  <c r="AA77" i="6"/>
  <c r="AB77" i="6"/>
  <c r="AC77" i="6"/>
  <c r="AD77" i="6"/>
  <c r="B78" i="6"/>
  <c r="C78" i="6"/>
  <c r="D78" i="6"/>
  <c r="E78" i="6"/>
  <c r="F78" i="6"/>
  <c r="G78" i="6"/>
  <c r="H78" i="6"/>
  <c r="I78" i="6"/>
  <c r="J78" i="6"/>
  <c r="L78" i="6"/>
  <c r="M78" i="6"/>
  <c r="N78" i="6"/>
  <c r="O78" i="6"/>
  <c r="P78" i="6"/>
  <c r="Q78" i="6"/>
  <c r="R78" i="6"/>
  <c r="S78" i="6"/>
  <c r="T78" i="6"/>
  <c r="U78" i="6"/>
  <c r="V78" i="6"/>
  <c r="X78" i="6"/>
  <c r="Y78" i="6"/>
  <c r="Z78" i="6"/>
  <c r="AA78" i="6"/>
  <c r="AB78" i="6"/>
  <c r="AC78" i="6"/>
  <c r="AD78" i="6"/>
  <c r="B79" i="6"/>
  <c r="C79" i="6"/>
  <c r="D79" i="6"/>
  <c r="E79" i="6"/>
  <c r="F79" i="6"/>
  <c r="G79" i="6"/>
  <c r="H79" i="6"/>
  <c r="I79" i="6"/>
  <c r="J79" i="6"/>
  <c r="L79" i="6"/>
  <c r="M79" i="6"/>
  <c r="N79" i="6"/>
  <c r="O79" i="6"/>
  <c r="P79" i="6"/>
  <c r="Q79" i="6"/>
  <c r="R79" i="6"/>
  <c r="S79" i="6"/>
  <c r="T79" i="6"/>
  <c r="U79" i="6"/>
  <c r="V79" i="6"/>
  <c r="X79" i="6"/>
  <c r="Y79" i="6"/>
  <c r="Z79" i="6"/>
  <c r="AA79" i="6"/>
  <c r="AB79" i="6"/>
  <c r="AC79" i="6"/>
  <c r="AD79" i="6"/>
  <c r="B80" i="6"/>
  <c r="C80" i="6"/>
  <c r="D80" i="6"/>
  <c r="E80" i="6"/>
  <c r="F80" i="6"/>
  <c r="G80" i="6"/>
  <c r="H80" i="6"/>
  <c r="I80" i="6"/>
  <c r="J80" i="6"/>
  <c r="L80" i="6"/>
  <c r="M80" i="6"/>
  <c r="N80" i="6"/>
  <c r="O80" i="6"/>
  <c r="P80" i="6"/>
  <c r="Q80" i="6"/>
  <c r="R80" i="6"/>
  <c r="S80" i="6"/>
  <c r="T80" i="6"/>
  <c r="U80" i="6"/>
  <c r="V80" i="6"/>
  <c r="X80" i="6"/>
  <c r="Y80" i="6"/>
  <c r="Z80" i="6"/>
  <c r="AA80" i="6"/>
  <c r="AB80" i="6"/>
  <c r="AC80" i="6"/>
  <c r="AD80" i="6"/>
  <c r="B81" i="6"/>
  <c r="C81" i="6"/>
  <c r="D81" i="6"/>
  <c r="E81" i="6"/>
  <c r="F81" i="6"/>
  <c r="G81" i="6"/>
  <c r="H81" i="6"/>
  <c r="I81" i="6"/>
  <c r="J81" i="6"/>
  <c r="L81" i="6"/>
  <c r="M81" i="6"/>
  <c r="N81" i="6"/>
  <c r="O81" i="6"/>
  <c r="P81" i="6"/>
  <c r="Q81" i="6"/>
  <c r="R81" i="6"/>
  <c r="S81" i="6"/>
  <c r="T81" i="6"/>
  <c r="U81" i="6"/>
  <c r="V81" i="6"/>
  <c r="X81" i="6"/>
  <c r="Y81" i="6"/>
  <c r="Z81" i="6"/>
  <c r="AA81" i="6"/>
  <c r="AB81" i="6"/>
  <c r="AC81" i="6"/>
  <c r="AD81" i="6"/>
  <c r="B82" i="6"/>
  <c r="C82" i="6"/>
  <c r="D82" i="6"/>
  <c r="E82" i="6"/>
  <c r="F82" i="6"/>
  <c r="G82" i="6"/>
  <c r="H82" i="6"/>
  <c r="I82" i="6"/>
  <c r="J82" i="6"/>
  <c r="L82" i="6"/>
  <c r="M82" i="6"/>
  <c r="N82" i="6"/>
  <c r="O82" i="6"/>
  <c r="P82" i="6"/>
  <c r="Q82" i="6"/>
  <c r="R82" i="6"/>
  <c r="S82" i="6"/>
  <c r="T82" i="6"/>
  <c r="U82" i="6"/>
  <c r="V82" i="6"/>
  <c r="X82" i="6"/>
  <c r="Y82" i="6"/>
  <c r="Z82" i="6"/>
  <c r="AA82" i="6"/>
  <c r="AB82" i="6"/>
  <c r="AC82" i="6"/>
  <c r="AD82" i="6"/>
  <c r="B83" i="6"/>
  <c r="C83" i="6"/>
  <c r="D83" i="6"/>
  <c r="E83" i="6"/>
  <c r="F83" i="6"/>
  <c r="G83" i="6"/>
  <c r="H83" i="6"/>
  <c r="I83" i="6"/>
  <c r="J83" i="6"/>
  <c r="L83" i="6"/>
  <c r="M83" i="6"/>
  <c r="N83" i="6"/>
  <c r="O83" i="6"/>
  <c r="P83" i="6"/>
  <c r="Q83" i="6"/>
  <c r="R83" i="6"/>
  <c r="S83" i="6"/>
  <c r="T83" i="6"/>
  <c r="U83" i="6"/>
  <c r="V83" i="6"/>
  <c r="X83" i="6"/>
  <c r="Y83" i="6"/>
  <c r="Z83" i="6"/>
  <c r="AA83" i="6"/>
  <c r="AB83" i="6"/>
  <c r="AC83" i="6"/>
  <c r="AD83" i="6"/>
  <c r="B84" i="6"/>
  <c r="C84" i="6"/>
  <c r="D84" i="6"/>
  <c r="E84" i="6"/>
  <c r="F84" i="6"/>
  <c r="G84" i="6"/>
  <c r="H84" i="6"/>
  <c r="I84" i="6"/>
  <c r="J84" i="6"/>
  <c r="L84" i="6"/>
  <c r="M84" i="6"/>
  <c r="N84" i="6"/>
  <c r="O84" i="6"/>
  <c r="P84" i="6"/>
  <c r="Q84" i="6"/>
  <c r="R84" i="6"/>
  <c r="S84" i="6"/>
  <c r="T84" i="6"/>
  <c r="U84" i="6"/>
  <c r="V84" i="6"/>
  <c r="X84" i="6"/>
  <c r="Y84" i="6"/>
  <c r="Z84" i="6"/>
  <c r="AA84" i="6"/>
  <c r="AB84" i="6"/>
  <c r="AC84" i="6"/>
  <c r="AD84" i="6"/>
  <c r="B85" i="6"/>
  <c r="C85" i="6"/>
  <c r="D85" i="6"/>
  <c r="E85" i="6"/>
  <c r="F85" i="6"/>
  <c r="G85" i="6"/>
  <c r="H85" i="6"/>
  <c r="I85" i="6"/>
  <c r="J85" i="6"/>
  <c r="L85" i="6"/>
  <c r="M85" i="6"/>
  <c r="N85" i="6"/>
  <c r="O85" i="6"/>
  <c r="P85" i="6"/>
  <c r="Q85" i="6"/>
  <c r="R85" i="6"/>
  <c r="S85" i="6"/>
  <c r="T85" i="6"/>
  <c r="U85" i="6"/>
  <c r="V85" i="6"/>
  <c r="X85" i="6"/>
  <c r="Y85" i="6"/>
  <c r="Z85" i="6"/>
  <c r="AA85" i="6"/>
  <c r="AB85" i="6"/>
  <c r="AC85" i="6"/>
  <c r="AD85" i="6"/>
  <c r="B86" i="6"/>
  <c r="C86" i="6"/>
  <c r="D86" i="6"/>
  <c r="E86" i="6"/>
  <c r="F86" i="6"/>
  <c r="G86" i="6"/>
  <c r="H86" i="6"/>
  <c r="I86" i="6"/>
  <c r="J86" i="6"/>
  <c r="L86" i="6"/>
  <c r="M86" i="6"/>
  <c r="N86" i="6"/>
  <c r="O86" i="6"/>
  <c r="P86" i="6"/>
  <c r="Q86" i="6"/>
  <c r="R86" i="6"/>
  <c r="S86" i="6"/>
  <c r="T86" i="6"/>
  <c r="U86" i="6"/>
  <c r="V86" i="6"/>
  <c r="X86" i="6"/>
  <c r="Y86" i="6"/>
  <c r="Z86" i="6"/>
  <c r="AA86" i="6"/>
  <c r="AB86" i="6"/>
  <c r="AC86" i="6"/>
  <c r="AD86" i="6"/>
  <c r="B87" i="6"/>
  <c r="C87" i="6"/>
  <c r="D87" i="6"/>
  <c r="E87" i="6"/>
  <c r="F87" i="6"/>
  <c r="G87" i="6"/>
  <c r="H87" i="6"/>
  <c r="I87" i="6"/>
  <c r="J87" i="6"/>
  <c r="L87" i="6"/>
  <c r="M87" i="6"/>
  <c r="N87" i="6"/>
  <c r="O87" i="6"/>
  <c r="P87" i="6"/>
  <c r="Q87" i="6"/>
  <c r="R87" i="6"/>
  <c r="S87" i="6"/>
  <c r="T87" i="6"/>
  <c r="U87" i="6"/>
  <c r="V87" i="6"/>
  <c r="X87" i="6"/>
  <c r="Y87" i="6"/>
  <c r="Z87" i="6"/>
  <c r="AA87" i="6"/>
  <c r="AB87" i="6"/>
  <c r="AC87" i="6"/>
  <c r="AD87" i="6"/>
  <c r="B88" i="6"/>
  <c r="C88" i="6"/>
  <c r="D88" i="6"/>
  <c r="E88" i="6"/>
  <c r="F88" i="6"/>
  <c r="G88" i="6"/>
  <c r="H88" i="6"/>
  <c r="I88" i="6"/>
  <c r="J88" i="6"/>
  <c r="L88" i="6"/>
  <c r="M88" i="6"/>
  <c r="N88" i="6"/>
  <c r="O88" i="6"/>
  <c r="P88" i="6"/>
  <c r="Q88" i="6"/>
  <c r="R88" i="6"/>
  <c r="S88" i="6"/>
  <c r="T88" i="6"/>
  <c r="U88" i="6"/>
  <c r="V88" i="6"/>
  <c r="X88" i="6"/>
  <c r="Y88" i="6"/>
  <c r="Z88" i="6"/>
  <c r="AA88" i="6"/>
  <c r="AB88" i="6"/>
  <c r="AC88" i="6"/>
  <c r="AD88" i="6"/>
  <c r="B89" i="6"/>
  <c r="C89" i="6"/>
  <c r="D89" i="6"/>
  <c r="E89" i="6"/>
  <c r="F89" i="6"/>
  <c r="G89" i="6"/>
  <c r="H89" i="6"/>
  <c r="I89" i="6"/>
  <c r="J89" i="6"/>
  <c r="L89" i="6"/>
  <c r="M89" i="6"/>
  <c r="N89" i="6"/>
  <c r="O89" i="6"/>
  <c r="P89" i="6"/>
  <c r="Q89" i="6"/>
  <c r="R89" i="6"/>
  <c r="S89" i="6"/>
  <c r="T89" i="6"/>
  <c r="U89" i="6"/>
  <c r="V89" i="6"/>
  <c r="X89" i="6"/>
  <c r="Y89" i="6"/>
  <c r="Z89" i="6"/>
  <c r="AA89" i="6"/>
  <c r="AB89" i="6"/>
  <c r="AC89" i="6"/>
  <c r="AD89" i="6"/>
  <c r="AE89" i="6" s="1"/>
  <c r="B90" i="6"/>
  <c r="C90" i="6"/>
  <c r="D90" i="6"/>
  <c r="E90" i="6"/>
  <c r="F90" i="6"/>
  <c r="G90" i="6"/>
  <c r="H90" i="6"/>
  <c r="I90" i="6"/>
  <c r="J90" i="6"/>
  <c r="L90" i="6"/>
  <c r="M90" i="6"/>
  <c r="N90" i="6"/>
  <c r="O90" i="6"/>
  <c r="P90" i="6"/>
  <c r="Q90" i="6"/>
  <c r="R90" i="6"/>
  <c r="S90" i="6"/>
  <c r="T90" i="6"/>
  <c r="U90" i="6"/>
  <c r="V90" i="6"/>
  <c r="X90" i="6"/>
  <c r="Y90" i="6"/>
  <c r="Z90" i="6"/>
  <c r="AA90" i="6"/>
  <c r="AB90" i="6"/>
  <c r="AC90" i="6"/>
  <c r="AD90" i="6"/>
  <c r="B91" i="6"/>
  <c r="C91" i="6"/>
  <c r="D91" i="6"/>
  <c r="E91" i="6"/>
  <c r="F91" i="6"/>
  <c r="G91" i="6"/>
  <c r="H91" i="6"/>
  <c r="I91" i="6"/>
  <c r="J91" i="6"/>
  <c r="L91" i="6"/>
  <c r="M91" i="6"/>
  <c r="N91" i="6"/>
  <c r="O91" i="6"/>
  <c r="P91" i="6"/>
  <c r="Q91" i="6"/>
  <c r="R91" i="6"/>
  <c r="S91" i="6"/>
  <c r="T91" i="6"/>
  <c r="U91" i="6"/>
  <c r="V91" i="6"/>
  <c r="X91" i="6"/>
  <c r="Y91" i="6"/>
  <c r="Z91" i="6"/>
  <c r="AA91" i="6"/>
  <c r="AB91" i="6"/>
  <c r="AC91" i="6"/>
  <c r="AD91" i="6"/>
  <c r="B92" i="6"/>
  <c r="C92" i="6"/>
  <c r="D92" i="6"/>
  <c r="E92" i="6"/>
  <c r="F92" i="6"/>
  <c r="G92" i="6"/>
  <c r="H92" i="6"/>
  <c r="I92" i="6"/>
  <c r="J92" i="6"/>
  <c r="L92" i="6"/>
  <c r="M92" i="6"/>
  <c r="N92" i="6"/>
  <c r="O92" i="6"/>
  <c r="P92" i="6"/>
  <c r="Q92" i="6"/>
  <c r="R92" i="6"/>
  <c r="S92" i="6"/>
  <c r="T92" i="6"/>
  <c r="U92" i="6"/>
  <c r="V92" i="6"/>
  <c r="X92" i="6"/>
  <c r="Y92" i="6"/>
  <c r="Z92" i="6"/>
  <c r="AA92" i="6"/>
  <c r="AB92" i="6"/>
  <c r="AC92" i="6"/>
  <c r="AD92" i="6"/>
  <c r="B93" i="6"/>
  <c r="C93" i="6"/>
  <c r="D93" i="6"/>
  <c r="E93" i="6"/>
  <c r="F93" i="6"/>
  <c r="G93" i="6"/>
  <c r="H93" i="6"/>
  <c r="I93" i="6"/>
  <c r="J93" i="6"/>
  <c r="L93" i="6"/>
  <c r="M93" i="6"/>
  <c r="N93" i="6"/>
  <c r="O93" i="6"/>
  <c r="P93" i="6"/>
  <c r="Q93" i="6"/>
  <c r="R93" i="6"/>
  <c r="S93" i="6"/>
  <c r="T93" i="6"/>
  <c r="U93" i="6"/>
  <c r="V93" i="6"/>
  <c r="X93" i="6"/>
  <c r="Y93" i="6"/>
  <c r="Z93" i="6"/>
  <c r="AA93" i="6"/>
  <c r="AB93" i="6"/>
  <c r="AC93" i="6"/>
  <c r="AD93" i="6"/>
  <c r="B94" i="6"/>
  <c r="C94" i="6"/>
  <c r="D94" i="6"/>
  <c r="E94" i="6"/>
  <c r="F94" i="6"/>
  <c r="G94" i="6"/>
  <c r="H94" i="6"/>
  <c r="I94" i="6"/>
  <c r="J94" i="6"/>
  <c r="L94" i="6"/>
  <c r="M94" i="6"/>
  <c r="N94" i="6"/>
  <c r="O94" i="6"/>
  <c r="P94" i="6"/>
  <c r="Q94" i="6"/>
  <c r="R94" i="6"/>
  <c r="S94" i="6"/>
  <c r="T94" i="6"/>
  <c r="U94" i="6"/>
  <c r="V94" i="6"/>
  <c r="X94" i="6"/>
  <c r="Y94" i="6"/>
  <c r="Z94" i="6"/>
  <c r="AA94" i="6"/>
  <c r="AB94" i="6"/>
  <c r="AC94" i="6"/>
  <c r="AD94" i="6"/>
  <c r="B95" i="6"/>
  <c r="C95" i="6"/>
  <c r="D95" i="6"/>
  <c r="E95" i="6"/>
  <c r="F95" i="6"/>
  <c r="G95" i="6"/>
  <c r="H95" i="6"/>
  <c r="I95" i="6"/>
  <c r="J95" i="6"/>
  <c r="L95" i="6"/>
  <c r="M95" i="6"/>
  <c r="N95" i="6"/>
  <c r="O95" i="6"/>
  <c r="P95" i="6"/>
  <c r="Q95" i="6"/>
  <c r="R95" i="6"/>
  <c r="S95" i="6"/>
  <c r="T95" i="6"/>
  <c r="U95" i="6"/>
  <c r="V95" i="6"/>
  <c r="X95" i="6"/>
  <c r="Y95" i="6"/>
  <c r="Z95" i="6"/>
  <c r="AA95" i="6"/>
  <c r="AB95" i="6"/>
  <c r="AC95" i="6"/>
  <c r="AD95" i="6"/>
  <c r="B96" i="6"/>
  <c r="C96" i="6"/>
  <c r="D96" i="6"/>
  <c r="E96" i="6"/>
  <c r="F96" i="6"/>
  <c r="G96" i="6"/>
  <c r="H96" i="6"/>
  <c r="I96" i="6"/>
  <c r="J96" i="6"/>
  <c r="L96" i="6"/>
  <c r="M96" i="6"/>
  <c r="N96" i="6"/>
  <c r="O96" i="6"/>
  <c r="P96" i="6"/>
  <c r="Q96" i="6"/>
  <c r="R96" i="6"/>
  <c r="S96" i="6"/>
  <c r="T96" i="6"/>
  <c r="U96" i="6"/>
  <c r="V96" i="6"/>
  <c r="X96" i="6"/>
  <c r="Y96" i="6"/>
  <c r="Z96" i="6"/>
  <c r="AA96" i="6"/>
  <c r="AB96" i="6"/>
  <c r="AC96" i="6"/>
  <c r="AD96" i="6"/>
  <c r="B97" i="6"/>
  <c r="C97" i="6"/>
  <c r="D97" i="6"/>
  <c r="E97" i="6"/>
  <c r="F97" i="6"/>
  <c r="G97" i="6"/>
  <c r="H97" i="6"/>
  <c r="I97" i="6"/>
  <c r="J97" i="6"/>
  <c r="L97" i="6"/>
  <c r="M97" i="6"/>
  <c r="N97" i="6"/>
  <c r="O97" i="6"/>
  <c r="P97" i="6"/>
  <c r="Q97" i="6"/>
  <c r="R97" i="6"/>
  <c r="S97" i="6"/>
  <c r="T97" i="6"/>
  <c r="U97" i="6"/>
  <c r="V97" i="6"/>
  <c r="X97" i="6"/>
  <c r="Y97" i="6"/>
  <c r="Z97" i="6"/>
  <c r="AA97" i="6"/>
  <c r="AB97" i="6"/>
  <c r="AC97" i="6"/>
  <c r="AD97" i="6"/>
  <c r="B98" i="6"/>
  <c r="C98" i="6"/>
  <c r="D98" i="6"/>
  <c r="E98" i="6"/>
  <c r="F98" i="6"/>
  <c r="G98" i="6"/>
  <c r="H98" i="6"/>
  <c r="I98" i="6"/>
  <c r="J98" i="6"/>
  <c r="L98" i="6"/>
  <c r="M98" i="6"/>
  <c r="N98" i="6"/>
  <c r="O98" i="6"/>
  <c r="P98" i="6"/>
  <c r="Q98" i="6"/>
  <c r="R98" i="6"/>
  <c r="S98" i="6"/>
  <c r="T98" i="6"/>
  <c r="U98" i="6"/>
  <c r="V98" i="6"/>
  <c r="X98" i="6"/>
  <c r="Y98" i="6"/>
  <c r="Z98" i="6"/>
  <c r="AA98" i="6"/>
  <c r="AB98" i="6"/>
  <c r="AC98" i="6"/>
  <c r="AD98" i="6"/>
  <c r="B99" i="6"/>
  <c r="C99" i="6"/>
  <c r="D99" i="6"/>
  <c r="E99" i="6"/>
  <c r="F99" i="6"/>
  <c r="G99" i="6"/>
  <c r="H99" i="6"/>
  <c r="I99" i="6"/>
  <c r="J99" i="6"/>
  <c r="L99" i="6"/>
  <c r="M99" i="6"/>
  <c r="N99" i="6"/>
  <c r="O99" i="6"/>
  <c r="P99" i="6"/>
  <c r="Q99" i="6"/>
  <c r="R99" i="6"/>
  <c r="S99" i="6"/>
  <c r="T99" i="6"/>
  <c r="U99" i="6"/>
  <c r="V99" i="6"/>
  <c r="X99" i="6"/>
  <c r="Y99" i="6"/>
  <c r="Z99" i="6"/>
  <c r="AA99" i="6"/>
  <c r="AB99" i="6"/>
  <c r="AC99" i="6"/>
  <c r="AD99" i="6"/>
  <c r="B100" i="6"/>
  <c r="C100" i="6"/>
  <c r="D100" i="6"/>
  <c r="E100" i="6"/>
  <c r="F100" i="6"/>
  <c r="G100" i="6"/>
  <c r="H100" i="6"/>
  <c r="I100" i="6"/>
  <c r="J100" i="6"/>
  <c r="L100" i="6"/>
  <c r="M100" i="6"/>
  <c r="N100" i="6"/>
  <c r="O100" i="6"/>
  <c r="P100" i="6"/>
  <c r="Q100" i="6"/>
  <c r="R100" i="6"/>
  <c r="S100" i="6"/>
  <c r="T100" i="6"/>
  <c r="U100" i="6"/>
  <c r="V100" i="6"/>
  <c r="X100" i="6"/>
  <c r="Y100" i="6"/>
  <c r="Z100" i="6"/>
  <c r="AA100" i="6"/>
  <c r="AB100" i="6"/>
  <c r="AC100" i="6"/>
  <c r="AD100" i="6"/>
  <c r="B101" i="6"/>
  <c r="C101" i="6"/>
  <c r="D101" i="6"/>
  <c r="E101" i="6"/>
  <c r="F101" i="6"/>
  <c r="G101" i="6"/>
  <c r="H101" i="6"/>
  <c r="I101" i="6"/>
  <c r="J101" i="6"/>
  <c r="L101" i="6"/>
  <c r="M101" i="6"/>
  <c r="N101" i="6"/>
  <c r="O101" i="6"/>
  <c r="P101" i="6"/>
  <c r="Q101" i="6"/>
  <c r="R101" i="6"/>
  <c r="S101" i="6"/>
  <c r="T101" i="6"/>
  <c r="U101" i="6"/>
  <c r="V101" i="6"/>
  <c r="X101" i="6"/>
  <c r="Y101" i="6"/>
  <c r="Z101" i="6"/>
  <c r="AA101" i="6"/>
  <c r="AB101" i="6"/>
  <c r="AC101" i="6"/>
  <c r="AD101" i="6"/>
  <c r="AE101" i="6" s="1"/>
  <c r="B102" i="6"/>
  <c r="C102" i="6"/>
  <c r="D102" i="6"/>
  <c r="E102" i="6"/>
  <c r="F102" i="6"/>
  <c r="G102" i="6"/>
  <c r="H102" i="6"/>
  <c r="I102" i="6"/>
  <c r="J102" i="6"/>
  <c r="L102" i="6"/>
  <c r="M102" i="6"/>
  <c r="N102" i="6"/>
  <c r="O102" i="6"/>
  <c r="P102" i="6"/>
  <c r="Q102" i="6"/>
  <c r="R102" i="6"/>
  <c r="S102" i="6"/>
  <c r="T102" i="6"/>
  <c r="U102" i="6"/>
  <c r="V102" i="6"/>
  <c r="X102" i="6"/>
  <c r="Y102" i="6"/>
  <c r="Z102" i="6"/>
  <c r="AA102" i="6"/>
  <c r="AB102" i="6"/>
  <c r="AC102" i="6"/>
  <c r="AD102" i="6"/>
  <c r="B103" i="6"/>
  <c r="C103" i="6"/>
  <c r="D103" i="6"/>
  <c r="E103" i="6"/>
  <c r="F103" i="6"/>
  <c r="G103" i="6"/>
  <c r="H103" i="6"/>
  <c r="I103" i="6"/>
  <c r="J103" i="6"/>
  <c r="L103" i="6"/>
  <c r="M103" i="6"/>
  <c r="N103" i="6"/>
  <c r="O103" i="6"/>
  <c r="P103" i="6"/>
  <c r="Q103" i="6"/>
  <c r="R103" i="6"/>
  <c r="S103" i="6"/>
  <c r="T103" i="6"/>
  <c r="U103" i="6"/>
  <c r="V103" i="6"/>
  <c r="X103" i="6"/>
  <c r="Y103" i="6"/>
  <c r="Z103" i="6"/>
  <c r="AA103" i="6"/>
  <c r="AB103" i="6"/>
  <c r="AC103" i="6"/>
  <c r="AD103" i="6"/>
  <c r="B104" i="6"/>
  <c r="C104" i="6"/>
  <c r="D104" i="6"/>
  <c r="E104" i="6"/>
  <c r="F104" i="6"/>
  <c r="G104" i="6"/>
  <c r="H104" i="6"/>
  <c r="I104" i="6"/>
  <c r="J104" i="6"/>
  <c r="L104" i="6"/>
  <c r="M104" i="6"/>
  <c r="N104" i="6"/>
  <c r="O104" i="6"/>
  <c r="P104" i="6"/>
  <c r="Q104" i="6"/>
  <c r="R104" i="6"/>
  <c r="S104" i="6"/>
  <c r="T104" i="6"/>
  <c r="U104" i="6"/>
  <c r="V104" i="6"/>
  <c r="X104" i="6"/>
  <c r="Y104" i="6"/>
  <c r="Z104" i="6"/>
  <c r="AA104" i="6"/>
  <c r="AB104" i="6"/>
  <c r="AC104" i="6"/>
  <c r="AD104" i="6"/>
  <c r="B105" i="6"/>
  <c r="C105" i="6"/>
  <c r="D105" i="6"/>
  <c r="E105" i="6"/>
  <c r="F105" i="6"/>
  <c r="G105" i="6"/>
  <c r="H105" i="6"/>
  <c r="I105" i="6"/>
  <c r="J105" i="6"/>
  <c r="L105" i="6"/>
  <c r="M105" i="6"/>
  <c r="N105" i="6"/>
  <c r="O105" i="6"/>
  <c r="P105" i="6"/>
  <c r="Q105" i="6"/>
  <c r="R105" i="6"/>
  <c r="S105" i="6"/>
  <c r="T105" i="6"/>
  <c r="U105" i="6"/>
  <c r="V105" i="6"/>
  <c r="X105" i="6"/>
  <c r="Y105" i="6"/>
  <c r="Z105" i="6"/>
  <c r="AA105" i="6"/>
  <c r="AB105" i="6"/>
  <c r="AC105" i="6"/>
  <c r="AD105" i="6"/>
  <c r="AE105" i="6" s="1"/>
  <c r="B106" i="6"/>
  <c r="C106" i="6"/>
  <c r="D106" i="6"/>
  <c r="E106" i="6"/>
  <c r="F106" i="6"/>
  <c r="G106" i="6"/>
  <c r="H106" i="6"/>
  <c r="I106" i="6"/>
  <c r="J106" i="6"/>
  <c r="L106" i="6"/>
  <c r="M106" i="6"/>
  <c r="N106" i="6"/>
  <c r="O106" i="6"/>
  <c r="P106" i="6"/>
  <c r="Q106" i="6"/>
  <c r="R106" i="6"/>
  <c r="S106" i="6"/>
  <c r="T106" i="6"/>
  <c r="U106" i="6"/>
  <c r="V106" i="6"/>
  <c r="X106" i="6"/>
  <c r="Y106" i="6"/>
  <c r="Z106" i="6"/>
  <c r="AA106" i="6"/>
  <c r="AB106" i="6"/>
  <c r="AC106" i="6"/>
  <c r="AD106" i="6"/>
  <c r="B107" i="6"/>
  <c r="C107" i="6"/>
  <c r="D107" i="6"/>
  <c r="E107" i="6"/>
  <c r="F107" i="6"/>
  <c r="G107" i="6"/>
  <c r="H107" i="6"/>
  <c r="I107" i="6"/>
  <c r="J107" i="6"/>
  <c r="L107" i="6"/>
  <c r="M107" i="6"/>
  <c r="N107" i="6"/>
  <c r="O107" i="6"/>
  <c r="P107" i="6"/>
  <c r="Q107" i="6"/>
  <c r="R107" i="6"/>
  <c r="S107" i="6"/>
  <c r="T107" i="6"/>
  <c r="U107" i="6"/>
  <c r="V107" i="6"/>
  <c r="W107" i="6" s="1"/>
  <c r="X107" i="6"/>
  <c r="Y107" i="6"/>
  <c r="Z107" i="6"/>
  <c r="AA107" i="6"/>
  <c r="AB107" i="6"/>
  <c r="AC107" i="6"/>
  <c r="AD107" i="6"/>
  <c r="B108" i="6"/>
  <c r="C108" i="6"/>
  <c r="D108" i="6"/>
  <c r="E108" i="6"/>
  <c r="F108" i="6"/>
  <c r="G108" i="6"/>
  <c r="H108" i="6"/>
  <c r="I108" i="6"/>
  <c r="J108" i="6"/>
  <c r="L108" i="6"/>
  <c r="M108" i="6"/>
  <c r="N108" i="6"/>
  <c r="O108" i="6"/>
  <c r="P108" i="6"/>
  <c r="Q108" i="6"/>
  <c r="R108" i="6"/>
  <c r="S108" i="6"/>
  <c r="T108" i="6"/>
  <c r="U108" i="6"/>
  <c r="V108" i="6"/>
  <c r="X108" i="6"/>
  <c r="Y108" i="6"/>
  <c r="Z108" i="6"/>
  <c r="AA108" i="6"/>
  <c r="AB108" i="6"/>
  <c r="AC108" i="6"/>
  <c r="AD108" i="6"/>
  <c r="B109" i="6"/>
  <c r="C109" i="6"/>
  <c r="D109" i="6"/>
  <c r="E109" i="6"/>
  <c r="F109" i="6"/>
  <c r="G109" i="6"/>
  <c r="K109" i="6" s="1"/>
  <c r="H109" i="6"/>
  <c r="I109" i="6"/>
  <c r="J109" i="6"/>
  <c r="L109" i="6"/>
  <c r="M109" i="6"/>
  <c r="N109" i="6"/>
  <c r="O109" i="6"/>
  <c r="P109" i="6"/>
  <c r="Q109" i="6"/>
  <c r="R109" i="6"/>
  <c r="S109" i="6"/>
  <c r="T109" i="6"/>
  <c r="U109" i="6"/>
  <c r="V109" i="6"/>
  <c r="X109" i="6"/>
  <c r="Y109" i="6"/>
  <c r="Z109" i="6"/>
  <c r="AA109" i="6"/>
  <c r="AB109" i="6"/>
  <c r="AC109" i="6"/>
  <c r="AD109" i="6"/>
  <c r="B110" i="6"/>
  <c r="C110" i="6"/>
  <c r="D110" i="6"/>
  <c r="E110" i="6"/>
  <c r="F110" i="6"/>
  <c r="G110" i="6"/>
  <c r="H110" i="6"/>
  <c r="I110" i="6"/>
  <c r="J110" i="6"/>
  <c r="L110" i="6"/>
  <c r="M110" i="6"/>
  <c r="N110" i="6"/>
  <c r="O110" i="6"/>
  <c r="P110" i="6"/>
  <c r="Q110" i="6"/>
  <c r="R110" i="6"/>
  <c r="S110" i="6"/>
  <c r="T110" i="6"/>
  <c r="U110" i="6"/>
  <c r="V110" i="6"/>
  <c r="X110" i="6"/>
  <c r="Y110" i="6"/>
  <c r="Z110" i="6"/>
  <c r="AA110" i="6"/>
  <c r="AB110" i="6"/>
  <c r="AC110" i="6"/>
  <c r="AD110" i="6"/>
  <c r="B111" i="6"/>
  <c r="C111" i="6"/>
  <c r="D111" i="6"/>
  <c r="E111" i="6"/>
  <c r="F111" i="6"/>
  <c r="G111" i="6"/>
  <c r="H111" i="6"/>
  <c r="I111" i="6"/>
  <c r="J111" i="6"/>
  <c r="L111" i="6"/>
  <c r="M111" i="6"/>
  <c r="N111" i="6"/>
  <c r="O111" i="6"/>
  <c r="P111" i="6"/>
  <c r="Q111" i="6"/>
  <c r="R111" i="6"/>
  <c r="S111" i="6"/>
  <c r="T111" i="6"/>
  <c r="U111" i="6"/>
  <c r="V111" i="6"/>
  <c r="W111" i="6" s="1"/>
  <c r="X111" i="6"/>
  <c r="Y111" i="6"/>
  <c r="Z111" i="6"/>
  <c r="AA111" i="6"/>
  <c r="AB111" i="6"/>
  <c r="AC111" i="6"/>
  <c r="AD111" i="6"/>
  <c r="B112" i="6"/>
  <c r="C112" i="6"/>
  <c r="D112" i="6"/>
  <c r="E112" i="6"/>
  <c r="F112" i="6"/>
  <c r="G112" i="6"/>
  <c r="H112" i="6"/>
  <c r="I112" i="6"/>
  <c r="J112" i="6"/>
  <c r="K112" i="6" s="1"/>
  <c r="L112" i="6"/>
  <c r="M112" i="6"/>
  <c r="N112" i="6"/>
  <c r="O112" i="6"/>
  <c r="P112" i="6"/>
  <c r="Q112" i="6"/>
  <c r="R112" i="6"/>
  <c r="S112" i="6"/>
  <c r="T112" i="6"/>
  <c r="U112" i="6"/>
  <c r="V112" i="6"/>
  <c r="X112" i="6"/>
  <c r="Y112" i="6"/>
  <c r="Z112" i="6"/>
  <c r="AA112" i="6"/>
  <c r="AB112" i="6"/>
  <c r="AC112" i="6"/>
  <c r="AD112" i="6"/>
  <c r="B113" i="6"/>
  <c r="C113" i="6"/>
  <c r="D113" i="6"/>
  <c r="E113" i="6"/>
  <c r="F113" i="6"/>
  <c r="G113" i="6"/>
  <c r="H113" i="6"/>
  <c r="I113" i="6"/>
  <c r="J113" i="6"/>
  <c r="L113" i="6"/>
  <c r="M113" i="6"/>
  <c r="N113" i="6"/>
  <c r="O113" i="6"/>
  <c r="P113" i="6"/>
  <c r="Q113" i="6"/>
  <c r="R113" i="6"/>
  <c r="S113" i="6"/>
  <c r="T113" i="6"/>
  <c r="U113" i="6"/>
  <c r="V113" i="6"/>
  <c r="X113" i="6"/>
  <c r="Y113" i="6"/>
  <c r="Z113" i="6"/>
  <c r="AA113" i="6"/>
  <c r="AB113" i="6"/>
  <c r="AC113" i="6"/>
  <c r="AD113" i="6"/>
  <c r="AE113" i="6" s="1"/>
  <c r="B114" i="6"/>
  <c r="C114" i="6"/>
  <c r="D114" i="6"/>
  <c r="E114" i="6"/>
  <c r="F114" i="6"/>
  <c r="G114" i="6"/>
  <c r="H114" i="6"/>
  <c r="I114" i="6"/>
  <c r="J114" i="6"/>
  <c r="L114" i="6"/>
  <c r="M114" i="6"/>
  <c r="N114" i="6"/>
  <c r="O114" i="6"/>
  <c r="P114" i="6"/>
  <c r="Q114" i="6"/>
  <c r="R114" i="6"/>
  <c r="S114" i="6"/>
  <c r="T114" i="6"/>
  <c r="U114" i="6"/>
  <c r="V114" i="6"/>
  <c r="X114" i="6"/>
  <c r="Y114" i="6"/>
  <c r="Z114" i="6"/>
  <c r="AA114" i="6"/>
  <c r="AB114" i="6"/>
  <c r="AC114" i="6"/>
  <c r="AD114" i="6"/>
  <c r="B115" i="6"/>
  <c r="C115" i="6"/>
  <c r="D115" i="6"/>
  <c r="E115" i="6"/>
  <c r="F115" i="6"/>
  <c r="G115" i="6"/>
  <c r="H115" i="6"/>
  <c r="I115" i="6"/>
  <c r="J115" i="6"/>
  <c r="L115" i="6"/>
  <c r="M115" i="6"/>
  <c r="N115" i="6"/>
  <c r="O115" i="6"/>
  <c r="P115" i="6"/>
  <c r="Q115" i="6"/>
  <c r="R115" i="6"/>
  <c r="S115" i="6"/>
  <c r="T115" i="6"/>
  <c r="U115" i="6"/>
  <c r="V115" i="6"/>
  <c r="W115" i="6" s="1"/>
  <c r="X115" i="6"/>
  <c r="Y115" i="6"/>
  <c r="Z115" i="6"/>
  <c r="AA115" i="6"/>
  <c r="AB115" i="6"/>
  <c r="AC115" i="6"/>
  <c r="AD115" i="6"/>
  <c r="B116" i="6"/>
  <c r="C116" i="6"/>
  <c r="D116" i="6"/>
  <c r="E116" i="6"/>
  <c r="F116" i="6"/>
  <c r="G116" i="6"/>
  <c r="H116" i="6"/>
  <c r="I116" i="6"/>
  <c r="J116" i="6"/>
  <c r="L116" i="6"/>
  <c r="M116" i="6"/>
  <c r="N116" i="6"/>
  <c r="O116" i="6"/>
  <c r="P116" i="6"/>
  <c r="Q116" i="6"/>
  <c r="R116" i="6"/>
  <c r="S116" i="6"/>
  <c r="T116" i="6"/>
  <c r="U116" i="6"/>
  <c r="V116" i="6"/>
  <c r="X116" i="6"/>
  <c r="Y116" i="6"/>
  <c r="Z116" i="6"/>
  <c r="AA116" i="6"/>
  <c r="AB116" i="6"/>
  <c r="AC116" i="6"/>
  <c r="AD116" i="6"/>
  <c r="B117" i="6"/>
  <c r="C117" i="6"/>
  <c r="D117" i="6"/>
  <c r="E117" i="6"/>
  <c r="F117" i="6"/>
  <c r="G117" i="6"/>
  <c r="H117" i="6"/>
  <c r="I117" i="6"/>
  <c r="J117" i="6"/>
  <c r="L117" i="6"/>
  <c r="M117" i="6"/>
  <c r="N117" i="6"/>
  <c r="O117" i="6"/>
  <c r="P117" i="6"/>
  <c r="Q117" i="6"/>
  <c r="R117" i="6"/>
  <c r="S117" i="6"/>
  <c r="T117" i="6"/>
  <c r="U117" i="6"/>
  <c r="V117" i="6"/>
  <c r="X117" i="6"/>
  <c r="Y117" i="6"/>
  <c r="Z117" i="6"/>
  <c r="AA117" i="6"/>
  <c r="AB117" i="6"/>
  <c r="AC117" i="6"/>
  <c r="AD117" i="6"/>
  <c r="B118" i="6"/>
  <c r="C118" i="6"/>
  <c r="D118" i="6"/>
  <c r="E118" i="6"/>
  <c r="F118" i="6"/>
  <c r="G118" i="6"/>
  <c r="H118" i="6"/>
  <c r="I118" i="6"/>
  <c r="J118" i="6"/>
  <c r="L118" i="6"/>
  <c r="M118" i="6"/>
  <c r="N118" i="6"/>
  <c r="O118" i="6"/>
  <c r="P118" i="6"/>
  <c r="Q118" i="6"/>
  <c r="R118" i="6"/>
  <c r="S118" i="6"/>
  <c r="T118" i="6"/>
  <c r="U118" i="6"/>
  <c r="V118" i="6"/>
  <c r="X118" i="6"/>
  <c r="Y118" i="6"/>
  <c r="Z118" i="6"/>
  <c r="AA118" i="6"/>
  <c r="AB118" i="6"/>
  <c r="AC118" i="6"/>
  <c r="AD118" i="6"/>
  <c r="B119" i="6"/>
  <c r="C119" i="6"/>
  <c r="D119" i="6"/>
  <c r="E119" i="6"/>
  <c r="F119" i="6"/>
  <c r="G119" i="6"/>
  <c r="H119" i="6"/>
  <c r="I119" i="6"/>
  <c r="J119" i="6"/>
  <c r="L119" i="6"/>
  <c r="M119" i="6"/>
  <c r="N119" i="6"/>
  <c r="O119" i="6"/>
  <c r="P119" i="6"/>
  <c r="Q119" i="6"/>
  <c r="R119" i="6"/>
  <c r="S119" i="6"/>
  <c r="T119" i="6"/>
  <c r="U119" i="6"/>
  <c r="V119" i="6"/>
  <c r="X119" i="6"/>
  <c r="Y119" i="6"/>
  <c r="Z119" i="6"/>
  <c r="AA119" i="6"/>
  <c r="AB119" i="6"/>
  <c r="AC119" i="6"/>
  <c r="AD119" i="6"/>
  <c r="B120" i="6"/>
  <c r="C120" i="6"/>
  <c r="D120" i="6"/>
  <c r="E120" i="6"/>
  <c r="F120" i="6"/>
  <c r="G120" i="6"/>
  <c r="H120" i="6"/>
  <c r="I120" i="6"/>
  <c r="J120" i="6"/>
  <c r="L120" i="6"/>
  <c r="M120" i="6"/>
  <c r="N120" i="6"/>
  <c r="O120" i="6"/>
  <c r="P120" i="6"/>
  <c r="Q120" i="6"/>
  <c r="R120" i="6"/>
  <c r="S120" i="6"/>
  <c r="T120" i="6"/>
  <c r="U120" i="6"/>
  <c r="V120" i="6"/>
  <c r="X120" i="6"/>
  <c r="Y120" i="6"/>
  <c r="Z120" i="6"/>
  <c r="AA120" i="6"/>
  <c r="AB120" i="6"/>
  <c r="AC120" i="6"/>
  <c r="AD120" i="6"/>
  <c r="B121" i="6"/>
  <c r="C121" i="6"/>
  <c r="D121" i="6"/>
  <c r="E121" i="6"/>
  <c r="F121" i="6"/>
  <c r="G121" i="6"/>
  <c r="H121" i="6"/>
  <c r="I121" i="6"/>
  <c r="J121" i="6"/>
  <c r="L121" i="6"/>
  <c r="M121" i="6"/>
  <c r="N121" i="6"/>
  <c r="O121" i="6"/>
  <c r="P121" i="6"/>
  <c r="Q121" i="6"/>
  <c r="R121" i="6"/>
  <c r="S121" i="6"/>
  <c r="T121" i="6"/>
  <c r="U121" i="6"/>
  <c r="V121" i="6"/>
  <c r="X121" i="6"/>
  <c r="Y121" i="6"/>
  <c r="Z121" i="6"/>
  <c r="AA121" i="6"/>
  <c r="AB121" i="6"/>
  <c r="AC121" i="6"/>
  <c r="AD121" i="6"/>
  <c r="B122" i="6"/>
  <c r="C122" i="6"/>
  <c r="D122" i="6"/>
  <c r="E122" i="6"/>
  <c r="F122" i="6"/>
  <c r="G122" i="6"/>
  <c r="H122" i="6"/>
  <c r="I122" i="6"/>
  <c r="J122" i="6"/>
  <c r="L122" i="6"/>
  <c r="M122" i="6"/>
  <c r="N122" i="6"/>
  <c r="O122" i="6"/>
  <c r="P122" i="6"/>
  <c r="Q122" i="6"/>
  <c r="R122" i="6"/>
  <c r="S122" i="6"/>
  <c r="T122" i="6"/>
  <c r="U122" i="6"/>
  <c r="V122" i="6"/>
  <c r="X122" i="6"/>
  <c r="Y122" i="6"/>
  <c r="Z122" i="6"/>
  <c r="AA122" i="6"/>
  <c r="AB122" i="6"/>
  <c r="AC122" i="6"/>
  <c r="AD122" i="6"/>
  <c r="B123" i="6"/>
  <c r="C123" i="6"/>
  <c r="D123" i="6"/>
  <c r="E123" i="6"/>
  <c r="F123" i="6"/>
  <c r="G123" i="6"/>
  <c r="H123" i="6"/>
  <c r="I123" i="6"/>
  <c r="J123" i="6"/>
  <c r="L123" i="6"/>
  <c r="M123" i="6"/>
  <c r="N123" i="6"/>
  <c r="O123" i="6"/>
  <c r="P123" i="6"/>
  <c r="Q123" i="6"/>
  <c r="R123" i="6"/>
  <c r="S123" i="6"/>
  <c r="T123" i="6"/>
  <c r="U123" i="6"/>
  <c r="V123" i="6"/>
  <c r="X123" i="6"/>
  <c r="Y123" i="6"/>
  <c r="Z123" i="6"/>
  <c r="AA123" i="6"/>
  <c r="AB123" i="6"/>
  <c r="AC123" i="6"/>
  <c r="AD123" i="6"/>
  <c r="B124" i="6"/>
  <c r="C124" i="6"/>
  <c r="D124" i="6"/>
  <c r="E124" i="6"/>
  <c r="F124" i="6"/>
  <c r="G124" i="6"/>
  <c r="H124" i="6"/>
  <c r="I124" i="6"/>
  <c r="J124" i="6"/>
  <c r="L124" i="6"/>
  <c r="M124" i="6"/>
  <c r="N124" i="6"/>
  <c r="O124" i="6"/>
  <c r="P124" i="6"/>
  <c r="Q124" i="6"/>
  <c r="R124" i="6"/>
  <c r="S124" i="6"/>
  <c r="T124" i="6"/>
  <c r="U124" i="6"/>
  <c r="V124" i="6"/>
  <c r="X124" i="6"/>
  <c r="Y124" i="6"/>
  <c r="Z124" i="6"/>
  <c r="AA124" i="6"/>
  <c r="AB124" i="6"/>
  <c r="AC124" i="6"/>
  <c r="AD124" i="6"/>
  <c r="B125" i="6"/>
  <c r="C125" i="6"/>
  <c r="D125" i="6"/>
  <c r="E125" i="6"/>
  <c r="F125" i="6"/>
  <c r="G125" i="6"/>
  <c r="H125" i="6"/>
  <c r="I125" i="6"/>
  <c r="J125" i="6"/>
  <c r="L125" i="6"/>
  <c r="M125" i="6"/>
  <c r="N125" i="6"/>
  <c r="O125" i="6"/>
  <c r="P125" i="6"/>
  <c r="Q125" i="6"/>
  <c r="R125" i="6"/>
  <c r="S125" i="6"/>
  <c r="T125" i="6"/>
  <c r="U125" i="6"/>
  <c r="V125" i="6"/>
  <c r="X125" i="6"/>
  <c r="Y125" i="6"/>
  <c r="Z125" i="6"/>
  <c r="AA125" i="6"/>
  <c r="AB125" i="6"/>
  <c r="AC125" i="6"/>
  <c r="AD125" i="6"/>
  <c r="B126" i="6"/>
  <c r="C126" i="6"/>
  <c r="D126" i="6"/>
  <c r="E126" i="6"/>
  <c r="F126" i="6"/>
  <c r="G126" i="6"/>
  <c r="H126" i="6"/>
  <c r="I126" i="6"/>
  <c r="J126" i="6"/>
  <c r="L126" i="6"/>
  <c r="M126" i="6"/>
  <c r="N126" i="6"/>
  <c r="O126" i="6"/>
  <c r="P126" i="6"/>
  <c r="Q126" i="6"/>
  <c r="R126" i="6"/>
  <c r="S126" i="6"/>
  <c r="T126" i="6"/>
  <c r="U126" i="6"/>
  <c r="V126" i="6"/>
  <c r="X126" i="6"/>
  <c r="Y126" i="6"/>
  <c r="Z126" i="6"/>
  <c r="AA126" i="6"/>
  <c r="AB126" i="6"/>
  <c r="AC126" i="6"/>
  <c r="AD126" i="6"/>
  <c r="B127" i="6"/>
  <c r="C127" i="6"/>
  <c r="D127" i="6"/>
  <c r="E127" i="6"/>
  <c r="F127" i="6"/>
  <c r="G127" i="6"/>
  <c r="H127" i="6"/>
  <c r="I127" i="6"/>
  <c r="J127" i="6"/>
  <c r="L127" i="6"/>
  <c r="M127" i="6"/>
  <c r="N127" i="6"/>
  <c r="O127" i="6"/>
  <c r="P127" i="6"/>
  <c r="Q127" i="6"/>
  <c r="R127" i="6"/>
  <c r="S127" i="6"/>
  <c r="T127" i="6"/>
  <c r="U127" i="6"/>
  <c r="V127" i="6"/>
  <c r="X127" i="6"/>
  <c r="Y127" i="6"/>
  <c r="Z127" i="6"/>
  <c r="AA127" i="6"/>
  <c r="AB127" i="6"/>
  <c r="AC127" i="6"/>
  <c r="AD127" i="6"/>
  <c r="AE127" i="6" s="1"/>
  <c r="B128" i="6"/>
  <c r="C128" i="6"/>
  <c r="D128" i="6"/>
  <c r="E128" i="6"/>
  <c r="F128" i="6"/>
  <c r="G128" i="6"/>
  <c r="H128" i="6"/>
  <c r="I128" i="6"/>
  <c r="J128" i="6"/>
  <c r="L128" i="6"/>
  <c r="M128" i="6"/>
  <c r="N128" i="6"/>
  <c r="O128" i="6"/>
  <c r="P128" i="6"/>
  <c r="Q128" i="6"/>
  <c r="R128" i="6"/>
  <c r="S128" i="6"/>
  <c r="T128" i="6"/>
  <c r="U128" i="6"/>
  <c r="V128" i="6"/>
  <c r="X128" i="6"/>
  <c r="Y128" i="6"/>
  <c r="Z128" i="6"/>
  <c r="AA128" i="6"/>
  <c r="AB128" i="6"/>
  <c r="AC128" i="6"/>
  <c r="AD128" i="6"/>
  <c r="B129" i="6"/>
  <c r="C129" i="6"/>
  <c r="D129" i="6"/>
  <c r="E129" i="6"/>
  <c r="F129" i="6"/>
  <c r="G129" i="6"/>
  <c r="H129" i="6"/>
  <c r="I129" i="6"/>
  <c r="J129" i="6"/>
  <c r="L129" i="6"/>
  <c r="M129" i="6"/>
  <c r="N129" i="6"/>
  <c r="O129" i="6"/>
  <c r="P129" i="6"/>
  <c r="Q129" i="6"/>
  <c r="R129" i="6"/>
  <c r="S129" i="6"/>
  <c r="T129" i="6"/>
  <c r="U129" i="6"/>
  <c r="V129" i="6"/>
  <c r="X129" i="6"/>
  <c r="Y129" i="6"/>
  <c r="Z129" i="6"/>
  <c r="AA129" i="6"/>
  <c r="AB129" i="6"/>
  <c r="AC129" i="6"/>
  <c r="AD129" i="6"/>
  <c r="B130" i="6"/>
  <c r="C130" i="6"/>
  <c r="D130" i="6"/>
  <c r="E130" i="6"/>
  <c r="F130" i="6"/>
  <c r="G130" i="6"/>
  <c r="H130" i="6"/>
  <c r="I130" i="6"/>
  <c r="J130" i="6"/>
  <c r="L130" i="6"/>
  <c r="M130" i="6"/>
  <c r="N130" i="6"/>
  <c r="O130" i="6"/>
  <c r="P130" i="6"/>
  <c r="Q130" i="6"/>
  <c r="R130" i="6"/>
  <c r="S130" i="6"/>
  <c r="T130" i="6"/>
  <c r="U130" i="6"/>
  <c r="V130" i="6"/>
  <c r="X130" i="6"/>
  <c r="Y130" i="6"/>
  <c r="Z130" i="6"/>
  <c r="AA130" i="6"/>
  <c r="AB130" i="6"/>
  <c r="AC130" i="6"/>
  <c r="AD130" i="6"/>
  <c r="B131" i="6"/>
  <c r="C131" i="6"/>
  <c r="D131" i="6"/>
  <c r="E131" i="6"/>
  <c r="F131" i="6"/>
  <c r="G131" i="6"/>
  <c r="H131" i="6"/>
  <c r="I131" i="6"/>
  <c r="J131" i="6"/>
  <c r="L131" i="6"/>
  <c r="M131" i="6"/>
  <c r="N131" i="6"/>
  <c r="O131" i="6"/>
  <c r="P131" i="6"/>
  <c r="Q131" i="6"/>
  <c r="R131" i="6"/>
  <c r="S131" i="6"/>
  <c r="T131" i="6"/>
  <c r="U131" i="6"/>
  <c r="V131" i="6"/>
  <c r="X131" i="6"/>
  <c r="Y131" i="6"/>
  <c r="Z131" i="6"/>
  <c r="AA131" i="6"/>
  <c r="AB131" i="6"/>
  <c r="AC131" i="6"/>
  <c r="AD131" i="6"/>
  <c r="B132" i="6"/>
  <c r="C132" i="6"/>
  <c r="D132" i="6"/>
  <c r="E132" i="6"/>
  <c r="F132" i="6"/>
  <c r="G132" i="6"/>
  <c r="H132" i="6"/>
  <c r="I132" i="6"/>
  <c r="J132" i="6"/>
  <c r="L132" i="6"/>
  <c r="M132" i="6"/>
  <c r="N132" i="6"/>
  <c r="O132" i="6"/>
  <c r="P132" i="6"/>
  <c r="Q132" i="6"/>
  <c r="R132" i="6"/>
  <c r="S132" i="6"/>
  <c r="T132" i="6"/>
  <c r="U132" i="6"/>
  <c r="V132" i="6"/>
  <c r="X132" i="6"/>
  <c r="Y132" i="6"/>
  <c r="Z132" i="6"/>
  <c r="AA132" i="6"/>
  <c r="AB132" i="6"/>
  <c r="AC132" i="6"/>
  <c r="AD132" i="6"/>
  <c r="B133" i="6"/>
  <c r="C133" i="6"/>
  <c r="D133" i="6"/>
  <c r="E133" i="6"/>
  <c r="F133" i="6"/>
  <c r="G133" i="6"/>
  <c r="H133" i="6"/>
  <c r="I133" i="6"/>
  <c r="J133" i="6"/>
  <c r="L133" i="6"/>
  <c r="M133" i="6"/>
  <c r="N133" i="6"/>
  <c r="O133" i="6"/>
  <c r="P133" i="6"/>
  <c r="Q133" i="6"/>
  <c r="R133" i="6"/>
  <c r="S133" i="6"/>
  <c r="T133" i="6"/>
  <c r="U133" i="6"/>
  <c r="V133" i="6"/>
  <c r="X133" i="6"/>
  <c r="Y133" i="6"/>
  <c r="Z133" i="6"/>
  <c r="AA133" i="6"/>
  <c r="AB133" i="6"/>
  <c r="AC133" i="6"/>
  <c r="AD133" i="6"/>
  <c r="B134" i="6"/>
  <c r="C134" i="6"/>
  <c r="D134" i="6"/>
  <c r="E134" i="6"/>
  <c r="F134" i="6"/>
  <c r="G134" i="6"/>
  <c r="H134" i="6"/>
  <c r="I134" i="6"/>
  <c r="J134" i="6"/>
  <c r="L134" i="6"/>
  <c r="M134" i="6"/>
  <c r="N134" i="6"/>
  <c r="O134" i="6"/>
  <c r="P134" i="6"/>
  <c r="Q134" i="6"/>
  <c r="R134" i="6"/>
  <c r="S134" i="6"/>
  <c r="T134" i="6"/>
  <c r="U134" i="6"/>
  <c r="V134" i="6"/>
  <c r="X134" i="6"/>
  <c r="Y134" i="6"/>
  <c r="Z134" i="6"/>
  <c r="AA134" i="6"/>
  <c r="AB134" i="6"/>
  <c r="AC134" i="6"/>
  <c r="AD134" i="6"/>
  <c r="B135" i="6"/>
  <c r="C135" i="6"/>
  <c r="D135" i="6"/>
  <c r="E135" i="6"/>
  <c r="F135" i="6"/>
  <c r="G135" i="6"/>
  <c r="H135" i="6"/>
  <c r="I135" i="6"/>
  <c r="J135" i="6"/>
  <c r="L135" i="6"/>
  <c r="M135" i="6"/>
  <c r="N135" i="6"/>
  <c r="O135" i="6"/>
  <c r="P135" i="6"/>
  <c r="Q135" i="6"/>
  <c r="R135" i="6"/>
  <c r="S135" i="6"/>
  <c r="T135" i="6"/>
  <c r="U135" i="6"/>
  <c r="V135" i="6"/>
  <c r="X135" i="6"/>
  <c r="Y135" i="6"/>
  <c r="Z135" i="6"/>
  <c r="AA135" i="6"/>
  <c r="AB135" i="6"/>
  <c r="AC135" i="6"/>
  <c r="AD135" i="6"/>
  <c r="B136" i="6"/>
  <c r="C136" i="6"/>
  <c r="D136" i="6"/>
  <c r="E136" i="6"/>
  <c r="F136" i="6"/>
  <c r="G136" i="6"/>
  <c r="H136" i="6"/>
  <c r="I136" i="6"/>
  <c r="J136" i="6"/>
  <c r="L136" i="6"/>
  <c r="M136" i="6"/>
  <c r="N136" i="6"/>
  <c r="O136" i="6"/>
  <c r="P136" i="6"/>
  <c r="Q136" i="6"/>
  <c r="R136" i="6"/>
  <c r="S136" i="6"/>
  <c r="T136" i="6"/>
  <c r="U136" i="6"/>
  <c r="V136" i="6"/>
  <c r="X136" i="6"/>
  <c r="Y136" i="6"/>
  <c r="Z136" i="6"/>
  <c r="AA136" i="6"/>
  <c r="AB136" i="6"/>
  <c r="AC136" i="6"/>
  <c r="AD136" i="6"/>
  <c r="B137" i="6"/>
  <c r="C137" i="6"/>
  <c r="D137" i="6"/>
  <c r="E137" i="6"/>
  <c r="F137" i="6"/>
  <c r="G137" i="6"/>
  <c r="H137" i="6"/>
  <c r="I137" i="6"/>
  <c r="J137" i="6"/>
  <c r="L137" i="6"/>
  <c r="M137" i="6"/>
  <c r="N137" i="6"/>
  <c r="O137" i="6"/>
  <c r="P137" i="6"/>
  <c r="Q137" i="6"/>
  <c r="R137" i="6"/>
  <c r="S137" i="6"/>
  <c r="T137" i="6"/>
  <c r="U137" i="6"/>
  <c r="V137" i="6"/>
  <c r="X137" i="6"/>
  <c r="Y137" i="6"/>
  <c r="Z137" i="6"/>
  <c r="AA137" i="6"/>
  <c r="AB137" i="6"/>
  <c r="AC137" i="6"/>
  <c r="AD137" i="6"/>
  <c r="B138" i="6"/>
  <c r="C138" i="6"/>
  <c r="D138" i="6"/>
  <c r="E138" i="6"/>
  <c r="F138" i="6"/>
  <c r="G138" i="6"/>
  <c r="H138" i="6"/>
  <c r="I138" i="6"/>
  <c r="J138" i="6"/>
  <c r="L138" i="6"/>
  <c r="M138" i="6"/>
  <c r="N138" i="6"/>
  <c r="O138" i="6"/>
  <c r="P138" i="6"/>
  <c r="Q138" i="6"/>
  <c r="R138" i="6"/>
  <c r="S138" i="6"/>
  <c r="T138" i="6"/>
  <c r="U138" i="6"/>
  <c r="V138" i="6"/>
  <c r="X138" i="6"/>
  <c r="Y138" i="6"/>
  <c r="Z138" i="6"/>
  <c r="AA138" i="6"/>
  <c r="AB138" i="6"/>
  <c r="AC138" i="6"/>
  <c r="AD138" i="6"/>
  <c r="B139" i="6"/>
  <c r="C139" i="6"/>
  <c r="D139" i="6"/>
  <c r="E139" i="6"/>
  <c r="F139" i="6"/>
  <c r="G139" i="6"/>
  <c r="H139" i="6"/>
  <c r="I139" i="6"/>
  <c r="J139" i="6"/>
  <c r="L139" i="6"/>
  <c r="M139" i="6"/>
  <c r="N139" i="6"/>
  <c r="O139" i="6"/>
  <c r="P139" i="6"/>
  <c r="Q139" i="6"/>
  <c r="R139" i="6"/>
  <c r="S139" i="6"/>
  <c r="T139" i="6"/>
  <c r="U139" i="6"/>
  <c r="V139" i="6"/>
  <c r="X139" i="6"/>
  <c r="Y139" i="6"/>
  <c r="Z139" i="6"/>
  <c r="AA139" i="6"/>
  <c r="AB139" i="6"/>
  <c r="AC139" i="6"/>
  <c r="AD139" i="6"/>
  <c r="AE139" i="6" s="1"/>
  <c r="B140" i="6"/>
  <c r="C140" i="6"/>
  <c r="D140" i="6"/>
  <c r="E140" i="6"/>
  <c r="F140" i="6"/>
  <c r="G140" i="6"/>
  <c r="H140" i="6"/>
  <c r="I140" i="6"/>
  <c r="J140" i="6"/>
  <c r="L140" i="6"/>
  <c r="M140" i="6"/>
  <c r="N140" i="6"/>
  <c r="O140" i="6"/>
  <c r="P140" i="6"/>
  <c r="Q140" i="6"/>
  <c r="R140" i="6"/>
  <c r="S140" i="6"/>
  <c r="T140" i="6"/>
  <c r="U140" i="6"/>
  <c r="V140" i="6"/>
  <c r="X140" i="6"/>
  <c r="Y140" i="6"/>
  <c r="Z140" i="6"/>
  <c r="AA140" i="6"/>
  <c r="AB140" i="6"/>
  <c r="AC140" i="6"/>
  <c r="AD140" i="6"/>
  <c r="B141" i="6"/>
  <c r="C141" i="6"/>
  <c r="D141" i="6"/>
  <c r="E141" i="6"/>
  <c r="F141" i="6"/>
  <c r="G141" i="6"/>
  <c r="H141" i="6"/>
  <c r="I141" i="6"/>
  <c r="J141" i="6"/>
  <c r="L141" i="6"/>
  <c r="M141" i="6"/>
  <c r="N141" i="6"/>
  <c r="O141" i="6"/>
  <c r="P141" i="6"/>
  <c r="Q141" i="6"/>
  <c r="R141" i="6"/>
  <c r="S141" i="6"/>
  <c r="T141" i="6"/>
  <c r="U141" i="6"/>
  <c r="V141" i="6"/>
  <c r="X141" i="6"/>
  <c r="Y141" i="6"/>
  <c r="Z141" i="6"/>
  <c r="AA141" i="6"/>
  <c r="AB141" i="6"/>
  <c r="AC141" i="6"/>
  <c r="AD141" i="6"/>
  <c r="B142" i="6"/>
  <c r="C142" i="6"/>
  <c r="D142" i="6"/>
  <c r="E142" i="6"/>
  <c r="F142" i="6"/>
  <c r="G142" i="6"/>
  <c r="H142" i="6"/>
  <c r="I142" i="6"/>
  <c r="J142" i="6"/>
  <c r="L142" i="6"/>
  <c r="M142" i="6"/>
  <c r="N142" i="6"/>
  <c r="O142" i="6"/>
  <c r="P142" i="6"/>
  <c r="Q142" i="6"/>
  <c r="R142" i="6"/>
  <c r="S142" i="6"/>
  <c r="T142" i="6"/>
  <c r="U142" i="6"/>
  <c r="V142" i="6"/>
  <c r="X142" i="6"/>
  <c r="Y142" i="6"/>
  <c r="Z142" i="6"/>
  <c r="AA142" i="6"/>
  <c r="AB142" i="6"/>
  <c r="AC142" i="6"/>
  <c r="AD142" i="6"/>
  <c r="B143" i="6"/>
  <c r="C143" i="6"/>
  <c r="D143" i="6"/>
  <c r="E143" i="6"/>
  <c r="F143" i="6"/>
  <c r="G143" i="6"/>
  <c r="H143" i="6"/>
  <c r="I143" i="6"/>
  <c r="J143" i="6"/>
  <c r="L143" i="6"/>
  <c r="M143" i="6"/>
  <c r="N143" i="6"/>
  <c r="O143" i="6"/>
  <c r="P143" i="6"/>
  <c r="Q143" i="6"/>
  <c r="R143" i="6"/>
  <c r="S143" i="6"/>
  <c r="T143" i="6"/>
  <c r="U143" i="6"/>
  <c r="V143" i="6"/>
  <c r="X143" i="6"/>
  <c r="Y143" i="6"/>
  <c r="Z143" i="6"/>
  <c r="AA143" i="6"/>
  <c r="AB143" i="6"/>
  <c r="AC143" i="6"/>
  <c r="AD143" i="6"/>
  <c r="B144" i="6"/>
  <c r="C144" i="6"/>
  <c r="D144" i="6"/>
  <c r="E144" i="6"/>
  <c r="F144" i="6"/>
  <c r="G144" i="6"/>
  <c r="H144" i="6"/>
  <c r="I144" i="6"/>
  <c r="J144" i="6"/>
  <c r="L144" i="6"/>
  <c r="M144" i="6"/>
  <c r="N144" i="6"/>
  <c r="O144" i="6"/>
  <c r="P144" i="6"/>
  <c r="Q144" i="6"/>
  <c r="R144" i="6"/>
  <c r="S144" i="6"/>
  <c r="T144" i="6"/>
  <c r="U144" i="6"/>
  <c r="V144" i="6"/>
  <c r="X144" i="6"/>
  <c r="Y144" i="6"/>
  <c r="Z144" i="6"/>
  <c r="AA144" i="6"/>
  <c r="AB144" i="6"/>
  <c r="AC144" i="6"/>
  <c r="AD144" i="6"/>
  <c r="B145" i="6"/>
  <c r="C145" i="6"/>
  <c r="D145" i="6"/>
  <c r="E145" i="6"/>
  <c r="F145" i="6"/>
  <c r="G145" i="6"/>
  <c r="H145" i="6"/>
  <c r="I145" i="6"/>
  <c r="J145" i="6"/>
  <c r="L145" i="6"/>
  <c r="M145" i="6"/>
  <c r="N145" i="6"/>
  <c r="O145" i="6"/>
  <c r="P145" i="6"/>
  <c r="Q145" i="6"/>
  <c r="R145" i="6"/>
  <c r="S145" i="6"/>
  <c r="T145" i="6"/>
  <c r="U145" i="6"/>
  <c r="V145" i="6"/>
  <c r="W145" i="6" s="1"/>
  <c r="X145" i="6"/>
  <c r="Y145" i="6"/>
  <c r="Z145" i="6"/>
  <c r="AA145" i="6"/>
  <c r="AB145" i="6"/>
  <c r="AC145" i="6"/>
  <c r="AD145" i="6"/>
  <c r="B146" i="6"/>
  <c r="C146" i="6"/>
  <c r="D146" i="6"/>
  <c r="E146" i="6"/>
  <c r="F146" i="6"/>
  <c r="G146" i="6"/>
  <c r="H146" i="6"/>
  <c r="I146" i="6"/>
  <c r="J146" i="6"/>
  <c r="L146" i="6"/>
  <c r="M146" i="6"/>
  <c r="N146" i="6"/>
  <c r="O146" i="6"/>
  <c r="P146" i="6"/>
  <c r="Q146" i="6"/>
  <c r="R146" i="6"/>
  <c r="S146" i="6"/>
  <c r="T146" i="6"/>
  <c r="U146" i="6"/>
  <c r="V146" i="6"/>
  <c r="X146" i="6"/>
  <c r="Y146" i="6"/>
  <c r="Z146" i="6"/>
  <c r="AA146" i="6"/>
  <c r="AB146" i="6"/>
  <c r="AC146" i="6"/>
  <c r="AD146" i="6"/>
  <c r="B147" i="6"/>
  <c r="C147" i="6"/>
  <c r="D147" i="6"/>
  <c r="E147" i="6"/>
  <c r="F147" i="6"/>
  <c r="G147" i="6"/>
  <c r="H147" i="6"/>
  <c r="I147" i="6"/>
  <c r="J147" i="6"/>
  <c r="L147" i="6"/>
  <c r="M147" i="6"/>
  <c r="N147" i="6"/>
  <c r="O147" i="6"/>
  <c r="P147" i="6"/>
  <c r="Q147" i="6"/>
  <c r="R147" i="6"/>
  <c r="S147" i="6"/>
  <c r="T147" i="6"/>
  <c r="U147" i="6"/>
  <c r="V147" i="6"/>
  <c r="X147" i="6"/>
  <c r="Y147" i="6"/>
  <c r="Z147" i="6"/>
  <c r="AA147" i="6"/>
  <c r="AB147" i="6"/>
  <c r="AC147" i="6"/>
  <c r="AD147" i="6"/>
  <c r="B148" i="6"/>
  <c r="C148" i="6"/>
  <c r="D148" i="6"/>
  <c r="E148" i="6"/>
  <c r="F148" i="6"/>
  <c r="G148" i="6"/>
  <c r="H148" i="6"/>
  <c r="I148" i="6"/>
  <c r="J148" i="6"/>
  <c r="L148" i="6"/>
  <c r="M148" i="6"/>
  <c r="N148" i="6"/>
  <c r="O148" i="6"/>
  <c r="P148" i="6"/>
  <c r="Q148" i="6"/>
  <c r="R148" i="6"/>
  <c r="S148" i="6"/>
  <c r="T148" i="6"/>
  <c r="U148" i="6"/>
  <c r="V148" i="6"/>
  <c r="X148" i="6"/>
  <c r="Y148" i="6"/>
  <c r="Z148" i="6"/>
  <c r="AA148" i="6"/>
  <c r="AB148" i="6"/>
  <c r="AC148" i="6"/>
  <c r="AD148" i="6"/>
  <c r="B149" i="6"/>
  <c r="C149" i="6"/>
  <c r="D149" i="6"/>
  <c r="E149" i="6"/>
  <c r="F149" i="6"/>
  <c r="G149" i="6"/>
  <c r="H149" i="6"/>
  <c r="I149" i="6"/>
  <c r="J149" i="6"/>
  <c r="L149" i="6"/>
  <c r="M149" i="6"/>
  <c r="N149" i="6"/>
  <c r="O149" i="6"/>
  <c r="P149" i="6"/>
  <c r="Q149" i="6"/>
  <c r="R149" i="6"/>
  <c r="S149" i="6"/>
  <c r="T149" i="6"/>
  <c r="U149" i="6"/>
  <c r="V149" i="6"/>
  <c r="X149" i="6"/>
  <c r="Y149" i="6"/>
  <c r="Z149" i="6"/>
  <c r="AA149" i="6"/>
  <c r="AB149" i="6"/>
  <c r="AC149" i="6"/>
  <c r="AD149" i="6"/>
  <c r="B150" i="6"/>
  <c r="C150" i="6"/>
  <c r="D150" i="6"/>
  <c r="E150" i="6"/>
  <c r="F150" i="6"/>
  <c r="G150" i="6"/>
  <c r="H150" i="6"/>
  <c r="I150" i="6"/>
  <c r="J150" i="6"/>
  <c r="L150" i="6"/>
  <c r="M150" i="6"/>
  <c r="N150" i="6"/>
  <c r="O150" i="6"/>
  <c r="P150" i="6"/>
  <c r="Q150" i="6"/>
  <c r="R150" i="6"/>
  <c r="S150" i="6"/>
  <c r="T150" i="6"/>
  <c r="U150" i="6"/>
  <c r="V150" i="6"/>
  <c r="X150" i="6"/>
  <c r="Y150" i="6"/>
  <c r="Z150" i="6"/>
  <c r="AA150" i="6"/>
  <c r="AB150" i="6"/>
  <c r="AC150" i="6"/>
  <c r="AD150" i="6"/>
  <c r="B151" i="6"/>
  <c r="C151" i="6"/>
  <c r="D151" i="6"/>
  <c r="E151" i="6"/>
  <c r="F151" i="6"/>
  <c r="G151" i="6"/>
  <c r="H151" i="6"/>
  <c r="I151" i="6"/>
  <c r="J151" i="6"/>
  <c r="L151" i="6"/>
  <c r="M151" i="6"/>
  <c r="N151" i="6"/>
  <c r="O151" i="6"/>
  <c r="P151" i="6"/>
  <c r="Q151" i="6"/>
  <c r="R151" i="6"/>
  <c r="S151" i="6"/>
  <c r="T151" i="6"/>
  <c r="U151" i="6"/>
  <c r="V151" i="6"/>
  <c r="X151" i="6"/>
  <c r="Y151" i="6"/>
  <c r="Z151" i="6"/>
  <c r="AA151" i="6"/>
  <c r="AB151" i="6"/>
  <c r="AC151" i="6"/>
  <c r="AD151" i="6"/>
  <c r="B152" i="6"/>
  <c r="C152" i="6"/>
  <c r="D152" i="6"/>
  <c r="E152" i="6"/>
  <c r="F152" i="6"/>
  <c r="G152" i="6"/>
  <c r="H152" i="6"/>
  <c r="I152" i="6"/>
  <c r="J152" i="6"/>
  <c r="L152" i="6"/>
  <c r="M152" i="6"/>
  <c r="N152" i="6"/>
  <c r="O152" i="6"/>
  <c r="P152" i="6"/>
  <c r="Q152" i="6"/>
  <c r="R152" i="6"/>
  <c r="S152" i="6"/>
  <c r="T152" i="6"/>
  <c r="U152" i="6"/>
  <c r="V152" i="6"/>
  <c r="X152" i="6"/>
  <c r="Y152" i="6"/>
  <c r="Z152" i="6"/>
  <c r="AA152" i="6"/>
  <c r="AB152" i="6"/>
  <c r="AC152" i="6"/>
  <c r="AD152" i="6"/>
  <c r="B153" i="6"/>
  <c r="C153" i="6"/>
  <c r="D153" i="6"/>
  <c r="E153" i="6"/>
  <c r="F153" i="6"/>
  <c r="G153" i="6"/>
  <c r="H153" i="6"/>
  <c r="I153" i="6"/>
  <c r="J153" i="6"/>
  <c r="L153" i="6"/>
  <c r="M153" i="6"/>
  <c r="N153" i="6"/>
  <c r="O153" i="6"/>
  <c r="P153" i="6"/>
  <c r="Q153" i="6"/>
  <c r="R153" i="6"/>
  <c r="S153" i="6"/>
  <c r="T153" i="6"/>
  <c r="U153" i="6"/>
  <c r="V153" i="6"/>
  <c r="X153" i="6"/>
  <c r="Y153" i="6"/>
  <c r="Z153" i="6"/>
  <c r="AA153" i="6"/>
  <c r="AB153" i="6"/>
  <c r="AC153" i="6"/>
  <c r="AD153" i="6"/>
  <c r="B154" i="6"/>
  <c r="C154" i="6"/>
  <c r="D154" i="6"/>
  <c r="E154" i="6"/>
  <c r="F154" i="6"/>
  <c r="G154" i="6"/>
  <c r="H154" i="6"/>
  <c r="I154" i="6"/>
  <c r="J154" i="6"/>
  <c r="L154" i="6"/>
  <c r="M154" i="6"/>
  <c r="N154" i="6"/>
  <c r="O154" i="6"/>
  <c r="P154" i="6"/>
  <c r="Q154" i="6"/>
  <c r="R154" i="6"/>
  <c r="S154" i="6"/>
  <c r="T154" i="6"/>
  <c r="U154" i="6"/>
  <c r="V154" i="6"/>
  <c r="X154" i="6"/>
  <c r="Y154" i="6"/>
  <c r="Z154" i="6"/>
  <c r="AA154" i="6"/>
  <c r="AB154" i="6"/>
  <c r="AC154" i="6"/>
  <c r="AD154" i="6"/>
  <c r="B155" i="6"/>
  <c r="C155" i="6"/>
  <c r="D155" i="6"/>
  <c r="E155" i="6"/>
  <c r="F155" i="6"/>
  <c r="G155" i="6"/>
  <c r="H155" i="6"/>
  <c r="I155" i="6"/>
  <c r="J155" i="6"/>
  <c r="L155" i="6"/>
  <c r="M155" i="6"/>
  <c r="N155" i="6"/>
  <c r="O155" i="6"/>
  <c r="P155" i="6"/>
  <c r="Q155" i="6"/>
  <c r="R155" i="6"/>
  <c r="S155" i="6"/>
  <c r="T155" i="6"/>
  <c r="U155" i="6"/>
  <c r="V155" i="6"/>
  <c r="X155" i="6"/>
  <c r="Y155" i="6"/>
  <c r="Z155" i="6"/>
  <c r="AA155" i="6"/>
  <c r="AB155" i="6"/>
  <c r="AC155" i="6"/>
  <c r="AD155" i="6"/>
  <c r="AE155" i="6" s="1"/>
  <c r="B156" i="6"/>
  <c r="C156" i="6"/>
  <c r="D156" i="6"/>
  <c r="E156" i="6"/>
  <c r="F156" i="6"/>
  <c r="G156" i="6"/>
  <c r="H156" i="6"/>
  <c r="I156" i="6"/>
  <c r="J156" i="6"/>
  <c r="L156" i="6"/>
  <c r="M156" i="6"/>
  <c r="N156" i="6"/>
  <c r="O156" i="6"/>
  <c r="P156" i="6"/>
  <c r="Q156" i="6"/>
  <c r="R156" i="6"/>
  <c r="S156" i="6"/>
  <c r="T156" i="6"/>
  <c r="U156" i="6"/>
  <c r="V156" i="6"/>
  <c r="X156" i="6"/>
  <c r="Y156" i="6"/>
  <c r="Z156" i="6"/>
  <c r="AA156" i="6"/>
  <c r="AB156" i="6"/>
  <c r="AC156" i="6"/>
  <c r="AD156" i="6"/>
  <c r="B157" i="6"/>
  <c r="C157" i="6"/>
  <c r="D157" i="6"/>
  <c r="E157" i="6"/>
  <c r="F157" i="6"/>
  <c r="G157" i="6"/>
  <c r="H157" i="6"/>
  <c r="I157" i="6"/>
  <c r="J157" i="6"/>
  <c r="L157" i="6"/>
  <c r="M157" i="6"/>
  <c r="N157" i="6"/>
  <c r="O157" i="6"/>
  <c r="P157" i="6"/>
  <c r="Q157" i="6"/>
  <c r="R157" i="6"/>
  <c r="S157" i="6"/>
  <c r="T157" i="6"/>
  <c r="U157" i="6"/>
  <c r="V157" i="6"/>
  <c r="X157" i="6"/>
  <c r="Y157" i="6"/>
  <c r="Z157" i="6"/>
  <c r="AA157" i="6"/>
  <c r="AB157" i="6"/>
  <c r="AC157" i="6"/>
  <c r="AD157" i="6"/>
  <c r="B158" i="6"/>
  <c r="C158" i="6"/>
  <c r="D158" i="6"/>
  <c r="E158" i="6"/>
  <c r="F158" i="6"/>
  <c r="G158" i="6"/>
  <c r="H158" i="6"/>
  <c r="I158" i="6"/>
  <c r="J158" i="6"/>
  <c r="L158" i="6"/>
  <c r="M158" i="6"/>
  <c r="N158" i="6"/>
  <c r="O158" i="6"/>
  <c r="P158" i="6"/>
  <c r="Q158" i="6"/>
  <c r="R158" i="6"/>
  <c r="S158" i="6"/>
  <c r="T158" i="6"/>
  <c r="U158" i="6"/>
  <c r="V158" i="6"/>
  <c r="X158" i="6"/>
  <c r="Y158" i="6"/>
  <c r="Z158" i="6"/>
  <c r="AA158" i="6"/>
  <c r="AB158" i="6"/>
  <c r="AC158" i="6"/>
  <c r="AD158" i="6"/>
  <c r="B159" i="6"/>
  <c r="C159" i="6"/>
  <c r="D159" i="6"/>
  <c r="E159" i="6"/>
  <c r="F159" i="6"/>
  <c r="G159" i="6"/>
  <c r="K159" i="6" s="1"/>
  <c r="H159" i="6"/>
  <c r="I159" i="6"/>
  <c r="J159" i="6"/>
  <c r="L159" i="6"/>
  <c r="M159" i="6"/>
  <c r="N159" i="6"/>
  <c r="O159" i="6"/>
  <c r="P159" i="6"/>
  <c r="Q159" i="6"/>
  <c r="R159" i="6"/>
  <c r="S159" i="6"/>
  <c r="T159" i="6"/>
  <c r="U159" i="6"/>
  <c r="V159" i="6"/>
  <c r="X159" i="6"/>
  <c r="Y159" i="6"/>
  <c r="Z159" i="6"/>
  <c r="AA159" i="6"/>
  <c r="AB159" i="6"/>
  <c r="AC159" i="6"/>
  <c r="AD159" i="6"/>
  <c r="AE159" i="6" s="1"/>
  <c r="B160" i="6"/>
  <c r="C160" i="6"/>
  <c r="D160" i="6"/>
  <c r="E160" i="6"/>
  <c r="F160" i="6"/>
  <c r="G160" i="6"/>
  <c r="H160" i="6"/>
  <c r="I160" i="6"/>
  <c r="J160" i="6"/>
  <c r="L160" i="6"/>
  <c r="M160" i="6"/>
  <c r="N160" i="6"/>
  <c r="O160" i="6"/>
  <c r="P160" i="6"/>
  <c r="Q160" i="6"/>
  <c r="R160" i="6"/>
  <c r="S160" i="6"/>
  <c r="T160" i="6"/>
  <c r="U160" i="6"/>
  <c r="V160" i="6"/>
  <c r="X160" i="6"/>
  <c r="Y160" i="6"/>
  <c r="Z160" i="6"/>
  <c r="AA160" i="6"/>
  <c r="AB160" i="6"/>
  <c r="AC160" i="6"/>
  <c r="AD160" i="6"/>
  <c r="B161" i="6"/>
  <c r="C161" i="6"/>
  <c r="D161" i="6"/>
  <c r="E161" i="6"/>
  <c r="F161" i="6"/>
  <c r="G161" i="6"/>
  <c r="H161" i="6"/>
  <c r="I161" i="6"/>
  <c r="J161" i="6"/>
  <c r="L161" i="6"/>
  <c r="M161" i="6"/>
  <c r="N161" i="6"/>
  <c r="O161" i="6"/>
  <c r="P161" i="6"/>
  <c r="Q161" i="6"/>
  <c r="R161" i="6"/>
  <c r="S161" i="6"/>
  <c r="T161" i="6"/>
  <c r="U161" i="6"/>
  <c r="V161" i="6"/>
  <c r="X161" i="6"/>
  <c r="Y161" i="6"/>
  <c r="Z161" i="6"/>
  <c r="AA161" i="6"/>
  <c r="AB161" i="6"/>
  <c r="AC161" i="6"/>
  <c r="AD161" i="6"/>
  <c r="B162" i="6"/>
  <c r="C162" i="6"/>
  <c r="D162" i="6"/>
  <c r="E162" i="6"/>
  <c r="F162" i="6"/>
  <c r="G162" i="6"/>
  <c r="H162" i="6"/>
  <c r="I162" i="6"/>
  <c r="J162" i="6"/>
  <c r="L162" i="6"/>
  <c r="M162" i="6"/>
  <c r="N162" i="6"/>
  <c r="O162" i="6"/>
  <c r="P162" i="6"/>
  <c r="Q162" i="6"/>
  <c r="R162" i="6"/>
  <c r="S162" i="6"/>
  <c r="T162" i="6"/>
  <c r="U162" i="6"/>
  <c r="V162" i="6"/>
  <c r="X162" i="6"/>
  <c r="Y162" i="6"/>
  <c r="Z162" i="6"/>
  <c r="AA162" i="6"/>
  <c r="AB162" i="6"/>
  <c r="AC162" i="6"/>
  <c r="AD162" i="6"/>
  <c r="B163" i="6"/>
  <c r="C163" i="6"/>
  <c r="D163" i="6"/>
  <c r="E163" i="6"/>
  <c r="F163" i="6"/>
  <c r="G163" i="6"/>
  <c r="K163" i="6" s="1"/>
  <c r="H163" i="6"/>
  <c r="I163" i="6"/>
  <c r="J163" i="6"/>
  <c r="L163" i="6"/>
  <c r="M163" i="6"/>
  <c r="N163" i="6"/>
  <c r="O163" i="6"/>
  <c r="P163" i="6"/>
  <c r="Q163" i="6"/>
  <c r="R163" i="6"/>
  <c r="S163" i="6"/>
  <c r="T163" i="6"/>
  <c r="U163" i="6"/>
  <c r="V163" i="6"/>
  <c r="X163" i="6"/>
  <c r="Y163" i="6"/>
  <c r="Z163" i="6"/>
  <c r="AA163" i="6"/>
  <c r="AB163" i="6"/>
  <c r="AC163" i="6"/>
  <c r="AD163" i="6"/>
  <c r="B164" i="6"/>
  <c r="C164" i="6"/>
  <c r="D164" i="6"/>
  <c r="E164" i="6"/>
  <c r="F164" i="6"/>
  <c r="G164" i="6"/>
  <c r="H164" i="6"/>
  <c r="I164" i="6"/>
  <c r="J164" i="6"/>
  <c r="L164" i="6"/>
  <c r="M164" i="6"/>
  <c r="N164" i="6"/>
  <c r="O164" i="6"/>
  <c r="P164" i="6"/>
  <c r="Q164" i="6"/>
  <c r="R164" i="6"/>
  <c r="S164" i="6"/>
  <c r="T164" i="6"/>
  <c r="U164" i="6"/>
  <c r="V164" i="6"/>
  <c r="X164" i="6"/>
  <c r="Y164" i="6"/>
  <c r="Z164" i="6"/>
  <c r="AA164" i="6"/>
  <c r="AB164" i="6"/>
  <c r="AC164" i="6"/>
  <c r="AD164" i="6"/>
  <c r="B165" i="6"/>
  <c r="C165" i="6"/>
  <c r="D165" i="6"/>
  <c r="E165" i="6"/>
  <c r="F165" i="6"/>
  <c r="G165" i="6"/>
  <c r="H165" i="6"/>
  <c r="I165" i="6"/>
  <c r="J165" i="6"/>
  <c r="L165" i="6"/>
  <c r="M165" i="6"/>
  <c r="N165" i="6"/>
  <c r="O165" i="6"/>
  <c r="P165" i="6"/>
  <c r="Q165" i="6"/>
  <c r="R165" i="6"/>
  <c r="S165" i="6"/>
  <c r="T165" i="6"/>
  <c r="U165" i="6"/>
  <c r="V165" i="6"/>
  <c r="X165" i="6"/>
  <c r="Y165" i="6"/>
  <c r="Z165" i="6"/>
  <c r="AA165" i="6"/>
  <c r="AB165" i="6"/>
  <c r="AC165" i="6"/>
  <c r="AD165" i="6"/>
  <c r="B166" i="6"/>
  <c r="C166" i="6"/>
  <c r="D166" i="6"/>
  <c r="E166" i="6"/>
  <c r="F166" i="6"/>
  <c r="G166" i="6"/>
  <c r="H166" i="6"/>
  <c r="I166" i="6"/>
  <c r="J166" i="6"/>
  <c r="L166" i="6"/>
  <c r="M166" i="6"/>
  <c r="N166" i="6"/>
  <c r="O166" i="6"/>
  <c r="P166" i="6"/>
  <c r="Q166" i="6"/>
  <c r="R166" i="6"/>
  <c r="S166" i="6"/>
  <c r="T166" i="6"/>
  <c r="U166" i="6"/>
  <c r="V166" i="6"/>
  <c r="X166" i="6"/>
  <c r="Y166" i="6"/>
  <c r="Z166" i="6"/>
  <c r="AA166" i="6"/>
  <c r="AB166" i="6"/>
  <c r="AC166" i="6"/>
  <c r="AD166" i="6"/>
  <c r="B167" i="6"/>
  <c r="C167" i="6"/>
  <c r="D167" i="6"/>
  <c r="E167" i="6"/>
  <c r="F167" i="6"/>
  <c r="G167" i="6"/>
  <c r="K167" i="6" s="1"/>
  <c r="H167" i="6"/>
  <c r="I167" i="6"/>
  <c r="J167" i="6"/>
  <c r="L167" i="6"/>
  <c r="M167" i="6"/>
  <c r="N167" i="6"/>
  <c r="O167" i="6"/>
  <c r="P167" i="6"/>
  <c r="Q167" i="6"/>
  <c r="R167" i="6"/>
  <c r="S167" i="6"/>
  <c r="T167" i="6"/>
  <c r="U167" i="6"/>
  <c r="V167" i="6"/>
  <c r="X167" i="6"/>
  <c r="Y167" i="6"/>
  <c r="Z167" i="6"/>
  <c r="AA167" i="6"/>
  <c r="AB167" i="6"/>
  <c r="AC167" i="6"/>
  <c r="AD167" i="6"/>
  <c r="B168" i="6"/>
  <c r="C168" i="6"/>
  <c r="D168" i="6"/>
  <c r="E168" i="6"/>
  <c r="F168" i="6"/>
  <c r="G168" i="6"/>
  <c r="H168" i="6"/>
  <c r="I168" i="6"/>
  <c r="J168" i="6"/>
  <c r="L168" i="6"/>
  <c r="M168" i="6"/>
  <c r="N168" i="6"/>
  <c r="O168" i="6"/>
  <c r="P168" i="6"/>
  <c r="Q168" i="6"/>
  <c r="R168" i="6"/>
  <c r="S168" i="6"/>
  <c r="T168" i="6"/>
  <c r="U168" i="6"/>
  <c r="V168" i="6"/>
  <c r="X168" i="6"/>
  <c r="Y168" i="6"/>
  <c r="Z168" i="6"/>
  <c r="AA168" i="6"/>
  <c r="AB168" i="6"/>
  <c r="AC168" i="6"/>
  <c r="AD168" i="6"/>
  <c r="B169" i="6"/>
  <c r="C169" i="6"/>
  <c r="D169" i="6"/>
  <c r="E169" i="6"/>
  <c r="F169" i="6"/>
  <c r="G169" i="6"/>
  <c r="H169" i="6"/>
  <c r="I169" i="6"/>
  <c r="J169" i="6"/>
  <c r="L169" i="6"/>
  <c r="M169" i="6"/>
  <c r="N169" i="6"/>
  <c r="O169" i="6"/>
  <c r="P169" i="6"/>
  <c r="Q169" i="6"/>
  <c r="R169" i="6"/>
  <c r="S169" i="6"/>
  <c r="T169" i="6"/>
  <c r="U169" i="6"/>
  <c r="V169" i="6"/>
  <c r="X169" i="6"/>
  <c r="Y169" i="6"/>
  <c r="Z169" i="6"/>
  <c r="AA169" i="6"/>
  <c r="AB169" i="6"/>
  <c r="AC169" i="6"/>
  <c r="AD169" i="6"/>
  <c r="B170" i="6"/>
  <c r="C170" i="6"/>
  <c r="D170" i="6"/>
  <c r="E170" i="6"/>
  <c r="F170" i="6"/>
  <c r="G170" i="6"/>
  <c r="H170" i="6"/>
  <c r="I170" i="6"/>
  <c r="J170" i="6"/>
  <c r="L170" i="6"/>
  <c r="M170" i="6"/>
  <c r="N170" i="6"/>
  <c r="O170" i="6"/>
  <c r="P170" i="6"/>
  <c r="Q170" i="6"/>
  <c r="R170" i="6"/>
  <c r="S170" i="6"/>
  <c r="T170" i="6"/>
  <c r="U170" i="6"/>
  <c r="V170" i="6"/>
  <c r="X170" i="6"/>
  <c r="Y170" i="6"/>
  <c r="Z170" i="6"/>
  <c r="AA170" i="6"/>
  <c r="AB170" i="6"/>
  <c r="AC170" i="6"/>
  <c r="AD170" i="6"/>
  <c r="B171" i="6"/>
  <c r="C171" i="6"/>
  <c r="D171" i="6"/>
  <c r="E171" i="6"/>
  <c r="F171" i="6"/>
  <c r="G171" i="6"/>
  <c r="K171" i="6" s="1"/>
  <c r="H171" i="6"/>
  <c r="I171" i="6"/>
  <c r="J171" i="6"/>
  <c r="L171" i="6"/>
  <c r="M171" i="6"/>
  <c r="N171" i="6"/>
  <c r="O171" i="6"/>
  <c r="P171" i="6"/>
  <c r="Q171" i="6"/>
  <c r="R171" i="6"/>
  <c r="S171" i="6"/>
  <c r="T171" i="6"/>
  <c r="U171" i="6"/>
  <c r="V171" i="6"/>
  <c r="X171" i="6"/>
  <c r="Y171" i="6"/>
  <c r="Z171" i="6"/>
  <c r="AA171" i="6"/>
  <c r="AB171" i="6"/>
  <c r="AC171" i="6"/>
  <c r="AD171" i="6"/>
  <c r="AE171" i="6" s="1"/>
  <c r="B172" i="6"/>
  <c r="C172" i="6"/>
  <c r="D172" i="6"/>
  <c r="E172" i="6"/>
  <c r="F172" i="6"/>
  <c r="G172" i="6"/>
  <c r="H172" i="6"/>
  <c r="I172" i="6"/>
  <c r="J172" i="6"/>
  <c r="L172" i="6"/>
  <c r="M172" i="6"/>
  <c r="N172" i="6"/>
  <c r="O172" i="6"/>
  <c r="P172" i="6"/>
  <c r="Q172" i="6"/>
  <c r="R172" i="6"/>
  <c r="S172" i="6"/>
  <c r="T172" i="6"/>
  <c r="U172" i="6"/>
  <c r="V172" i="6"/>
  <c r="X172" i="6"/>
  <c r="Y172" i="6"/>
  <c r="Z172" i="6"/>
  <c r="AA172" i="6"/>
  <c r="AB172" i="6"/>
  <c r="AC172" i="6"/>
  <c r="AD172" i="6"/>
  <c r="B173" i="6"/>
  <c r="C173" i="6"/>
  <c r="D173" i="6"/>
  <c r="E173" i="6"/>
  <c r="F173" i="6"/>
  <c r="G173" i="6"/>
  <c r="H173" i="6"/>
  <c r="I173" i="6"/>
  <c r="J173" i="6"/>
  <c r="L173" i="6"/>
  <c r="M173" i="6"/>
  <c r="N173" i="6"/>
  <c r="O173" i="6"/>
  <c r="P173" i="6"/>
  <c r="Q173" i="6"/>
  <c r="R173" i="6"/>
  <c r="S173" i="6"/>
  <c r="T173" i="6"/>
  <c r="U173" i="6"/>
  <c r="V173" i="6"/>
  <c r="X173" i="6"/>
  <c r="Y173" i="6"/>
  <c r="Z173" i="6"/>
  <c r="AA173" i="6"/>
  <c r="AB173" i="6"/>
  <c r="AC173" i="6"/>
  <c r="AD173" i="6"/>
  <c r="B174" i="6"/>
  <c r="C174" i="6"/>
  <c r="D174" i="6"/>
  <c r="E174" i="6"/>
  <c r="F174" i="6"/>
  <c r="G174" i="6"/>
  <c r="H174" i="6"/>
  <c r="I174" i="6"/>
  <c r="J174" i="6"/>
  <c r="L174" i="6"/>
  <c r="M174" i="6"/>
  <c r="N174" i="6"/>
  <c r="O174" i="6"/>
  <c r="P174" i="6"/>
  <c r="Q174" i="6"/>
  <c r="R174" i="6"/>
  <c r="S174" i="6"/>
  <c r="T174" i="6"/>
  <c r="U174" i="6"/>
  <c r="V174" i="6"/>
  <c r="X174" i="6"/>
  <c r="Y174" i="6"/>
  <c r="Z174" i="6"/>
  <c r="AA174" i="6"/>
  <c r="AB174" i="6"/>
  <c r="AC174" i="6"/>
  <c r="AD174" i="6"/>
  <c r="B175" i="6"/>
  <c r="C175" i="6"/>
  <c r="D175" i="6"/>
  <c r="E175" i="6"/>
  <c r="F175" i="6"/>
  <c r="G175" i="6"/>
  <c r="K175" i="6" s="1"/>
  <c r="H175" i="6"/>
  <c r="I175" i="6"/>
  <c r="J175" i="6"/>
  <c r="L175" i="6"/>
  <c r="M175" i="6"/>
  <c r="N175" i="6"/>
  <c r="O175" i="6"/>
  <c r="P175" i="6"/>
  <c r="Q175" i="6"/>
  <c r="R175" i="6"/>
  <c r="S175" i="6"/>
  <c r="T175" i="6"/>
  <c r="U175" i="6"/>
  <c r="V175" i="6"/>
  <c r="X175" i="6"/>
  <c r="Y175" i="6"/>
  <c r="Z175" i="6"/>
  <c r="AA175" i="6"/>
  <c r="AB175" i="6"/>
  <c r="AC175" i="6"/>
  <c r="AD175" i="6"/>
  <c r="AE175" i="6" s="1"/>
  <c r="B176" i="6"/>
  <c r="C176" i="6"/>
  <c r="D176" i="6"/>
  <c r="E176" i="6"/>
  <c r="F176" i="6"/>
  <c r="G176" i="6"/>
  <c r="H176" i="6"/>
  <c r="I176" i="6"/>
  <c r="J176" i="6"/>
  <c r="L176" i="6"/>
  <c r="M176" i="6"/>
  <c r="N176" i="6"/>
  <c r="O176" i="6"/>
  <c r="P176" i="6"/>
  <c r="Q176" i="6"/>
  <c r="R176" i="6"/>
  <c r="S176" i="6"/>
  <c r="T176" i="6"/>
  <c r="U176" i="6"/>
  <c r="V176" i="6"/>
  <c r="X176" i="6"/>
  <c r="Y176" i="6"/>
  <c r="Z176" i="6"/>
  <c r="AA176" i="6"/>
  <c r="AB176" i="6"/>
  <c r="AC176" i="6"/>
  <c r="AD176" i="6"/>
  <c r="B177" i="6"/>
  <c r="C177" i="6"/>
  <c r="D177" i="6"/>
  <c r="E177" i="6"/>
  <c r="F177" i="6"/>
  <c r="G177" i="6"/>
  <c r="H177" i="6"/>
  <c r="I177" i="6"/>
  <c r="J177" i="6"/>
  <c r="L177" i="6"/>
  <c r="M177" i="6"/>
  <c r="N177" i="6"/>
  <c r="O177" i="6"/>
  <c r="P177" i="6"/>
  <c r="Q177" i="6"/>
  <c r="R177" i="6"/>
  <c r="S177" i="6"/>
  <c r="T177" i="6"/>
  <c r="U177" i="6"/>
  <c r="V177" i="6"/>
  <c r="W177" i="6" s="1"/>
  <c r="X177" i="6"/>
  <c r="Y177" i="6"/>
  <c r="Z177" i="6"/>
  <c r="AA177" i="6"/>
  <c r="AB177" i="6"/>
  <c r="AC177" i="6"/>
  <c r="AD177" i="6"/>
  <c r="B178" i="6"/>
  <c r="C178" i="6"/>
  <c r="D178" i="6"/>
  <c r="E178" i="6"/>
  <c r="F178" i="6"/>
  <c r="G178" i="6"/>
  <c r="H178" i="6"/>
  <c r="I178" i="6"/>
  <c r="J178" i="6"/>
  <c r="L178" i="6"/>
  <c r="M178" i="6"/>
  <c r="N178" i="6"/>
  <c r="O178" i="6"/>
  <c r="P178" i="6"/>
  <c r="Q178" i="6"/>
  <c r="R178" i="6"/>
  <c r="S178" i="6"/>
  <c r="T178" i="6"/>
  <c r="U178" i="6"/>
  <c r="V178" i="6"/>
  <c r="X178" i="6"/>
  <c r="Y178" i="6"/>
  <c r="Z178" i="6"/>
  <c r="AA178" i="6"/>
  <c r="AB178" i="6"/>
  <c r="AC178" i="6"/>
  <c r="AD178" i="6"/>
  <c r="B179" i="6"/>
  <c r="C179" i="6"/>
  <c r="D179" i="6"/>
  <c r="E179" i="6"/>
  <c r="F179" i="6"/>
  <c r="G179" i="6"/>
  <c r="H179" i="6"/>
  <c r="I179" i="6"/>
  <c r="J179" i="6"/>
  <c r="L179" i="6"/>
  <c r="M179" i="6"/>
  <c r="N179" i="6"/>
  <c r="O179" i="6"/>
  <c r="P179" i="6"/>
  <c r="Q179" i="6"/>
  <c r="R179" i="6"/>
  <c r="S179" i="6"/>
  <c r="T179" i="6"/>
  <c r="U179" i="6"/>
  <c r="V179" i="6"/>
  <c r="X179" i="6"/>
  <c r="Y179" i="6"/>
  <c r="Z179" i="6"/>
  <c r="AA179" i="6"/>
  <c r="AB179" i="6"/>
  <c r="AC179" i="6"/>
  <c r="AD179" i="6"/>
  <c r="B180" i="6"/>
  <c r="C180" i="6"/>
  <c r="D180" i="6"/>
  <c r="E180" i="6"/>
  <c r="F180" i="6"/>
  <c r="G180" i="6"/>
  <c r="H180" i="6"/>
  <c r="I180" i="6"/>
  <c r="J180" i="6"/>
  <c r="L180" i="6"/>
  <c r="M180" i="6"/>
  <c r="N180" i="6"/>
  <c r="O180" i="6"/>
  <c r="P180" i="6"/>
  <c r="Q180" i="6"/>
  <c r="R180" i="6"/>
  <c r="S180" i="6"/>
  <c r="T180" i="6"/>
  <c r="U180" i="6"/>
  <c r="V180" i="6"/>
  <c r="X180" i="6"/>
  <c r="Y180" i="6"/>
  <c r="Z180" i="6"/>
  <c r="AA180" i="6"/>
  <c r="AB180" i="6"/>
  <c r="AC180" i="6"/>
  <c r="AD180" i="6"/>
  <c r="B181" i="6"/>
  <c r="C181" i="6"/>
  <c r="D181" i="6"/>
  <c r="E181" i="6"/>
  <c r="F181" i="6"/>
  <c r="G181" i="6"/>
  <c r="H181" i="6"/>
  <c r="I181" i="6"/>
  <c r="J181" i="6"/>
  <c r="L181" i="6"/>
  <c r="M181" i="6"/>
  <c r="N181" i="6"/>
  <c r="O181" i="6"/>
  <c r="P181" i="6"/>
  <c r="Q181" i="6"/>
  <c r="R181" i="6"/>
  <c r="S181" i="6"/>
  <c r="T181" i="6"/>
  <c r="U181" i="6"/>
  <c r="V181" i="6"/>
  <c r="W181" i="6" s="1"/>
  <c r="X181" i="6"/>
  <c r="Y181" i="6"/>
  <c r="Z181" i="6"/>
  <c r="AA181" i="6"/>
  <c r="AB181" i="6"/>
  <c r="AC181" i="6"/>
  <c r="AD181" i="6"/>
  <c r="B182" i="6"/>
  <c r="C182" i="6"/>
  <c r="D182" i="6"/>
  <c r="E182" i="6"/>
  <c r="F182" i="6"/>
  <c r="G182" i="6"/>
  <c r="H182" i="6"/>
  <c r="I182" i="6"/>
  <c r="J182" i="6"/>
  <c r="L182" i="6"/>
  <c r="M182" i="6"/>
  <c r="N182" i="6"/>
  <c r="O182" i="6"/>
  <c r="P182" i="6"/>
  <c r="Q182" i="6"/>
  <c r="R182" i="6"/>
  <c r="S182" i="6"/>
  <c r="T182" i="6"/>
  <c r="U182" i="6"/>
  <c r="V182" i="6"/>
  <c r="X182" i="6"/>
  <c r="Y182" i="6"/>
  <c r="Z182" i="6"/>
  <c r="AA182" i="6"/>
  <c r="AB182" i="6"/>
  <c r="AC182" i="6"/>
  <c r="AD182" i="6"/>
  <c r="B183" i="6"/>
  <c r="C183" i="6"/>
  <c r="D183" i="6"/>
  <c r="E183" i="6"/>
  <c r="F183" i="6"/>
  <c r="G183" i="6"/>
  <c r="H183" i="6"/>
  <c r="I183" i="6"/>
  <c r="J183" i="6"/>
  <c r="L183" i="6"/>
  <c r="M183" i="6"/>
  <c r="N183" i="6"/>
  <c r="O183" i="6"/>
  <c r="P183" i="6"/>
  <c r="Q183" i="6"/>
  <c r="R183" i="6"/>
  <c r="S183" i="6"/>
  <c r="T183" i="6"/>
  <c r="U183" i="6"/>
  <c r="V183" i="6"/>
  <c r="X183" i="6"/>
  <c r="Y183" i="6"/>
  <c r="Z183" i="6"/>
  <c r="AA183" i="6"/>
  <c r="AB183" i="6"/>
  <c r="AC183" i="6"/>
  <c r="AD183" i="6"/>
  <c r="B184" i="6"/>
  <c r="C184" i="6"/>
  <c r="D184" i="6"/>
  <c r="E184" i="6"/>
  <c r="F184" i="6"/>
  <c r="G184" i="6"/>
  <c r="H184" i="6"/>
  <c r="I184" i="6"/>
  <c r="J184" i="6"/>
  <c r="L184" i="6"/>
  <c r="M184" i="6"/>
  <c r="N184" i="6"/>
  <c r="O184" i="6"/>
  <c r="P184" i="6"/>
  <c r="Q184" i="6"/>
  <c r="R184" i="6"/>
  <c r="S184" i="6"/>
  <c r="T184" i="6"/>
  <c r="U184" i="6"/>
  <c r="V184" i="6"/>
  <c r="X184" i="6"/>
  <c r="Y184" i="6"/>
  <c r="Z184" i="6"/>
  <c r="AA184" i="6"/>
  <c r="AB184" i="6"/>
  <c r="AC184" i="6"/>
  <c r="AD184" i="6"/>
  <c r="B185" i="6"/>
  <c r="C185" i="6"/>
  <c r="D185" i="6"/>
  <c r="E185" i="6"/>
  <c r="F185" i="6"/>
  <c r="G185" i="6"/>
  <c r="H185" i="6"/>
  <c r="I185" i="6"/>
  <c r="J185" i="6"/>
  <c r="L185" i="6"/>
  <c r="M185" i="6"/>
  <c r="N185" i="6"/>
  <c r="O185" i="6"/>
  <c r="P185" i="6"/>
  <c r="Q185" i="6"/>
  <c r="R185" i="6"/>
  <c r="S185" i="6"/>
  <c r="T185" i="6"/>
  <c r="U185" i="6"/>
  <c r="V185" i="6"/>
  <c r="X185" i="6"/>
  <c r="Y185" i="6"/>
  <c r="Z185" i="6"/>
  <c r="AA185" i="6"/>
  <c r="AB185" i="6"/>
  <c r="AC185" i="6"/>
  <c r="AD185" i="6"/>
  <c r="B186" i="6"/>
  <c r="C186" i="6"/>
  <c r="D186" i="6"/>
  <c r="E186" i="6"/>
  <c r="F186" i="6"/>
  <c r="G186" i="6"/>
  <c r="H186" i="6"/>
  <c r="I186" i="6"/>
  <c r="J186" i="6"/>
  <c r="L186" i="6"/>
  <c r="M186" i="6"/>
  <c r="N186" i="6"/>
  <c r="O186" i="6"/>
  <c r="P186" i="6"/>
  <c r="Q186" i="6"/>
  <c r="R186" i="6"/>
  <c r="S186" i="6"/>
  <c r="T186" i="6"/>
  <c r="U186" i="6"/>
  <c r="V186" i="6"/>
  <c r="X186" i="6"/>
  <c r="Y186" i="6"/>
  <c r="Z186" i="6"/>
  <c r="AA186" i="6"/>
  <c r="AB186" i="6"/>
  <c r="AC186" i="6"/>
  <c r="AD186" i="6"/>
  <c r="B187" i="6"/>
  <c r="C187" i="6"/>
  <c r="D187" i="6"/>
  <c r="E187" i="6"/>
  <c r="F187" i="6"/>
  <c r="G187" i="6"/>
  <c r="H187" i="6"/>
  <c r="I187" i="6"/>
  <c r="J187" i="6"/>
  <c r="L187" i="6"/>
  <c r="M187" i="6"/>
  <c r="N187" i="6"/>
  <c r="O187" i="6"/>
  <c r="P187" i="6"/>
  <c r="Q187" i="6"/>
  <c r="R187" i="6"/>
  <c r="S187" i="6"/>
  <c r="T187" i="6"/>
  <c r="U187" i="6"/>
  <c r="V187" i="6"/>
  <c r="X187" i="6"/>
  <c r="Y187" i="6"/>
  <c r="Z187" i="6"/>
  <c r="AA187" i="6"/>
  <c r="AB187" i="6"/>
  <c r="AC187" i="6"/>
  <c r="AD187" i="6"/>
  <c r="AE187" i="6" s="1"/>
  <c r="B188" i="6"/>
  <c r="C188" i="6"/>
  <c r="D188" i="6"/>
  <c r="E188" i="6"/>
  <c r="F188" i="6"/>
  <c r="G188" i="6"/>
  <c r="H188" i="6"/>
  <c r="I188" i="6"/>
  <c r="J188" i="6"/>
  <c r="L188" i="6"/>
  <c r="M188" i="6"/>
  <c r="N188" i="6"/>
  <c r="O188" i="6"/>
  <c r="P188" i="6"/>
  <c r="Q188" i="6"/>
  <c r="R188" i="6"/>
  <c r="S188" i="6"/>
  <c r="T188" i="6"/>
  <c r="U188" i="6"/>
  <c r="V188" i="6"/>
  <c r="X188" i="6"/>
  <c r="Y188" i="6"/>
  <c r="Z188" i="6"/>
  <c r="AA188" i="6"/>
  <c r="AB188" i="6"/>
  <c r="AC188" i="6"/>
  <c r="AD188" i="6"/>
  <c r="B189" i="6"/>
  <c r="C189" i="6"/>
  <c r="D189" i="6"/>
  <c r="E189" i="6"/>
  <c r="F189" i="6"/>
  <c r="G189" i="6"/>
  <c r="H189" i="6"/>
  <c r="I189" i="6"/>
  <c r="J189" i="6"/>
  <c r="L189" i="6"/>
  <c r="M189" i="6"/>
  <c r="N189" i="6"/>
  <c r="O189" i="6"/>
  <c r="P189" i="6"/>
  <c r="Q189" i="6"/>
  <c r="R189" i="6"/>
  <c r="S189" i="6"/>
  <c r="T189" i="6"/>
  <c r="U189" i="6"/>
  <c r="V189" i="6"/>
  <c r="X189" i="6"/>
  <c r="Y189" i="6"/>
  <c r="Z189" i="6"/>
  <c r="AA189" i="6"/>
  <c r="AB189" i="6"/>
  <c r="AC189" i="6"/>
  <c r="AD189" i="6"/>
  <c r="B190" i="6"/>
  <c r="C190" i="6"/>
  <c r="D190" i="6"/>
  <c r="E190" i="6"/>
  <c r="F190" i="6"/>
  <c r="G190" i="6"/>
  <c r="H190" i="6"/>
  <c r="I190" i="6"/>
  <c r="J190" i="6"/>
  <c r="L190" i="6"/>
  <c r="M190" i="6"/>
  <c r="N190" i="6"/>
  <c r="O190" i="6"/>
  <c r="P190" i="6"/>
  <c r="Q190" i="6"/>
  <c r="R190" i="6"/>
  <c r="S190" i="6"/>
  <c r="T190" i="6"/>
  <c r="U190" i="6"/>
  <c r="V190" i="6"/>
  <c r="X190" i="6"/>
  <c r="Y190" i="6"/>
  <c r="Z190" i="6"/>
  <c r="AA190" i="6"/>
  <c r="AB190" i="6"/>
  <c r="AC190" i="6"/>
  <c r="AD190" i="6"/>
  <c r="B191" i="6"/>
  <c r="C191" i="6"/>
  <c r="D191" i="6"/>
  <c r="E191" i="6"/>
  <c r="F191" i="6"/>
  <c r="G191" i="6"/>
  <c r="H191" i="6"/>
  <c r="I191" i="6"/>
  <c r="J191" i="6"/>
  <c r="L191" i="6"/>
  <c r="M191" i="6"/>
  <c r="N191" i="6"/>
  <c r="O191" i="6"/>
  <c r="P191" i="6"/>
  <c r="Q191" i="6"/>
  <c r="R191" i="6"/>
  <c r="S191" i="6"/>
  <c r="T191" i="6"/>
  <c r="U191" i="6"/>
  <c r="V191" i="6"/>
  <c r="X191" i="6"/>
  <c r="Y191" i="6"/>
  <c r="Z191" i="6"/>
  <c r="AA191" i="6"/>
  <c r="AB191" i="6"/>
  <c r="AC191" i="6"/>
  <c r="AD191" i="6"/>
  <c r="B192" i="6"/>
  <c r="C192" i="6"/>
  <c r="D192" i="6"/>
  <c r="E192" i="6"/>
  <c r="F192" i="6"/>
  <c r="G192" i="6"/>
  <c r="H192" i="6"/>
  <c r="I192" i="6"/>
  <c r="J192" i="6"/>
  <c r="L192" i="6"/>
  <c r="M192" i="6"/>
  <c r="N192" i="6"/>
  <c r="O192" i="6"/>
  <c r="P192" i="6"/>
  <c r="Q192" i="6"/>
  <c r="R192" i="6"/>
  <c r="S192" i="6"/>
  <c r="T192" i="6"/>
  <c r="U192" i="6"/>
  <c r="V192" i="6"/>
  <c r="X192" i="6"/>
  <c r="Y192" i="6"/>
  <c r="Z192" i="6"/>
  <c r="AA192" i="6"/>
  <c r="AB192" i="6"/>
  <c r="AC192" i="6"/>
  <c r="AD192" i="6"/>
  <c r="B193" i="6"/>
  <c r="C193" i="6"/>
  <c r="D193" i="6"/>
  <c r="E193" i="6"/>
  <c r="F193" i="6"/>
  <c r="G193" i="6"/>
  <c r="H193" i="6"/>
  <c r="I193" i="6"/>
  <c r="J193" i="6"/>
  <c r="L193" i="6"/>
  <c r="M193" i="6"/>
  <c r="N193" i="6"/>
  <c r="O193" i="6"/>
  <c r="P193" i="6"/>
  <c r="Q193" i="6"/>
  <c r="R193" i="6"/>
  <c r="S193" i="6"/>
  <c r="T193" i="6"/>
  <c r="U193" i="6"/>
  <c r="V193" i="6"/>
  <c r="X193" i="6"/>
  <c r="Y193" i="6"/>
  <c r="Z193" i="6"/>
  <c r="AA193" i="6"/>
  <c r="AB193" i="6"/>
  <c r="AC193" i="6"/>
  <c r="AD193" i="6"/>
  <c r="B194" i="6"/>
  <c r="C194" i="6"/>
  <c r="D194" i="6"/>
  <c r="E194" i="6"/>
  <c r="F194" i="6"/>
  <c r="G194" i="6"/>
  <c r="H194" i="6"/>
  <c r="I194" i="6"/>
  <c r="J194" i="6"/>
  <c r="L194" i="6"/>
  <c r="M194" i="6"/>
  <c r="N194" i="6"/>
  <c r="O194" i="6"/>
  <c r="P194" i="6"/>
  <c r="Q194" i="6"/>
  <c r="R194" i="6"/>
  <c r="S194" i="6"/>
  <c r="T194" i="6"/>
  <c r="U194" i="6"/>
  <c r="V194" i="6"/>
  <c r="X194" i="6"/>
  <c r="Y194" i="6"/>
  <c r="Z194" i="6"/>
  <c r="AA194" i="6"/>
  <c r="AB194" i="6"/>
  <c r="AC194" i="6"/>
  <c r="AD194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K25" i="6" l="1"/>
  <c r="W58" i="6"/>
  <c r="K147" i="6"/>
  <c r="AE58" i="6"/>
  <c r="K13" i="6"/>
  <c r="W95" i="6"/>
  <c r="W87" i="6"/>
  <c r="K84" i="6"/>
  <c r="W79" i="6"/>
  <c r="AE47" i="6"/>
  <c r="AE39" i="6"/>
  <c r="AE27" i="6"/>
  <c r="AE176" i="6"/>
  <c r="W169" i="6"/>
  <c r="W165" i="6"/>
  <c r="W153" i="6"/>
  <c r="W149" i="6"/>
  <c r="K146" i="6"/>
  <c r="W144" i="6"/>
  <c r="AE107" i="6"/>
  <c r="AE95" i="6"/>
  <c r="AE66" i="6"/>
  <c r="K61" i="6"/>
  <c r="K60" i="6"/>
  <c r="W59" i="6"/>
  <c r="W57" i="6"/>
  <c r="K55" i="6"/>
  <c r="W125" i="6"/>
  <c r="W121" i="6"/>
  <c r="K119" i="6"/>
  <c r="AE67" i="6"/>
  <c r="K20" i="6"/>
  <c r="W39" i="6"/>
  <c r="K33" i="6"/>
  <c r="K5" i="6"/>
  <c r="W185" i="6"/>
  <c r="W180" i="6"/>
  <c r="K123" i="6"/>
  <c r="AE121" i="6"/>
  <c r="AE117" i="6"/>
  <c r="K116" i="6"/>
  <c r="W114" i="6"/>
  <c r="AE99" i="6"/>
  <c r="W94" i="6"/>
  <c r="K88" i="6"/>
  <c r="W86" i="6"/>
  <c r="W82" i="6"/>
  <c r="AE71" i="6"/>
  <c r="W62" i="6"/>
  <c r="AE31" i="6"/>
  <c r="W26" i="6"/>
  <c r="K18" i="6"/>
  <c r="AE15" i="6"/>
  <c r="AE160" i="6"/>
  <c r="AE114" i="6"/>
  <c r="AE82" i="6"/>
  <c r="AE78" i="6"/>
  <c r="AE62" i="6"/>
  <c r="AE32" i="6"/>
  <c r="K187" i="6"/>
  <c r="K183" i="6"/>
  <c r="K180" i="6"/>
  <c r="AE169" i="6"/>
  <c r="AE140" i="6"/>
  <c r="K131" i="6"/>
  <c r="AE128" i="6"/>
  <c r="K127" i="6"/>
  <c r="W120" i="6"/>
  <c r="W116" i="6"/>
  <c r="AE115" i="6"/>
  <c r="K114" i="6"/>
  <c r="K100" i="6"/>
  <c r="K93" i="6"/>
  <c r="AE87" i="6"/>
  <c r="K86" i="6"/>
  <c r="AE83" i="6"/>
  <c r="K82" i="6"/>
  <c r="AE79" i="6"/>
  <c r="W75" i="6"/>
  <c r="W54" i="6"/>
  <c r="K48" i="6"/>
  <c r="K46" i="6"/>
  <c r="AE43" i="6"/>
  <c r="K32" i="6"/>
  <c r="K28" i="6"/>
  <c r="K26" i="6"/>
  <c r="K21" i="6"/>
  <c r="AE194" i="6"/>
  <c r="AE186" i="6"/>
  <c r="AE116" i="6"/>
  <c r="AE75" i="6"/>
  <c r="AE70" i="6"/>
  <c r="AE54" i="6"/>
  <c r="AE7" i="6"/>
  <c r="W184" i="6"/>
  <c r="W124" i="6"/>
  <c r="W112" i="6"/>
  <c r="AE51" i="6"/>
  <c r="W38" i="6"/>
  <c r="AE16" i="6"/>
  <c r="AE4" i="6"/>
  <c r="AE36" i="6"/>
  <c r="K151" i="6"/>
  <c r="W141" i="6"/>
  <c r="W133" i="6"/>
  <c r="AE111" i="6"/>
  <c r="W106" i="6"/>
  <c r="K191" i="6"/>
  <c r="AE174" i="6"/>
  <c r="AE170" i="6"/>
  <c r="K144" i="6"/>
  <c r="K139" i="6"/>
  <c r="K135" i="6"/>
  <c r="AE125" i="6"/>
  <c r="AE112" i="6"/>
  <c r="AE106" i="6"/>
  <c r="K105" i="6"/>
  <c r="W103" i="6"/>
  <c r="AE102" i="6"/>
  <c r="K101" i="6"/>
  <c r="K96" i="6"/>
  <c r="K94" i="6"/>
  <c r="W91" i="6"/>
  <c r="K89" i="6"/>
  <c r="AE84" i="6"/>
  <c r="AE72" i="6"/>
  <c r="K64" i="6"/>
  <c r="K59" i="6"/>
  <c r="W55" i="6"/>
  <c r="W53" i="6"/>
  <c r="AE52" i="6"/>
  <c r="W46" i="6"/>
  <c r="AE38" i="6"/>
  <c r="W35" i="6"/>
  <c r="AE34" i="6"/>
  <c r="W23" i="6"/>
  <c r="W18" i="6"/>
  <c r="W10" i="6"/>
  <c r="K155" i="6"/>
  <c r="W137" i="6"/>
  <c r="K130" i="6"/>
  <c r="AE193" i="6"/>
  <c r="AE142" i="6"/>
  <c r="AE138" i="6"/>
  <c r="AE126" i="6"/>
  <c r="K108" i="6"/>
  <c r="K106" i="6"/>
  <c r="AE103" i="6"/>
  <c r="AE98" i="6"/>
  <c r="K97" i="6"/>
  <c r="AE91" i="6"/>
  <c r="W83" i="6"/>
  <c r="K80" i="6"/>
  <c r="AE74" i="6"/>
  <c r="K68" i="6"/>
  <c r="K67" i="6"/>
  <c r="AE63" i="6"/>
  <c r="K44" i="6"/>
  <c r="K40" i="6"/>
  <c r="K38" i="6"/>
  <c r="AE35" i="6"/>
  <c r="AE30" i="6"/>
  <c r="AE23" i="6"/>
  <c r="AE19" i="6"/>
  <c r="K16" i="6"/>
  <c r="AE10" i="6"/>
  <c r="K9" i="6"/>
  <c r="W7" i="6"/>
  <c r="AE190" i="6"/>
  <c r="AE185" i="6"/>
  <c r="AE158" i="6"/>
  <c r="AE153" i="6"/>
  <c r="AE132" i="6"/>
  <c r="AE123" i="6"/>
  <c r="AE122" i="6"/>
  <c r="AE90" i="6"/>
  <c r="AE68" i="6"/>
  <c r="AE64" i="6"/>
  <c r="AE50" i="6"/>
  <c r="AE22" i="6"/>
  <c r="W193" i="6"/>
  <c r="AE191" i="6"/>
  <c r="W188" i="6"/>
  <c r="AE180" i="6"/>
  <c r="AF180" i="6" s="1"/>
  <c r="W176" i="6"/>
  <c r="W173" i="6"/>
  <c r="K168" i="6"/>
  <c r="W164" i="6"/>
  <c r="W161" i="6"/>
  <c r="W156" i="6"/>
  <c r="K132" i="6"/>
  <c r="W118" i="6"/>
  <c r="K113" i="6"/>
  <c r="W110" i="6"/>
  <c r="AE108" i="6"/>
  <c r="W99" i="6"/>
  <c r="AE94" i="6"/>
  <c r="K92" i="6"/>
  <c r="K90" i="6"/>
  <c r="K81" i="6"/>
  <c r="AE69" i="6"/>
  <c r="AE65" i="6"/>
  <c r="W60" i="6"/>
  <c r="AE59" i="6"/>
  <c r="K50" i="6"/>
  <c r="W42" i="6"/>
  <c r="W31" i="6"/>
  <c r="AE26" i="6"/>
  <c r="K24" i="6"/>
  <c r="K22" i="6"/>
  <c r="W14" i="6"/>
  <c r="AE192" i="6"/>
  <c r="AE189" i="6"/>
  <c r="W168" i="6"/>
  <c r="K143" i="6"/>
  <c r="K136" i="6"/>
  <c r="W132" i="6"/>
  <c r="W129" i="6"/>
  <c r="K117" i="6"/>
  <c r="K98" i="6"/>
  <c r="W90" i="6"/>
  <c r="K85" i="6"/>
  <c r="K72" i="6"/>
  <c r="K70" i="6"/>
  <c r="K65" i="6"/>
  <c r="W64" i="6"/>
  <c r="AF64" i="6" s="1"/>
  <c r="AG64" i="6" s="1"/>
  <c r="K52" i="6"/>
  <c r="W50" i="6"/>
  <c r="K45" i="6"/>
  <c r="K30" i="6"/>
  <c r="W22" i="6"/>
  <c r="K17" i="6"/>
  <c r="AE6" i="6"/>
  <c r="W192" i="6"/>
  <c r="W189" i="6"/>
  <c r="K179" i="6"/>
  <c r="K178" i="6"/>
  <c r="W172" i="6"/>
  <c r="K166" i="6"/>
  <c r="W160" i="6"/>
  <c r="W157" i="6"/>
  <c r="AE154" i="6"/>
  <c r="W148" i="6"/>
  <c r="W136" i="6"/>
  <c r="K128" i="6"/>
  <c r="W117" i="6"/>
  <c r="K104" i="6"/>
  <c r="K102" i="6"/>
  <c r="W98" i="6"/>
  <c r="K78" i="6"/>
  <c r="W70" i="6"/>
  <c r="K56" i="6"/>
  <c r="K53" i="6"/>
  <c r="W52" i="6"/>
  <c r="K36" i="6"/>
  <c r="K34" i="6"/>
  <c r="W30" i="6"/>
  <c r="K8" i="6"/>
  <c r="K6" i="6"/>
  <c r="AE164" i="6"/>
  <c r="AE156" i="6"/>
  <c r="AE143" i="6"/>
  <c r="AE137" i="6"/>
  <c r="AE110" i="6"/>
  <c r="AE85" i="6"/>
  <c r="W74" i="6"/>
  <c r="W63" i="6"/>
  <c r="W61" i="6"/>
  <c r="AE48" i="6"/>
  <c r="AE42" i="6"/>
  <c r="K29" i="6"/>
  <c r="AE17" i="6"/>
  <c r="AE14" i="6"/>
  <c r="K10" i="6"/>
  <c r="W194" i="6"/>
  <c r="AE173" i="6"/>
  <c r="K170" i="6"/>
  <c r="K164" i="6"/>
  <c r="W152" i="6"/>
  <c r="AE144" i="6"/>
  <c r="AF144" i="6" s="1"/>
  <c r="AG144" i="6" s="1"/>
  <c r="W140" i="6"/>
  <c r="K134" i="6"/>
  <c r="W128" i="6"/>
  <c r="K118" i="6"/>
  <c r="K110" i="6"/>
  <c r="W102" i="6"/>
  <c r="AE88" i="6"/>
  <c r="AE86" i="6"/>
  <c r="AF86" i="6" s="1"/>
  <c r="AG86" i="6" s="1"/>
  <c r="W78" i="6"/>
  <c r="K57" i="6"/>
  <c r="W56" i="6"/>
  <c r="AE55" i="6"/>
  <c r="W51" i="6"/>
  <c r="AE49" i="6"/>
  <c r="AE46" i="6"/>
  <c r="K42" i="6"/>
  <c r="AF42" i="6" s="1"/>
  <c r="AG42" i="6" s="1"/>
  <c r="W34" i="6"/>
  <c r="AE20" i="6"/>
  <c r="AE18" i="6"/>
  <c r="K14" i="6"/>
  <c r="W6" i="6"/>
  <c r="K194" i="6"/>
  <c r="K190" i="6"/>
  <c r="W186" i="6"/>
  <c r="K181" i="6"/>
  <c r="W179" i="6"/>
  <c r="K174" i="6"/>
  <c r="W170" i="6"/>
  <c r="K165" i="6"/>
  <c r="W163" i="6"/>
  <c r="K158" i="6"/>
  <c r="W154" i="6"/>
  <c r="K149" i="6"/>
  <c r="K148" i="6"/>
  <c r="W147" i="6"/>
  <c r="K142" i="6"/>
  <c r="W138" i="6"/>
  <c r="K133" i="6"/>
  <c r="W131" i="6"/>
  <c r="K126" i="6"/>
  <c r="W122" i="6"/>
  <c r="K111" i="6"/>
  <c r="W104" i="6"/>
  <c r="W97" i="6"/>
  <c r="K95" i="6"/>
  <c r="W88" i="6"/>
  <c r="W81" i="6"/>
  <c r="K79" i="6"/>
  <c r="AF79" i="6" s="1"/>
  <c r="W72" i="6"/>
  <c r="K54" i="6"/>
  <c r="W45" i="6"/>
  <c r="K43" i="6"/>
  <c r="W36" i="6"/>
  <c r="W29" i="6"/>
  <c r="K27" i="6"/>
  <c r="W20" i="6"/>
  <c r="AF20" i="6" s="1"/>
  <c r="W13" i="6"/>
  <c r="K11" i="6"/>
  <c r="W4" i="6"/>
  <c r="AE179" i="6"/>
  <c r="AE178" i="6"/>
  <c r="AE163" i="6"/>
  <c r="AE162" i="6"/>
  <c r="AE147" i="6"/>
  <c r="AE146" i="6"/>
  <c r="AE131" i="6"/>
  <c r="AE130" i="6"/>
  <c r="AE104" i="6"/>
  <c r="AE97" i="6"/>
  <c r="AE96" i="6"/>
  <c r="AE81" i="6"/>
  <c r="AE80" i="6"/>
  <c r="AE45" i="6"/>
  <c r="AE44" i="6"/>
  <c r="AE29" i="6"/>
  <c r="AE28" i="6"/>
  <c r="AE21" i="6"/>
  <c r="AE13" i="6"/>
  <c r="AE12" i="6"/>
  <c r="W190" i="6"/>
  <c r="K185" i="6"/>
  <c r="AF185" i="6" s="1"/>
  <c r="AG185" i="6" s="1"/>
  <c r="K184" i="6"/>
  <c r="W183" i="6"/>
  <c r="W174" i="6"/>
  <c r="K169" i="6"/>
  <c r="AF169" i="6" s="1"/>
  <c r="AG169" i="6" s="1"/>
  <c r="W167" i="6"/>
  <c r="K162" i="6"/>
  <c r="W158" i="6"/>
  <c r="AE157" i="6"/>
  <c r="K153" i="6"/>
  <c r="K152" i="6"/>
  <c r="W151" i="6"/>
  <c r="AE148" i="6"/>
  <c r="W142" i="6"/>
  <c r="AE141" i="6"/>
  <c r="K137" i="6"/>
  <c r="AF137" i="6" s="1"/>
  <c r="W135" i="6"/>
  <c r="W126" i="6"/>
  <c r="K121" i="6"/>
  <c r="K120" i="6"/>
  <c r="W119" i="6"/>
  <c r="W109" i="6"/>
  <c r="K107" i="6"/>
  <c r="W100" i="6"/>
  <c r="W93" i="6"/>
  <c r="K91" i="6"/>
  <c r="W84" i="6"/>
  <c r="W77" i="6"/>
  <c r="K75" i="6"/>
  <c r="AF75" i="6" s="1"/>
  <c r="W68" i="6"/>
  <c r="AF68" i="6" s="1"/>
  <c r="AG68" i="6" s="1"/>
  <c r="K66" i="6"/>
  <c r="AE61" i="6"/>
  <c r="AE60" i="6"/>
  <c r="AF60" i="6" s="1"/>
  <c r="AG60" i="6" s="1"/>
  <c r="W48" i="6"/>
  <c r="W41" i="6"/>
  <c r="K39" i="6"/>
  <c r="W32" i="6"/>
  <c r="AF32" i="6" s="1"/>
  <c r="W25" i="6"/>
  <c r="K23" i="6"/>
  <c r="W16" i="6"/>
  <c r="W9" i="6"/>
  <c r="K7" i="6"/>
  <c r="AE182" i="6"/>
  <c r="AE167" i="6"/>
  <c r="AE166" i="6"/>
  <c r="AE151" i="6"/>
  <c r="AE150" i="6"/>
  <c r="AE135" i="6"/>
  <c r="AE134" i="6"/>
  <c r="AE119" i="6"/>
  <c r="AE118" i="6"/>
  <c r="AE109" i="6"/>
  <c r="AE100" i="6"/>
  <c r="AE93" i="6"/>
  <c r="AE92" i="6"/>
  <c r="AE77" i="6"/>
  <c r="AE76" i="6"/>
  <c r="AE41" i="6"/>
  <c r="AE40" i="6"/>
  <c r="AE25" i="6"/>
  <c r="AE24" i="6"/>
  <c r="AE9" i="6"/>
  <c r="AE8" i="6"/>
  <c r="AE183" i="6"/>
  <c r="K189" i="6"/>
  <c r="AF189" i="6" s="1"/>
  <c r="K188" i="6"/>
  <c r="W187" i="6"/>
  <c r="AE184" i="6"/>
  <c r="AF184" i="6" s="1"/>
  <c r="AG184" i="6" s="1"/>
  <c r="K182" i="6"/>
  <c r="W178" i="6"/>
  <c r="AE177" i="6"/>
  <c r="K173" i="6"/>
  <c r="AF173" i="6" s="1"/>
  <c r="K172" i="6"/>
  <c r="W171" i="6"/>
  <c r="AE168" i="6"/>
  <c r="W162" i="6"/>
  <c r="AE161" i="6"/>
  <c r="K157" i="6"/>
  <c r="K156" i="6"/>
  <c r="AF156" i="6" s="1"/>
  <c r="W155" i="6"/>
  <c r="AF155" i="6" s="1"/>
  <c r="AE152" i="6"/>
  <c r="AF152" i="6" s="1"/>
  <c r="AG152" i="6" s="1"/>
  <c r="K150" i="6"/>
  <c r="W146" i="6"/>
  <c r="AE145" i="6"/>
  <c r="K141" i="6"/>
  <c r="K140" i="6"/>
  <c r="AF140" i="6" s="1"/>
  <c r="AG140" i="6" s="1"/>
  <c r="W139" i="6"/>
  <c r="AE136" i="6"/>
  <c r="AF136" i="6" s="1"/>
  <c r="AG136" i="6" s="1"/>
  <c r="W130" i="6"/>
  <c r="AE129" i="6"/>
  <c r="K125" i="6"/>
  <c r="AF125" i="6" s="1"/>
  <c r="AG125" i="6" s="1"/>
  <c r="K124" i="6"/>
  <c r="W123" i="6"/>
  <c r="AF123" i="6" s="1"/>
  <c r="AE120" i="6"/>
  <c r="W105" i="6"/>
  <c r="K103" i="6"/>
  <c r="AF103" i="6" s="1"/>
  <c r="AG103" i="6" s="1"/>
  <c r="W96" i="6"/>
  <c r="W89" i="6"/>
  <c r="K87" i="6"/>
  <c r="W80" i="6"/>
  <c r="W73" i="6"/>
  <c r="AF73" i="6" s="1"/>
  <c r="K71" i="6"/>
  <c r="K62" i="6"/>
  <c r="AF62" i="6" s="1"/>
  <c r="AG62" i="6" s="1"/>
  <c r="AE57" i="6"/>
  <c r="AF57" i="6" s="1"/>
  <c r="AE56" i="6"/>
  <c r="AF56" i="6" s="1"/>
  <c r="AG56" i="6" s="1"/>
  <c r="K51" i="6"/>
  <c r="W44" i="6"/>
  <c r="W37" i="6"/>
  <c r="AF37" i="6" s="1"/>
  <c r="K35" i="6"/>
  <c r="W28" i="6"/>
  <c r="W21" i="6"/>
  <c r="K19" i="6"/>
  <c r="AF19" i="6" s="1"/>
  <c r="AG19" i="6" s="1"/>
  <c r="W12" i="6"/>
  <c r="AF12" i="6" s="1"/>
  <c r="AG12" i="6" s="1"/>
  <c r="W5" i="6"/>
  <c r="K193" i="6"/>
  <c r="AF193" i="6" s="1"/>
  <c r="K192" i="6"/>
  <c r="W191" i="6"/>
  <c r="AF191" i="6" s="1"/>
  <c r="AG191" i="6" s="1"/>
  <c r="AE188" i="6"/>
  <c r="K186" i="6"/>
  <c r="W182" i="6"/>
  <c r="AE181" i="6"/>
  <c r="K177" i="6"/>
  <c r="K176" i="6"/>
  <c r="W175" i="6"/>
  <c r="AF175" i="6" s="1"/>
  <c r="AE172" i="6"/>
  <c r="W166" i="6"/>
  <c r="AE165" i="6"/>
  <c r="K161" i="6"/>
  <c r="K160" i="6"/>
  <c r="AF160" i="6" s="1"/>
  <c r="W159" i="6"/>
  <c r="K154" i="6"/>
  <c r="W150" i="6"/>
  <c r="AF150" i="6" s="1"/>
  <c r="AE149" i="6"/>
  <c r="AF149" i="6" s="1"/>
  <c r="AG149" i="6" s="1"/>
  <c r="K145" i="6"/>
  <c r="W143" i="6"/>
  <c r="K138" i="6"/>
  <c r="AF138" i="6" s="1"/>
  <c r="W134" i="6"/>
  <c r="AF134" i="6" s="1"/>
  <c r="AE133" i="6"/>
  <c r="K129" i="6"/>
  <c r="W127" i="6"/>
  <c r="AF127" i="6" s="1"/>
  <c r="AE124" i="6"/>
  <c r="K122" i="6"/>
  <c r="W113" i="6"/>
  <c r="AF113" i="6" s="1"/>
  <c r="W108" i="6"/>
  <c r="AF108" i="6" s="1"/>
  <c r="W101" i="6"/>
  <c r="K99" i="6"/>
  <c r="AF99" i="6" s="1"/>
  <c r="W92" i="6"/>
  <c r="AF92" i="6" s="1"/>
  <c r="AG92" i="6" s="1"/>
  <c r="W85" i="6"/>
  <c r="AF85" i="6" s="1"/>
  <c r="AG85" i="6" s="1"/>
  <c r="K83" i="6"/>
  <c r="AF83" i="6" s="1"/>
  <c r="AG83" i="6" s="1"/>
  <c r="W76" i="6"/>
  <c r="W69" i="6"/>
  <c r="W67" i="6"/>
  <c r="AF67" i="6" s="1"/>
  <c r="AG67" i="6" s="1"/>
  <c r="K58" i="6"/>
  <c r="AF58" i="6" s="1"/>
  <c r="AG58" i="6" s="1"/>
  <c r="W49" i="6"/>
  <c r="K47" i="6"/>
  <c r="AF47" i="6" s="1"/>
  <c r="AG47" i="6" s="1"/>
  <c r="W40" i="6"/>
  <c r="AF40" i="6" s="1"/>
  <c r="AG40" i="6" s="1"/>
  <c r="W33" i="6"/>
  <c r="AF33" i="6" s="1"/>
  <c r="K31" i="6"/>
  <c r="W24" i="6"/>
  <c r="W17" i="6"/>
  <c r="AF17" i="6" s="1"/>
  <c r="AG17" i="6" s="1"/>
  <c r="K15" i="6"/>
  <c r="AF15" i="6" s="1"/>
  <c r="W8" i="6"/>
  <c r="K115" i="6"/>
  <c r="AF5" i="6"/>
  <c r="AG5" i="6" s="1"/>
  <c r="AF30" i="6"/>
  <c r="AF98" i="6"/>
  <c r="AF10" i="6"/>
  <c r="AG10" i="6" s="1"/>
  <c r="AF106" i="6"/>
  <c r="AG106" i="6" s="1"/>
  <c r="AF131" i="6"/>
  <c r="AG131" i="6" s="1"/>
  <c r="AF139" i="6"/>
  <c r="AF171" i="6"/>
  <c r="AF51" i="6"/>
  <c r="AF63" i="6"/>
  <c r="AG63" i="6" s="1"/>
  <c r="AF38" i="6"/>
  <c r="AF46" i="6"/>
  <c r="AF77" i="6"/>
  <c r="AG77" i="6" s="1"/>
  <c r="AF111" i="6"/>
  <c r="AG111" i="6" s="1"/>
  <c r="AF115" i="6"/>
  <c r="AG115" i="6" s="1"/>
  <c r="AF16" i="6"/>
  <c r="AF23" i="6"/>
  <c r="AF27" i="6"/>
  <c r="AG27" i="6" s="1"/>
  <c r="AF84" i="6"/>
  <c r="AF119" i="6"/>
  <c r="AF147" i="6"/>
  <c r="AF159" i="6"/>
  <c r="AG159" i="6" s="1"/>
  <c r="AF74" i="6"/>
  <c r="AG74" i="6" s="1"/>
  <c r="AF163" i="6"/>
  <c r="AF34" i="6"/>
  <c r="AG34" i="6" s="1"/>
  <c r="AF54" i="6"/>
  <c r="AG54" i="6" s="1"/>
  <c r="AF66" i="6"/>
  <c r="AF70" i="6"/>
  <c r="AG70" i="6" s="1"/>
  <c r="AF114" i="6"/>
  <c r="AF7" i="6"/>
  <c r="AG7" i="6" s="1"/>
  <c r="AF36" i="6"/>
  <c r="AF14" i="6"/>
  <c r="AF11" i="6"/>
  <c r="AG11" i="6" s="1"/>
  <c r="AF26" i="6"/>
  <c r="AF35" i="6"/>
  <c r="AG35" i="6" s="1"/>
  <c r="AF52" i="6"/>
  <c r="AF59" i="6"/>
  <c r="AG59" i="6" s="1"/>
  <c r="AF81" i="6"/>
  <c r="AF87" i="6"/>
  <c r="AG87" i="6" s="1"/>
  <c r="AF94" i="6"/>
  <c r="AF61" i="6"/>
  <c r="AF82" i="6"/>
  <c r="AF89" i="6"/>
  <c r="AF95" i="6"/>
  <c r="AG95" i="6" s="1"/>
  <c r="AF69" i="6"/>
  <c r="AG69" i="6" s="1"/>
  <c r="AF90" i="6"/>
  <c r="AG90" i="6" s="1"/>
  <c r="AF43" i="6"/>
  <c r="AF65" i="6"/>
  <c r="AF78" i="6"/>
  <c r="AG78" i="6" s="1"/>
  <c r="AF97" i="6"/>
  <c r="AG97" i="6" s="1"/>
  <c r="AF107" i="6"/>
  <c r="AF109" i="6"/>
  <c r="AG109" i="6" s="1"/>
  <c r="AF49" i="6"/>
  <c r="AG49" i="6" s="1"/>
  <c r="AF53" i="6"/>
  <c r="AG53" i="6" s="1"/>
  <c r="AF165" i="6"/>
  <c r="AG165" i="6" s="1"/>
  <c r="AF181" i="6"/>
  <c r="AG181" i="6" s="1"/>
  <c r="AF124" i="6"/>
  <c r="AF110" i="6"/>
  <c r="AG110" i="6" s="1"/>
  <c r="AF116" i="6"/>
  <c r="AF157" i="6"/>
  <c r="AG157" i="6" s="1"/>
  <c r="AF176" i="6"/>
  <c r="AF130" i="6"/>
  <c r="AG130" i="6" s="1"/>
  <c r="AF141" i="6"/>
  <c r="AG141" i="6" s="1"/>
  <c r="AF153" i="6"/>
  <c r="AF174" i="6"/>
  <c r="AF117" i="6"/>
  <c r="AF128" i="6"/>
  <c r="AG128" i="6" s="1"/>
  <c r="AF172" i="6"/>
  <c r="AG172" i="6" s="1"/>
  <c r="AF190" i="6"/>
  <c r="AF148" i="6"/>
  <c r="AF118" i="6"/>
  <c r="AF121" i="6"/>
  <c r="AG121" i="6" s="1"/>
  <c r="AF164" i="6"/>
  <c r="AG164" i="6" s="1"/>
  <c r="AF168" i="6"/>
  <c r="AG168" i="6" s="1"/>
  <c r="AF192" i="6"/>
  <c r="AF129" i="6" l="1"/>
  <c r="AF93" i="6"/>
  <c r="AF112" i="6"/>
  <c r="AF145" i="6"/>
  <c r="AF126" i="6"/>
  <c r="AG126" i="6" s="1"/>
  <c r="AF170" i="6"/>
  <c r="AF186" i="6"/>
  <c r="AG186" i="6" s="1"/>
  <c r="AF102" i="6"/>
  <c r="AG102" i="6" s="1"/>
  <c r="AF50" i="6"/>
  <c r="AF177" i="6"/>
  <c r="AF8" i="6"/>
  <c r="AG8" i="6" s="1"/>
  <c r="AF6" i="6"/>
  <c r="AG6" i="6" s="1"/>
  <c r="AF132" i="6"/>
  <c r="AG132" i="6" s="1"/>
  <c r="AF188" i="6"/>
  <c r="AF182" i="6"/>
  <c r="AG182" i="6" s="1"/>
  <c r="AF21" i="6"/>
  <c r="AF18" i="6"/>
  <c r="AG18" i="6" s="1"/>
  <c r="AF55" i="6"/>
  <c r="AG55" i="6" s="1"/>
  <c r="AG160" i="6"/>
  <c r="AG123" i="6"/>
  <c r="AG75" i="6"/>
  <c r="AG112" i="6"/>
  <c r="AG134" i="6"/>
  <c r="AG32" i="6"/>
  <c r="AG93" i="6"/>
  <c r="AG21" i="6"/>
  <c r="AG150" i="6"/>
  <c r="AG145" i="6"/>
  <c r="AG137" i="6"/>
  <c r="AG79" i="6"/>
  <c r="AG50" i="6"/>
  <c r="AG180" i="6"/>
  <c r="AG192" i="6"/>
  <c r="AG124" i="6"/>
  <c r="AG61" i="6"/>
  <c r="AG114" i="6"/>
  <c r="AG119" i="6"/>
  <c r="AG16" i="6"/>
  <c r="AG73" i="6"/>
  <c r="AG189" i="6"/>
  <c r="AG117" i="6"/>
  <c r="AG94" i="6"/>
  <c r="AG26" i="6"/>
  <c r="AG84" i="6"/>
  <c r="AG139" i="6"/>
  <c r="AG108" i="6"/>
  <c r="AG138" i="6"/>
  <c r="AF161" i="6"/>
  <c r="AG57" i="6"/>
  <c r="AG118" i="6"/>
  <c r="AG148" i="6"/>
  <c r="AG153" i="6"/>
  <c r="AG116" i="6"/>
  <c r="AG36" i="6"/>
  <c r="AG155" i="6"/>
  <c r="AG98" i="6"/>
  <c r="AG15" i="6"/>
  <c r="AG33" i="6"/>
  <c r="AG190" i="6"/>
  <c r="AG65" i="6"/>
  <c r="AG89" i="6"/>
  <c r="AG52" i="6"/>
  <c r="AG163" i="6"/>
  <c r="AG175" i="6"/>
  <c r="AG127" i="6"/>
  <c r="AG173" i="6"/>
  <c r="AF100" i="6"/>
  <c r="AG20" i="6"/>
  <c r="AG170" i="6"/>
  <c r="AF80" i="6"/>
  <c r="AG176" i="6"/>
  <c r="AG107" i="6"/>
  <c r="AG66" i="6"/>
  <c r="AG46" i="6"/>
  <c r="AG51" i="6"/>
  <c r="AF24" i="6"/>
  <c r="AG113" i="6"/>
  <c r="AG129" i="6"/>
  <c r="AF154" i="6"/>
  <c r="AG193" i="6"/>
  <c r="AF105" i="6"/>
  <c r="AF146" i="6"/>
  <c r="AG156" i="6"/>
  <c r="AF4" i="6"/>
  <c r="AF45" i="6"/>
  <c r="AG45" i="6" s="1"/>
  <c r="AF158" i="6"/>
  <c r="AG158" i="6" s="1"/>
  <c r="AF29" i="6"/>
  <c r="AF22" i="6"/>
  <c r="AF143" i="6"/>
  <c r="AF101" i="6"/>
  <c r="AG174" i="6"/>
  <c r="AG43" i="6"/>
  <c r="AG99" i="6"/>
  <c r="AG82" i="6"/>
  <c r="AG81" i="6"/>
  <c r="AG37" i="6"/>
  <c r="AG14" i="6"/>
  <c r="AG147" i="6"/>
  <c r="AG23" i="6"/>
  <c r="AG38" i="6"/>
  <c r="AG171" i="6"/>
  <c r="AG30" i="6"/>
  <c r="AF31" i="6"/>
  <c r="AF76" i="6"/>
  <c r="AF122" i="6"/>
  <c r="AF166" i="6"/>
  <c r="AF28" i="6"/>
  <c r="AG28" i="6" s="1"/>
  <c r="AF178" i="6"/>
  <c r="AF9" i="6"/>
  <c r="AF151" i="6"/>
  <c r="AF25" i="6"/>
  <c r="AF142" i="6"/>
  <c r="AG142" i="6" s="1"/>
  <c r="AF167" i="6"/>
  <c r="AF13" i="6"/>
  <c r="AF88" i="6"/>
  <c r="AF133" i="6"/>
  <c r="AF194" i="6"/>
  <c r="AF104" i="6"/>
  <c r="AG104" i="6" s="1"/>
  <c r="AF96" i="6"/>
  <c r="AF72" i="6"/>
  <c r="AF135" i="6"/>
  <c r="AF120" i="6"/>
  <c r="AF71" i="6"/>
  <c r="AF48" i="6"/>
  <c r="AG48" i="6" s="1"/>
  <c r="AF91" i="6"/>
  <c r="AF187" i="6"/>
  <c r="AF162" i="6"/>
  <c r="AF183" i="6"/>
  <c r="AF179" i="6"/>
  <c r="AF39" i="6"/>
  <c r="AF41" i="6"/>
  <c r="AF44" i="6"/>
  <c r="AG188" i="6" l="1"/>
  <c r="AG177" i="6"/>
  <c r="AG187" i="6"/>
  <c r="AG161" i="6"/>
  <c r="AG133" i="6"/>
  <c r="AG178" i="6"/>
  <c r="AG91" i="6"/>
  <c r="AG88" i="6"/>
  <c r="AG25" i="6"/>
  <c r="AG31" i="6"/>
  <c r="AG101" i="6"/>
  <c r="AG183" i="6"/>
  <c r="AG72" i="6"/>
  <c r="AG13" i="6"/>
  <c r="AG151" i="6"/>
  <c r="AG166" i="6"/>
  <c r="AG80" i="6"/>
  <c r="AG39" i="6"/>
  <c r="AG120" i="6"/>
  <c r="AG76" i="6"/>
  <c r="AG29" i="6"/>
  <c r="AG179" i="6"/>
  <c r="AG135" i="6"/>
  <c r="AG44" i="6"/>
  <c r="AG143" i="6"/>
  <c r="AG146" i="6"/>
  <c r="AG154" i="6"/>
  <c r="AG41" i="6"/>
  <c r="AG162" i="6"/>
  <c r="AG71" i="6"/>
  <c r="AG96" i="6"/>
  <c r="AG194" i="6"/>
  <c r="AG167" i="6"/>
  <c r="AG9" i="6"/>
  <c r="AG122" i="6"/>
  <c r="AG22" i="6"/>
  <c r="AG4" i="6"/>
  <c r="AG105" i="6"/>
  <c r="AG24" i="6"/>
  <c r="AG100" i="6"/>
  <c r="AW151" i="5" l="1"/>
  <c r="AW141" i="5"/>
  <c r="AW132" i="5"/>
  <c r="AW128" i="5"/>
  <c r="AW126" i="5"/>
  <c r="AW106" i="5"/>
  <c r="AW105" i="5"/>
  <c r="AW102" i="5"/>
  <c r="AW96" i="5"/>
  <c r="AW77" i="5"/>
  <c r="AW68" i="5"/>
  <c r="AW65" i="5"/>
  <c r="AW60" i="5"/>
  <c r="AW50" i="5"/>
  <c r="AW43" i="5"/>
  <c r="AW4" i="5"/>
  <c r="AQ77" i="5" l="1"/>
  <c r="AQ68" i="5"/>
  <c r="AQ29" i="5" l="1"/>
  <c r="AQ25" i="5"/>
  <c r="AQ31" i="5"/>
  <c r="AQ43" i="5"/>
  <c r="AQ45" i="5"/>
  <c r="AQ50" i="5"/>
  <c r="AQ60" i="5"/>
  <c r="AQ65" i="5"/>
  <c r="AQ85" i="5"/>
  <c r="AQ87" i="5"/>
  <c r="AQ96" i="5"/>
  <c r="AQ101" i="5"/>
  <c r="AQ102" i="5"/>
  <c r="AQ105" i="5"/>
  <c r="AQ106" i="5"/>
  <c r="AQ112" i="5"/>
  <c r="AQ121" i="5"/>
  <c r="AQ126" i="5"/>
  <c r="AQ128" i="5"/>
  <c r="AQ132" i="5"/>
  <c r="AQ141" i="5"/>
  <c r="AQ145" i="5"/>
  <c r="AQ151" i="5"/>
  <c r="AQ4" i="5" l="1"/>
  <c r="AS4" i="5" l="1"/>
  <c r="AT4" i="5" s="1"/>
  <c r="AS25" i="5" l="1"/>
  <c r="AT25" i="5" s="1"/>
  <c r="AS29" i="5"/>
  <c r="AT29" i="5" s="1"/>
  <c r="AS31" i="5"/>
  <c r="AT31" i="5" s="1"/>
  <c r="AS43" i="5"/>
  <c r="AT43" i="5" s="1"/>
  <c r="AS45" i="5"/>
  <c r="AT45" i="5" s="1"/>
  <c r="AS50" i="5"/>
  <c r="AT50" i="5" s="1"/>
  <c r="AS60" i="5"/>
  <c r="AT60" i="5" s="1"/>
  <c r="AS65" i="5"/>
  <c r="AT65" i="5" s="1"/>
  <c r="AS68" i="5"/>
  <c r="AT68" i="5" s="1"/>
  <c r="AS77" i="5"/>
  <c r="AT77" i="5" s="1"/>
  <c r="AS85" i="5"/>
  <c r="AT85" i="5" s="1"/>
  <c r="AS87" i="5"/>
  <c r="AT87" i="5" s="1"/>
  <c r="AS96" i="5"/>
  <c r="AT96" i="5" s="1"/>
  <c r="AS101" i="5"/>
  <c r="AT101" i="5" s="1"/>
  <c r="AS102" i="5"/>
  <c r="AT102" i="5" s="1"/>
  <c r="AS106" i="5"/>
  <c r="AT106" i="5" s="1"/>
  <c r="AS105" i="5"/>
  <c r="AT105" i="5" s="1"/>
  <c r="AS112" i="5"/>
  <c r="AT112" i="5" s="1"/>
  <c r="AS121" i="5"/>
  <c r="AT121" i="5" s="1"/>
  <c r="AS126" i="5"/>
  <c r="AT126" i="5" s="1"/>
  <c r="AS128" i="5"/>
  <c r="AT128" i="5" s="1"/>
  <c r="AS132" i="5"/>
  <c r="AT132" i="5" s="1"/>
  <c r="AS141" i="5"/>
  <c r="AT141" i="5" s="1"/>
  <c r="AS145" i="5"/>
  <c r="AT145" i="5" s="1"/>
  <c r="AS151" i="5"/>
  <c r="AT151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CERF</author>
    <author>Madoka Koide</author>
    <author>Antje Ute Lehmann</author>
  </authors>
  <commentList>
    <comment ref="X6" authorId="0" shapeId="0" xr:uid="{E48A0AB9-F597-457B-BACB-AF10DF15ACD0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0" authorId="0" shapeId="0" xr:uid="{0034125B-927E-4EFB-A743-B907221DDE7A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3" authorId="0" shapeId="0" xr:uid="{598831CA-6382-44B6-A9BA-B1648F41E98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5" authorId="0" shapeId="0" xr:uid="{078D4B6E-D574-478B-9722-42F47674B16D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22" authorId="0" shapeId="0" xr:uid="{AADD1267-63A5-4646-9864-D582387D368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C23" authorId="1" shapeId="0" xr:uid="{782E0D1C-B38E-4B76-85BC-86FEEB1C96A7}">
      <text>
        <r>
          <rPr>
            <b/>
            <sz val="9"/>
            <color indexed="81"/>
            <rFont val="Tahoma"/>
            <family val="2"/>
          </rPr>
          <t xml:space="preserve">CERF:
</t>
        </r>
        <r>
          <rPr>
            <sz val="9"/>
            <color indexed="81"/>
            <rFont val="Tahoma"/>
            <family val="2"/>
          </rPr>
          <t xml:space="preserve">Revised HRP envelope
</t>
        </r>
      </text>
    </comment>
    <comment ref="X25" authorId="0" shapeId="0" xr:uid="{710EC2F8-E7DF-463C-BBF9-DB3CA9F638C0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33" authorId="0" shapeId="0" xr:uid="{24CD3B39-9561-4289-9E7E-E432D95C23E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38" authorId="0" shapeId="0" xr:uid="{EFB7A1F9-C22F-4DB0-8B83-A5F5235E5A5B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39" authorId="0" shapeId="0" xr:uid="{01704EB3-57BE-4D7A-96FF-F68DAF98E03B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D48" authorId="0" shapeId="0" xr:uid="{6FFFFF88-FDC3-47E1-AA0D-8429CD2E18DD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Includes Ethiopian Govt's contribution of $176.7M</t>
        </r>
      </text>
    </comment>
    <comment ref="X57" authorId="0" shapeId="0" xr:uid="{D39C0568-305A-413F-A1D7-B67DEB9CFCA1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69" authorId="0" shapeId="0" xr:uid="{CB943496-0E50-42A9-BE00-1F551EE2937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82" authorId="0" shapeId="0" xr:uid="{093C8350-CFEA-4E49-9F2B-16D2F057EE77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84" authorId="0" shapeId="0" xr:uid="{D752D1D0-DC35-4BC7-BDD6-140F411EF3D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88" authorId="0" shapeId="0" xr:uid="{BF706DB7-F9CD-4331-9615-DF0ECB79CC91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91" authorId="0" shapeId="0" xr:uid="{17108FAB-D3D8-4ED7-B4DF-2D3E91E6724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96" authorId="0" shapeId="0" xr:uid="{6CC12986-C9A5-4678-8814-4B092CA567C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A104" authorId="0" shapeId="0" xr:uid="{BEB835A6-E514-4860-AB37-860AB271F0C1}">
      <text>
        <r>
          <rPr>
            <sz val="9"/>
            <color indexed="81"/>
            <rFont val="Tahoma"/>
            <family val="2"/>
          </rPr>
          <t>No PIN available (combined transition and drought plans)</t>
        </r>
      </text>
    </comment>
    <comment ref="X105" authorId="0" shapeId="0" xr:uid="{5A1E1FDB-3CC2-4DA2-8A48-FD1CC0C354C3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K110" authorId="2" shapeId="0" xr:uid="{A397A567-560B-4480-9945-75E5915CED88}">
      <text>
        <r>
          <rPr>
            <b/>
            <sz val="9"/>
            <color indexed="81"/>
            <rFont val="Tahoma"/>
            <family val="2"/>
          </rPr>
          <t>Antje Lehmann:</t>
        </r>
        <r>
          <rPr>
            <sz val="9"/>
            <color indexed="81"/>
            <rFont val="Tahoma"/>
            <family val="2"/>
          </rPr>
          <t xml:space="preserve">
Measeles outbreak</t>
        </r>
      </text>
    </comment>
    <comment ref="X114" authorId="0" shapeId="0" xr:uid="{F47362EC-10D4-4C2D-8D59-A9AB8AB62CA1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15" authorId="0" shapeId="0" xr:uid="{FC62ED52-94EE-4832-9F5B-C44DA4832EF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16" authorId="0" shapeId="0" xr:uid="{BEE66285-88D2-4D17-BDAE-932E4D966A44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17" authorId="0" shapeId="0" xr:uid="{1640E779-D9C6-44DF-81AE-D5FC834A24DB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18" authorId="0" shapeId="0" xr:uid="{461C00F9-8A91-46A4-B2EF-FE5F4E2DAFA5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21" authorId="0" shapeId="0" xr:uid="{77988AF5-30CB-47F3-9579-19ADD11D828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23" authorId="0" shapeId="0" xr:uid="{6EFBE0AB-413D-42C6-BF97-B95B89E02634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B124" authorId="0" shapeId="0" xr:uid="{D20BE474-63F7-4BFA-B212-EE7DC9EC348A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Updated with Somalia Drought Response Plan</t>
        </r>
      </text>
    </comment>
    <comment ref="X126" authorId="0" shapeId="0" xr:uid="{98BACFAC-1F03-4B1B-B3D5-7B8EE10CB51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29" authorId="0" shapeId="0" xr:uid="{9FD41183-09AA-47E2-BA32-611F8D02F6DD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F130" authorId="1" shapeId="0" xr:uid="{A755A26E-889F-4249-9D4A-D3FCCE14B560}">
      <text>
        <r>
          <rPr>
            <b/>
            <sz val="9"/>
            <color indexed="81"/>
            <rFont val="Tahoma"/>
            <charset val="1"/>
          </rPr>
          <t xml:space="preserve">CERF: </t>
        </r>
        <r>
          <rPr>
            <sz val="9"/>
            <color indexed="81"/>
            <rFont val="Tahoma"/>
            <family val="2"/>
          </rPr>
          <t xml:space="preserve">Look at FTS's Syria page (the Syria HRP page is showing a wrong figure).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X136" authorId="0" shapeId="0" xr:uid="{5243E69C-7C85-4EBC-8B99-C7F3B5C5DBA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41" authorId="0" shapeId="0" xr:uid="{59FC58DC-C4A8-4F83-8309-8C7ABFB67F59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X146" authorId="0" shapeId="0" xr:uid="{EC3DB2F1-06AB-4FBA-BC28-8FBAE42A5C45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CERF</author>
    <author>Leanne Giobran</author>
    <author>Madoka Koide</author>
  </authors>
  <commentList>
    <comment ref="W8" authorId="0" shapeId="0" xr:uid="{590717EC-0C81-4899-833E-AFEED4FB5DF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2" authorId="0" shapeId="0" xr:uid="{6186AC5F-A685-41C1-862F-CC3D238CA8E9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5" authorId="0" shapeId="0" xr:uid="{518EC3B8-CE56-4E08-8893-D9E6287A1436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7" authorId="0" shapeId="0" xr:uid="{47807AE6-0855-4A1D-BC53-F4602779284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24" authorId="0" shapeId="0" xr:uid="{89398F12-8C16-47A4-894D-B15E41752343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27" authorId="0" shapeId="0" xr:uid="{EDE82C18-E7BC-4D83-906A-B2AE6B8B2330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35" authorId="0" shapeId="0" xr:uid="{2C26C216-8A14-4F69-8681-8B249EEB8AB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40" authorId="0" shapeId="0" xr:uid="{9A6A95AD-D6FD-4E88-BE78-B31B3DBA6EA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41" authorId="0" shapeId="0" xr:uid="{F010BF2F-0306-495D-8BB8-C7832121668D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P45" authorId="1" shapeId="0" xr:uid="{E8040F79-CFE4-40C2-B95B-D7519FC6D8C7}">
      <text>
        <r>
          <rPr>
            <b/>
            <sz val="9"/>
            <color indexed="81"/>
            <rFont val="Tahoma"/>
            <family val="2"/>
          </rPr>
          <t>Leanne Giobran:</t>
        </r>
        <r>
          <rPr>
            <sz val="9"/>
            <color indexed="81"/>
            <rFont val="Tahoma"/>
            <family val="2"/>
          </rPr>
          <t xml:space="preserve">
$35M + portion of region and non-specified funds</t>
        </r>
      </text>
    </comment>
    <comment ref="AD50" authorId="0" shapeId="0" xr:uid="{6CD26B46-D48F-4F7B-96A0-19BFAAD0D55F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Includes Ethiopian Govt's contribution of $176.7M</t>
        </r>
      </text>
    </comment>
    <comment ref="W59" authorId="0" shapeId="0" xr:uid="{0DF0B1BA-C18D-4766-BF37-2B29B1FEE766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P68" authorId="1" shapeId="0" xr:uid="{B5512B9A-0066-40B7-B85E-45DC003C0DCF}">
      <text>
        <r>
          <rPr>
            <b/>
            <sz val="9"/>
            <color indexed="81"/>
            <rFont val="Tahoma"/>
            <family val="2"/>
          </rPr>
          <t>Leanne Giobran:</t>
        </r>
        <r>
          <rPr>
            <sz val="9"/>
            <color indexed="81"/>
            <rFont val="Tahoma"/>
            <family val="2"/>
          </rPr>
          <t xml:space="preserve">
$467M + portion of region and non-specified funds</t>
        </r>
      </text>
    </comment>
    <comment ref="W71" authorId="0" shapeId="0" xr:uid="{37F0325A-25CC-47BF-87B7-ABDF03CBD468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P77" authorId="1" shapeId="0" xr:uid="{51AA6850-06F9-4FF1-A6CA-C32C3D6D8D5D}">
      <text>
        <r>
          <rPr>
            <b/>
            <sz val="9"/>
            <color indexed="81"/>
            <rFont val="Tahoma"/>
            <family val="2"/>
          </rPr>
          <t>Leanne Giobran:</t>
        </r>
        <r>
          <rPr>
            <sz val="9"/>
            <color indexed="81"/>
            <rFont val="Tahoma"/>
            <family val="2"/>
          </rPr>
          <t xml:space="preserve">
$901M + portion of region and non-specified funds</t>
        </r>
      </text>
    </comment>
    <comment ref="W84" authorId="0" shapeId="0" xr:uid="{C23D74C2-3C3C-4945-87B7-28B29427546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86" authorId="0" shapeId="0" xr:uid="{31BB1E24-E4A4-430B-8DB6-245DD3D476DA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90" authorId="0" shapeId="0" xr:uid="{53598E27-81D5-400C-A6D9-2DBCB1AC937E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93" authorId="0" shapeId="0" xr:uid="{202E83E7-7840-40BE-8E21-8B11B734C4E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98" authorId="0" shapeId="0" xr:uid="{66EB1FF8-18F1-42BE-A4C8-109ED178F0A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07" authorId="0" shapeId="0" xr:uid="{160D6F7D-E42F-4E2B-8A46-0095960A6EFF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16" authorId="0" shapeId="0" xr:uid="{0B783B48-ABF7-4412-8ED3-1AC09501A4B4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17" authorId="0" shapeId="0" xr:uid="{5C108491-C842-4D86-8AB4-2B5B23EEA92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18" authorId="0" shapeId="0" xr:uid="{42646A4C-C213-481E-9427-E0371B0ABDB0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19" authorId="0" shapeId="0" xr:uid="{AFBD219C-D769-49B9-B51B-9695F97972E7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20" authorId="0" shapeId="0" xr:uid="{E0EB7D5F-53F3-46F5-9AE9-FA4E9A5FF39C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23" authorId="0" shapeId="0" xr:uid="{4855F0C9-3982-4F2E-BEE3-5E626DEF5584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25" authorId="0" shapeId="0" xr:uid="{4D84E6E9-1F6F-46A2-8A75-4B44E9592296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A126" authorId="0" shapeId="0" xr:uid="{1E538AC7-B50E-4D6B-A799-8932CAFBC2BA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Updated with Somalia Drought Response Plan</t>
        </r>
      </text>
    </comment>
    <comment ref="W128" authorId="0" shapeId="0" xr:uid="{4FABF1DD-D4A7-43B5-8047-0AC2C5F9E671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31" authorId="0" shapeId="0" xr:uid="{F6D0BA42-6CF8-4EE6-8D10-023CBB01CC79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F132" authorId="2" shapeId="0" xr:uid="{4461F551-4323-4EED-930C-C36A8E9215B1}">
      <text>
        <r>
          <rPr>
            <b/>
            <sz val="9"/>
            <color indexed="81"/>
            <rFont val="Tahoma"/>
            <charset val="1"/>
          </rPr>
          <t xml:space="preserve">CERF: </t>
        </r>
        <r>
          <rPr>
            <sz val="9"/>
            <color indexed="81"/>
            <rFont val="Tahoma"/>
            <family val="2"/>
          </rPr>
          <t xml:space="preserve">Look at FTS's Syria page (the Syria HRP page is showing a wrong figure).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W138" authorId="0" shapeId="0" xr:uid="{49FF012C-858D-48C2-9CC1-48F82FEBDD13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AP141" authorId="1" shapeId="0" xr:uid="{E797FD43-06A5-4108-9189-89FEE3D77F79}">
      <text>
        <r>
          <rPr>
            <b/>
            <sz val="9"/>
            <color indexed="81"/>
            <rFont val="Tahoma"/>
            <family val="2"/>
          </rPr>
          <t>Leanne Giobran:</t>
        </r>
        <r>
          <rPr>
            <sz val="9"/>
            <color indexed="81"/>
            <rFont val="Tahoma"/>
            <family val="2"/>
          </rPr>
          <t xml:space="preserve">
$1138M + portion of region and non-specified funds</t>
        </r>
      </text>
    </comment>
    <comment ref="W143" authorId="0" shapeId="0" xr:uid="{6BE2D06C-4790-45CE-A59A-ACE917966225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  <comment ref="W148" authorId="0" shapeId="0" xr:uid="{A123E33C-8BF8-4E9D-ACC6-4DA5003C6682}">
      <text>
        <r>
          <rPr>
            <sz val="9"/>
            <color indexed="81"/>
            <rFont val="Tahoma"/>
            <family val="2"/>
          </rPr>
          <t xml:space="preserve">No score available; taken the global average to eliminate the weight of the N/A score.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Rost</author>
    <author xml:space="preserve">Antje Lehmann </author>
  </authors>
  <commentList>
    <comment ref="M6" authorId="0" shapeId="0" xr:uid="{A427EA69-2AFF-4850-BB9C-0A70F1142EC9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6" authorId="1" shapeId="0" xr:uid="{CA9079BC-1D42-4361-8D50-F4FE004843A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6" authorId="1" shapeId="0" xr:uid="{2C8B1830-E819-4DDE-A376-082F10163AE7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18" authorId="0" shapeId="0" xr:uid="{74ED8122-CB63-4DE1-920C-61C8224152A9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8" authorId="1" shapeId="0" xr:uid="{8A15882B-1E37-4B5B-BA1C-1A17B85DC252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18" authorId="1" shapeId="0" xr:uid="{E324EEEA-A062-4164-8F9F-AB84127F2725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31" authorId="0" shapeId="0" xr:uid="{357DCE6B-9622-453F-A1AD-297A170C69CC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31" authorId="1" shapeId="0" xr:uid="{F52C1614-62C8-4E72-B3F4-D59CC5F62DA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31" authorId="1" shapeId="0" xr:uid="{73E2B6C0-B3B2-469F-B337-79DBB5C81218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43" authorId="0" shapeId="0" xr:uid="{B7C9CF48-6CB2-4DE9-B28A-605B92B8B4B5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43" authorId="1" shapeId="0" xr:uid="{BF48F98D-2E77-439B-9F73-E00B04964D2C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43" authorId="1" shapeId="0" xr:uid="{B428484B-01BD-4615-9259-60537F743A76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55" authorId="0" shapeId="0" xr:uid="{47928D72-EF1B-4F2C-8CD0-6F8289DACB20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55" authorId="1" shapeId="0" xr:uid="{174E571A-5D3F-4D1A-B285-7AB4B05B609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55" authorId="1" shapeId="0" xr:uid="{3D152449-DD57-4542-BE80-3ABA34F0A152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Nicolas Rost</author>
    <author xml:space="preserve">Antje Lehmann </author>
  </authors>
  <commentList>
    <comment ref="M7" authorId="0" shapeId="0" xr:uid="{BF17078D-EDAB-4983-A7FD-ADBD37FB6C0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7" authorId="1" shapeId="0" xr:uid="{C015208F-3CA3-4C63-B336-D417E97BFEDE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7" authorId="1" shapeId="0" xr:uid="{FEAB3A0D-5CF5-4DAD-A321-A63EC9B04EAF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20" authorId="0" shapeId="0" xr:uid="{77442C8C-ADC5-42DB-B202-20048B81146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20" authorId="1" shapeId="0" xr:uid="{63A8B6F5-1A46-4E15-A864-9B83D2D8CDDB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20" authorId="1" shapeId="0" xr:uid="{864215F1-BF9B-4C1B-A91C-EA0239241230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34" authorId="0" shapeId="0" xr:uid="{05B9165B-96D2-4807-B856-C9E2F08C1EE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34" authorId="1" shapeId="0" xr:uid="{7CAF3363-1E66-4D8F-9B78-B421A6F2DD11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25% of overall allocation amount ($75M) qually distributed among countries</t>
        </r>
      </text>
    </comment>
    <comment ref="R34" authorId="1" shapeId="0" xr:uid="{9F461EB4-16D5-4A0C-8567-C9CEDAF77B0C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75% of allocation amount ($75M) distributed based on the funding gap </t>
        </r>
      </text>
    </comment>
    <comment ref="M76" authorId="0" shapeId="0" xr:uid="{E33EFF09-EF51-49B0-A69C-01B8C012A54C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76" authorId="1" shapeId="0" xr:uid="{A8DCF043-0144-4BA6-9D64-F637F27CF123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76" authorId="1" shapeId="0" xr:uid="{FF3F4DCE-DF76-440D-8706-D6A1BBE6A652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A91" authorId="1" shapeId="0" xr:uid="{D6958391-6AE6-493B-9043-CC8A5C607351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Excluded: Bangladesh, Libya, Ukraine, Jordan</t>
        </r>
      </text>
    </comment>
    <comment ref="M92" authorId="0" shapeId="0" xr:uid="{7DA8A8EC-4795-4870-86E4-4BCCA8804E0D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92" authorId="1" shapeId="0" xr:uid="{2A3178A1-142E-40E1-B845-4BC6E3B3547C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92" authorId="1" shapeId="0" xr:uid="{8308CB93-7473-470E-A486-EB4687A788C6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05" authorId="0" shapeId="0" xr:uid="{BFA50DA0-12E1-4FF0-AAC4-CD651F2C5CC9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05" authorId="1" shapeId="0" xr:uid="{A4081C36-EF4D-4399-9E79-4BEB06CBE29B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05" authorId="1" shapeId="0" xr:uid="{D30F5B4B-0D84-4476-9FF0-83C45393D8CC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20" authorId="0" shapeId="0" xr:uid="{D9D4C079-4689-47D3-BBF4-B861F046799C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20" authorId="1" shapeId="0" xr:uid="{124B4552-B629-45CD-8D28-4A6503ECEAD7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20" authorId="1" shapeId="0" xr:uid="{6AE53B18-F981-41C8-9536-B71FA501C7EA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32" authorId="0" shapeId="0" xr:uid="{DA124C2A-D0B3-4415-80CD-5FE35194AB30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32" authorId="1" shapeId="0" xr:uid="{9EA4866F-1B05-41C8-B51E-E68734FE0E8E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32" authorId="1" shapeId="0" xr:uid="{F9B0308D-A5A9-4EDC-9515-D756EB044723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47" authorId="0" shapeId="0" xr:uid="{47CCF8B1-0A52-45E6-AB83-A0848414CE0E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47" authorId="1" shapeId="0" xr:uid="{F10EA603-8C1E-46F5-8FE4-D6BA35AD0217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47" authorId="1" shapeId="0" xr:uid="{F18C67CD-2657-4047-A233-888C3BB53DF2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61" authorId="0" shapeId="0" xr:uid="{D037E7EB-8375-4700-B582-460CD66FEF1C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61" authorId="1" shapeId="0" xr:uid="{AFB7036D-4DA9-49F7-BB9A-E0E191FE407B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61" authorId="1" shapeId="0" xr:uid="{A42045F4-77AB-466F-A90D-8E1507355A01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  <comment ref="M174" authorId="0" shapeId="0" xr:uid="{6AA3640B-B3E1-4376-8C67-C9207ECA8ADC}">
      <text>
        <r>
          <rPr>
            <b/>
            <sz val="9"/>
            <color indexed="81"/>
            <rFont val="Tahoma"/>
            <family val="2"/>
          </rPr>
          <t>Nicolas Rost:</t>
        </r>
        <r>
          <rPr>
            <sz val="9"/>
            <color indexed="81"/>
            <rFont val="Tahoma"/>
            <family val="2"/>
          </rPr>
          <t xml:space="preserve">
not for Response Plan or not reported by UFEWG</t>
        </r>
      </text>
    </comment>
    <comment ref="Q174" authorId="1" shapeId="0" xr:uid="{C898CD69-AD94-47C6-9048-F2C5F6C3B8CA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25% of overall allocation amount qually distributed among countries
</t>
        </r>
      </text>
    </comment>
    <comment ref="R174" authorId="1" shapeId="0" xr:uid="{9B3FC7C3-D5BD-40EE-8EA1-CB1A4BE875FE}">
      <text>
        <r>
          <rPr>
            <b/>
            <sz val="9"/>
            <color indexed="81"/>
            <rFont val="Tahoma"/>
            <family val="2"/>
          </rPr>
          <t>Antje Lehmann :</t>
        </r>
        <r>
          <rPr>
            <sz val="9"/>
            <color indexed="81"/>
            <rFont val="Tahoma"/>
            <family val="2"/>
          </rPr>
          <t xml:space="preserve">
75% of allocation amount distributed based on the funding gap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Madoka Koide</author>
  </authors>
  <commentList>
    <comment ref="C29" authorId="0" shapeId="0" xr:uid="{B2353702-0FBA-4638-8C42-DDB947D387F7}">
      <text>
        <r>
          <rPr>
            <b/>
            <sz val="9"/>
            <color indexed="81"/>
            <rFont val="Tahoma"/>
            <charset val="1"/>
          </rPr>
          <t>CERF:</t>
        </r>
        <r>
          <rPr>
            <sz val="9"/>
            <color indexed="81"/>
            <rFont val="Tahoma"/>
            <charset val="1"/>
          </rPr>
          <t xml:space="preserve">
Revised HRP envelope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Madoka Koide</author>
    <author>CERF</author>
  </authors>
  <commentList>
    <comment ref="F6" authorId="0" shapeId="0" xr:uid="{89B6612E-696A-4F27-8362-6D3AC0531914}">
      <text>
        <r>
          <rPr>
            <b/>
            <sz val="9"/>
            <color indexed="81"/>
            <rFont val="Tahoma"/>
            <family val="2"/>
          </rPr>
          <t xml:space="preserve">CERF: </t>
        </r>
        <r>
          <rPr>
            <sz val="9"/>
            <color indexed="81"/>
            <rFont val="Tahoma"/>
            <family val="2"/>
          </rPr>
          <t xml:space="preserve">Vote moved from Burundi on 1 July
</t>
        </r>
      </text>
    </comment>
    <comment ref="J8" authorId="1" shapeId="0" xr:uid="{1091CB6F-2D98-4823-B349-3ABD4106198E}">
      <text>
        <r>
          <rPr>
            <b/>
            <sz val="9"/>
            <color indexed="81"/>
            <rFont val="Tahoma"/>
            <family val="2"/>
          </rPr>
          <t>CERF:</t>
        </r>
        <r>
          <rPr>
            <sz val="9"/>
            <color indexed="81"/>
            <rFont val="Tahoma"/>
            <family val="2"/>
          </rPr>
          <t xml:space="preserve">
Vote moved from Iraq during the 2nd UFEWG meeting</t>
        </r>
      </text>
    </comment>
  </commentList>
</comments>
</file>

<file path=xl/sharedStrings.xml><?xml version="1.0" encoding="utf-8"?>
<sst xmlns="http://schemas.openxmlformats.org/spreadsheetml/2006/main" count="66452" uniqueCount="954">
  <si>
    <t>DZA</t>
  </si>
  <si>
    <t>AGO</t>
  </si>
  <si>
    <t>BEN</t>
  </si>
  <si>
    <t>BWA</t>
  </si>
  <si>
    <t>BFA</t>
  </si>
  <si>
    <t>BDI</t>
  </si>
  <si>
    <t>CMR</t>
  </si>
  <si>
    <t>CPV</t>
  </si>
  <si>
    <t>CAF</t>
  </si>
  <si>
    <t>TCD</t>
  </si>
  <si>
    <t>COM</t>
  </si>
  <si>
    <t>COD</t>
  </si>
  <si>
    <t>COG</t>
  </si>
  <si>
    <t>CIV</t>
  </si>
  <si>
    <t>DJI</t>
  </si>
  <si>
    <t>EGY</t>
  </si>
  <si>
    <t>GNQ</t>
  </si>
  <si>
    <t>ERI</t>
  </si>
  <si>
    <t>ETH</t>
  </si>
  <si>
    <t>GAB</t>
  </si>
  <si>
    <t>GMB</t>
  </si>
  <si>
    <t>GHA</t>
  </si>
  <si>
    <t>GIN</t>
  </si>
  <si>
    <t>GNB</t>
  </si>
  <si>
    <t>KEN</t>
  </si>
  <si>
    <t>LSO</t>
  </si>
  <si>
    <t>LBR</t>
  </si>
  <si>
    <t>LBY</t>
  </si>
  <si>
    <t>MDG</t>
  </si>
  <si>
    <t>MWI</t>
  </si>
  <si>
    <t>MLI</t>
  </si>
  <si>
    <t>MRT</t>
  </si>
  <si>
    <t>MUS</t>
  </si>
  <si>
    <t>MAR</t>
  </si>
  <si>
    <t>MOZ</t>
  </si>
  <si>
    <t>NAM</t>
  </si>
  <si>
    <t>NER</t>
  </si>
  <si>
    <t>NGA</t>
  </si>
  <si>
    <t>RWA</t>
  </si>
  <si>
    <t>STP</t>
  </si>
  <si>
    <t>SEN</t>
  </si>
  <si>
    <t>SYC</t>
  </si>
  <si>
    <t>SLE</t>
  </si>
  <si>
    <t>SOM</t>
  </si>
  <si>
    <t>ZAF</t>
  </si>
  <si>
    <t>SSD</t>
  </si>
  <si>
    <t>SDN</t>
  </si>
  <si>
    <t>SWZ</t>
  </si>
  <si>
    <t>TZA</t>
  </si>
  <si>
    <t>TGO</t>
  </si>
  <si>
    <t>TUN</t>
  </si>
  <si>
    <t>UGA</t>
  </si>
  <si>
    <t>ZMB</t>
  </si>
  <si>
    <t>ZWE</t>
  </si>
  <si>
    <t>AFG</t>
  </si>
  <si>
    <t>ARM</t>
  </si>
  <si>
    <t>AZE</t>
  </si>
  <si>
    <t>BHR</t>
  </si>
  <si>
    <t>BGD</t>
  </si>
  <si>
    <t>BTN</t>
  </si>
  <si>
    <t>BRN</t>
  </si>
  <si>
    <t>KHM</t>
  </si>
  <si>
    <t>CHN</t>
  </si>
  <si>
    <t>GEO</t>
  </si>
  <si>
    <t>IND</t>
  </si>
  <si>
    <t>IDN</t>
  </si>
  <si>
    <t>IRN</t>
  </si>
  <si>
    <t>IRQ</t>
  </si>
  <si>
    <t>ISR</t>
  </si>
  <si>
    <t>JOR</t>
  </si>
  <si>
    <t>KAZ</t>
  </si>
  <si>
    <t>PRK</t>
  </si>
  <si>
    <t>KWT</t>
  </si>
  <si>
    <t>KGZ</t>
  </si>
  <si>
    <t>LAO</t>
  </si>
  <si>
    <t>LBN</t>
  </si>
  <si>
    <t>MYS</t>
  </si>
  <si>
    <t>MDV</t>
  </si>
  <si>
    <t>MNG</t>
  </si>
  <si>
    <t>MMR</t>
  </si>
  <si>
    <t>NPL</t>
  </si>
  <si>
    <t>OMN</t>
  </si>
  <si>
    <t>PAK</t>
  </si>
  <si>
    <t>PSE</t>
  </si>
  <si>
    <t>PHL</t>
  </si>
  <si>
    <t>QAT</t>
  </si>
  <si>
    <t>KOR</t>
  </si>
  <si>
    <t>LKA</t>
  </si>
  <si>
    <t>SYR</t>
  </si>
  <si>
    <t>TJK</t>
  </si>
  <si>
    <t>THA</t>
  </si>
  <si>
    <t>TUR</t>
  </si>
  <si>
    <t>TKM</t>
  </si>
  <si>
    <t>UZB</t>
  </si>
  <si>
    <t>VNM</t>
  </si>
  <si>
    <t>YEM</t>
  </si>
  <si>
    <t>ALB</t>
  </si>
  <si>
    <t>BLR</t>
  </si>
  <si>
    <t>BIH</t>
  </si>
  <si>
    <t>MKD</t>
  </si>
  <si>
    <t>MDA</t>
  </si>
  <si>
    <t>MNE</t>
  </si>
  <si>
    <t>RUS</t>
  </si>
  <si>
    <t>SRB</t>
  </si>
  <si>
    <t>UKR</t>
  </si>
  <si>
    <t>ATG</t>
  </si>
  <si>
    <t>BHS</t>
  </si>
  <si>
    <t>BRB</t>
  </si>
  <si>
    <t>BLZ</t>
  </si>
  <si>
    <t>CRI</t>
  </si>
  <si>
    <t>CUB</t>
  </si>
  <si>
    <t>DMA</t>
  </si>
  <si>
    <t>DOM</t>
  </si>
  <si>
    <t>SLV</t>
  </si>
  <si>
    <t>GTM</t>
  </si>
  <si>
    <t>HTI</t>
  </si>
  <si>
    <t>HND</t>
  </si>
  <si>
    <t>JAM</t>
  </si>
  <si>
    <t>MEX</t>
  </si>
  <si>
    <t>NIC</t>
  </si>
  <si>
    <t>PAN</t>
  </si>
  <si>
    <t>KNA</t>
  </si>
  <si>
    <t>LCA</t>
  </si>
  <si>
    <t>VCT</t>
  </si>
  <si>
    <t>TTO</t>
  </si>
  <si>
    <t>TLS</t>
  </si>
  <si>
    <t>FJI</t>
  </si>
  <si>
    <t>KIR</t>
  </si>
  <si>
    <t>MHL</t>
  </si>
  <si>
    <t>FSM</t>
  </si>
  <si>
    <t>NRU</t>
  </si>
  <si>
    <t>PLW</t>
  </si>
  <si>
    <t>PNG</t>
  </si>
  <si>
    <t>WSM</t>
  </si>
  <si>
    <t>SLB</t>
  </si>
  <si>
    <t>TON</t>
  </si>
  <si>
    <t>TUV</t>
  </si>
  <si>
    <t>VUT</t>
  </si>
  <si>
    <t>ARG</t>
  </si>
  <si>
    <t>BOL</t>
  </si>
  <si>
    <t>BRA</t>
  </si>
  <si>
    <t>CHL</t>
  </si>
  <si>
    <t>COL</t>
  </si>
  <si>
    <t>ECU</t>
  </si>
  <si>
    <t>GUY</t>
  </si>
  <si>
    <t>PRY</t>
  </si>
  <si>
    <t>PER</t>
  </si>
  <si>
    <t>SUR</t>
  </si>
  <si>
    <t>URY</t>
  </si>
  <si>
    <t>VEN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</si>
  <si>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</si>
  <si>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</si>
  <si>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</si>
  <si>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</si>
  <si>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</si>
  <si>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</si>
  <si>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</si>
  <si>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Azerbaijan</t>
  </si>
  <si>
    <t>Bahamas</t>
  </si>
  <si>
    <t>Bahrain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</si>
  <si>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</si>
  <si>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</si>
  <si>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</si>
  <si>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</si>
  <si>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</si>
  <si>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</si>
  <si>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</si>
  <si>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</si>
  <si>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</si>
  <si>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</si>
  <si>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</si>
  <si>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Cabo Verde</t>
  </si>
  <si>
    <t>Cambodia</t>
  </si>
  <si>
    <t>Cameroon</t>
  </si>
  <si>
    <t>Chad</t>
  </si>
  <si>
    <t>Chile</t>
  </si>
  <si>
    <t>Colombia</t>
  </si>
  <si>
    <t>Comoros</t>
  </si>
  <si>
    <t>Congo</t>
  </si>
  <si>
    <t>Costa Rica</t>
  </si>
  <si>
    <t>Côte d'Ivoire</t>
  </si>
  <si>
    <t>Cuba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</si>
  <si>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</si>
  <si>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</si>
  <si>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</si>
  <si>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</si>
  <si>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</si>
  <si>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</si>
  <si>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</si>
  <si>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Fiji</t>
  </si>
  <si>
    <t>Gabon</t>
  </si>
  <si>
    <t>Gambia</t>
  </si>
  <si>
    <t>Georgia</t>
  </si>
  <si>
    <t>Ghana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</si>
  <si>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</si>
  <si>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</si>
  <si>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</si>
  <si>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</si>
  <si>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</si>
  <si>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</si>
  <si>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</si>
  <si>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</si>
  <si>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</si>
  <si>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Israel</t>
  </si>
  <si>
    <t>Jamaica</t>
  </si>
  <si>
    <t>Kazakhstan</t>
  </si>
  <si>
    <t>Kiribati</t>
  </si>
  <si>
    <t>Korea Republic of</t>
  </si>
  <si>
    <t>Kuwait</t>
  </si>
  <si>
    <t>Kyrgyzstan</t>
  </si>
  <si>
    <t>Lao PDR</t>
  </si>
  <si>
    <t>Lesotho</t>
  </si>
  <si>
    <t>Liberia</t>
  </si>
  <si>
    <t>Libya</t>
  </si>
  <si>
    <t>Madagascar</t>
  </si>
  <si>
    <t>Malawi</t>
  </si>
  <si>
    <t>Malaysia</t>
  </si>
  <si>
    <t>Maldives</t>
  </si>
  <si>
    <t>Marshall Islands</t>
  </si>
  <si>
    <t>Mauritius</t>
  </si>
  <si>
    <t>Mexico</t>
  </si>
  <si>
    <t>Micronesia</t>
  </si>
  <si>
    <t>Moldova Republic of</t>
  </si>
  <si>
    <t>Mongolia</t>
  </si>
  <si>
    <t>Montenegro</t>
  </si>
  <si>
    <t>Morocco</t>
  </si>
  <si>
    <t>Mozambique</t>
  </si>
  <si>
    <t>Namibia</t>
  </si>
  <si>
    <t>Nauru</t>
  </si>
  <si>
    <t>Nepal</t>
  </si>
  <si>
    <t>Nicaragua</t>
  </si>
  <si>
    <t>Niger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</si>
  <si>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</si>
  <si>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</si>
  <si>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</si>
  <si>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</si>
  <si>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</si>
  <si>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</si>
  <si>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</si>
  <si>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</si>
  <si>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Qatar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</si>
  <si>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</si>
  <si>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</si>
  <si>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</si>
  <si>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</si>
  <si>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</si>
  <si>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</si>
  <si>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</si>
  <si>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</si>
  <si>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</si>
  <si>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</t>
  </si>
  <si>
    <t>Sierra Leone</t>
  </si>
  <si>
    <t>Solomon Islands</t>
  </si>
  <si>
    <t>Somalia</t>
  </si>
  <si>
    <t>South Africa</t>
  </si>
  <si>
    <t>Sri Lanka</t>
  </si>
  <si>
    <t>Sudan</t>
  </si>
  <si>
    <t>Suriname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</si>
  <si>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</si>
  <si>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</si>
  <si>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</si>
  <si>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</si>
  <si>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</si>
  <si>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</si>
  <si>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</si>
  <si>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</si>
  <si>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Turkmenistan</t>
  </si>
  <si>
    <t>Tuvalu</t>
  </si>
  <si>
    <t>Uganda</t>
  </si>
  <si>
    <t>Ukraine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</si>
  <si>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</si>
  <si>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</si>
  <si>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</si>
  <si>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</si>
  <si>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</si>
  <si>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</si>
  <si>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</si>
  <si>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</si>
  <si>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HRP</t>
  </si>
  <si>
    <t>Yes</t>
  </si>
  <si>
    <t>No</t>
  </si>
  <si>
    <t>CAR</t>
  </si>
  <si>
    <t>Response Plan Type</t>
  </si>
  <si>
    <t>People in Need</t>
  </si>
  <si>
    <t>People Targeted</t>
  </si>
  <si>
    <t>ISO3 Country Code</t>
  </si>
  <si>
    <t>DRC</t>
  </si>
  <si>
    <t>oPt</t>
  </si>
  <si>
    <t>CERF Food Insecurity</t>
  </si>
  <si>
    <t>Food Insecurity</t>
  </si>
  <si>
    <t>IASC Early Warning - Seriousness</t>
  </si>
  <si>
    <t>IASC Early Warning - Type</t>
  </si>
  <si>
    <t>IASC Early Warning - Score</t>
  </si>
  <si>
    <t>CIRV - CERF Index for Risk and Vulnerability</t>
  </si>
  <si>
    <t>Human Rights Score (100=worst)</t>
  </si>
  <si>
    <t>IOM</t>
  </si>
  <si>
    <t>UNICEF</t>
  </si>
  <si>
    <t>WFP</t>
  </si>
  <si>
    <t>UNHCR</t>
  </si>
  <si>
    <t>FAO</t>
  </si>
  <si>
    <t>OCHA</t>
  </si>
  <si>
    <t>UNDP</t>
  </si>
  <si>
    <t>UNFPA</t>
  </si>
  <si>
    <t>WHO</t>
  </si>
  <si>
    <t>Original Requirements</t>
  </si>
  <si>
    <t>Prevalence of Conflict</t>
  </si>
  <si>
    <t xml:space="preserve">Change of Conflict </t>
  </si>
  <si>
    <t>UCDP - Violent Conflict</t>
  </si>
  <si>
    <t>PTS- Human Rights Level (5=worst)</t>
  </si>
  <si>
    <t xml:space="preserve">General Information </t>
  </si>
  <si>
    <t>CERF Violent Conflict score</t>
  </si>
  <si>
    <t>CERF Change of Conflict</t>
  </si>
  <si>
    <t xml:space="preserve">HRP </t>
  </si>
  <si>
    <t xml:space="preserve">Other </t>
  </si>
  <si>
    <t xml:space="preserve">No </t>
  </si>
  <si>
    <t xml:space="preserve">Yes </t>
  </si>
  <si>
    <t>Funding Coverage (%)</t>
  </si>
  <si>
    <t>3RP-SYR</t>
  </si>
  <si>
    <t xml:space="preserve">China </t>
  </si>
  <si>
    <t>UCDP - Intensity level</t>
  </si>
  <si>
    <t>Can be considered for UFE 2019-2</t>
  </si>
  <si>
    <t xml:space="preserve">Country with FTS-tracked appeal/plan </t>
  </si>
  <si>
    <t>Country with non-FTS-tracked humanitarian programming</t>
  </si>
  <si>
    <t xml:space="preserve">Country </t>
  </si>
  <si>
    <t>yes</t>
  </si>
  <si>
    <t xml:space="preserve">INFORM score 2019 mid year </t>
  </si>
  <si>
    <t xml:space="preserve">WFP VAM </t>
  </si>
  <si>
    <t>Human Rights &amp; VAW</t>
  </si>
  <si>
    <t>ISO3</t>
  </si>
  <si>
    <t>Earthquake</t>
  </si>
  <si>
    <t>Flood</t>
  </si>
  <si>
    <t>Tsunami</t>
  </si>
  <si>
    <t>Tropical Cyclone</t>
  </si>
  <si>
    <t>Drought</t>
  </si>
  <si>
    <t>Natural</t>
  </si>
  <si>
    <t>Projected Conflict Risk</t>
  </si>
  <si>
    <t>Current Highly Violent Conflict Intensity</t>
  </si>
  <si>
    <t>Human</t>
  </si>
  <si>
    <t>HAZARD &amp; EXPOSURE</t>
  </si>
  <si>
    <t>Development &amp; Deprivation</t>
  </si>
  <si>
    <t>Inequality</t>
  </si>
  <si>
    <t>Aid Dependency</t>
  </si>
  <si>
    <t>Socio-Economic Vulnerability</t>
  </si>
  <si>
    <t>Uprooted people</t>
  </si>
  <si>
    <t>Health Conditions</t>
  </si>
  <si>
    <t>Children U5</t>
  </si>
  <si>
    <t>Recent Shocks</t>
  </si>
  <si>
    <t>Food Security</t>
  </si>
  <si>
    <t>Other Vulnerable Groups</t>
  </si>
  <si>
    <t>Vulnerable Groups</t>
  </si>
  <si>
    <t>VULNERABILITY</t>
  </si>
  <si>
    <t>DRR</t>
  </si>
  <si>
    <t>Governance</t>
  </si>
  <si>
    <t>Institutional</t>
  </si>
  <si>
    <t>Communication</t>
  </si>
  <si>
    <t>Physical infrastructure</t>
  </si>
  <si>
    <t>Access to health care</t>
  </si>
  <si>
    <t>Infrastructure</t>
  </si>
  <si>
    <t>LACK OF COPING CAPACITY</t>
  </si>
  <si>
    <t>INFORM RISK</t>
  </si>
  <si>
    <t>(a-z)</t>
  </si>
  <si>
    <t>(0-10)</t>
  </si>
  <si>
    <t>RISK CLASS</t>
  </si>
  <si>
    <t>(Very Low-Very High)</t>
  </si>
  <si>
    <t>Turkey</t>
  </si>
  <si>
    <t>North Macedonia</t>
  </si>
  <si>
    <t>Eswatini</t>
  </si>
  <si>
    <t>FEWSNet Food Assistance Outlook Brief May 2019</t>
  </si>
  <si>
    <t>Lebanon</t>
  </si>
  <si>
    <t>Jordan</t>
  </si>
  <si>
    <t>Egypt</t>
  </si>
  <si>
    <t>ssa</t>
  </si>
  <si>
    <t>ZIM</t>
  </si>
  <si>
    <t>NA</t>
  </si>
  <si>
    <t>ZAM</t>
  </si>
  <si>
    <t>eca</t>
  </si>
  <si>
    <t>YUG</t>
  </si>
  <si>
    <t>Yugoslavia</t>
  </si>
  <si>
    <t>Yugoslavia, Socialist Federal Republic of</t>
  </si>
  <si>
    <t>Yugoslavia/Serbia and Montenegro</t>
  </si>
  <si>
    <t>Yugoslavia, Federal Republic of</t>
  </si>
  <si>
    <t>mena</t>
  </si>
  <si>
    <t>YPR</t>
  </si>
  <si>
    <t>South Yemen</t>
  </si>
  <si>
    <t>Yemen People's Republic</t>
  </si>
  <si>
    <t>YAR</t>
  </si>
  <si>
    <t>North Yemen</t>
  </si>
  <si>
    <t>Yemen Arab Republic</t>
  </si>
  <si>
    <t>ESH</t>
  </si>
  <si>
    <t>Western Sahara</t>
  </si>
  <si>
    <t>eap</t>
  </si>
  <si>
    <t>DRV</t>
  </si>
  <si>
    <t>Vietnam</t>
  </si>
  <si>
    <t>lac</t>
  </si>
  <si>
    <t>Venezuela, Bolivarian Republic of</t>
  </si>
  <si>
    <t>VAN</t>
  </si>
  <si>
    <t>URU</t>
  </si>
  <si>
    <t>na</t>
  </si>
  <si>
    <t>USA</t>
  </si>
  <si>
    <t>United States</t>
  </si>
  <si>
    <t>GBR</t>
  </si>
  <si>
    <t>UKG</t>
  </si>
  <si>
    <t>United Kingdom</t>
  </si>
  <si>
    <t>ARE</t>
  </si>
  <si>
    <t>UAE</t>
  </si>
  <si>
    <t>United Arab Emirates</t>
  </si>
  <si>
    <t>TRI</t>
  </si>
  <si>
    <t>TOG</t>
  </si>
  <si>
    <t>TMP</t>
  </si>
  <si>
    <t>ETM</t>
  </si>
  <si>
    <t>East Timor (Timor L'este)</t>
  </si>
  <si>
    <t>THI</t>
  </si>
  <si>
    <t>TAZ</t>
  </si>
  <si>
    <t>Tanzania, United Republic of</t>
  </si>
  <si>
    <t>TAJ</t>
  </si>
  <si>
    <t>TWN</t>
  </si>
  <si>
    <t>TAW</t>
  </si>
  <si>
    <t>Taiwan</t>
  </si>
  <si>
    <t>Taiwan, Province of China</t>
  </si>
  <si>
    <t>Syria</t>
  </si>
  <si>
    <t>Syrian Arab Republic</t>
  </si>
  <si>
    <t>CHE</t>
  </si>
  <si>
    <t>Switzerland</t>
  </si>
  <si>
    <t>SWE</t>
  </si>
  <si>
    <t>SWD</t>
  </si>
  <si>
    <t>Sweden</t>
  </si>
  <si>
    <t>SWA</t>
  </si>
  <si>
    <t>Swaziland</t>
  </si>
  <si>
    <t>SUD</t>
  </si>
  <si>
    <t>sa</t>
  </si>
  <si>
    <t>SRI</t>
  </si>
  <si>
    <t>ESP</t>
  </si>
  <si>
    <t>SPN</t>
  </si>
  <si>
    <t>Spain</t>
  </si>
  <si>
    <t>Soviet Union</t>
  </si>
  <si>
    <t>South Sudan</t>
  </si>
  <si>
    <t>SAF</t>
  </si>
  <si>
    <t>SOL</t>
  </si>
  <si>
    <t>SVN</t>
  </si>
  <si>
    <t>Slovenia</t>
  </si>
  <si>
    <t>SVK</t>
  </si>
  <si>
    <t>SLO</t>
  </si>
  <si>
    <t>Slovakia</t>
  </si>
  <si>
    <t>SGP</t>
  </si>
  <si>
    <t>SIN</t>
  </si>
  <si>
    <t>Singapore</t>
  </si>
  <si>
    <t>SIE</t>
  </si>
  <si>
    <t>SEY</t>
  </si>
  <si>
    <t>SAU</t>
  </si>
  <si>
    <t>Saudi Arabia</t>
  </si>
  <si>
    <t>SMR</t>
  </si>
  <si>
    <t>SNM</t>
  </si>
  <si>
    <t>San Marino</t>
  </si>
  <si>
    <t>SVG</t>
  </si>
  <si>
    <t>St. Vincent and the Grenadines</t>
  </si>
  <si>
    <t>SLU</t>
  </si>
  <si>
    <t>St. Lucia</t>
  </si>
  <si>
    <t>SKN</t>
  </si>
  <si>
    <t>St. Kitts and Nevis</t>
  </si>
  <si>
    <t>Russia</t>
  </si>
  <si>
    <t>ROM</t>
  </si>
  <si>
    <t>Romania</t>
  </si>
  <si>
    <t>PRI</t>
  </si>
  <si>
    <t>Puerto Rico</t>
  </si>
  <si>
    <t>PRT</t>
  </si>
  <si>
    <t>POR</t>
  </si>
  <si>
    <t>Portugal</t>
  </si>
  <si>
    <t>POL</t>
  </si>
  <si>
    <t>Poland</t>
  </si>
  <si>
    <t>PHI</t>
  </si>
  <si>
    <t>PAR</t>
  </si>
  <si>
    <t>WBG</t>
  </si>
  <si>
    <t>Palestinian Authority</t>
  </si>
  <si>
    <t>Palestine, State of</t>
  </si>
  <si>
    <t>PAL</t>
  </si>
  <si>
    <t>OMA</t>
  </si>
  <si>
    <t>NOR</t>
  </si>
  <si>
    <t>Norway</t>
  </si>
  <si>
    <t>NIG</t>
  </si>
  <si>
    <t>Nigeria</t>
  </si>
  <si>
    <t>NIR</t>
  </si>
  <si>
    <t>NZL</t>
  </si>
  <si>
    <t>NEW</t>
  </si>
  <si>
    <t>New Zealand</t>
  </si>
  <si>
    <t>NLD</t>
  </si>
  <si>
    <t>NTH</t>
  </si>
  <si>
    <t>Netherlands</t>
  </si>
  <si>
    <t>NEP</t>
  </si>
  <si>
    <t>NAU</t>
  </si>
  <si>
    <t>MYA</t>
  </si>
  <si>
    <t>Myanmar</t>
  </si>
  <si>
    <t>MZM</t>
  </si>
  <si>
    <t>MOR</t>
  </si>
  <si>
    <t>MON</t>
  </si>
  <si>
    <t>MCO</t>
  </si>
  <si>
    <t>MNC</t>
  </si>
  <si>
    <t>Monaco</t>
  </si>
  <si>
    <t>MLD</t>
  </si>
  <si>
    <t>Moldova</t>
  </si>
  <si>
    <t>Moldova, Republic of</t>
  </si>
  <si>
    <t>Micronesia, Federated States of</t>
  </si>
  <si>
    <t>MAS</t>
  </si>
  <si>
    <t>MAA</t>
  </si>
  <si>
    <t>Mauritania</t>
  </si>
  <si>
    <t>MSI</t>
  </si>
  <si>
    <t>MLT</t>
  </si>
  <si>
    <t>Malta</t>
  </si>
  <si>
    <t>Mali</t>
  </si>
  <si>
    <t>MAD</t>
  </si>
  <si>
    <t>MAL</t>
  </si>
  <si>
    <t>MAW</t>
  </si>
  <si>
    <t>MAG</t>
  </si>
  <si>
    <t>MAC</t>
  </si>
  <si>
    <t>Macedonia</t>
  </si>
  <si>
    <t>Macedonia, the former Yugoslav Republic of</t>
  </si>
  <si>
    <t>LUX</t>
  </si>
  <si>
    <t>Luxembourg</t>
  </si>
  <si>
    <t>LTU</t>
  </si>
  <si>
    <t>LIT</t>
  </si>
  <si>
    <t>Lithuania</t>
  </si>
  <si>
    <t>LIE</t>
  </si>
  <si>
    <t>Liechtenstein</t>
  </si>
  <si>
    <t>LIB</t>
  </si>
  <si>
    <t>LES</t>
  </si>
  <si>
    <t>LEB</t>
  </si>
  <si>
    <t>LVA</t>
  </si>
  <si>
    <t>LAT</t>
  </si>
  <si>
    <t>Latvia</t>
  </si>
  <si>
    <t>Laos</t>
  </si>
  <si>
    <t>Lao People's Democratic Republic</t>
  </si>
  <si>
    <t>KYR</t>
  </si>
  <si>
    <t>Kyrgyz Republic</t>
  </si>
  <si>
    <t>KUW</t>
  </si>
  <si>
    <t>KSV</t>
  </si>
  <si>
    <t>KOS</t>
  </si>
  <si>
    <t>Kosovo</t>
  </si>
  <si>
    <t>ROK</t>
  </si>
  <si>
    <t>South Korea (Republic of Korea)</t>
  </si>
  <si>
    <t>Korea, Republic of</t>
  </si>
  <si>
    <t>North Korea (Democratc People's Republic of Korea)</t>
  </si>
  <si>
    <t>Korea, Democratic People's Republic of</t>
  </si>
  <si>
    <t>Kenya</t>
  </si>
  <si>
    <t>KZK</t>
  </si>
  <si>
    <t>JPN</t>
  </si>
  <si>
    <t>Japan</t>
  </si>
  <si>
    <t>ITA</t>
  </si>
  <si>
    <t>Italy</t>
  </si>
  <si>
    <t>Israel in pre-1967 borders</t>
  </si>
  <si>
    <t>Israel in Occupied Territories</t>
  </si>
  <si>
    <t>Israel and Occupied Territories</t>
  </si>
  <si>
    <t>IRL</t>
  </si>
  <si>
    <t>IRE</t>
  </si>
  <si>
    <t>Ireland</t>
  </si>
  <si>
    <t>Iraq</t>
  </si>
  <si>
    <t>Iran, Islamic Republic of</t>
  </si>
  <si>
    <t>INS</t>
  </si>
  <si>
    <t>ISL</t>
  </si>
  <si>
    <t>ICE</t>
  </si>
  <si>
    <t>Iceland</t>
  </si>
  <si>
    <t>HUN</t>
  </si>
  <si>
    <t>Hungary</t>
  </si>
  <si>
    <t>HON</t>
  </si>
  <si>
    <t>HAI</t>
  </si>
  <si>
    <t>GUI</t>
  </si>
  <si>
    <t>GUA</t>
  </si>
  <si>
    <t>GRD</t>
  </si>
  <si>
    <t>GRN</t>
  </si>
  <si>
    <t>Grenada</t>
  </si>
  <si>
    <t>GRC</t>
  </si>
  <si>
    <t>Greece</t>
  </si>
  <si>
    <t>DEU</t>
  </si>
  <si>
    <t>GMY</t>
  </si>
  <si>
    <t>Germany</t>
  </si>
  <si>
    <t>GFR</t>
  </si>
  <si>
    <t>Germany, West</t>
  </si>
  <si>
    <t>German Federal Republic</t>
  </si>
  <si>
    <t>GDR</t>
  </si>
  <si>
    <t>Germany, East</t>
  </si>
  <si>
    <t>German Democratic Republic</t>
  </si>
  <si>
    <t>GRG</t>
  </si>
  <si>
    <t>Hamas/Gaza</t>
  </si>
  <si>
    <t>Gaza (Hamas)</t>
  </si>
  <si>
    <t>GAM</t>
  </si>
  <si>
    <t>FRA</t>
  </si>
  <si>
    <t>FRN</t>
  </si>
  <si>
    <t>France</t>
  </si>
  <si>
    <t>FIN</t>
  </si>
  <si>
    <t xml:space="preserve">Finland </t>
  </si>
  <si>
    <t>Finland</t>
  </si>
  <si>
    <t>FIJ</t>
  </si>
  <si>
    <t>European Union</t>
  </si>
  <si>
    <t>Ethiopia</t>
  </si>
  <si>
    <t>EST</t>
  </si>
  <si>
    <t>Estonia</t>
  </si>
  <si>
    <t>EQG</t>
  </si>
  <si>
    <t>SAL</t>
  </si>
  <si>
    <t>DNK</t>
  </si>
  <si>
    <t>DEN</t>
  </si>
  <si>
    <t>Denmark</t>
  </si>
  <si>
    <t>CZE</t>
  </si>
  <si>
    <t>Czechoslovakia</t>
  </si>
  <si>
    <t>CZR</t>
  </si>
  <si>
    <t>Czech Republic</t>
  </si>
  <si>
    <t>CYP</t>
  </si>
  <si>
    <t>Cyprus</t>
  </si>
  <si>
    <t>HRV</t>
  </si>
  <si>
    <t>CRO</t>
  </si>
  <si>
    <t>Croatia</t>
  </si>
  <si>
    <t>CDI</t>
  </si>
  <si>
    <t>Ivory Coast (Cote d'Ivoire)</t>
  </si>
  <si>
    <t>Cote d'Ivoire</t>
  </si>
  <si>
    <t>COS</t>
  </si>
  <si>
    <t>ZAR</t>
  </si>
  <si>
    <t>Democratic Republic of the Congo</t>
  </si>
  <si>
    <t>Congo, the Democratic Republic of the</t>
  </si>
  <si>
    <t>CON</t>
  </si>
  <si>
    <t>China</t>
  </si>
  <si>
    <t>CHA</t>
  </si>
  <si>
    <t>CEN</t>
  </si>
  <si>
    <t>Central African Republic</t>
  </si>
  <si>
    <t>CAN</t>
  </si>
  <si>
    <t>Canada</t>
  </si>
  <si>
    <t>CAO</t>
  </si>
  <si>
    <t>CAM</t>
  </si>
  <si>
    <t>CAP</t>
  </si>
  <si>
    <t>Cape Verde</t>
  </si>
  <si>
    <t>BUI</t>
  </si>
  <si>
    <t>Burundi</t>
  </si>
  <si>
    <t>BFO</t>
  </si>
  <si>
    <t>Burkina Faso</t>
  </si>
  <si>
    <t>BGR</t>
  </si>
  <si>
    <t>BUL</t>
  </si>
  <si>
    <t>Bulgaria</t>
  </si>
  <si>
    <t>BRU</t>
  </si>
  <si>
    <t>Brunei</t>
  </si>
  <si>
    <t>BOT</t>
  </si>
  <si>
    <t>BOS</t>
  </si>
  <si>
    <t>Bolivia, Plurinational State of</t>
  </si>
  <si>
    <t>BHU</t>
  </si>
  <si>
    <t>BEL</t>
  </si>
  <si>
    <t>Belgium</t>
  </si>
  <si>
    <t>BAR</t>
  </si>
  <si>
    <t>BNG</t>
  </si>
  <si>
    <t>BAH</t>
  </si>
  <si>
    <t>BHM</t>
  </si>
  <si>
    <t>AUT</t>
  </si>
  <si>
    <t>AUS</t>
  </si>
  <si>
    <t>Austria</t>
  </si>
  <si>
    <t>AUL</t>
  </si>
  <si>
    <t>Australia</t>
  </si>
  <si>
    <t>AAB</t>
  </si>
  <si>
    <t>ANG</t>
  </si>
  <si>
    <t>ADO</t>
  </si>
  <si>
    <t>AND</t>
  </si>
  <si>
    <t>Andorra</t>
  </si>
  <si>
    <t>ALG</t>
  </si>
  <si>
    <t xml:space="preserve">Average </t>
  </si>
  <si>
    <t>PTS_S</t>
  </si>
  <si>
    <t>PTS_H</t>
  </si>
  <si>
    <t>PTS_A</t>
  </si>
  <si>
    <t>Region</t>
  </si>
  <si>
    <t>UN_Code_N</t>
  </si>
  <si>
    <t>WordBank_Code_A</t>
  </si>
  <si>
    <t>COW_Code_N</t>
  </si>
  <si>
    <t>COW_Code_A</t>
  </si>
  <si>
    <t>Year</t>
  </si>
  <si>
    <t>Country_OLD</t>
  </si>
  <si>
    <t>Country</t>
  </si>
  <si>
    <t>war</t>
  </si>
  <si>
    <t>minor</t>
  </si>
  <si>
    <t xml:space="preserve">minor </t>
  </si>
  <si>
    <t>FAO Crop Prospects and Food Situation March 2019-Q1</t>
  </si>
  <si>
    <t>shortfall</t>
  </si>
  <si>
    <t>widespread</t>
  </si>
  <si>
    <t>widepread</t>
  </si>
  <si>
    <t xml:space="preserve">localized </t>
  </si>
  <si>
    <t>Korea DPR</t>
  </si>
  <si>
    <t>-</t>
  </si>
  <si>
    <t>A</t>
  </si>
  <si>
    <t>PC</t>
  </si>
  <si>
    <t>ATTITUDEVIOL</t>
  </si>
  <si>
    <t>VIOLWOMEN</t>
  </si>
  <si>
    <t>HKG</t>
  </si>
  <si>
    <t>ROU</t>
  </si>
  <si>
    <t>Value</t>
  </si>
  <si>
    <t>TIME</t>
  </si>
  <si>
    <t>FREQUENCY</t>
  </si>
  <si>
    <t>MEASURE</t>
  </si>
  <si>
    <t>SUBJECT</t>
  </si>
  <si>
    <t>INDICATOR</t>
  </si>
  <si>
    <t>LOCATION</t>
  </si>
  <si>
    <t>PREVVIOLLIFETIME</t>
  </si>
  <si>
    <t>IDX</t>
  </si>
  <si>
    <t>LAWSEXHARASS</t>
  </si>
  <si>
    <t>LAWRAPE</t>
  </si>
  <si>
    <t>LAWDOMVIOL</t>
  </si>
  <si>
    <t>Row Labels</t>
  </si>
  <si>
    <t>Grand Total</t>
  </si>
  <si>
    <t>(Multiple Items)</t>
  </si>
  <si>
    <r>
      <rPr>
        <b/>
        <u/>
        <sz val="11"/>
        <color theme="1"/>
        <rFont val="Calibri"/>
        <family val="2"/>
        <scheme val="minor"/>
      </rPr>
      <t>Attitudes toward violence: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The percentage of women who agree that a husband/partner is justified in beating his wife/partner under certain circumstances
</t>
    </r>
    <r>
      <rPr>
        <b/>
        <u/>
        <sz val="11"/>
        <color theme="1"/>
        <rFont val="Calibri"/>
        <family val="2"/>
        <scheme val="minor"/>
      </rPr>
      <t xml:space="preserve">
Prevalence of violence in the lifetime: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The percentage of women who have experienced physical and/or sexual violence from an intimate partner at some time in their life
</t>
    </r>
    <r>
      <rPr>
        <sz val="11"/>
        <color rgb="FFFF0000"/>
        <rFont val="Calibri"/>
        <family val="2"/>
        <scheme val="minor"/>
      </rPr>
      <t>Laws on domestic violence, laws on rape and laws on sexual harassment are presented as values ranging from 0 to 1, with 0 meaning there are legislation in place to address the issue and 1 meaning that there are no legislation in place.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>Laws on domestic violence:</t>
    </r>
    <r>
      <rPr>
        <u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Whether the legal framework offers women legal protection from domestic violence</t>
    </r>
    <r>
      <rPr>
        <u/>
        <sz val="11"/>
        <color theme="1"/>
        <rFont val="Calibri"/>
        <family val="2"/>
        <scheme val="minor"/>
      </rPr>
      <t xml:space="preserve">
</t>
    </r>
    <r>
      <rPr>
        <b/>
        <u/>
        <sz val="11"/>
        <color theme="1"/>
        <rFont val="Calibri"/>
        <family val="2"/>
        <scheme val="minor"/>
      </rPr>
      <t xml:space="preserve">Laws on rape: </t>
    </r>
    <r>
      <rPr>
        <sz val="11"/>
        <color theme="1"/>
        <rFont val="Calibri"/>
        <family val="2"/>
        <scheme val="minor"/>
      </rPr>
      <t xml:space="preserve">Whether the legal framework offers women legal protection from rape
</t>
    </r>
    <r>
      <rPr>
        <b/>
        <u/>
        <sz val="11"/>
        <color theme="1"/>
        <rFont val="Calibri"/>
        <family val="2"/>
        <scheme val="minor"/>
      </rPr>
      <t xml:space="preserve">Laws on sexual harassment: </t>
    </r>
    <r>
      <rPr>
        <sz val="11"/>
        <color theme="1"/>
        <rFont val="Calibri"/>
        <family val="2"/>
        <scheme val="minor"/>
      </rPr>
      <t>Whether the legal framework offers women legal protection from sexual harassment</t>
    </r>
  </si>
  <si>
    <t>19.1</t>
  </si>
  <si>
    <t>692, 600, 670, 625, 696</t>
  </si>
  <si>
    <t>630, 365</t>
  </si>
  <si>
    <t>516, 522, 530, 452, 501, 475, 451, 500, 2</t>
  </si>
  <si>
    <t>471, 483, 436</t>
  </si>
  <si>
    <t>371, 305, 771, 211, 434, 760, 346, 439, 516, 811, 471, 20, 483, 710, 316, 390, 651, 92, 366, 530, 375, 220, 420, 260, 452, 90, 438, 310, 850, 325, 437, 663, 501, 367, 450, 368, 580, 435, 70, 790, 210, 920, 436, 475, 385, 770, 235, 360, 433, 451, 230, 780, 380, 225, 461, 616, 640, 200, 2</t>
  </si>
  <si>
    <t>900, 211, 220, 663, 210, 670, 200, 2</t>
  </si>
  <si>
    <t>version</t>
  </si>
  <si>
    <t>region</t>
  </si>
  <si>
    <t>gwno_loc</t>
  </si>
  <si>
    <t>gwno_b_2nd</t>
  </si>
  <si>
    <t>gwno_b</t>
  </si>
  <si>
    <t>gwno_a_2nd</t>
  </si>
  <si>
    <t>gwno_a</t>
  </si>
  <si>
    <t>ep_end_prec</t>
  </si>
  <si>
    <t>ep_end_date</t>
  </si>
  <si>
    <t>ep_end</t>
  </si>
  <si>
    <t>start_prec2</t>
  </si>
  <si>
    <t>start_date2</t>
  </si>
  <si>
    <t>start_prec</t>
  </si>
  <si>
    <t>start_date</t>
  </si>
  <si>
    <t>type_of_conflict</t>
  </si>
  <si>
    <t>cumulative_intensity</t>
  </si>
  <si>
    <t>intensity_level</t>
  </si>
  <si>
    <t>year</t>
  </si>
  <si>
    <t>location</t>
  </si>
  <si>
    <t>conflict_id</t>
  </si>
  <si>
    <t xml:space="preserve">Percentage (0-100) </t>
  </si>
  <si>
    <t xml:space="preserve">Funding Analysis 2019 </t>
  </si>
  <si>
    <t xml:space="preserve">Revised Requirements </t>
  </si>
  <si>
    <t>Amount funded ($)</t>
  </si>
  <si>
    <t>UN Funding Requirements ($)</t>
  </si>
  <si>
    <t xml:space="preserve">UN Funding received ($) </t>
  </si>
  <si>
    <t xml:space="preserve">UN Funding Coverage (%) </t>
  </si>
  <si>
    <t>INFROM Risk</t>
  </si>
  <si>
    <t xml:space="preserve"> IASC Early Warning, Early Action &amp; Readiness Report</t>
  </si>
  <si>
    <t>Funding Information on CBPFs</t>
  </si>
  <si>
    <t xml:space="preserve">Funding Coverage (%) </t>
  </si>
  <si>
    <t>Funding Information for FTS-tracked Appeals/Plans as of 5 December 2018</t>
  </si>
  <si>
    <t xml:space="preserve">Revised Requirements 
</t>
  </si>
  <si>
    <t xml:space="preserve">Outside the Plan funding </t>
  </si>
  <si>
    <t>Total funding received (in the plan and out)</t>
  </si>
  <si>
    <t>Funding coverage % including in/ouside the plan</t>
  </si>
  <si>
    <t>CBPFs - Contributions (CBPF BI)</t>
  </si>
  <si>
    <t>UN Funding - Requirements</t>
  </si>
  <si>
    <t>UN Funding</t>
  </si>
  <si>
    <t>UN Funding - Coverage %</t>
  </si>
  <si>
    <t>CBPFs - Allocations  (CBPF BI)</t>
  </si>
  <si>
    <t>CBPFs - Balance (Calculation based on CBPF BI)</t>
  </si>
  <si>
    <t>UN funding for non-FTS tracked humanitarian programming as of 30 November 2018</t>
  </si>
  <si>
    <t xml:space="preserve">Funding Ananlysis 2018 </t>
  </si>
  <si>
    <t xml:space="preserve">moderate </t>
  </si>
  <si>
    <t>health</t>
  </si>
  <si>
    <t xml:space="preserve">conflict </t>
  </si>
  <si>
    <t>very high</t>
  </si>
  <si>
    <t>high</t>
  </si>
  <si>
    <t xml:space="preserve">high </t>
  </si>
  <si>
    <t>drought</t>
  </si>
  <si>
    <t>economic &amp; drought</t>
  </si>
  <si>
    <t>OECD VAW (100 worst)</t>
  </si>
  <si>
    <t xml:space="preserve">PTS &amp; OECD VAM </t>
  </si>
  <si>
    <t xml:space="preserve">Sum of Percentage (0-100) </t>
  </si>
  <si>
    <t xml:space="preserve">VAW Score </t>
  </si>
  <si>
    <t xml:space="preserve">LAW Component </t>
  </si>
  <si>
    <t>ATTITUDE &amp; PREVALENCE</t>
  </si>
  <si>
    <t>VAW Score (1-100)</t>
  </si>
  <si>
    <t>VAW Score (3 comp)</t>
  </si>
  <si>
    <t>VAW Score (5 comp)</t>
  </si>
  <si>
    <t>Column Labels</t>
  </si>
  <si>
    <t>Count of SUBJECT</t>
  </si>
  <si>
    <t xml:space="preserve">Amount Funded ($)
</t>
  </si>
  <si>
    <t>Total funding received in &amp; outside the plan/appeal (%)</t>
  </si>
  <si>
    <t>Outside the Plan/Appeal funding ($)</t>
  </si>
  <si>
    <t>IASC Scale-Up</t>
  </si>
  <si>
    <t>IASC L3</t>
  </si>
  <si>
    <t>Appeal</t>
  </si>
  <si>
    <t>Required (US$)</t>
  </si>
  <si>
    <t>Funded (US$)</t>
  </si>
  <si>
    <t>Coverage (%)</t>
  </si>
  <si>
    <t>Afghanistan 2019</t>
  </si>
  <si>
    <t>Burundi 2019</t>
  </si>
  <si>
    <t>Cameroon 2019</t>
  </si>
  <si>
    <t>Central African Republic 2019</t>
  </si>
  <si>
    <t>Chad 2019</t>
  </si>
  <si>
    <t>Democratic Republic of the Congo 2019</t>
  </si>
  <si>
    <t>Ethiopia 2019</t>
  </si>
  <si>
    <t>Haiti 2019</t>
  </si>
  <si>
    <t>Iraq 2019</t>
  </si>
  <si>
    <t>Libya 2019</t>
  </si>
  <si>
    <t>Madagascar Flash Appeal 2019</t>
  </si>
  <si>
    <t>Mali 2019</t>
  </si>
  <si>
    <t>Mozambique Humanitarian Response Plan 2019</t>
  </si>
  <si>
    <t>Myanmar 2019</t>
  </si>
  <si>
    <t>Niger 2019</t>
  </si>
  <si>
    <t>Nigeria 2019</t>
  </si>
  <si>
    <t>occupied Palestinian territory 2019  (part of 2018-2020 HRP)</t>
  </si>
  <si>
    <t>Regional Refugee and Migrant Response Plan (for Refugees and Migrants from Venezuela)</t>
  </si>
  <si>
    <t>Somalia 2019</t>
  </si>
  <si>
    <t>South Sudan 2019</t>
  </si>
  <si>
    <t>Sudan 2019</t>
  </si>
  <si>
    <t>Syria Humanitarian Response Plan 2019</t>
  </si>
  <si>
    <t>Syria Refugee Response and Resilience Plan (3RP) 2019</t>
  </si>
  <si>
    <t>Ukraine Humanitarian Response Plan (HRP) 2019</t>
  </si>
  <si>
    <t>Yemen 2019</t>
  </si>
  <si>
    <t>Zimbabwe Flash Appeal 2019</t>
  </si>
  <si>
    <t>Bangladesh: 2019 Joint Response Plan for Rohingya Humanitarian Crisis (January-December)</t>
  </si>
  <si>
    <t>Burkina Faso 2019</t>
  </si>
  <si>
    <t>DPR Korea Needs and Priorities 2019</t>
  </si>
  <si>
    <t>Islamic Republic of Iran: Floods Response Plan (April 2019)</t>
  </si>
  <si>
    <t>Pakistan 2019</t>
  </si>
  <si>
    <t>Received 2019 R1 CERF UFE allocation</t>
  </si>
  <si>
    <t>UN funding for non-FTS tracked humanitarian programming as of 24 June 2019</t>
  </si>
  <si>
    <t>CIRV</t>
  </si>
  <si>
    <t>FEWSNet Food Assistance Outlook Brief June 2019</t>
  </si>
  <si>
    <r>
      <rPr>
        <sz val="11"/>
        <color theme="1"/>
        <rFont val="Calibri"/>
        <family val="2"/>
        <scheme val="minor"/>
      </rPr>
      <t>Average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percentage</t>
    </r>
    <r>
      <rPr>
        <b/>
        <sz val="11"/>
        <color theme="1"/>
        <rFont val="Calibri"/>
        <family val="2"/>
        <scheme val="minor"/>
      </rPr>
      <t xml:space="preserve"> </t>
    </r>
  </si>
  <si>
    <t>*</t>
  </si>
  <si>
    <t>Ranking</t>
  </si>
  <si>
    <t>countries with FTS-tracked Appeals/Plans</t>
  </si>
  <si>
    <t>Tier 1 Support</t>
  </si>
  <si>
    <t>Tier 2 Support</t>
  </si>
  <si>
    <t>Total Tier Score</t>
  </si>
  <si>
    <t xml:space="preserve">DPRK </t>
  </si>
  <si>
    <t xml:space="preserve">Afghanistan </t>
  </si>
  <si>
    <t>TOTAL</t>
  </si>
  <si>
    <t>Revised Scenarios for ERC</t>
  </si>
  <si>
    <r>
      <t xml:space="preserve">1. Revised Scenario - 9 countries ($80m) 
</t>
    </r>
    <r>
      <rPr>
        <sz val="14"/>
        <color theme="1"/>
        <rFont val="Calibri"/>
        <family val="2"/>
        <scheme val="minor"/>
      </rPr>
      <t>- inlcuding Bangladesh and Libya
- decreased allocation to Angola and Rwanda as porposed by the ERC</t>
    </r>
  </si>
  <si>
    <t xml:space="preserve">Non-HRP recommendations </t>
  </si>
  <si>
    <t>HRP recommendations</t>
  </si>
  <si>
    <t>RRP Parent</t>
  </si>
  <si>
    <t>Requirements</t>
  </si>
  <si>
    <t>Response Plan Funding</t>
  </si>
  <si>
    <t>Funding gap</t>
  </si>
  <si>
    <t>Covered</t>
  </si>
  <si>
    <t>Funding Gap</t>
  </si>
  <si>
    <t>% of Total Funding Gap</t>
  </si>
  <si>
    <t>Other Funding</t>
  </si>
  <si>
    <t>Total Funding (on FTS)</t>
  </si>
  <si>
    <t>Covered based Total Funding</t>
  </si>
  <si>
    <t xml:space="preserve">Difference funding inside and outside HRP </t>
  </si>
  <si>
    <t xml:space="preserve">$20m equally </t>
  </si>
  <si>
    <t xml:space="preserve">$60m based on funding gap </t>
  </si>
  <si>
    <t>Allocation (calculated)</t>
  </si>
  <si>
    <t xml:space="preserve">Percentage of funding gap </t>
  </si>
  <si>
    <t>Suggested allocation (adjusted)</t>
  </si>
  <si>
    <t>% adjusted</t>
  </si>
  <si>
    <t xml:space="preserve">% of funding gap </t>
  </si>
  <si>
    <t xml:space="preserve">Sudan </t>
  </si>
  <si>
    <t xml:space="preserve">Bangladesh </t>
  </si>
  <si>
    <t xml:space="preserve">JRP </t>
  </si>
  <si>
    <t xml:space="preserve">Libya </t>
  </si>
  <si>
    <t>HRP/3RP</t>
  </si>
  <si>
    <t>DPRK</t>
  </si>
  <si>
    <t>N&amp;P</t>
  </si>
  <si>
    <t xml:space="preserve">Republic of Congo </t>
  </si>
  <si>
    <t>3RP</t>
  </si>
  <si>
    <t xml:space="preserve">DRC 3RP </t>
  </si>
  <si>
    <t xml:space="preserve">Rwanda </t>
  </si>
  <si>
    <t>Burundi 3RP, DRC 3RP</t>
  </si>
  <si>
    <t xml:space="preserve">Angola </t>
  </si>
  <si>
    <r>
      <t xml:space="preserve">2. Revised Scenario - 8 countries ($80m)
</t>
    </r>
    <r>
      <rPr>
        <sz val="14"/>
        <color theme="1"/>
        <rFont val="Calibri"/>
        <family val="2"/>
        <scheme val="minor"/>
      </rPr>
      <t xml:space="preserve">- inlcuding Bangladesh
- excluding Libya
- no major decrease of allocation to Angola </t>
    </r>
  </si>
  <si>
    <t>Allocation (adjusted)</t>
  </si>
  <si>
    <r>
      <t xml:space="preserve">3. Revised Scenario - 8 countries ($80m) 
</t>
    </r>
    <r>
      <rPr>
        <sz val="14"/>
        <color theme="1"/>
        <rFont val="Calibri"/>
        <family val="2"/>
        <scheme val="minor"/>
      </rPr>
      <t>- inlcuding Libya 
- excluding Bangladesh</t>
    </r>
  </si>
  <si>
    <t>Finial Scenario recommended to ERC &amp; DERC on 29 June 2018</t>
  </si>
  <si>
    <t>#</t>
  </si>
  <si>
    <t>Funding requirements*</t>
  </si>
  <si>
    <t>Funding gap ($)*</t>
  </si>
  <si>
    <t>Funding gap (%)*</t>
  </si>
  <si>
    <t>Allocation amount</t>
  </si>
  <si>
    <t>Percentage of funding gap</t>
  </si>
  <si>
    <t>$1400m</t>
  </si>
  <si>
    <t>$1107m</t>
  </si>
  <si>
    <t>$25m</t>
  </si>
  <si>
    <t xml:space="preserve">CAR </t>
  </si>
  <si>
    <t>$516m</t>
  </si>
  <si>
    <t>$408m</t>
  </si>
  <si>
    <t>$15m</t>
  </si>
  <si>
    <t xml:space="preserve">Burundi </t>
  </si>
  <si>
    <t>$142m</t>
  </si>
  <si>
    <t>$120m</t>
  </si>
  <si>
    <t>$10m</t>
  </si>
  <si>
    <t>$111m</t>
  </si>
  <si>
    <t>$101m</t>
  </si>
  <si>
    <t>$77m</t>
  </si>
  <si>
    <t>$68m</t>
  </si>
  <si>
    <t>$7m</t>
  </si>
  <si>
    <t xml:space="preserve">RoC </t>
  </si>
  <si>
    <t>$66m</t>
  </si>
  <si>
    <t>$64m</t>
  </si>
  <si>
    <t>$56m</t>
  </si>
  <si>
    <t>$6m</t>
  </si>
  <si>
    <t>Top 3 Scenarios presented to the Chief of CERF on 27 June 2018
Agreed to put 2nd Scenario forward to ERC/DERC)</t>
  </si>
  <si>
    <t xml:space="preserve">1st Scenario </t>
  </si>
  <si>
    <t>2nd Scenario</t>
  </si>
  <si>
    <t>3rd Scenario</t>
  </si>
  <si>
    <t>Adjustment %</t>
  </si>
  <si>
    <t xml:space="preserve">Ethiopia </t>
  </si>
  <si>
    <t xml:space="preserve">Rep. of Congo </t>
  </si>
  <si>
    <t xml:space="preserve">Madagascar </t>
  </si>
  <si>
    <t xml:space="preserve">Jordan </t>
  </si>
  <si>
    <t xml:space="preserve">Reference Scenarios </t>
  </si>
  <si>
    <t>1st Scenario "Inclusivity" 11 countries (6 HRP and 5 non-HRP)</t>
  </si>
  <si>
    <t xml:space="preserve">Reason for adjustment </t>
  </si>
  <si>
    <t xml:space="preserve">10% of funding gap </t>
  </si>
  <si>
    <t xml:space="preserve">HDRP </t>
  </si>
  <si>
    <t xml:space="preserve">None </t>
  </si>
  <si>
    <t xml:space="preserve">Syria 3RP </t>
  </si>
  <si>
    <t xml:space="preserve">3RP </t>
  </si>
  <si>
    <t>2nd Scenario "Impact" ($80m) 8 countries (5 HRP and 3 non-HRP)</t>
  </si>
  <si>
    <t>Non-HRP Final voting</t>
  </si>
  <si>
    <t>Revised Requirements</t>
  </si>
  <si>
    <t xml:space="preserve">Fudning gap </t>
  </si>
  <si>
    <t xml:space="preserve">Decreased by $2m </t>
  </si>
  <si>
    <t xml:space="preserve">Decreased by $1m </t>
  </si>
  <si>
    <t>Increased by $1m</t>
  </si>
  <si>
    <t>3th Scenario ($80m) 10 countries (6 HRP &amp; 4 non-HRP)</t>
  </si>
  <si>
    <t>4th Scenario ($80m) 7countries without Ethiopia, Bangladesh &amp; Jordan</t>
  </si>
  <si>
    <t>5th Scenario ($80m) 8 countries without Bangladeshn &amp; Jordan</t>
  </si>
  <si>
    <t>Recommended Scenarios for ERC/TMT</t>
  </si>
  <si>
    <t>!</t>
  </si>
  <si>
    <t>Countries with non-FTS-tracked humanitarian programming</t>
  </si>
  <si>
    <t xml:space="preserve">Eritrea </t>
  </si>
  <si>
    <t>Notes</t>
  </si>
  <si>
    <t>RRP</t>
  </si>
  <si>
    <t>Other</t>
  </si>
  <si>
    <t>HRP (expected revision)</t>
  </si>
  <si>
    <t>HRP/Other</t>
  </si>
  <si>
    <t xml:space="preserve">25% equally </t>
  </si>
  <si>
    <t xml:space="preserve">75% based on funding gap </t>
  </si>
  <si>
    <r>
      <t xml:space="preserve">2. Scenario B - 9 countries ($75M)
</t>
    </r>
    <r>
      <rPr>
        <sz val="14"/>
        <color theme="1"/>
        <rFont val="Calibri"/>
        <family val="2"/>
        <scheme val="minor"/>
      </rPr>
      <t>- Inlcuding Cameroon (which received 2019 R1 CERF UFE allocation)</t>
    </r>
  </si>
  <si>
    <r>
      <t xml:space="preserve">3. Scenario C - 7 countries ($75M) 
</t>
    </r>
    <r>
      <rPr>
        <sz val="14"/>
        <color theme="1"/>
        <rFont val="Calibri"/>
        <family val="2"/>
        <scheme val="minor"/>
      </rPr>
      <t>- Includes Sudan
- Excludes Cameroon, Libya and Eritrea</t>
    </r>
  </si>
  <si>
    <t>Received CERF allocation in 2019</t>
  </si>
  <si>
    <t>RR</t>
  </si>
  <si>
    <t>UF</t>
  </si>
  <si>
    <r>
      <t xml:space="preserve">1. Scenario A - 8 countries ($75M) 
</t>
    </r>
    <r>
      <rPr>
        <sz val="14"/>
        <color theme="1"/>
        <rFont val="Calibri"/>
        <family val="2"/>
        <scheme val="minor"/>
      </rPr>
      <t>- CERF's preferred scenario to ensure targeted impact for least-funded emergencies</t>
    </r>
  </si>
  <si>
    <r>
      <t xml:space="preserve">Scenario A - 7 countries ($75M) 
</t>
    </r>
    <r>
      <rPr>
        <sz val="14"/>
        <color theme="1"/>
        <rFont val="Calibri"/>
        <family val="2"/>
        <scheme val="minor"/>
      </rPr>
      <t>- CERF's preferred scenario to ensure targeted impact for least-funded emergencies</t>
    </r>
  </si>
  <si>
    <t>Scenario A</t>
  </si>
  <si>
    <t>Scenario B</t>
  </si>
  <si>
    <t>Scenario C</t>
  </si>
  <si>
    <t>Total Requirements ($)</t>
  </si>
  <si>
    <t>Non-HRP countries recommended by UFEWG</t>
  </si>
  <si>
    <t>UFEWG votes for HRP countries</t>
  </si>
  <si>
    <t xml:space="preserve">Funding Information for FTS-tracked Appeals/Plans as of 1 July 2019  </t>
  </si>
  <si>
    <r>
      <t xml:space="preserve">Scenario C - 7 countries ($75M) 
</t>
    </r>
    <r>
      <rPr>
        <sz val="14"/>
        <color theme="1"/>
        <rFont val="Calibri"/>
        <family val="2"/>
        <scheme val="minor"/>
      </rPr>
      <t>- Includes Sudan
- Excludes Cameroon, Libya and Eritrea</t>
    </r>
  </si>
  <si>
    <r>
      <t xml:space="preserve">Scenario B - 8 countries ($75M)
</t>
    </r>
    <r>
      <rPr>
        <sz val="14"/>
        <color theme="1"/>
        <rFont val="Calibri"/>
        <family val="2"/>
        <scheme val="minor"/>
      </rPr>
      <t>- Inlcudes a top-up to Cameroon (which received 2019 R1 CERF UFE allocation)</t>
    </r>
  </si>
  <si>
    <t>None</t>
  </si>
  <si>
    <r>
      <t xml:space="preserve">Scenario D - 7 countries ($75M)
</t>
    </r>
    <r>
      <rPr>
        <sz val="14"/>
        <color theme="1"/>
        <rFont val="Calibri"/>
        <family val="2"/>
        <scheme val="minor"/>
      </rPr>
      <t>- Includes Sudan 
- Excludes DPRK
- An additional $5M to be used as top-up to the six countries listed and/or to one additional country (Cameroon top-up, Ecuador or Eritrea)</t>
    </r>
  </si>
  <si>
    <r>
      <t xml:space="preserve">Scenario D Final  - 7 countries ($75M)
</t>
    </r>
    <r>
      <rPr>
        <sz val="14"/>
        <color theme="1"/>
        <rFont val="Calibri"/>
        <family val="2"/>
        <scheme val="minor"/>
      </rPr>
      <t>- Includes Sudan 
- Excludes DPRK
- An additional $5M to be used as top-up to the six countries listed and/or to one additional country (Cameroon top-up, Ecuador or Eritrea)</t>
    </r>
  </si>
  <si>
    <t>Selected for UFE allocation?</t>
  </si>
  <si>
    <t>CERF - IASC Early Warning - Score</t>
  </si>
  <si>
    <t>N/A</t>
  </si>
  <si>
    <t xml:space="preserve">CERF - INFORM score 2019 mid year </t>
  </si>
  <si>
    <t xml:space="preserve"> IASC Early Warning - Score</t>
  </si>
  <si>
    <t>CERF - Food Insecurity</t>
  </si>
  <si>
    <t>CERF - Change of Conflict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</si>
</sst>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_-;\-* #,##0_-;_-* &quot;-&quot;??_-;_-@_-"/>
    <numFmt numFmtId="168" formatCode="_-* #,##0.00_-;_-* #,##0.00\-;_-* &quot;-&quot;??_-;_-@_-"/>
    <numFmt numFmtId="169" formatCode="&quot;$&quot;#,##0\ ;\(&quot;$&quot;#,##0\)"/>
    <numFmt numFmtId="170" formatCode="_-* #,##0\ _F_B_-;\-* #,##0\ _F_B_-;_-* &quot;-&quot;\ _F_B_-;_-@_-"/>
    <numFmt numFmtId="171" formatCode="_-* #,##0.00\ _F_B_-;\-* #,##0.00\ _F_B_-;_-* &quot;-&quot;??\ _F_B_-;_-@_-"/>
    <numFmt numFmtId="172" formatCode="_(&quot;€&quot;* #,##0.00_);_(&quot;€&quot;* \(#,##0.00\);_(&quot;€&quot;* &quot;-&quot;??_);_(@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##0.0"/>
    <numFmt numFmtId="176" formatCode="##0.0\ \|"/>
    <numFmt numFmtId="177" formatCode="_-* #,##0\ &quot;FB&quot;_-;\-* #,##0\ &quot;FB&quot;_-;_-* &quot;-&quot;\ &quot;FB&quot;_-;_-@_-"/>
    <numFmt numFmtId="178" formatCode="_-* #,##0.00\ &quot;FB&quot;_-;\-* #,##0.00\ &quot;FB&quot;_-;_-* &quot;-&quot;??\ &quot;FB&quot;_-;_-@_-"/>
    <numFmt numFmtId="179" formatCode="_ * #,##0.00_ ;_ * \-#,##0.00_ ;_ * &quot;-&quot;??_ ;_ @_ "/>
    <numFmt numFmtId="180" formatCode="#.##,,&quot;M&quot;"/>
    <numFmt numFmtId="181" formatCode="&quot;$&quot;#,,&quot;M&quot;"/>
    <numFmt numFmtId="182" formatCode="\$#,,&quot;M&quot;;"/>
    <numFmt numFmtId="183" formatCode="0.0%"/>
    <numFmt numFmtId="184" formatCode="0_);[Red]\(0\)"/>
    <numFmt numFmtId="185" formatCode="_-* #,##0.0_-;\-* #,##0.0_-;_-* &quot;-&quot;??_-;_-@_-"/>
    <numFmt numFmtId="186" formatCode="0.0_);[Red]\(0.0\)"/>
    <numFmt numFmtId="187" formatCode="&quot;$&quot;#.000,,&quot;M&quot;"/>
    <numFmt numFmtId="188" formatCode="&quot;$&quot;#.00,,&quot;M&quot;"/>
    <numFmt numFmtId="189" formatCode="&quot;$&quot;#.0,,&quot;M&quot;"/>
    <numFmt numFmtId="190" formatCode="&quot;$&quot;#,##0.00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libri Light"/>
      <family val="2"/>
      <scheme val="maj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i/>
      <sz val="11"/>
      <color indexed="23"/>
      <name val="Arial"/>
      <family val="2"/>
    </font>
    <font>
      <sz val="8"/>
      <color indexed="8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u/>
      <sz val="8.25"/>
      <color indexed="12"/>
      <name val="Calibri"/>
      <family val="2"/>
    </font>
    <font>
      <sz val="11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20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b/>
      <i/>
      <sz val="9"/>
      <name val="Century Gothic"/>
      <family val="2"/>
    </font>
    <font>
      <b/>
      <sz val="10"/>
      <color theme="1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sz val="10"/>
      <color rgb="FF4D4C4D"/>
      <name val="Arial"/>
      <family val="2"/>
    </font>
    <font>
      <sz val="10"/>
      <color rgb="FFFF0000"/>
      <name val="Arial"/>
      <family val="2"/>
    </font>
    <font>
      <b/>
      <sz val="10"/>
      <color rgb="FF323232"/>
      <name val="Arial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i/>
      <sz val="10"/>
      <color theme="8" tint="-0.249977111117893"/>
      <name val="Arial"/>
      <family val="2"/>
    </font>
    <font>
      <b/>
      <sz val="10"/>
      <color theme="2" tint="-0.749992370372631"/>
      <name val="Arial"/>
      <family val="2"/>
    </font>
    <font>
      <sz val="10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323232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9"/>
      <name val="Century Gothic"/>
      <family val="2"/>
    </font>
    <font>
      <i/>
      <sz val="9"/>
      <color theme="1"/>
      <name val="Century Gothic"/>
      <family val="2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E74B5"/>
      <name val="Arial"/>
      <family val="2"/>
    </font>
    <font>
      <b/>
      <sz val="11"/>
      <color rgb="FFC00000"/>
      <name val="Arial"/>
      <family val="2"/>
    </font>
    <font>
      <sz val="11"/>
      <color rgb="FF2E74B5"/>
      <name val="Arial"/>
      <family val="2"/>
    </font>
    <font>
      <sz val="11"/>
      <color rgb="FFC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3" tint="0.59999389629810485"/>
      <name val="Calibri"/>
      <family val="2"/>
      <scheme val="minor"/>
    </font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000000"/>
      <name val="Calibri"/>
    </font>
    <font>
      <sz val="11"/>
      <color rgb="FFFF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5F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CC8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rgb="FFEFEFEF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D0E0E3"/>
        <bgColor rgb="FFD0E0E3"/>
      </patternFill>
    </fill>
    <fill>
      <patternFill patternType="solid">
        <fgColor theme="2"/>
        <bgColor rgb="FFEFEFEF"/>
      </patternFill>
    </fill>
  </fills>
  <borders count="10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9"/>
      </left>
      <right style="thin">
        <color indexed="9"/>
      </right>
      <top style="thick">
        <color theme="0"/>
      </top>
      <bottom style="thin">
        <color theme="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ck">
        <color theme="0"/>
      </left>
      <right style="thin">
        <color indexed="9"/>
      </right>
      <top style="thick">
        <color theme="0"/>
      </top>
      <bottom style="thin">
        <color theme="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ck">
        <color theme="0"/>
      </left>
      <right style="thin">
        <color indexed="9"/>
      </right>
      <top/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C00000"/>
      </right>
      <top style="thin">
        <color indexed="64"/>
      </top>
      <bottom/>
      <diagonal/>
    </border>
    <border>
      <left style="medium">
        <color rgb="FFC00000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C00000"/>
      </right>
      <top/>
      <bottom style="thin">
        <color indexed="64"/>
      </bottom>
      <diagonal/>
    </border>
    <border>
      <left style="medium">
        <color rgb="FFC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70C0"/>
      </top>
      <bottom style="medium">
        <color rgb="FF5B9BD5"/>
      </bottom>
      <diagonal/>
    </border>
    <border>
      <left/>
      <right style="medium">
        <color rgb="FFC00000"/>
      </right>
      <top style="medium">
        <color rgb="FF0070C0"/>
      </top>
      <bottom style="medium">
        <color rgb="FF5B9BD5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/>
      <bottom/>
      <diagonal/>
    </border>
    <border>
      <left/>
      <right/>
      <top/>
      <bottom style="medium">
        <color rgb="FF5B9BD5"/>
      </bottom>
      <diagonal/>
    </border>
    <border>
      <left/>
      <right style="medium">
        <color rgb="FFC00000"/>
      </right>
      <top/>
      <bottom style="medium">
        <color rgb="FF5B9BD5"/>
      </bottom>
      <diagonal/>
    </border>
    <border>
      <left/>
      <right/>
      <top/>
      <bottom style="medium">
        <color rgb="FFC00000"/>
      </bottom>
      <diagonal/>
    </border>
    <border>
      <left/>
      <right/>
      <top/>
      <bottom style="medium">
        <color rgb="FFFF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609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3" applyNumberFormat="0" applyAlignment="0" applyProtection="0"/>
    <xf numFmtId="0" fontId="7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9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3" applyNumberFormat="0" applyAlignment="0" applyProtection="0"/>
    <xf numFmtId="0" fontId="18" fillId="0" borderId="5" applyNumberFormat="0" applyFill="0" applyAlignment="0" applyProtection="0"/>
    <xf numFmtId="0" fontId="19" fillId="34" borderId="0" applyNumberFormat="0" applyBorder="0" applyAlignment="0" applyProtection="0"/>
    <xf numFmtId="0" fontId="5" fillId="5" borderId="7" applyNumberFormat="0" applyFont="0" applyAlignment="0" applyProtection="0"/>
    <xf numFmtId="0" fontId="20" fillId="31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0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3" applyNumberFormat="0" applyAlignment="0" applyProtection="0"/>
    <xf numFmtId="0" fontId="30" fillId="40" borderId="4" applyNumberFormat="0" applyAlignment="0" applyProtection="0"/>
    <xf numFmtId="0" fontId="31" fillId="40" borderId="3" applyNumberFormat="0" applyAlignment="0" applyProtection="0"/>
    <xf numFmtId="0" fontId="32" fillId="0" borderId="5" applyNumberFormat="0" applyFill="0" applyAlignment="0" applyProtection="0"/>
    <xf numFmtId="0" fontId="33" fillId="41" borderId="6" applyNumberFormat="0" applyAlignment="0" applyProtection="0"/>
    <xf numFmtId="0" fontId="34" fillId="0" borderId="0" applyNumberFormat="0" applyFill="0" applyBorder="0" applyAlignment="0" applyProtection="0"/>
    <xf numFmtId="0" fontId="1" fillId="42" borderId="7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6" fillId="66" borderId="0" applyNumberFormat="0" applyBorder="0" applyAlignment="0" applyProtection="0"/>
    <xf numFmtId="0" fontId="6" fillId="22" borderId="0" applyNumberFormat="0" applyBorder="0" applyAlignment="0" applyProtection="0"/>
    <xf numFmtId="0" fontId="6" fillId="21" borderId="0" applyNumberFormat="0" applyBorder="0" applyAlignment="0" applyProtection="0"/>
    <xf numFmtId="0" fontId="5" fillId="15" borderId="0" applyNumberFormat="0" applyBorder="0" applyAlignment="0" applyProtection="0"/>
    <xf numFmtId="0" fontId="6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19" borderId="0" applyNumberFormat="0" applyBorder="0" applyAlignment="0" applyProtection="0"/>
    <xf numFmtId="0" fontId="5" fillId="13" borderId="0" applyNumberFormat="0" applyBorder="0" applyAlignment="0" applyProtection="0"/>
    <xf numFmtId="44" fontId="37" fillId="0" borderId="0" applyFont="0" applyFill="0" applyBorder="0" applyAlignment="0" applyProtection="0"/>
    <xf numFmtId="0" fontId="5" fillId="9" borderId="0" applyNumberFormat="0" applyBorder="0" applyAlignment="0" applyProtection="0"/>
    <xf numFmtId="0" fontId="6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36" fillId="74" borderId="0" applyNumberFormat="0" applyBorder="0" applyAlignment="0" applyProtection="0"/>
    <xf numFmtId="0" fontId="36" fillId="72" borderId="0" applyNumberFormat="0" applyBorder="0" applyAlignment="0" applyProtection="0"/>
    <xf numFmtId="0" fontId="36" fillId="75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36" fillId="78" borderId="0" applyNumberFormat="0" applyBorder="0" applyAlignment="0" applyProtection="0"/>
    <xf numFmtId="0" fontId="36" fillId="79" borderId="0" applyNumberFormat="0" applyBorder="0" applyAlignment="0" applyProtection="0"/>
    <xf numFmtId="0" fontId="36" fillId="75" borderId="0" applyNumberFormat="0" applyBorder="0" applyAlignment="0" applyProtection="0"/>
    <xf numFmtId="0" fontId="38" fillId="37" borderId="0" applyNumberFormat="0" applyBorder="0" applyAlignment="0" applyProtection="0"/>
    <xf numFmtId="0" fontId="31" fillId="80" borderId="3" applyNumberFormat="0" applyAlignment="0" applyProtection="0"/>
    <xf numFmtId="0" fontId="39" fillId="0" borderId="11" applyNumberFormat="0" applyFill="0" applyAlignment="0" applyProtection="0"/>
    <xf numFmtId="0" fontId="40" fillId="0" borderId="10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37" fillId="0" borderId="0"/>
    <xf numFmtId="0" fontId="5" fillId="42" borderId="7" applyNumberFormat="0" applyFont="0" applyAlignment="0" applyProtection="0"/>
    <xf numFmtId="0" fontId="30" fillId="80" borderId="4" applyNumberFormat="0" applyAlignment="0" applyProtection="0"/>
    <xf numFmtId="0" fontId="42" fillId="0" borderId="0" applyNumberFormat="0" applyFill="0" applyBorder="0" applyAlignment="0" applyProtection="0"/>
    <xf numFmtId="0" fontId="2" fillId="0" borderId="13" applyNumberFormat="0" applyFill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37" fillId="0" borderId="0"/>
    <xf numFmtId="43" fontId="37" fillId="0" borderId="0" applyFont="0" applyFill="0" applyBorder="0" applyAlignment="0" applyProtection="0"/>
    <xf numFmtId="0" fontId="37" fillId="0" borderId="0"/>
    <xf numFmtId="0" fontId="43" fillId="0" borderId="0">
      <alignment vertical="top"/>
    </xf>
    <xf numFmtId="0" fontId="43" fillId="0" borderId="0">
      <alignment vertical="top"/>
    </xf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44" fillId="83" borderId="0" applyNumberFormat="0" applyBorder="0" applyAlignment="0" applyProtection="0"/>
    <xf numFmtId="0" fontId="5" fillId="83" borderId="0" applyNumberFormat="0" applyBorder="0" applyAlignment="0" applyProtection="0"/>
    <xf numFmtId="0" fontId="44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71" borderId="0" applyNumberFormat="0" applyBorder="0" applyAlignment="0" applyProtection="0"/>
    <xf numFmtId="0" fontId="44" fillId="85" borderId="0" applyNumberFormat="0" applyBorder="0" applyAlignment="0" applyProtection="0"/>
    <xf numFmtId="0" fontId="5" fillId="85" borderId="0" applyNumberFormat="0" applyBorder="0" applyAlignment="0" applyProtection="0"/>
    <xf numFmtId="0" fontId="5" fillId="72" borderId="0" applyNumberFormat="0" applyBorder="0" applyAlignment="0" applyProtection="0"/>
    <xf numFmtId="0" fontId="5" fillId="70" borderId="0" applyNumberFormat="0" applyBorder="0" applyAlignment="0" applyProtection="0"/>
    <xf numFmtId="0" fontId="44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3" borderId="0" applyNumberFormat="0" applyBorder="0" applyAlignment="0" applyProtection="0"/>
    <xf numFmtId="0" fontId="5" fillId="71" borderId="0" applyNumberFormat="0" applyBorder="0" applyAlignment="0" applyProtection="0"/>
    <xf numFmtId="0" fontId="5" fillId="85" borderId="0" applyNumberFormat="0" applyBorder="0" applyAlignment="0" applyProtection="0"/>
    <xf numFmtId="0" fontId="5" fillId="72" borderId="0" applyNumberFormat="0" applyBorder="0" applyAlignment="0" applyProtection="0"/>
    <xf numFmtId="0" fontId="5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3" borderId="0" applyNumberFormat="0" applyBorder="0" applyAlignment="0" applyProtection="0"/>
    <xf numFmtId="0" fontId="6" fillId="74" borderId="0" applyNumberFormat="0" applyBorder="0" applyAlignment="0" applyProtection="0"/>
    <xf numFmtId="0" fontId="45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72" borderId="0" applyNumberFormat="0" applyBorder="0" applyAlignment="0" applyProtection="0"/>
    <xf numFmtId="0" fontId="6" fillId="75" borderId="0" applyNumberFormat="0" applyBorder="0" applyAlignment="0" applyProtection="0"/>
    <xf numFmtId="0" fontId="45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76" borderId="0" applyNumberFormat="0" applyBorder="0" applyAlignment="0" applyProtection="0"/>
    <xf numFmtId="0" fontId="6" fillId="74" borderId="0" applyNumberFormat="0" applyBorder="0" applyAlignment="0" applyProtection="0"/>
    <xf numFmtId="0" fontId="6" fillId="85" borderId="0" applyNumberFormat="0" applyBorder="0" applyAlignment="0" applyProtection="0"/>
    <xf numFmtId="0" fontId="6" fillId="72" borderId="0" applyNumberFormat="0" applyBorder="0" applyAlignment="0" applyProtection="0"/>
    <xf numFmtId="0" fontId="6" fillId="75" borderId="0" applyNumberFormat="0" applyBorder="0" applyAlignment="0" applyProtection="0"/>
    <xf numFmtId="0" fontId="6" fillId="86" borderId="0" applyNumberFormat="0" applyBorder="0" applyAlignment="0" applyProtection="0"/>
    <xf numFmtId="0" fontId="6" fillId="76" borderId="0" applyNumberFormat="0" applyBorder="0" applyAlignment="0" applyProtection="0"/>
    <xf numFmtId="0" fontId="6" fillId="77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75" borderId="0" applyNumberFormat="0" applyBorder="0" applyAlignment="0" applyProtection="0"/>
    <xf numFmtId="0" fontId="45" fillId="86" borderId="0" applyNumberFormat="0" applyBorder="0" applyAlignment="0" applyProtection="0"/>
    <xf numFmtId="0" fontId="6" fillId="86" borderId="0" applyNumberFormat="0" applyBorder="0" applyAlignment="0" applyProtection="0"/>
    <xf numFmtId="0" fontId="45" fillId="87" borderId="0" applyNumberFormat="0" applyBorder="0" applyAlignment="0" applyProtection="0"/>
    <xf numFmtId="0" fontId="6" fillId="87" borderId="0" applyNumberFormat="0" applyBorder="0" applyAlignment="0" applyProtection="0"/>
    <xf numFmtId="0" fontId="37" fillId="0" borderId="0" applyNumberFormat="0" applyFill="0" applyBorder="0" applyAlignment="0" applyProtection="0"/>
    <xf numFmtId="0" fontId="46" fillId="80" borderId="16" applyNumberFormat="0" applyAlignment="0" applyProtection="0"/>
    <xf numFmtId="0" fontId="47" fillId="88" borderId="17"/>
    <xf numFmtId="0" fontId="48" fillId="89" borderId="18">
      <alignment horizontal="right" vertical="top" wrapText="1"/>
    </xf>
    <xf numFmtId="0" fontId="49" fillId="80" borderId="16" applyNumberFormat="0" applyAlignment="0" applyProtection="0"/>
    <xf numFmtId="0" fontId="47" fillId="0" borderId="15"/>
    <xf numFmtId="0" fontId="50" fillId="0" borderId="19" applyNumberFormat="0" applyFill="0" applyAlignment="0" applyProtection="0"/>
    <xf numFmtId="0" fontId="7" fillId="90" borderId="20" applyNumberFormat="0" applyAlignment="0" applyProtection="0"/>
    <xf numFmtId="0" fontId="51" fillId="90" borderId="20" applyNumberFormat="0" applyAlignment="0" applyProtection="0"/>
    <xf numFmtId="0" fontId="52" fillId="81" borderId="0">
      <alignment horizontal="center"/>
    </xf>
    <xf numFmtId="0" fontId="53" fillId="81" borderId="0">
      <alignment horizontal="center" vertical="center"/>
    </xf>
    <xf numFmtId="0" fontId="6" fillId="77" borderId="0" applyNumberFormat="0" applyBorder="0" applyAlignment="0" applyProtection="0"/>
    <xf numFmtId="0" fontId="6" fillId="78" borderId="0" applyNumberFormat="0" applyBorder="0" applyAlignment="0" applyProtection="0"/>
    <xf numFmtId="0" fontId="6" fillId="79" borderId="0" applyNumberFormat="0" applyBorder="0" applyAlignment="0" applyProtection="0"/>
    <xf numFmtId="0" fontId="6" fillId="75" borderId="0" applyNumberFormat="0" applyBorder="0" applyAlignment="0" applyProtection="0"/>
    <xf numFmtId="0" fontId="6" fillId="86" borderId="0" applyNumberFormat="0" applyBorder="0" applyAlignment="0" applyProtection="0"/>
    <xf numFmtId="0" fontId="6" fillId="87" borderId="0" applyNumberFormat="0" applyBorder="0" applyAlignment="0" applyProtection="0"/>
    <xf numFmtId="0" fontId="37" fillId="91" borderId="0">
      <alignment horizontal="center" wrapText="1"/>
    </xf>
    <xf numFmtId="0" fontId="54" fillId="81" borderId="0">
      <alignment horizontal="center"/>
    </xf>
    <xf numFmtId="168" fontId="4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51" fillId="90" borderId="20" applyNumberFormat="0" applyAlignment="0" applyProtection="0"/>
    <xf numFmtId="169" fontId="37" fillId="0" borderId="0" applyFont="0" applyFill="0" applyBorder="0" applyAlignment="0" applyProtection="0"/>
    <xf numFmtId="0" fontId="55" fillId="82" borderId="17" applyBorder="0">
      <protection locked="0"/>
    </xf>
    <xf numFmtId="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56" fillId="82" borderId="17">
      <protection locked="0"/>
    </xf>
    <xf numFmtId="0" fontId="37" fillId="82" borderId="15"/>
    <xf numFmtId="0" fontId="37" fillId="81" borderId="0"/>
    <xf numFmtId="172" fontId="3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" fontId="37" fillId="0" borderId="0" applyFont="0" applyFill="0" applyBorder="0" applyAlignment="0" applyProtection="0"/>
    <xf numFmtId="0" fontId="58" fillId="81" borderId="15">
      <alignment horizontal="left"/>
    </xf>
    <xf numFmtId="0" fontId="43" fillId="81" borderId="0">
      <alignment horizontal="left"/>
    </xf>
    <xf numFmtId="0" fontId="59" fillId="0" borderId="19" applyNumberFormat="0" applyFill="0" applyAlignment="0" applyProtection="0"/>
    <xf numFmtId="0" fontId="60" fillId="69" borderId="0" applyNumberFormat="0" applyBorder="0" applyAlignment="0" applyProtection="0"/>
    <xf numFmtId="0" fontId="60" fillId="69" borderId="0" applyNumberFormat="0" applyBorder="0" applyAlignment="0" applyProtection="0"/>
    <xf numFmtId="0" fontId="48" fillId="92" borderId="0">
      <alignment horizontal="right" vertical="top" wrapText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84" borderId="16" applyNumberFormat="0" applyAlignment="0" applyProtection="0"/>
    <xf numFmtId="0" fontId="62" fillId="84" borderId="16" applyNumberFormat="0" applyAlignment="0" applyProtection="0"/>
    <xf numFmtId="0" fontId="63" fillId="91" borderId="0">
      <alignment horizontal="center"/>
    </xf>
    <xf numFmtId="0" fontId="37" fillId="81" borderId="15">
      <alignment horizontal="centerContinuous" wrapText="1"/>
    </xf>
    <xf numFmtId="0" fontId="64" fillId="93" borderId="0">
      <alignment horizontal="center" wrapText="1"/>
    </xf>
    <xf numFmtId="168" fontId="44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21" applyNumberFormat="0" applyFill="0" applyAlignment="0" applyProtection="0"/>
    <xf numFmtId="0" fontId="67" fillId="0" borderId="12" applyNumberFormat="0" applyFill="0" applyAlignment="0" applyProtection="0"/>
    <xf numFmtId="0" fontId="67" fillId="0" borderId="0" applyNumberFormat="0" applyFill="0" applyBorder="0" applyAlignment="0" applyProtection="0"/>
    <xf numFmtId="0" fontId="47" fillId="81" borderId="22">
      <alignment wrapText="1"/>
    </xf>
    <xf numFmtId="0" fontId="47" fillId="81" borderId="14"/>
    <xf numFmtId="0" fontId="47" fillId="81" borderId="23"/>
    <xf numFmtId="0" fontId="47" fillId="81" borderId="24">
      <alignment horizontal="center" wrapText="1"/>
    </xf>
    <xf numFmtId="0" fontId="59" fillId="0" borderId="19" applyNumberFormat="0" applyFill="0" applyAlignment="0" applyProtection="0"/>
    <xf numFmtId="0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174" fontId="37" fillId="0" borderId="0" applyFont="0" applyFill="0" applyBorder="0" applyAlignment="0" applyProtection="0"/>
    <xf numFmtId="0" fontId="68" fillId="94" borderId="0" applyNumberFormat="0" applyBorder="0" applyAlignment="0" applyProtection="0"/>
    <xf numFmtId="0" fontId="68" fillId="94" borderId="0" applyNumberFormat="0" applyBorder="0" applyAlignment="0" applyProtection="0"/>
    <xf numFmtId="0" fontId="69" fillId="94" borderId="0" applyNumberFormat="0" applyBorder="0" applyAlignment="0" applyProtection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44" fillId="0" borderId="0"/>
    <xf numFmtId="0" fontId="5" fillId="0" borderId="0"/>
    <xf numFmtId="0" fontId="44" fillId="0" borderId="0"/>
    <xf numFmtId="0" fontId="44" fillId="0" borderId="0"/>
    <xf numFmtId="0" fontId="37" fillId="0" borderId="0"/>
    <xf numFmtId="0" fontId="44" fillId="0" borderId="0"/>
    <xf numFmtId="0" fontId="5" fillId="0" borderId="0"/>
    <xf numFmtId="0" fontId="44" fillId="0" borderId="0"/>
    <xf numFmtId="0" fontId="37" fillId="0" borderId="0" applyNumberFormat="0" applyFill="0" applyBorder="0" applyAlignment="0" applyProtection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3" fillId="0" borderId="0"/>
    <xf numFmtId="0" fontId="5" fillId="95" borderId="25" applyNumberFormat="0" applyFont="0" applyAlignment="0" applyProtection="0"/>
    <xf numFmtId="0" fontId="5" fillId="95" borderId="25" applyNumberFormat="0" applyFont="0" applyAlignment="0" applyProtection="0"/>
    <xf numFmtId="0" fontId="44" fillId="95" borderId="25" applyNumberFormat="0" applyFont="0" applyAlignment="0" applyProtection="0"/>
    <xf numFmtId="0" fontId="70" fillId="68" borderId="0" applyNumberFormat="0" applyBorder="0" applyAlignment="0" applyProtection="0"/>
    <xf numFmtId="9" fontId="37" fillId="0" borderId="0" applyFont="0" applyFill="0" applyBorder="0" applyAlignment="0" applyProtection="0"/>
    <xf numFmtId="9" fontId="37" fillId="0" borderId="0" applyNumberFormat="0" applyFont="0" applyFill="0" applyBorder="0" applyAlignment="0" applyProtection="0"/>
    <xf numFmtId="0" fontId="47" fillId="81" borderId="15"/>
    <xf numFmtId="0" fontId="53" fillId="81" borderId="0">
      <alignment horizontal="right"/>
    </xf>
    <xf numFmtId="0" fontId="71" fillId="93" borderId="0">
      <alignment horizontal="center"/>
    </xf>
    <xf numFmtId="0" fontId="72" fillId="92" borderId="15">
      <alignment horizontal="left" vertical="top" wrapText="1"/>
    </xf>
    <xf numFmtId="0" fontId="73" fillId="92" borderId="26">
      <alignment horizontal="left" vertical="top" wrapText="1"/>
    </xf>
    <xf numFmtId="0" fontId="72" fillId="92" borderId="27">
      <alignment horizontal="left" vertical="top" wrapText="1"/>
    </xf>
    <xf numFmtId="0" fontId="72" fillId="92" borderId="26">
      <alignment horizontal="left" vertical="top"/>
    </xf>
    <xf numFmtId="0" fontId="37" fillId="96" borderId="0" applyNumberFormat="0" applyFont="0" applyBorder="0" applyProtection="0">
      <alignment horizontal="left" vertical="center"/>
    </xf>
    <xf numFmtId="0" fontId="37" fillId="0" borderId="28" applyNumberFormat="0" applyFill="0" applyProtection="0">
      <alignment horizontal="left" vertical="center" wrapText="1" indent="1"/>
    </xf>
    <xf numFmtId="175" fontId="37" fillId="0" borderId="28" applyFill="0" applyProtection="0">
      <alignment horizontal="right" vertical="center" wrapText="1"/>
    </xf>
    <xf numFmtId="0" fontId="37" fillId="0" borderId="0" applyNumberFormat="0" applyFill="0" applyBorder="0" applyProtection="0">
      <alignment horizontal="left" vertical="center" wrapText="1"/>
    </xf>
    <xf numFmtId="0" fontId="37" fillId="0" borderId="0" applyNumberFormat="0" applyFill="0" applyBorder="0" applyProtection="0">
      <alignment horizontal="left" vertical="center" wrapText="1" indent="1"/>
    </xf>
    <xf numFmtId="175" fontId="37" fillId="0" borderId="0" applyFill="0" applyBorder="0" applyProtection="0">
      <alignment horizontal="right" vertical="center" wrapText="1"/>
    </xf>
    <xf numFmtId="176" fontId="37" fillId="0" borderId="0" applyFill="0" applyBorder="0" applyProtection="0">
      <alignment horizontal="right" vertical="center" wrapText="1"/>
    </xf>
    <xf numFmtId="0" fontId="37" fillId="0" borderId="29" applyNumberFormat="0" applyFill="0" applyProtection="0">
      <alignment horizontal="left" vertical="center" wrapText="1"/>
    </xf>
    <xf numFmtId="0" fontId="37" fillId="0" borderId="29" applyNumberFormat="0" applyFill="0" applyProtection="0">
      <alignment horizontal="left" vertical="center" wrapText="1" indent="1"/>
    </xf>
    <xf numFmtId="175" fontId="37" fillId="0" borderId="29" applyFill="0" applyProtection="0">
      <alignment horizontal="right" vertical="center" wrapText="1"/>
    </xf>
    <xf numFmtId="0" fontId="37" fillId="0" borderId="0" applyNumberFormat="0" applyFill="0" applyBorder="0" applyProtection="0">
      <alignment vertical="center"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Protection="0">
      <alignment vertical="center" wrapText="1"/>
    </xf>
    <xf numFmtId="0" fontId="37" fillId="0" borderId="0" applyNumberFormat="0" applyFill="0" applyBorder="0" applyProtection="0">
      <alignment vertical="center" wrapText="1"/>
    </xf>
    <xf numFmtId="0" fontId="37" fillId="0" borderId="0" applyNumberFormat="0" applyFont="0" applyFill="0" applyBorder="0" applyProtection="0">
      <alignment horizontal="right" vertical="center"/>
    </xf>
    <xf numFmtId="0" fontId="74" fillId="0" borderId="0" applyNumberFormat="0" applyFill="0" applyBorder="0" applyProtection="0">
      <alignment horizontal="left" vertical="center" wrapText="1"/>
    </xf>
    <xf numFmtId="0" fontId="74" fillId="0" borderId="0" applyNumberFormat="0" applyFill="0" applyBorder="0" applyProtection="0">
      <alignment horizontal="left" vertical="center" wrapText="1"/>
    </xf>
    <xf numFmtId="0" fontId="75" fillId="0" borderId="0" applyNumberFormat="0" applyFill="0" applyBorder="0" applyProtection="0">
      <alignment vertical="center" wrapText="1"/>
    </xf>
    <xf numFmtId="0" fontId="37" fillId="0" borderId="30" applyNumberFormat="0" applyFont="0" applyFill="0" applyProtection="0">
      <alignment horizontal="center" vertical="center" wrapText="1"/>
    </xf>
    <xf numFmtId="0" fontId="74" fillId="0" borderId="30" applyNumberFormat="0" applyFill="0" applyProtection="0">
      <alignment horizontal="center" vertical="center" wrapText="1"/>
    </xf>
    <xf numFmtId="0" fontId="74" fillId="0" borderId="30" applyNumberFormat="0" applyFill="0" applyProtection="0">
      <alignment horizontal="center" vertical="center" wrapText="1"/>
    </xf>
    <xf numFmtId="0" fontId="37" fillId="0" borderId="28" applyNumberFormat="0" applyFill="0" applyProtection="0">
      <alignment horizontal="left" vertical="center" wrapText="1"/>
    </xf>
    <xf numFmtId="0" fontId="44" fillId="0" borderId="0"/>
    <xf numFmtId="0" fontId="76" fillId="0" borderId="0"/>
    <xf numFmtId="0" fontId="37" fillId="0" borderId="0"/>
    <xf numFmtId="0" fontId="37" fillId="0" borderId="0">
      <alignment horizontal="left" wrapText="1"/>
    </xf>
    <xf numFmtId="0" fontId="37" fillId="0" borderId="0">
      <alignment vertical="top"/>
    </xf>
    <xf numFmtId="0" fontId="77" fillId="0" borderId="31"/>
    <xf numFmtId="0" fontId="78" fillId="0" borderId="0"/>
    <xf numFmtId="0" fontId="79" fillId="0" borderId="0">
      <alignment horizontal="left" vertical="top"/>
    </xf>
    <xf numFmtId="0" fontId="52" fillId="81" borderId="0">
      <alignment horizontal="center"/>
    </xf>
    <xf numFmtId="0" fontId="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alignment vertical="top"/>
    </xf>
    <xf numFmtId="0" fontId="82" fillId="81" borderId="0"/>
    <xf numFmtId="0" fontId="83" fillId="0" borderId="0" applyNumberFormat="0" applyFill="0" applyBorder="0" applyAlignment="0" applyProtection="0"/>
    <xf numFmtId="0" fontId="84" fillId="0" borderId="11" applyNumberFormat="0" applyFill="0" applyAlignment="0" applyProtection="0"/>
    <xf numFmtId="0" fontId="85" fillId="0" borderId="2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7" fillId="0" borderId="13" applyNumberFormat="0" applyFill="0" applyAlignment="0" applyProtection="0"/>
    <xf numFmtId="0" fontId="8" fillId="0" borderId="13" applyNumberFormat="0" applyFill="0" applyAlignment="0" applyProtection="0"/>
    <xf numFmtId="0" fontId="88" fillId="80" borderId="32" applyNumberFormat="0" applyAlignment="0" applyProtection="0"/>
    <xf numFmtId="0" fontId="89" fillId="68" borderId="0" applyNumberFormat="0" applyBorder="0" applyAlignment="0" applyProtection="0"/>
    <xf numFmtId="0" fontId="90" fillId="69" borderId="0" applyNumberFormat="0" applyBorder="0" applyAlignment="0" applyProtection="0"/>
    <xf numFmtId="0" fontId="5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66" fontId="43" fillId="35" borderId="33">
      <alignment horizontal="center" vertical="center"/>
    </xf>
    <xf numFmtId="0" fontId="6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31" borderId="3" applyNumberFormat="0" applyAlignment="0" applyProtection="0"/>
    <xf numFmtId="0" fontId="7" fillId="32" borderId="6" applyNumberFormat="0" applyAlignment="0" applyProtection="0"/>
    <xf numFmtId="0" fontId="12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9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3" applyNumberFormat="0" applyAlignment="0" applyProtection="0"/>
    <xf numFmtId="0" fontId="18" fillId="0" borderId="5" applyNumberFormat="0" applyFill="0" applyAlignment="0" applyProtection="0"/>
    <xf numFmtId="0" fontId="19" fillId="34" borderId="0" applyNumberFormat="0" applyBorder="0" applyAlignment="0" applyProtection="0"/>
    <xf numFmtId="0" fontId="37" fillId="5" borderId="7" applyNumberFormat="0" applyFont="0" applyAlignment="0" applyProtection="0"/>
    <xf numFmtId="0" fontId="20" fillId="31" borderId="4" applyNumberFormat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89" fillId="68" borderId="0" applyNumberFormat="0" applyBorder="0" applyAlignment="0" applyProtection="0"/>
    <xf numFmtId="0" fontId="49" fillId="80" borderId="16" applyNumberFormat="0" applyAlignment="0" applyProtection="0"/>
    <xf numFmtId="0" fontId="7" fillId="90" borderId="20" applyNumberFormat="0" applyAlignment="0" applyProtection="0"/>
    <xf numFmtId="179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90" fillId="69" borderId="0" applyNumberFormat="0" applyBorder="0" applyAlignment="0" applyProtection="0"/>
    <xf numFmtId="0" fontId="84" fillId="0" borderId="11" applyNumberFormat="0" applyFill="0" applyAlignment="0" applyProtection="0"/>
    <xf numFmtId="0" fontId="85" fillId="0" borderId="2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95" fillId="84" borderId="16" applyNumberFormat="0" applyAlignment="0" applyProtection="0"/>
    <xf numFmtId="0" fontId="50" fillId="0" borderId="19" applyNumberFormat="0" applyFill="0" applyAlignment="0" applyProtection="0"/>
    <xf numFmtId="43" fontId="37" fillId="0" borderId="0" applyFont="0" applyFill="0" applyBorder="0" applyAlignment="0" applyProtection="0"/>
    <xf numFmtId="0" fontId="69" fillId="94" borderId="0" applyNumberFormat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37" fillId="0" borderId="0"/>
    <xf numFmtId="0" fontId="93" fillId="0" borderId="0"/>
    <xf numFmtId="0" fontId="37" fillId="5" borderId="7" applyNumberFormat="0" applyFont="0" applyAlignment="0" applyProtection="0"/>
    <xf numFmtId="0" fontId="37" fillId="5" borderId="7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" fontId="94" fillId="94" borderId="34" applyNumberFormat="0" applyProtection="0">
      <alignment vertical="center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83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37" fillId="0" borderId="0"/>
    <xf numFmtId="0" fontId="37" fillId="5" borderId="7" applyNumberFormat="0" applyFont="0" applyAlignment="0" applyProtection="0"/>
    <xf numFmtId="165" fontId="37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" fillId="32" borderId="6" applyNumberFormat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37" fillId="95" borderId="25" applyNumberFormat="0" applyFont="0" applyAlignment="0" applyProtection="0"/>
    <xf numFmtId="0" fontId="43" fillId="0" borderId="0">
      <alignment vertical="top"/>
    </xf>
    <xf numFmtId="0" fontId="37" fillId="95" borderId="25" applyNumberFormat="0" applyFont="0" applyAlignment="0" applyProtection="0"/>
    <xf numFmtId="0" fontId="1" fillId="0" borderId="0"/>
    <xf numFmtId="0" fontId="37" fillId="0" borderId="0"/>
    <xf numFmtId="179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7" fillId="0" borderId="0"/>
    <xf numFmtId="0" fontId="37" fillId="5" borderId="7" applyNumberFormat="0" applyFont="0" applyAlignment="0" applyProtection="0"/>
    <xf numFmtId="0" fontId="37" fillId="5" borderId="7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95" borderId="25" applyNumberFormat="0" applyFont="0" applyAlignment="0" applyProtection="0"/>
    <xf numFmtId="0" fontId="43" fillId="0" borderId="0">
      <alignment vertical="top"/>
    </xf>
    <xf numFmtId="43" fontId="37" fillId="0" borderId="0" applyFont="0" applyFill="0" applyBorder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179" fontId="37" fillId="0" borderId="0" applyFont="0" applyFill="0" applyBorder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0" borderId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4" fontId="94" fillId="94" borderId="34" applyNumberFormat="0" applyProtection="0">
      <alignment vertical="center"/>
    </xf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1" fillId="0" borderId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4" fontId="94" fillId="94" borderId="34" applyNumberFormat="0" applyProtection="0">
      <alignment vertical="center"/>
    </xf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96" fillId="80" borderId="32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96" fillId="80" borderId="32" applyNumberFormat="0" applyAlignment="0" applyProtection="0"/>
    <xf numFmtId="0" fontId="8" fillId="0" borderId="13" applyNumberFormat="0" applyFill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4" fontId="94" fillId="94" borderId="34" applyNumberFormat="0" applyProtection="0">
      <alignment vertical="center"/>
    </xf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4" fontId="94" fillId="94" borderId="34" applyNumberFormat="0" applyProtection="0">
      <alignment vertical="center"/>
    </xf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8" fillId="0" borderId="13" applyNumberFormat="0" applyFill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95" fillId="84" borderId="16" applyNumberForma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95" fillId="84" borderId="16" applyNumberFormat="0" applyAlignment="0" applyProtection="0"/>
    <xf numFmtId="0" fontId="95" fillId="84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49" fillId="80" borderId="16" applyNumberForma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37" fillId="95" borderId="25" applyNumberFormat="0" applyFont="0" applyAlignment="0" applyProtection="0"/>
    <xf numFmtId="0" fontId="5" fillId="0" borderId="0"/>
    <xf numFmtId="0" fontId="1" fillId="0" borderId="0"/>
    <xf numFmtId="0" fontId="37" fillId="0" borderId="0"/>
    <xf numFmtId="17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" fillId="5" borderId="7" applyNumberFormat="0" applyFont="0" applyAlignment="0" applyProtection="0"/>
    <xf numFmtId="0" fontId="4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5" borderId="7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0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3" applyNumberFormat="0" applyAlignment="0" applyProtection="0"/>
    <xf numFmtId="0" fontId="30" fillId="40" borderId="4" applyNumberFormat="0" applyAlignment="0" applyProtection="0"/>
    <xf numFmtId="0" fontId="31" fillId="40" borderId="3" applyNumberFormat="0" applyAlignment="0" applyProtection="0"/>
    <xf numFmtId="0" fontId="32" fillId="0" borderId="5" applyNumberFormat="0" applyFill="0" applyAlignment="0" applyProtection="0"/>
    <xf numFmtId="0" fontId="33" fillId="41" borderId="6" applyNumberFormat="0" applyAlignment="0" applyProtection="0"/>
    <xf numFmtId="0" fontId="34" fillId="0" borderId="0" applyNumberFormat="0" applyFill="0" applyBorder="0" applyAlignment="0" applyProtection="0"/>
    <xf numFmtId="0" fontId="1" fillId="42" borderId="7" applyNumberFormat="0" applyFont="0" applyAlignment="0" applyProtection="0"/>
    <xf numFmtId="0" fontId="35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36" fillId="66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1" fillId="0" borderId="0"/>
    <xf numFmtId="0" fontId="1" fillId="42" borderId="7" applyNumberFormat="0" applyFont="0" applyAlignment="0" applyProtection="0"/>
    <xf numFmtId="168" fontId="4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7" fillId="0" borderId="0"/>
    <xf numFmtId="0" fontId="37" fillId="0" borderId="0" applyNumberFormat="0" applyFill="0" applyBorder="0" applyAlignment="0" applyProtection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7" fillId="0" borderId="0"/>
    <xf numFmtId="0" fontId="47" fillId="81" borderId="14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7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97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37" fillId="0" borderId="0"/>
    <xf numFmtId="0" fontId="1" fillId="0" borderId="0"/>
    <xf numFmtId="0" fontId="1" fillId="42" borderId="7" applyNumberFormat="0" applyFont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0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0" borderId="0" applyNumberFormat="0" applyBorder="0" applyAlignment="0" applyProtection="0"/>
    <xf numFmtId="0" fontId="1" fillId="73" borderId="0" applyNumberFormat="0" applyBorder="0" applyAlignment="0" applyProtection="0"/>
    <xf numFmtId="0" fontId="1" fillId="0" borderId="0"/>
    <xf numFmtId="0" fontId="1" fillId="42" borderId="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2" borderId="7" applyNumberFormat="0" applyFont="0" applyAlignment="0" applyProtection="0"/>
    <xf numFmtId="0" fontId="1" fillId="42" borderId="7" applyNumberFormat="0" applyFont="0" applyAlignment="0" applyProtection="0"/>
    <xf numFmtId="165" fontId="1" fillId="0" borderId="0" applyFont="0" applyFill="0" applyBorder="0" applyAlignment="0" applyProtection="0"/>
    <xf numFmtId="0" fontId="98" fillId="0" borderId="0"/>
    <xf numFmtId="0" fontId="37" fillId="0" borderId="0"/>
    <xf numFmtId="0" fontId="126" fillId="0" borderId="0"/>
    <xf numFmtId="43" fontId="126" fillId="0" borderId="0" applyFont="0" applyFill="0" applyBorder="0" applyAlignment="0" applyProtection="0"/>
    <xf numFmtId="0" fontId="106" fillId="0" borderId="0"/>
    <xf numFmtId="0" fontId="143" fillId="0" borderId="0"/>
    <xf numFmtId="0" fontId="146" fillId="0" borderId="0"/>
    <xf numFmtId="0" fontId="146" fillId="0" borderId="0"/>
  </cellStyleXfs>
  <cellXfs count="712">
    <xf numFmtId="0" fontId="0" fillId="0" borderId="0" xfId="0"/>
    <xf numFmtId="0" fontId="101" fillId="0" borderId="0" xfId="0" applyFont="1"/>
    <xf numFmtId="0" fontId="99" fillId="0" borderId="0" xfId="0" applyFont="1" applyAlignment="1">
      <alignment horizontal="center" vertical="top" textRotation="90" wrapText="1"/>
    </xf>
    <xf numFmtId="0" fontId="101" fillId="0" borderId="0" xfId="0" applyFont="1" applyFill="1" applyBorder="1" applyAlignment="1">
      <alignment horizontal="center"/>
    </xf>
    <xf numFmtId="1" fontId="99" fillId="0" borderId="0" xfId="0" applyNumberFormat="1" applyFont="1" applyFill="1"/>
    <xf numFmtId="183" fontId="101" fillId="0" borderId="0" xfId="0" applyNumberFormat="1" applyFont="1" applyFill="1"/>
    <xf numFmtId="0" fontId="101" fillId="0" borderId="0" xfId="0" applyFont="1" applyFill="1"/>
    <xf numFmtId="181" fontId="101" fillId="0" borderId="0" xfId="0" applyNumberFormat="1" applyFont="1" applyFill="1"/>
    <xf numFmtId="0" fontId="99" fillId="0" borderId="0" xfId="0" applyFont="1" applyFill="1"/>
    <xf numFmtId="1" fontId="101" fillId="0" borderId="0" xfId="0" applyNumberFormat="1" applyFont="1" applyFill="1" applyAlignment="1">
      <alignment horizontal="center"/>
    </xf>
    <xf numFmtId="1" fontId="102" fillId="0" borderId="0" xfId="0" applyNumberFormat="1" applyFont="1" applyFill="1" applyAlignment="1">
      <alignment horizontal="center"/>
    </xf>
    <xf numFmtId="183" fontId="99" fillId="0" borderId="0" xfId="0" applyNumberFormat="1" applyFont="1" applyFill="1"/>
    <xf numFmtId="1" fontId="99" fillId="0" borderId="0" xfId="0" applyNumberFormat="1" applyFont="1" applyFill="1" applyAlignment="1">
      <alignment horizontal="center"/>
    </xf>
    <xf numFmtId="1" fontId="99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/>
    <xf numFmtId="183" fontId="102" fillId="0" borderId="0" xfId="0" applyNumberFormat="1" applyFont="1" applyFill="1"/>
    <xf numFmtId="0" fontId="101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99" fillId="0" borderId="0" xfId="0" applyFont="1"/>
    <xf numFmtId="1" fontId="101" fillId="0" borderId="0" xfId="0" applyNumberFormat="1" applyFont="1" applyAlignment="1">
      <alignment horizontal="center"/>
    </xf>
    <xf numFmtId="1" fontId="99" fillId="0" borderId="0" xfId="0" applyNumberFormat="1" applyFont="1" applyAlignment="1">
      <alignment horizontal="center"/>
    </xf>
    <xf numFmtId="1" fontId="99" fillId="103" borderId="0" xfId="0" applyNumberFormat="1" applyFont="1" applyFill="1" applyBorder="1" applyAlignment="1">
      <alignment horizontal="center"/>
    </xf>
    <xf numFmtId="1" fontId="99" fillId="0" borderId="0" xfId="0" applyNumberFormat="1" applyFont="1"/>
    <xf numFmtId="183" fontId="99" fillId="101" borderId="0" xfId="0" applyNumberFormat="1" applyFont="1" applyFill="1"/>
    <xf numFmtId="181" fontId="99" fillId="0" borderId="0" xfId="0" applyNumberFormat="1" applyFont="1" applyFill="1"/>
    <xf numFmtId="181" fontId="102" fillId="0" borderId="0" xfId="0" applyNumberFormat="1" applyFont="1" applyFill="1"/>
    <xf numFmtId="181" fontId="99" fillId="101" borderId="0" xfId="0" applyNumberFormat="1" applyFont="1" applyFill="1"/>
    <xf numFmtId="1" fontId="103" fillId="0" borderId="0" xfId="0" applyNumberFormat="1" applyFont="1" applyFill="1"/>
    <xf numFmtId="183" fontId="99" fillId="0" borderId="0" xfId="0" applyNumberFormat="1" applyFont="1"/>
    <xf numFmtId="181" fontId="99" fillId="0" borderId="0" xfId="0" applyNumberFormat="1" applyFont="1"/>
    <xf numFmtId="0" fontId="104" fillId="3" borderId="15" xfId="0" applyFont="1" applyFill="1" applyBorder="1" applyAlignment="1">
      <alignment horizontal="left" vertical="top" wrapText="1"/>
    </xf>
    <xf numFmtId="0" fontId="63" fillId="0" borderId="14" xfId="0" applyFont="1" applyFill="1" applyBorder="1"/>
    <xf numFmtId="0" fontId="37" fillId="0" borderId="35" xfId="0" applyFont="1" applyFill="1" applyBorder="1"/>
    <xf numFmtId="0" fontId="37" fillId="0" borderId="0" xfId="0" applyFont="1" applyFill="1" applyBorder="1"/>
    <xf numFmtId="166" fontId="37" fillId="0" borderId="35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center"/>
    </xf>
    <xf numFmtId="1" fontId="37" fillId="0" borderId="36" xfId="0" applyNumberFormat="1" applyFont="1" applyFill="1" applyBorder="1" applyAlignment="1">
      <alignment horizontal="center"/>
    </xf>
    <xf numFmtId="1" fontId="37" fillId="0" borderId="35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35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2" fontId="63" fillId="0" borderId="14" xfId="0" applyNumberFormat="1" applyFont="1" applyFill="1" applyBorder="1" applyAlignment="1">
      <alignment horizontal="center"/>
    </xf>
    <xf numFmtId="184" fontId="63" fillId="0" borderId="0" xfId="0" applyNumberFormat="1" applyFont="1" applyFill="1" applyBorder="1" applyAlignment="1">
      <alignment horizontal="center"/>
    </xf>
    <xf numFmtId="181" fontId="37" fillId="0" borderId="0" xfId="0" applyNumberFormat="1" applyFont="1" applyFill="1"/>
    <xf numFmtId="181" fontId="37" fillId="0" borderId="0" xfId="2129" applyNumberFormat="1" applyFont="1" applyFill="1" applyBorder="1"/>
    <xf numFmtId="0" fontId="37" fillId="0" borderId="0" xfId="0" applyFont="1" applyFill="1"/>
    <xf numFmtId="166" fontId="93" fillId="0" borderId="35" xfId="0" applyNumberFormat="1" applyFont="1" applyFill="1" applyBorder="1" applyAlignment="1">
      <alignment horizontal="center"/>
    </xf>
    <xf numFmtId="167" fontId="37" fillId="0" borderId="36" xfId="1" applyNumberFormat="1" applyFont="1" applyFill="1" applyBorder="1" applyAlignment="1">
      <alignment horizontal="center"/>
    </xf>
    <xf numFmtId="0" fontId="93" fillId="0" borderId="0" xfId="0" applyFont="1" applyFill="1" applyBorder="1"/>
    <xf numFmtId="0" fontId="93" fillId="0" borderId="0" xfId="0" applyFont="1" applyFill="1"/>
    <xf numFmtId="1" fontId="93" fillId="0" borderId="36" xfId="0" applyNumberFormat="1" applyFont="1" applyFill="1" applyBorder="1" applyAlignment="1">
      <alignment horizontal="center"/>
    </xf>
    <xf numFmtId="0" fontId="104" fillId="0" borderId="14" xfId="0" applyFont="1" applyFill="1" applyBorder="1"/>
    <xf numFmtId="0" fontId="93" fillId="0" borderId="35" xfId="0" applyFont="1" applyFill="1" applyBorder="1"/>
    <xf numFmtId="166" fontId="93" fillId="0" borderId="0" xfId="0" applyNumberFormat="1" applyFont="1" applyFill="1" applyBorder="1" applyAlignment="1">
      <alignment horizontal="center"/>
    </xf>
    <xf numFmtId="0" fontId="93" fillId="0" borderId="35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2" fontId="104" fillId="0" borderId="14" xfId="0" applyNumberFormat="1" applyFont="1" applyFill="1" applyBorder="1" applyAlignment="1">
      <alignment horizontal="center"/>
    </xf>
    <xf numFmtId="1" fontId="93" fillId="0" borderId="35" xfId="0" applyNumberFormat="1" applyFont="1" applyFill="1" applyBorder="1" applyAlignment="1">
      <alignment horizontal="center"/>
    </xf>
    <xf numFmtId="181" fontId="106" fillId="0" borderId="0" xfId="0" applyNumberFormat="1" applyFont="1" applyFill="1" applyBorder="1"/>
    <xf numFmtId="181" fontId="108" fillId="0" borderId="0" xfId="0" applyNumberFormat="1" applyFont="1" applyFill="1"/>
    <xf numFmtId="0" fontId="104" fillId="0" borderId="24" xfId="0" applyFont="1" applyFill="1" applyBorder="1"/>
    <xf numFmtId="0" fontId="93" fillId="0" borderId="37" xfId="0" applyFont="1" applyFill="1" applyBorder="1"/>
    <xf numFmtId="0" fontId="93" fillId="0" borderId="23" xfId="0" applyFont="1" applyFill="1" applyBorder="1"/>
    <xf numFmtId="1" fontId="93" fillId="0" borderId="23" xfId="0" applyNumberFormat="1" applyFont="1" applyFill="1" applyBorder="1"/>
    <xf numFmtId="166" fontId="93" fillId="0" borderId="23" xfId="0" applyNumberFormat="1" applyFont="1" applyFill="1" applyBorder="1" applyAlignment="1">
      <alignment horizontal="center"/>
    </xf>
    <xf numFmtId="0" fontId="93" fillId="0" borderId="37" xfId="0" applyFont="1" applyFill="1" applyBorder="1" applyAlignment="1">
      <alignment horizontal="center"/>
    </xf>
    <xf numFmtId="0" fontId="93" fillId="0" borderId="23" xfId="0" applyFont="1" applyFill="1" applyBorder="1" applyAlignment="1">
      <alignment horizontal="center"/>
    </xf>
    <xf numFmtId="2" fontId="104" fillId="0" borderId="24" xfId="0" applyNumberFormat="1" applyFont="1" applyFill="1" applyBorder="1" applyAlignment="1">
      <alignment horizontal="center"/>
    </xf>
    <xf numFmtId="184" fontId="63" fillId="0" borderId="23" xfId="0" applyNumberFormat="1" applyFont="1" applyFill="1" applyBorder="1" applyAlignment="1">
      <alignment horizontal="center"/>
    </xf>
    <xf numFmtId="166" fontId="93" fillId="0" borderId="37" xfId="0" applyNumberFormat="1" applyFont="1" applyFill="1" applyBorder="1" applyAlignment="1">
      <alignment horizontal="center"/>
    </xf>
    <xf numFmtId="1" fontId="37" fillId="0" borderId="38" xfId="0" applyNumberFormat="1" applyFont="1" applyFill="1" applyBorder="1" applyAlignment="1">
      <alignment horizontal="center"/>
    </xf>
    <xf numFmtId="181" fontId="37" fillId="0" borderId="23" xfId="0" applyNumberFormat="1" applyFont="1" applyFill="1" applyBorder="1"/>
    <xf numFmtId="0" fontId="104" fillId="23" borderId="15" xfId="0" applyFont="1" applyFill="1" applyBorder="1" applyAlignment="1">
      <alignment horizontal="left" textRotation="90" wrapText="1"/>
    </xf>
    <xf numFmtId="167" fontId="104" fillId="23" borderId="15" xfId="1" applyNumberFormat="1" applyFont="1" applyFill="1" applyBorder="1" applyAlignment="1">
      <alignment horizontal="left" textRotation="90" wrapText="1"/>
    </xf>
    <xf numFmtId="0" fontId="109" fillId="105" borderId="39" xfId="0" applyFont="1" applyFill="1" applyBorder="1"/>
    <xf numFmtId="166" fontId="43" fillId="97" borderId="40" xfId="0" applyNumberFormat="1" applyFont="1" applyFill="1" applyBorder="1" applyAlignment="1">
      <alignment horizontal="center" vertical="center"/>
    </xf>
    <xf numFmtId="166" fontId="43" fillId="97" borderId="41" xfId="0" applyNumberFormat="1" applyFont="1" applyFill="1" applyBorder="1" applyAlignment="1">
      <alignment horizontal="center" vertical="center"/>
    </xf>
    <xf numFmtId="166" fontId="43" fillId="35" borderId="42" xfId="0" applyNumberFormat="1" applyFont="1" applyFill="1" applyBorder="1" applyAlignment="1">
      <alignment horizontal="center" vertical="center"/>
    </xf>
    <xf numFmtId="166" fontId="43" fillId="35" borderId="43" xfId="0" applyNumberFormat="1" applyFont="1" applyFill="1" applyBorder="1" applyAlignment="1">
      <alignment horizontal="center" vertical="center"/>
    </xf>
    <xf numFmtId="166" fontId="43" fillId="106" borderId="44" xfId="0" applyNumberFormat="1" applyFont="1" applyFill="1" applyBorder="1" applyAlignment="1">
      <alignment horizontal="center" vertical="center"/>
    </xf>
    <xf numFmtId="166" fontId="43" fillId="106" borderId="42" xfId="0" applyNumberFormat="1" applyFont="1" applyFill="1" applyBorder="1" applyAlignment="1">
      <alignment horizontal="center" vertical="center"/>
    </xf>
    <xf numFmtId="166" fontId="43" fillId="107" borderId="42" xfId="0" applyNumberFormat="1" applyFont="1" applyFill="1" applyBorder="1" applyAlignment="1">
      <alignment horizontal="center" vertical="center"/>
    </xf>
    <xf numFmtId="166" fontId="43" fillId="108" borderId="40" xfId="0" applyNumberFormat="1" applyFont="1" applyFill="1" applyBorder="1" applyAlignment="1">
      <alignment horizontal="center" vertical="center"/>
    </xf>
    <xf numFmtId="166" fontId="43" fillId="108" borderId="42" xfId="0" applyNumberFormat="1" applyFont="1" applyFill="1" applyBorder="1" applyAlignment="1">
      <alignment horizontal="center" vertical="center"/>
    </xf>
    <xf numFmtId="166" fontId="43" fillId="35" borderId="45" xfId="0" applyNumberFormat="1" applyFont="1" applyFill="1" applyBorder="1" applyAlignment="1">
      <alignment horizontal="center" vertical="center"/>
    </xf>
    <xf numFmtId="166" fontId="43" fillId="97" borderId="46" xfId="0" applyNumberFormat="1" applyFont="1" applyFill="1" applyBorder="1" applyAlignment="1">
      <alignment horizontal="center" vertical="center"/>
    </xf>
    <xf numFmtId="166" fontId="43" fillId="108" borderId="46" xfId="0" applyNumberFormat="1" applyFont="1" applyFill="1" applyBorder="1" applyAlignment="1">
      <alignment horizontal="center" vertical="center"/>
    </xf>
    <xf numFmtId="0" fontId="109" fillId="105" borderId="47" xfId="48" applyFont="1" applyFill="1" applyBorder="1"/>
    <xf numFmtId="0" fontId="110" fillId="105" borderId="48" xfId="48" applyFont="1" applyFill="1" applyBorder="1" applyAlignment="1">
      <alignment horizontal="center" textRotation="90" wrapText="1"/>
    </xf>
    <xf numFmtId="0" fontId="111" fillId="105" borderId="48" xfId="48" applyFont="1" applyFill="1" applyBorder="1" applyAlignment="1">
      <alignment horizontal="center" textRotation="90" wrapText="1"/>
    </xf>
    <xf numFmtId="0" fontId="105" fillId="105" borderId="49" xfId="47" applyFont="1" applyFill="1" applyBorder="1" applyAlignment="1">
      <alignment horizontal="center" textRotation="90" wrapText="1"/>
    </xf>
    <xf numFmtId="0" fontId="112" fillId="105" borderId="48" xfId="49" applyFont="1" applyFill="1" applyBorder="1" applyAlignment="1">
      <alignment horizontal="center" textRotation="90" wrapText="1"/>
    </xf>
    <xf numFmtId="0" fontId="113" fillId="105" borderId="48" xfId="48" applyFont="1" applyFill="1" applyBorder="1" applyAlignment="1">
      <alignment horizontal="center" textRotation="90" wrapText="1"/>
    </xf>
    <xf numFmtId="0" fontId="114" fillId="105" borderId="48" xfId="49" applyFont="1" applyFill="1" applyBorder="1" applyAlignment="1">
      <alignment horizontal="center" textRotation="90" wrapText="1"/>
    </xf>
    <xf numFmtId="0" fontId="112" fillId="105" borderId="48" xfId="48" applyFont="1" applyFill="1" applyBorder="1" applyAlignment="1">
      <alignment horizontal="center" textRotation="90" wrapText="1"/>
    </xf>
    <xf numFmtId="0" fontId="115" fillId="105" borderId="48" xfId="47" applyFont="1" applyFill="1" applyBorder="1" applyAlignment="1">
      <alignment horizontal="center" textRotation="90" wrapText="1"/>
    </xf>
    <xf numFmtId="0" fontId="116" fillId="105" borderId="48" xfId="49" applyFont="1" applyFill="1" applyBorder="1" applyAlignment="1">
      <alignment horizontal="center" textRotation="90" wrapText="1"/>
    </xf>
    <xf numFmtId="0" fontId="117" fillId="105" borderId="48" xfId="48" applyFont="1" applyFill="1" applyBorder="1" applyAlignment="1">
      <alignment horizontal="center" textRotation="90" wrapText="1"/>
    </xf>
    <xf numFmtId="0" fontId="118" fillId="105" borderId="48" xfId="47" applyFont="1" applyFill="1" applyBorder="1" applyAlignment="1">
      <alignment horizontal="center" textRotation="90" wrapText="1"/>
    </xf>
    <xf numFmtId="0" fontId="119" fillId="105" borderId="48" xfId="47" applyFont="1" applyFill="1" applyBorder="1" applyAlignment="1">
      <alignment horizontal="center" textRotation="90" wrapText="1"/>
    </xf>
    <xf numFmtId="0" fontId="120" fillId="105" borderId="0" xfId="48" applyFont="1" applyFill="1" applyBorder="1"/>
    <xf numFmtId="0" fontId="120" fillId="105" borderId="0" xfId="48" applyFont="1" applyFill="1" applyBorder="1" applyAlignment="1"/>
    <xf numFmtId="0" fontId="0" fillId="105" borderId="0" xfId="0" applyFill="1"/>
    <xf numFmtId="0" fontId="119" fillId="105" borderId="0" xfId="47" applyFont="1" applyFill="1" applyBorder="1" applyAlignment="1">
      <alignment horizontal="center" textRotation="90" wrapText="1"/>
    </xf>
    <xf numFmtId="166" fontId="43" fillId="35" borderId="50" xfId="0" applyNumberFormat="1" applyFont="1" applyFill="1" applyBorder="1" applyAlignment="1">
      <alignment horizontal="center" vertical="center"/>
    </xf>
    <xf numFmtId="0" fontId="104" fillId="0" borderId="14" xfId="0" applyFont="1" applyFill="1" applyBorder="1" applyAlignment="1">
      <alignment wrapText="1"/>
    </xf>
    <xf numFmtId="2" fontId="0" fillId="109" borderId="0" xfId="0" applyNumberFormat="1" applyFill="1"/>
    <xf numFmtId="0" fontId="0" fillId="0" borderId="0" xfId="0" applyAlignment="1">
      <alignment horizontal="right"/>
    </xf>
    <xf numFmtId="0" fontId="2" fillId="0" borderId="0" xfId="0" applyFont="1"/>
    <xf numFmtId="0" fontId="37" fillId="0" borderId="23" xfId="0" applyFont="1" applyFill="1" applyBorder="1"/>
    <xf numFmtId="1" fontId="93" fillId="0" borderId="0" xfId="0" applyNumberFormat="1" applyFont="1" applyFill="1" applyBorder="1"/>
    <xf numFmtId="181" fontId="93" fillId="0" borderId="0" xfId="0" applyNumberFormat="1" applyFont="1" applyFill="1" applyBorder="1"/>
    <xf numFmtId="181" fontId="37" fillId="0" borderId="0" xfId="0" applyNumberFormat="1" applyFont="1" applyFill="1" applyBorder="1"/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104" fillId="0" borderId="14" xfId="0" applyFont="1" applyFill="1" applyBorder="1" applyAlignment="1">
      <alignment vertical="center" wrapText="1"/>
    </xf>
    <xf numFmtId="185" fontId="93" fillId="0" borderId="36" xfId="1" applyNumberFormat="1" applyFont="1" applyFill="1" applyBorder="1" applyAlignment="1">
      <alignment vertical="center"/>
    </xf>
    <xf numFmtId="166" fontId="93" fillId="0" borderId="35" xfId="0" applyNumberFormat="1" applyFont="1" applyFill="1" applyBorder="1" applyAlignment="1">
      <alignment horizontal="center" vertical="center"/>
    </xf>
    <xf numFmtId="166" fontId="93" fillId="0" borderId="0" xfId="0" applyNumberFormat="1" applyFont="1" applyFill="1" applyBorder="1" applyAlignment="1">
      <alignment horizontal="center" vertical="center"/>
    </xf>
    <xf numFmtId="1" fontId="93" fillId="0" borderId="36" xfId="0" applyNumberFormat="1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1" fontId="37" fillId="0" borderId="36" xfId="0" applyNumberFormat="1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2" fontId="104" fillId="0" borderId="14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84" fontId="63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/>
    <xf numFmtId="0" fontId="104" fillId="3" borderId="14" xfId="0" applyFont="1" applyFill="1" applyBorder="1" applyAlignment="1">
      <alignment horizontal="left" vertical="top" wrapText="1"/>
    </xf>
    <xf numFmtId="0" fontId="104" fillId="23" borderId="27" xfId="0" applyFont="1" applyFill="1" applyBorder="1" applyAlignment="1">
      <alignment horizontal="left" textRotation="90" wrapText="1"/>
    </xf>
    <xf numFmtId="0" fontId="104" fillId="100" borderId="15" xfId="0" applyFont="1" applyFill="1" applyBorder="1" applyAlignment="1">
      <alignment horizontal="center" vertical="center" wrapText="1"/>
    </xf>
    <xf numFmtId="166" fontId="93" fillId="0" borderId="35" xfId="0" applyNumberFormat="1" applyFont="1" applyFill="1" applyBorder="1" applyAlignment="1">
      <alignment horizontal="center" wrapText="1"/>
    </xf>
    <xf numFmtId="0" fontId="63" fillId="0" borderId="14" xfId="0" applyFont="1" applyFill="1" applyBorder="1" applyAlignment="1">
      <alignment vertical="center"/>
    </xf>
    <xf numFmtId="0" fontId="37" fillId="0" borderId="35" xfId="0" applyFont="1" applyFill="1" applyBorder="1" applyAlignment="1">
      <alignment vertical="center"/>
    </xf>
    <xf numFmtId="0" fontId="93" fillId="0" borderId="0" xfId="0" applyFont="1" applyFill="1" applyBorder="1" applyAlignment="1">
      <alignment vertical="center"/>
    </xf>
    <xf numFmtId="166" fontId="37" fillId="0" borderId="0" xfId="0" applyNumberFormat="1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2" fontId="63" fillId="0" borderId="14" xfId="0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185" fontId="93" fillId="0" borderId="38" xfId="1" applyNumberFormat="1" applyFont="1" applyFill="1" applyBorder="1" applyAlignment="1">
      <alignment vertical="center"/>
    </xf>
    <xf numFmtId="0" fontId="37" fillId="0" borderId="23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2" fontId="0" fillId="0" borderId="23" xfId="0" applyNumberFormat="1" applyFill="1" applyBorder="1" applyAlignment="1">
      <alignment horizontal="center"/>
    </xf>
    <xf numFmtId="1" fontId="63" fillId="103" borderId="14" xfId="0" applyNumberFormat="1" applyFont="1" applyFill="1" applyBorder="1" applyAlignment="1">
      <alignment horizontal="center"/>
    </xf>
    <xf numFmtId="1" fontId="63" fillId="103" borderId="14" xfId="0" applyNumberFormat="1" applyFont="1" applyFill="1" applyBorder="1" applyAlignment="1">
      <alignment horizontal="center" vertical="center"/>
    </xf>
    <xf numFmtId="1" fontId="63" fillId="103" borderId="24" xfId="0" applyNumberFormat="1" applyFont="1" applyFill="1" applyBorder="1" applyAlignment="1">
      <alignment horizontal="center"/>
    </xf>
    <xf numFmtId="0" fontId="2" fillId="110" borderId="57" xfId="0" applyFont="1" applyFill="1" applyBorder="1"/>
    <xf numFmtId="0" fontId="2" fillId="110" borderId="58" xfId="0" applyFont="1" applyFill="1" applyBorder="1" applyAlignment="1">
      <alignment horizontal="left"/>
    </xf>
    <xf numFmtId="186" fontId="63" fillId="0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98" borderId="0" xfId="0" applyFill="1" applyAlignment="1">
      <alignment horizontal="center"/>
    </xf>
    <xf numFmtId="0" fontId="0" fillId="98" borderId="0" xfId="0" applyFill="1" applyAlignment="1"/>
    <xf numFmtId="0" fontId="0" fillId="111" borderId="0" xfId="0" applyFill="1"/>
    <xf numFmtId="0" fontId="124" fillId="0" borderId="0" xfId="0" applyFont="1"/>
    <xf numFmtId="186" fontId="63" fillId="0" borderId="23" xfId="0" applyNumberFormat="1" applyFont="1" applyFill="1" applyBorder="1" applyAlignment="1">
      <alignment horizontal="center"/>
    </xf>
    <xf numFmtId="166" fontId="108" fillId="0" borderId="0" xfId="0" applyNumberFormat="1" applyFont="1" applyFill="1" applyBorder="1" applyAlignment="1">
      <alignment horizontal="center"/>
    </xf>
    <xf numFmtId="1" fontId="108" fillId="0" borderId="36" xfId="0" applyNumberFormat="1" applyFont="1" applyFill="1" applyBorder="1" applyAlignment="1">
      <alignment horizontal="center"/>
    </xf>
    <xf numFmtId="0" fontId="104" fillId="2" borderId="52" xfId="0" applyFont="1" applyFill="1" applyBorder="1" applyAlignment="1">
      <alignment textRotation="90" wrapText="1"/>
    </xf>
    <xf numFmtId="167" fontId="104" fillId="23" borderId="51" xfId="1" applyNumberFormat="1" applyFont="1" applyFill="1" applyBorder="1" applyAlignment="1">
      <alignment textRotation="90" wrapText="1"/>
    </xf>
    <xf numFmtId="0" fontId="104" fillId="23" borderId="51" xfId="0" applyFont="1" applyFill="1" applyBorder="1" applyAlignment="1">
      <alignment textRotation="90" wrapText="1"/>
    </xf>
    <xf numFmtId="0" fontId="93" fillId="4" borderId="53" xfId="0" applyFont="1" applyFill="1" applyBorder="1" applyAlignment="1">
      <alignment textRotation="90" wrapText="1"/>
    </xf>
    <xf numFmtId="1" fontId="104" fillId="103" borderId="56" xfId="0" applyNumberFormat="1" applyFont="1" applyFill="1" applyBorder="1" applyAlignment="1">
      <alignment textRotation="90" wrapText="1"/>
    </xf>
    <xf numFmtId="1" fontId="104" fillId="100" borderId="51" xfId="0" applyNumberFormat="1" applyFont="1" applyFill="1" applyBorder="1" applyAlignment="1">
      <alignment textRotation="90" wrapText="1"/>
    </xf>
    <xf numFmtId="1" fontId="104" fillId="102" borderId="52" xfId="0" applyNumberFormat="1" applyFont="1" applyFill="1" applyBorder="1" applyAlignment="1">
      <alignment textRotation="90" wrapText="1"/>
    </xf>
    <xf numFmtId="1" fontId="93" fillId="102" borderId="53" xfId="0" applyNumberFormat="1" applyFont="1" applyFill="1" applyBorder="1" applyAlignment="1">
      <alignment textRotation="90" wrapText="1"/>
    </xf>
    <xf numFmtId="1" fontId="93" fillId="102" borderId="54" xfId="0" applyNumberFormat="1" applyFont="1" applyFill="1" applyBorder="1" applyAlignment="1">
      <alignment textRotation="90" wrapText="1"/>
    </xf>
    <xf numFmtId="1" fontId="99" fillId="104" borderId="54" xfId="0" applyNumberFormat="1" applyFont="1" applyFill="1" applyBorder="1"/>
    <xf numFmtId="1" fontId="99" fillId="104" borderId="53" xfId="0" applyNumberFormat="1" applyFont="1" applyFill="1" applyBorder="1"/>
    <xf numFmtId="1" fontId="99" fillId="104" borderId="51" xfId="0" applyNumberFormat="1" applyFont="1" applyFill="1" applyBorder="1"/>
    <xf numFmtId="1" fontId="93" fillId="0" borderId="38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6" fontId="125" fillId="98" borderId="0" xfId="0" applyNumberFormat="1" applyFont="1" applyFill="1" applyBorder="1" applyAlignment="1">
      <alignment horizontal="center"/>
    </xf>
    <xf numFmtId="166" fontId="108" fillId="0" borderId="0" xfId="0" applyNumberFormat="1" applyFont="1" applyFill="1" applyBorder="1" applyAlignment="1">
      <alignment horizontal="center" wrapText="1"/>
    </xf>
    <xf numFmtId="0" fontId="127" fillId="0" borderId="0" xfId="4603" applyFont="1"/>
    <xf numFmtId="0" fontId="126" fillId="0" borderId="0" xfId="4603"/>
    <xf numFmtId="1" fontId="104" fillId="23" borderId="0" xfId="0" applyNumberFormat="1" applyFont="1" applyFill="1" applyBorder="1"/>
    <xf numFmtId="0" fontId="5" fillId="0" borderId="0" xfId="4" applyFont="1" applyFill="1" applyProtection="1"/>
    <xf numFmtId="0" fontId="5" fillId="0" borderId="0" xfId="4" applyFill="1" applyProtection="1"/>
    <xf numFmtId="181" fontId="93" fillId="0" borderId="23" xfId="0" applyNumberFormat="1" applyFont="1" applyFill="1" applyBorder="1"/>
    <xf numFmtId="181" fontId="37" fillId="0" borderId="23" xfId="3" applyNumberFormat="1" applyFont="1" applyFill="1" applyBorder="1"/>
    <xf numFmtId="183" fontId="63" fillId="23" borderId="0" xfId="3" applyNumberFormat="1" applyFont="1" applyFill="1" applyBorder="1"/>
    <xf numFmtId="0" fontId="126" fillId="0" borderId="0" xfId="4603"/>
    <xf numFmtId="183" fontId="125" fillId="23" borderId="0" xfId="3" applyNumberFormat="1" applyFont="1" applyFill="1" applyBorder="1"/>
    <xf numFmtId="181" fontId="108" fillId="0" borderId="0" xfId="0" applyNumberFormat="1" applyFont="1" applyFill="1" applyBorder="1"/>
    <xf numFmtId="180" fontId="37" fillId="0" borderId="35" xfId="0" applyNumberFormat="1" applyFont="1" applyFill="1" applyBorder="1"/>
    <xf numFmtId="180" fontId="37" fillId="0" borderId="0" xfId="0" applyNumberFormat="1" applyFont="1" applyFill="1" applyBorder="1"/>
    <xf numFmtId="183" fontId="37" fillId="0" borderId="0" xfId="3" applyNumberFormat="1" applyFont="1" applyFill="1" applyBorder="1"/>
    <xf numFmtId="181" fontId="37" fillId="0" borderId="36" xfId="0" applyNumberFormat="1" applyFont="1" applyFill="1" applyBorder="1"/>
    <xf numFmtId="181" fontId="128" fillId="23" borderId="0" xfId="0" applyNumberFormat="1" applyFont="1" applyFill="1" applyBorder="1"/>
    <xf numFmtId="181" fontId="104" fillId="23" borderId="0" xfId="0" applyNumberFormat="1" applyFont="1" applyFill="1" applyBorder="1"/>
    <xf numFmtId="181" fontId="63" fillId="23" borderId="0" xfId="0" applyNumberFormat="1" applyFont="1" applyFill="1" applyBorder="1"/>
    <xf numFmtId="181" fontId="37" fillId="0" borderId="0" xfId="0" applyNumberFormat="1" applyFont="1" applyFill="1" applyBorder="1" applyProtection="1"/>
    <xf numFmtId="181" fontId="63" fillId="23" borderId="0" xfId="0" applyNumberFormat="1" applyFont="1" applyFill="1" applyBorder="1" applyProtection="1"/>
    <xf numFmtId="181" fontId="37" fillId="0" borderId="0" xfId="0" applyNumberFormat="1" applyFont="1" applyFill="1" applyBorder="1" applyAlignment="1">
      <alignment vertical="center"/>
    </xf>
    <xf numFmtId="181" fontId="37" fillId="0" borderId="36" xfId="0" applyNumberFormat="1" applyFont="1" applyFill="1" applyBorder="1" applyAlignment="1">
      <alignment vertical="center"/>
    </xf>
    <xf numFmtId="182" fontId="37" fillId="0" borderId="0" xfId="2129" applyNumberFormat="1" applyFont="1" applyFill="1" applyBorder="1"/>
    <xf numFmtId="181" fontId="63" fillId="23" borderId="0" xfId="2129" applyNumberFormat="1" applyFont="1" applyFill="1" applyBorder="1"/>
    <xf numFmtId="180" fontId="37" fillId="100" borderId="35" xfId="0" applyNumberFormat="1" applyFont="1" applyFill="1" applyBorder="1"/>
    <xf numFmtId="180" fontId="108" fillId="0" borderId="0" xfId="0" applyNumberFormat="1" applyFont="1" applyFill="1" applyBorder="1"/>
    <xf numFmtId="1" fontId="37" fillId="0" borderId="0" xfId="0" applyNumberFormat="1" applyFont="1" applyFill="1" applyBorder="1"/>
    <xf numFmtId="1" fontId="63" fillId="23" borderId="0" xfId="0" applyNumberFormat="1" applyFont="1" applyFill="1" applyBorder="1"/>
    <xf numFmtId="1" fontId="37" fillId="0" borderId="36" xfId="0" applyNumberFormat="1" applyFont="1" applyFill="1" applyBorder="1"/>
    <xf numFmtId="1" fontId="93" fillId="0" borderId="35" xfId="0" applyNumberFormat="1" applyFont="1" applyFill="1" applyBorder="1"/>
    <xf numFmtId="167" fontId="63" fillId="23" borderId="15" xfId="1" applyNumberFormat="1" applyFont="1" applyFill="1" applyBorder="1" applyAlignment="1">
      <alignment horizontal="left" textRotation="90" wrapText="1"/>
    </xf>
    <xf numFmtId="0" fontId="129" fillId="0" borderId="0" xfId="0" applyFont="1" applyFill="1"/>
    <xf numFmtId="1" fontId="100" fillId="0" borderId="0" xfId="0" applyNumberFormat="1" applyFont="1" applyFill="1"/>
    <xf numFmtId="1" fontId="100" fillId="0" borderId="0" xfId="0" applyNumberFormat="1" applyFont="1"/>
    <xf numFmtId="183" fontId="63" fillId="0" borderId="36" xfId="3" applyNumberFormat="1" applyFont="1" applyFill="1" applyBorder="1"/>
    <xf numFmtId="0" fontId="129" fillId="0" borderId="0" xfId="0" applyFont="1"/>
    <xf numFmtId="0" fontId="37" fillId="0" borderId="36" xfId="0" applyFont="1" applyFill="1" applyBorder="1"/>
    <xf numFmtId="0" fontId="93" fillId="0" borderId="36" xfId="0" applyFont="1" applyFill="1" applyBorder="1"/>
    <xf numFmtId="0" fontId="37" fillId="0" borderId="36" xfId="0" applyFont="1" applyFill="1" applyBorder="1" applyAlignment="1">
      <alignment vertical="center"/>
    </xf>
    <xf numFmtId="0" fontId="93" fillId="0" borderId="36" xfId="0" applyFont="1" applyFill="1" applyBorder="1" applyAlignment="1">
      <alignment horizontal="center" vertical="center"/>
    </xf>
    <xf numFmtId="0" fontId="93" fillId="0" borderId="38" xfId="0" applyFont="1" applyFill="1" applyBorder="1"/>
    <xf numFmtId="0" fontId="104" fillId="3" borderId="15" xfId="0" applyFont="1" applyFill="1" applyBorder="1" applyAlignment="1">
      <alignment horizontal="left" textRotation="90" wrapText="1"/>
    </xf>
    <xf numFmtId="0" fontId="93" fillId="3" borderId="26" xfId="0" applyFont="1" applyFill="1" applyBorder="1" applyAlignment="1">
      <alignment horizontal="left" textRotation="90" wrapText="1"/>
    </xf>
    <xf numFmtId="0" fontId="93" fillId="3" borderId="22" xfId="0" applyFont="1" applyFill="1" applyBorder="1" applyAlignment="1">
      <alignment horizontal="left" textRotation="90" wrapText="1"/>
    </xf>
    <xf numFmtId="0" fontId="93" fillId="3" borderId="27" xfId="0" applyFont="1" applyFill="1" applyBorder="1" applyAlignment="1">
      <alignment horizontal="left" textRotation="90" wrapText="1"/>
    </xf>
    <xf numFmtId="0" fontId="104" fillId="2" borderId="27" xfId="0" applyFont="1" applyFill="1" applyBorder="1" applyAlignment="1">
      <alignment textRotation="90" wrapText="1"/>
    </xf>
    <xf numFmtId="0" fontId="93" fillId="99" borderId="26" xfId="0" applyFont="1" applyFill="1" applyBorder="1" applyAlignment="1">
      <alignment textRotation="90" wrapText="1"/>
    </xf>
    <xf numFmtId="0" fontId="93" fillId="99" borderId="22" xfId="0" applyFont="1" applyFill="1" applyBorder="1" applyAlignment="1">
      <alignment textRotation="90" wrapText="1"/>
    </xf>
    <xf numFmtId="0" fontId="104" fillId="99" borderId="27" xfId="0" applyFont="1" applyFill="1" applyBorder="1" applyAlignment="1">
      <alignment textRotation="90" wrapText="1"/>
    </xf>
    <xf numFmtId="0" fontId="93" fillId="4" borderId="26" xfId="0" applyFont="1" applyFill="1" applyBorder="1" applyAlignment="1">
      <alignment textRotation="90" wrapText="1"/>
    </xf>
    <xf numFmtId="0" fontId="93" fillId="4" borderId="22" xfId="0" applyFont="1" applyFill="1" applyBorder="1" applyAlignment="1">
      <alignment textRotation="90" wrapText="1"/>
    </xf>
    <xf numFmtId="0" fontId="93" fillId="4" borderId="22" xfId="0" applyFont="1" applyFill="1" applyBorder="1" applyAlignment="1">
      <alignment textRotation="90"/>
    </xf>
    <xf numFmtId="0" fontId="104" fillId="4" borderId="27" xfId="0" applyFont="1" applyFill="1" applyBorder="1" applyAlignment="1">
      <alignment textRotation="90" wrapText="1"/>
    </xf>
    <xf numFmtId="1" fontId="93" fillId="102" borderId="26" xfId="0" applyNumberFormat="1" applyFont="1" applyFill="1" applyBorder="1" applyAlignment="1">
      <alignment textRotation="90" wrapText="1"/>
    </xf>
    <xf numFmtId="1" fontId="93" fillId="102" borderId="22" xfId="0" applyNumberFormat="1" applyFont="1" applyFill="1" applyBorder="1" applyAlignment="1">
      <alignment textRotation="90" wrapText="1"/>
    </xf>
    <xf numFmtId="1" fontId="104" fillId="102" borderId="27" xfId="0" applyNumberFormat="1" applyFont="1" applyFill="1" applyBorder="1" applyAlignment="1">
      <alignment textRotation="90" wrapText="1"/>
    </xf>
    <xf numFmtId="1" fontId="104" fillId="100" borderId="15" xfId="0" applyNumberFormat="1" applyFont="1" applyFill="1" applyBorder="1" applyAlignment="1">
      <alignment textRotation="90" wrapText="1"/>
    </xf>
    <xf numFmtId="1" fontId="93" fillId="98" borderId="26" xfId="0" applyNumberFormat="1" applyFont="1" applyFill="1" applyBorder="1" applyAlignment="1">
      <alignment textRotation="90" wrapText="1"/>
    </xf>
    <xf numFmtId="1" fontId="104" fillId="98" borderId="59" xfId="0" applyNumberFormat="1" applyFont="1" applyFill="1" applyBorder="1" applyAlignment="1">
      <alignment horizontal="left" textRotation="90" wrapText="1"/>
    </xf>
    <xf numFmtId="1" fontId="104" fillId="103" borderId="60" xfId="0" applyNumberFormat="1" applyFont="1" applyFill="1" applyBorder="1" applyAlignment="1">
      <alignment textRotation="90" wrapText="1"/>
    </xf>
    <xf numFmtId="167" fontId="104" fillId="23" borderId="15" xfId="1" applyNumberFormat="1" applyFont="1" applyFill="1" applyBorder="1" applyAlignment="1">
      <alignment textRotation="90" wrapText="1"/>
    </xf>
    <xf numFmtId="0" fontId="104" fillId="23" borderId="15" xfId="0" applyFont="1" applyFill="1" applyBorder="1" applyAlignment="1">
      <alignment textRotation="90" wrapText="1"/>
    </xf>
    <xf numFmtId="0" fontId="104" fillId="103" borderId="61" xfId="0" applyFont="1" applyFill="1" applyBorder="1" applyAlignment="1">
      <alignment horizontal="center" vertical="center"/>
    </xf>
    <xf numFmtId="0" fontId="104" fillId="3" borderId="24" xfId="0" applyFont="1" applyFill="1" applyBorder="1" applyAlignment="1">
      <alignment horizontal="left" textRotation="90" wrapText="1"/>
    </xf>
    <xf numFmtId="0" fontId="93" fillId="4" borderId="23" xfId="0" applyFont="1" applyFill="1" applyBorder="1" applyAlignment="1">
      <alignment textRotation="90" wrapText="1"/>
    </xf>
    <xf numFmtId="1" fontId="93" fillId="102" borderId="37" xfId="0" applyNumberFormat="1" applyFont="1" applyFill="1" applyBorder="1" applyAlignment="1">
      <alignment textRotation="90" wrapText="1"/>
    </xf>
    <xf numFmtId="1" fontId="93" fillId="102" borderId="23" xfId="0" applyNumberFormat="1" applyFont="1" applyFill="1" applyBorder="1" applyAlignment="1">
      <alignment textRotation="90" wrapText="1"/>
    </xf>
    <xf numFmtId="1" fontId="104" fillId="102" borderId="38" xfId="0" applyNumberFormat="1" applyFont="1" applyFill="1" applyBorder="1" applyAlignment="1">
      <alignment textRotation="90" wrapText="1"/>
    </xf>
    <xf numFmtId="1" fontId="104" fillId="103" borderId="64" xfId="0" applyNumberFormat="1" applyFont="1" applyFill="1" applyBorder="1" applyAlignment="1">
      <alignment textRotation="90" wrapText="1"/>
    </xf>
    <xf numFmtId="0" fontId="108" fillId="0" borderId="0" xfId="0" applyFont="1" applyFill="1" applyBorder="1" applyAlignment="1">
      <alignment horizontal="center"/>
    </xf>
    <xf numFmtId="1" fontId="93" fillId="98" borderId="22" xfId="0" applyNumberFormat="1" applyFont="1" applyFill="1" applyBorder="1" applyAlignment="1">
      <alignment textRotation="90" wrapText="1"/>
    </xf>
    <xf numFmtId="186" fontId="37" fillId="0" borderId="0" xfId="0" applyNumberFormat="1" applyFont="1" applyFill="1" applyBorder="1" applyAlignment="1">
      <alignment horizontal="center"/>
    </xf>
    <xf numFmtId="186" fontId="37" fillId="0" borderId="23" xfId="0" applyNumberFormat="1" applyFont="1" applyFill="1" applyBorder="1" applyAlignment="1">
      <alignment horizontal="center"/>
    </xf>
    <xf numFmtId="1" fontId="130" fillId="0" borderId="0" xfId="0" applyNumberFormat="1" applyFont="1" applyFill="1" applyAlignment="1">
      <alignment horizontal="center"/>
    </xf>
    <xf numFmtId="0" fontId="0" fillId="98" borderId="65" xfId="0" applyFill="1" applyBorder="1" applyAlignment="1">
      <alignment horizontal="center"/>
    </xf>
    <xf numFmtId="0" fontId="0" fillId="0" borderId="66" xfId="0" applyBorder="1"/>
    <xf numFmtId="0" fontId="0" fillId="111" borderId="66" xfId="0" applyFill="1" applyBorder="1"/>
    <xf numFmtId="166" fontId="0" fillId="0" borderId="66" xfId="0" applyNumberFormat="1" applyBorder="1"/>
    <xf numFmtId="166" fontId="0" fillId="0" borderId="67" xfId="0" applyNumberFormat="1" applyBorder="1"/>
    <xf numFmtId="1" fontId="93" fillId="0" borderId="37" xfId="0" applyNumberFormat="1" applyFont="1" applyFill="1" applyBorder="1"/>
    <xf numFmtId="181" fontId="108" fillId="0" borderId="23" xfId="0" applyNumberFormat="1" applyFont="1" applyFill="1" applyBorder="1"/>
    <xf numFmtId="183" fontId="125" fillId="23" borderId="23" xfId="3" applyNumberFormat="1" applyFont="1" applyFill="1" applyBorder="1"/>
    <xf numFmtId="183" fontId="63" fillId="0" borderId="38" xfId="3" applyNumberFormat="1" applyFont="1" applyFill="1" applyBorder="1"/>
    <xf numFmtId="0" fontId="63" fillId="0" borderId="35" xfId="0" applyFont="1" applyFill="1" applyBorder="1"/>
    <xf numFmtId="0" fontId="104" fillId="0" borderId="35" xfId="0" applyFont="1" applyFill="1" applyBorder="1"/>
    <xf numFmtId="0" fontId="63" fillId="0" borderId="35" xfId="0" applyFont="1" applyFill="1" applyBorder="1" applyAlignment="1">
      <alignment vertical="center"/>
    </xf>
    <xf numFmtId="0" fontId="104" fillId="0" borderId="35" xfId="0" applyFont="1" applyFill="1" applyBorder="1" applyAlignment="1">
      <alignment wrapText="1"/>
    </xf>
    <xf numFmtId="0" fontId="104" fillId="0" borderId="35" xfId="0" applyFont="1" applyFill="1" applyBorder="1" applyAlignment="1">
      <alignment vertical="center" wrapText="1"/>
    </xf>
    <xf numFmtId="0" fontId="104" fillId="0" borderId="37" xfId="0" applyFont="1" applyFill="1" applyBorder="1"/>
    <xf numFmtId="0" fontId="104" fillId="112" borderId="26" xfId="0" applyFont="1" applyFill="1" applyBorder="1" applyAlignment="1">
      <alignment horizontal="left" textRotation="90" wrapText="1"/>
    </xf>
    <xf numFmtId="0" fontId="128" fillId="113" borderId="0" xfId="4605" applyFont="1" applyFill="1" applyAlignment="1">
      <alignment horizontal="center" vertical="center" wrapText="1"/>
    </xf>
    <xf numFmtId="0" fontId="128" fillId="113" borderId="68" xfId="4605" applyFont="1" applyFill="1" applyBorder="1" applyAlignment="1">
      <alignment horizontal="center" vertical="center" wrapText="1"/>
    </xf>
    <xf numFmtId="0" fontId="128" fillId="113" borderId="69" xfId="4605" applyFont="1" applyFill="1" applyBorder="1" applyAlignment="1">
      <alignment horizontal="center" vertical="center" wrapText="1"/>
    </xf>
    <xf numFmtId="0" fontId="128" fillId="114" borderId="69" xfId="4605" applyFont="1" applyFill="1" applyBorder="1" applyAlignment="1">
      <alignment horizontal="center" vertical="center"/>
    </xf>
    <xf numFmtId="0" fontId="106" fillId="0" borderId="0" xfId="4605" applyFont="1" applyAlignment="1"/>
    <xf numFmtId="0" fontId="63" fillId="115" borderId="70" xfId="4605" applyFont="1" applyFill="1" applyBorder="1" applyAlignment="1">
      <alignment horizontal="center"/>
    </xf>
    <xf numFmtId="0" fontId="63" fillId="115" borderId="70" xfId="4605" applyFont="1" applyFill="1" applyBorder="1" applyAlignment="1"/>
    <xf numFmtId="0" fontId="37" fillId="0" borderId="71" xfId="4605" applyFont="1" applyBorder="1" applyAlignment="1">
      <alignment horizontal="center"/>
    </xf>
    <xf numFmtId="1" fontId="37" fillId="0" borderId="71" xfId="4605" applyNumberFormat="1" applyFont="1" applyBorder="1" applyAlignment="1">
      <alignment horizontal="center"/>
    </xf>
    <xf numFmtId="0" fontId="37" fillId="0" borderId="71" xfId="4605" applyFont="1" applyBorder="1" applyAlignment="1"/>
    <xf numFmtId="0" fontId="108" fillId="0" borderId="71" xfId="4605" applyFont="1" applyBorder="1" applyAlignment="1">
      <alignment horizontal="center"/>
    </xf>
    <xf numFmtId="0" fontId="37" fillId="0" borderId="0" xfId="4605" applyFont="1" applyAlignment="1"/>
    <xf numFmtId="0" fontId="106" fillId="0" borderId="0" xfId="4605" applyFont="1"/>
    <xf numFmtId="0" fontId="0" fillId="118" borderId="0" xfId="0" applyFill="1" applyAlignment="1"/>
    <xf numFmtId="0" fontId="0" fillId="118" borderId="0" xfId="0" applyFill="1"/>
    <xf numFmtId="0" fontId="0" fillId="0" borderId="0" xfId="0" applyFill="1" applyAlignment="1">
      <alignment horizontal="center"/>
    </xf>
    <xf numFmtId="0" fontId="104" fillId="2" borderId="0" xfId="2160" applyFont="1" applyFill="1" applyAlignment="1">
      <alignment horizontal="center" textRotation="90" wrapText="1"/>
    </xf>
    <xf numFmtId="0" fontId="104" fillId="116" borderId="0" xfId="2245" applyFont="1" applyFill="1" applyAlignment="1">
      <alignment horizontal="center" textRotation="90" wrapText="1"/>
    </xf>
    <xf numFmtId="9" fontId="104" fillId="116" borderId="0" xfId="286" applyFont="1" applyFill="1" applyAlignment="1">
      <alignment horizontal="center" textRotation="90" wrapText="1"/>
    </xf>
    <xf numFmtId="9" fontId="104" fillId="116" borderId="0" xfId="3" applyFont="1" applyFill="1" applyAlignment="1">
      <alignment horizontal="center" textRotation="90" wrapText="1"/>
    </xf>
    <xf numFmtId="166" fontId="63" fillId="0" borderId="0" xfId="0" applyNumberFormat="1" applyFont="1" applyFill="1" applyBorder="1" applyAlignment="1">
      <alignment horizontal="left"/>
    </xf>
    <xf numFmtId="0" fontId="93" fillId="0" borderId="0" xfId="0" applyFont="1"/>
    <xf numFmtId="181" fontId="37" fillId="0" borderId="0" xfId="0" applyNumberFormat="1" applyFont="1" applyFill="1" applyAlignment="1">
      <alignment horizontal="center"/>
    </xf>
    <xf numFmtId="181" fontId="106" fillId="0" borderId="0" xfId="0" applyNumberFormat="1" applyFont="1" applyFill="1" applyAlignment="1">
      <alignment horizontal="center"/>
    </xf>
    <xf numFmtId="9" fontId="93" fillId="0" borderId="0" xfId="3" applyFont="1" applyAlignment="1">
      <alignment horizontal="center"/>
    </xf>
    <xf numFmtId="9" fontId="93" fillId="0" borderId="54" xfId="3" applyFont="1" applyBorder="1" applyAlignment="1">
      <alignment horizontal="center"/>
    </xf>
    <xf numFmtId="9" fontId="93" fillId="0" borderId="51" xfId="3" applyFont="1" applyBorder="1" applyAlignment="1">
      <alignment horizontal="center"/>
    </xf>
    <xf numFmtId="9" fontId="106" fillId="0" borderId="0" xfId="3" applyFont="1" applyFill="1" applyAlignment="1">
      <alignment horizontal="center"/>
    </xf>
    <xf numFmtId="181" fontId="0" fillId="111" borderId="54" xfId="0" applyNumberFormat="1" applyFill="1" applyBorder="1" applyAlignment="1">
      <alignment horizontal="center"/>
    </xf>
    <xf numFmtId="9" fontId="0" fillId="111" borderId="35" xfId="3" applyFont="1" applyFill="1" applyBorder="1" applyAlignment="1">
      <alignment horizontal="center"/>
    </xf>
    <xf numFmtId="9" fontId="0" fillId="111" borderId="52" xfId="3" applyFont="1" applyFill="1" applyBorder="1" applyAlignment="1">
      <alignment horizontal="center"/>
    </xf>
    <xf numFmtId="9" fontId="106" fillId="111" borderId="51" xfId="3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left"/>
    </xf>
    <xf numFmtId="9" fontId="93" fillId="0" borderId="35" xfId="3" applyFont="1" applyBorder="1" applyAlignment="1">
      <alignment horizontal="center"/>
    </xf>
    <xf numFmtId="9" fontId="93" fillId="0" borderId="14" xfId="3" applyFont="1" applyBorder="1" applyAlignment="1">
      <alignment horizontal="center"/>
    </xf>
    <xf numFmtId="9" fontId="106" fillId="0" borderId="0" xfId="3" applyFont="1" applyFill="1" applyBorder="1" applyAlignment="1">
      <alignment horizontal="center"/>
    </xf>
    <xf numFmtId="181" fontId="0" fillId="111" borderId="35" xfId="0" applyNumberFormat="1" applyFill="1" applyBorder="1" applyAlignment="1">
      <alignment horizontal="center"/>
    </xf>
    <xf numFmtId="9" fontId="0" fillId="111" borderId="36" xfId="3" applyFont="1" applyFill="1" applyBorder="1" applyAlignment="1">
      <alignment horizontal="center"/>
    </xf>
    <xf numFmtId="181" fontId="0" fillId="103" borderId="35" xfId="0" applyNumberFormat="1" applyFill="1" applyBorder="1" applyAlignment="1">
      <alignment horizontal="center"/>
    </xf>
    <xf numFmtId="9" fontId="0" fillId="103" borderId="36" xfId="3" applyFont="1" applyFill="1" applyBorder="1" applyAlignment="1">
      <alignment horizontal="center"/>
    </xf>
    <xf numFmtId="181" fontId="0" fillId="103" borderId="35" xfId="0" applyNumberFormat="1" applyFont="1" applyFill="1" applyBorder="1" applyAlignment="1">
      <alignment horizontal="center"/>
    </xf>
    <xf numFmtId="9" fontId="93" fillId="0" borderId="37" xfId="3" applyFont="1" applyBorder="1" applyAlignment="1">
      <alignment horizontal="center"/>
    </xf>
    <xf numFmtId="9" fontId="93" fillId="0" borderId="24" xfId="3" applyFont="1" applyBorder="1" applyAlignment="1">
      <alignment horizontal="center"/>
    </xf>
    <xf numFmtId="181" fontId="0" fillId="111" borderId="37" xfId="0" applyNumberFormat="1" applyFill="1" applyBorder="1" applyAlignment="1">
      <alignment horizontal="center"/>
    </xf>
    <xf numFmtId="9" fontId="0" fillId="111" borderId="37" xfId="3" applyFont="1" applyFill="1" applyBorder="1" applyAlignment="1">
      <alignment horizontal="center"/>
    </xf>
    <xf numFmtId="181" fontId="0" fillId="103" borderId="37" xfId="0" applyNumberFormat="1" applyFill="1" applyBorder="1" applyAlignment="1">
      <alignment horizontal="center"/>
    </xf>
    <xf numFmtId="9" fontId="0" fillId="103" borderId="38" xfId="3" applyFont="1" applyFill="1" applyBorder="1" applyAlignment="1">
      <alignment horizontal="center"/>
    </xf>
    <xf numFmtId="181" fontId="134" fillId="0" borderId="0" xfId="0" applyNumberFormat="1" applyFont="1" applyAlignment="1">
      <alignment horizontal="center"/>
    </xf>
    <xf numFmtId="9" fontId="93" fillId="0" borderId="0" xfId="3" applyFont="1" applyFill="1" applyBorder="1" applyAlignment="1">
      <alignment horizontal="center"/>
    </xf>
    <xf numFmtId="0" fontId="104" fillId="2" borderId="72" xfId="2160" applyFont="1" applyFill="1" applyBorder="1" applyAlignment="1">
      <alignment horizontal="center" textRotation="90" wrapText="1"/>
    </xf>
    <xf numFmtId="0" fontId="104" fillId="2" borderId="73" xfId="2160" applyFont="1" applyFill="1" applyBorder="1" applyAlignment="1">
      <alignment horizontal="center" textRotation="90" wrapText="1"/>
    </xf>
    <xf numFmtId="0" fontId="104" fillId="116" borderId="73" xfId="2245" applyFont="1" applyFill="1" applyBorder="1" applyAlignment="1">
      <alignment horizontal="center" textRotation="90" wrapText="1"/>
    </xf>
    <xf numFmtId="9" fontId="104" fillId="116" borderId="73" xfId="286" applyFont="1" applyFill="1" applyBorder="1" applyAlignment="1">
      <alignment horizontal="center" textRotation="90" wrapText="1"/>
    </xf>
    <xf numFmtId="9" fontId="104" fillId="116" borderId="73" xfId="3" applyFont="1" applyFill="1" applyBorder="1" applyAlignment="1">
      <alignment horizontal="center" textRotation="90" wrapText="1"/>
    </xf>
    <xf numFmtId="0" fontId="104" fillId="116" borderId="74" xfId="2245" applyFont="1" applyFill="1" applyBorder="1" applyAlignment="1">
      <alignment horizontal="center" textRotation="90" wrapText="1"/>
    </xf>
    <xf numFmtId="166" fontId="63" fillId="0" borderId="75" xfId="0" applyNumberFormat="1" applyFont="1" applyFill="1" applyBorder="1" applyAlignment="1">
      <alignment horizontal="left"/>
    </xf>
    <xf numFmtId="0" fontId="93" fillId="0" borderId="0" xfId="0" applyFont="1" applyBorder="1"/>
    <xf numFmtId="181" fontId="37" fillId="0" borderId="0" xfId="0" applyNumberFormat="1" applyFont="1" applyFill="1" applyBorder="1" applyAlignment="1">
      <alignment horizontal="center"/>
    </xf>
    <xf numFmtId="181" fontId="106" fillId="0" borderId="0" xfId="0" applyNumberFormat="1" applyFont="1" applyFill="1" applyBorder="1" applyAlignment="1">
      <alignment horizontal="center"/>
    </xf>
    <xf numFmtId="9" fontId="93" fillId="0" borderId="0" xfId="3" applyFont="1" applyBorder="1" applyAlignment="1">
      <alignment horizontal="center"/>
    </xf>
    <xf numFmtId="181" fontId="0" fillId="111" borderId="0" xfId="0" applyNumberFormat="1" applyFill="1" applyBorder="1" applyAlignment="1">
      <alignment horizontal="center"/>
    </xf>
    <xf numFmtId="9" fontId="0" fillId="111" borderId="0" xfId="3" applyFont="1" applyFill="1" applyBorder="1" applyAlignment="1">
      <alignment horizontal="center"/>
    </xf>
    <xf numFmtId="181" fontId="0" fillId="103" borderId="54" xfId="0" applyNumberFormat="1" applyFill="1" applyBorder="1" applyAlignment="1">
      <alignment horizontal="center"/>
    </xf>
    <xf numFmtId="9" fontId="0" fillId="103" borderId="52" xfId="3" applyFont="1" applyFill="1" applyBorder="1" applyAlignment="1">
      <alignment horizontal="center"/>
    </xf>
    <xf numFmtId="9" fontId="106" fillId="111" borderId="76" xfId="3" applyFont="1" applyFill="1" applyBorder="1" applyAlignment="1">
      <alignment horizontal="center"/>
    </xf>
    <xf numFmtId="0" fontId="63" fillId="0" borderId="75" xfId="0" applyFont="1" applyFill="1" applyBorder="1" applyAlignment="1">
      <alignment horizontal="left"/>
    </xf>
    <xf numFmtId="0" fontId="63" fillId="0" borderId="77" xfId="0" applyFont="1" applyFill="1" applyBorder="1" applyAlignment="1">
      <alignment horizontal="left"/>
    </xf>
    <xf numFmtId="0" fontId="93" fillId="0" borderId="78" xfId="0" applyFont="1" applyBorder="1"/>
    <xf numFmtId="181" fontId="37" fillId="0" borderId="78" xfId="0" applyNumberFormat="1" applyFont="1" applyFill="1" applyBorder="1" applyAlignment="1">
      <alignment horizontal="center"/>
    </xf>
    <xf numFmtId="181" fontId="106" fillId="0" borderId="78" xfId="0" applyNumberFormat="1" applyFont="1" applyFill="1" applyBorder="1" applyAlignment="1">
      <alignment horizontal="center"/>
    </xf>
    <xf numFmtId="9" fontId="93" fillId="0" borderId="78" xfId="3" applyFont="1" applyBorder="1" applyAlignment="1">
      <alignment horizontal="center"/>
    </xf>
    <xf numFmtId="181" fontId="0" fillId="111" borderId="78" xfId="0" applyNumberFormat="1" applyFill="1" applyBorder="1" applyAlignment="1">
      <alignment horizontal="center"/>
    </xf>
    <xf numFmtId="9" fontId="0" fillId="111" borderId="78" xfId="3" applyFont="1" applyFill="1" applyBorder="1" applyAlignment="1">
      <alignment horizontal="center"/>
    </xf>
    <xf numFmtId="181" fontId="0" fillId="111" borderId="79" xfId="0" applyNumberFormat="1" applyFont="1" applyFill="1" applyBorder="1" applyAlignment="1">
      <alignment horizontal="center"/>
    </xf>
    <xf numFmtId="9" fontId="0" fillId="111" borderId="80" xfId="3" applyFont="1" applyFill="1" applyBorder="1" applyAlignment="1">
      <alignment horizontal="center"/>
    </xf>
    <xf numFmtId="9" fontId="106" fillId="111" borderId="81" xfId="3" applyFont="1" applyFill="1" applyBorder="1" applyAlignment="1">
      <alignment horizontal="center"/>
    </xf>
    <xf numFmtId="181" fontId="0" fillId="111" borderId="14" xfId="0" applyNumberFormat="1" applyFill="1" applyBorder="1" applyAlignment="1">
      <alignment horizontal="center"/>
    </xf>
    <xf numFmtId="9" fontId="0" fillId="111" borderId="14" xfId="3" applyFont="1" applyFill="1" applyBorder="1" applyAlignment="1">
      <alignment horizontal="center"/>
    </xf>
    <xf numFmtId="181" fontId="0" fillId="103" borderId="14" xfId="0" applyNumberFormat="1" applyFill="1" applyBorder="1" applyAlignment="1">
      <alignment horizontal="center"/>
    </xf>
    <xf numFmtId="9" fontId="0" fillId="103" borderId="0" xfId="3" applyFont="1" applyFill="1" applyBorder="1" applyAlignment="1">
      <alignment horizontal="center"/>
    </xf>
    <xf numFmtId="9" fontId="106" fillId="111" borderId="85" xfId="3" applyFont="1" applyFill="1" applyBorder="1" applyAlignment="1">
      <alignment horizontal="center"/>
    </xf>
    <xf numFmtId="9" fontId="0" fillId="103" borderId="14" xfId="3" applyFont="1" applyFill="1" applyBorder="1" applyAlignment="1">
      <alignment horizontal="center"/>
    </xf>
    <xf numFmtId="9" fontId="93" fillId="0" borderId="79" xfId="3" applyFont="1" applyBorder="1" applyAlignment="1">
      <alignment horizontal="center"/>
    </xf>
    <xf numFmtId="9" fontId="93" fillId="0" borderId="86" xfId="3" applyFont="1" applyBorder="1" applyAlignment="1">
      <alignment horizontal="center"/>
    </xf>
    <xf numFmtId="181" fontId="0" fillId="111" borderId="86" xfId="0" applyNumberFormat="1" applyFill="1" applyBorder="1" applyAlignment="1">
      <alignment horizontal="center"/>
    </xf>
    <xf numFmtId="9" fontId="0" fillId="111" borderId="86" xfId="3" applyFont="1" applyFill="1" applyBorder="1" applyAlignment="1">
      <alignment horizontal="center"/>
    </xf>
    <xf numFmtId="181" fontId="0" fillId="103" borderId="86" xfId="0" applyNumberFormat="1" applyFill="1" applyBorder="1" applyAlignment="1">
      <alignment horizontal="center"/>
    </xf>
    <xf numFmtId="9" fontId="0" fillId="103" borderId="80" xfId="3" applyFont="1" applyFill="1" applyBorder="1" applyAlignment="1">
      <alignment horizontal="center"/>
    </xf>
    <xf numFmtId="9" fontId="106" fillId="111" borderId="87" xfId="3" applyFont="1" applyFill="1" applyBorder="1" applyAlignment="1">
      <alignment horizontal="center"/>
    </xf>
    <xf numFmtId="0" fontId="136" fillId="0" borderId="88" xfId="0" applyFont="1" applyBorder="1" applyAlignment="1">
      <alignment vertical="center" wrapText="1"/>
    </xf>
    <xf numFmtId="0" fontId="136" fillId="0" borderId="89" xfId="0" applyFont="1" applyBorder="1" applyAlignment="1">
      <alignment vertical="center" wrapText="1"/>
    </xf>
    <xf numFmtId="0" fontId="137" fillId="0" borderId="90" xfId="0" applyFont="1" applyBorder="1" applyAlignment="1">
      <alignment vertical="center" wrapText="1"/>
    </xf>
    <xf numFmtId="0" fontId="138" fillId="120" borderId="0" xfId="0" applyFont="1" applyFill="1" applyAlignment="1">
      <alignment horizontal="left" vertical="center" wrapText="1"/>
    </xf>
    <xf numFmtId="9" fontId="138" fillId="120" borderId="91" xfId="0" applyNumberFormat="1" applyFont="1" applyFill="1" applyBorder="1" applyAlignment="1">
      <alignment horizontal="left" vertical="center" wrapText="1"/>
    </xf>
    <xf numFmtId="0" fontId="139" fillId="121" borderId="0" xfId="0" applyFont="1" applyFill="1" applyAlignment="1">
      <alignment horizontal="left" vertical="center" wrapText="1"/>
    </xf>
    <xf numFmtId="9" fontId="139" fillId="121" borderId="0" xfId="0" applyNumberFormat="1" applyFont="1" applyFill="1" applyAlignment="1">
      <alignment horizontal="left" vertical="center" wrapText="1"/>
    </xf>
    <xf numFmtId="0" fontId="138" fillId="0" borderId="0" xfId="0" applyFont="1" applyAlignment="1">
      <alignment horizontal="left" vertical="center" wrapText="1"/>
    </xf>
    <xf numFmtId="9" fontId="138" fillId="0" borderId="91" xfId="0" applyNumberFormat="1" applyFont="1" applyBorder="1" applyAlignment="1">
      <alignment horizontal="left" vertical="center" wrapText="1"/>
    </xf>
    <xf numFmtId="0" fontId="139" fillId="0" borderId="0" xfId="0" applyFont="1" applyAlignment="1">
      <alignment horizontal="left" vertical="center" wrapText="1"/>
    </xf>
    <xf numFmtId="9" fontId="139" fillId="0" borderId="0" xfId="0" applyNumberFormat="1" applyFont="1" applyAlignment="1">
      <alignment horizontal="left" vertical="center" wrapText="1"/>
    </xf>
    <xf numFmtId="0" fontId="138" fillId="120" borderId="92" xfId="0" applyFont="1" applyFill="1" applyBorder="1" applyAlignment="1">
      <alignment horizontal="left" vertical="center" wrapText="1"/>
    </xf>
    <xf numFmtId="9" fontId="138" fillId="120" borderId="93" xfId="0" applyNumberFormat="1" applyFont="1" applyFill="1" applyBorder="1" applyAlignment="1">
      <alignment horizontal="left" vertical="center" wrapText="1"/>
    </xf>
    <xf numFmtId="0" fontId="139" fillId="121" borderId="94" xfId="0" applyFont="1" applyFill="1" applyBorder="1" applyAlignment="1">
      <alignment horizontal="left" vertical="center" wrapText="1"/>
    </xf>
    <xf numFmtId="9" fontId="139" fillId="121" borderId="95" xfId="0" applyNumberFormat="1" applyFont="1" applyFill="1" applyBorder="1" applyAlignment="1">
      <alignment horizontal="left" vertical="center" wrapText="1"/>
    </xf>
    <xf numFmtId="0" fontId="135" fillId="117" borderId="53" xfId="0" applyFont="1" applyFill="1" applyBorder="1" applyAlignment="1">
      <alignment horizontal="center"/>
    </xf>
    <xf numFmtId="0" fontId="104" fillId="122" borderId="15" xfId="2160" applyFont="1" applyFill="1" applyBorder="1" applyAlignment="1">
      <alignment horizontal="center" textRotation="90" wrapText="1"/>
    </xf>
    <xf numFmtId="0" fontId="63" fillId="0" borderId="54" xfId="0" applyFont="1" applyFill="1" applyBorder="1" applyAlignment="1">
      <alignment horizontal="left"/>
    </xf>
    <xf numFmtId="181" fontId="0" fillId="111" borderId="51" xfId="0" applyNumberFormat="1" applyFill="1" applyBorder="1" applyAlignment="1">
      <alignment horizontal="center"/>
    </xf>
    <xf numFmtId="0" fontId="63" fillId="0" borderId="51" xfId="0" applyFont="1" applyFill="1" applyBorder="1" applyAlignment="1">
      <alignment horizontal="left"/>
    </xf>
    <xf numFmtId="9" fontId="0" fillId="111" borderId="53" xfId="3" applyFont="1" applyFill="1" applyBorder="1" applyAlignment="1">
      <alignment horizontal="center"/>
    </xf>
    <xf numFmtId="181" fontId="0" fillId="98" borderId="51" xfId="0" applyNumberFormat="1" applyFill="1" applyBorder="1" applyAlignment="1">
      <alignment horizontal="center"/>
    </xf>
    <xf numFmtId="9" fontId="0" fillId="98" borderId="51" xfId="3" applyFont="1" applyFill="1" applyBorder="1" applyAlignment="1">
      <alignment horizontal="center"/>
    </xf>
    <xf numFmtId="181" fontId="0" fillId="98" borderId="14" xfId="0" applyNumberFormat="1" applyFill="1" applyBorder="1" applyAlignment="1">
      <alignment horizontal="center"/>
    </xf>
    <xf numFmtId="9" fontId="0" fillId="98" borderId="14" xfId="3" applyFont="1" applyFill="1" applyBorder="1" applyAlignment="1">
      <alignment horizontal="center"/>
    </xf>
    <xf numFmtId="166" fontId="63" fillId="0" borderId="35" xfId="0" applyNumberFormat="1" applyFont="1" applyFill="1" applyBorder="1" applyAlignment="1">
      <alignment horizontal="left"/>
    </xf>
    <xf numFmtId="0" fontId="63" fillId="0" borderId="35" xfId="0" applyFont="1" applyFill="1" applyBorder="1" applyAlignment="1">
      <alignment horizontal="left"/>
    </xf>
    <xf numFmtId="0" fontId="63" fillId="0" borderId="37" xfId="0" applyFont="1" applyFill="1" applyBorder="1" applyAlignment="1">
      <alignment horizontal="left"/>
    </xf>
    <xf numFmtId="181" fontId="0" fillId="111" borderId="24" xfId="0" applyNumberFormat="1" applyFill="1" applyBorder="1" applyAlignment="1">
      <alignment horizontal="center"/>
    </xf>
    <xf numFmtId="9" fontId="0" fillId="111" borderId="23" xfId="3" applyFont="1" applyFill="1" applyBorder="1" applyAlignment="1">
      <alignment horizontal="center"/>
    </xf>
    <xf numFmtId="181" fontId="0" fillId="98" borderId="24" xfId="0" applyNumberFormat="1" applyFill="1" applyBorder="1" applyAlignment="1">
      <alignment horizontal="center"/>
    </xf>
    <xf numFmtId="9" fontId="0" fillId="98" borderId="24" xfId="3" applyFont="1" applyFill="1" applyBorder="1" applyAlignment="1">
      <alignment horizontal="center"/>
    </xf>
    <xf numFmtId="0" fontId="63" fillId="0" borderId="24" xfId="0" applyFont="1" applyFill="1" applyBorder="1" applyAlignment="1">
      <alignment horizontal="left"/>
    </xf>
    <xf numFmtId="9" fontId="0" fillId="111" borderId="38" xfId="3" applyFont="1" applyFill="1" applyBorder="1" applyAlignment="1">
      <alignment horizontal="center"/>
    </xf>
    <xf numFmtId="0" fontId="133" fillId="118" borderId="0" xfId="0" applyFont="1" applyFill="1"/>
    <xf numFmtId="9" fontId="104" fillId="116" borderId="26" xfId="286" applyFont="1" applyFill="1" applyBorder="1" applyAlignment="1">
      <alignment horizontal="center" textRotation="90" wrapText="1"/>
    </xf>
    <xf numFmtId="9" fontId="104" fillId="116" borderId="27" xfId="286" applyFont="1" applyFill="1" applyBorder="1" applyAlignment="1">
      <alignment horizontal="center" textRotation="90" wrapText="1"/>
    </xf>
    <xf numFmtId="9" fontId="93" fillId="0" borderId="52" xfId="3" applyFont="1" applyBorder="1" applyAlignment="1">
      <alignment horizontal="center"/>
    </xf>
    <xf numFmtId="0" fontId="0" fillId="98" borderId="51" xfId="0" applyFill="1" applyBorder="1" applyAlignment="1">
      <alignment horizontal="center"/>
    </xf>
    <xf numFmtId="0" fontId="0" fillId="0" borderId="0" xfId="0" applyAlignment="1">
      <alignment horizontal="center"/>
    </xf>
    <xf numFmtId="181" fontId="106" fillId="111" borderId="51" xfId="0" applyNumberFormat="1" applyFont="1" applyFill="1" applyBorder="1" applyAlignment="1">
      <alignment horizontal="center"/>
    </xf>
    <xf numFmtId="9" fontId="93" fillId="0" borderId="36" xfId="3" applyFont="1" applyBorder="1" applyAlignment="1">
      <alignment horizontal="center"/>
    </xf>
    <xf numFmtId="0" fontId="0" fillId="98" borderId="14" xfId="0" applyFill="1" applyBorder="1" applyAlignment="1">
      <alignment horizontal="center"/>
    </xf>
    <xf numFmtId="181" fontId="106" fillId="111" borderId="14" xfId="0" applyNumberFormat="1" applyFont="1" applyFill="1" applyBorder="1" applyAlignment="1">
      <alignment horizontal="center"/>
    </xf>
    <xf numFmtId="181" fontId="106" fillId="98" borderId="14" xfId="0" applyNumberFormat="1" applyFont="1" applyFill="1" applyBorder="1" applyAlignment="1">
      <alignment horizontal="center"/>
    </xf>
    <xf numFmtId="9" fontId="93" fillId="0" borderId="38" xfId="3" applyFont="1" applyBorder="1" applyAlignment="1">
      <alignment horizontal="center"/>
    </xf>
    <xf numFmtId="0" fontId="0" fillId="98" borderId="24" xfId="0" applyFill="1" applyBorder="1" applyAlignment="1">
      <alignment horizontal="center"/>
    </xf>
    <xf numFmtId="181" fontId="106" fillId="111" borderId="24" xfId="0" applyNumberFormat="1" applyFont="1" applyFill="1" applyBorder="1" applyAlignment="1">
      <alignment horizontal="center"/>
    </xf>
    <xf numFmtId="181" fontId="125" fillId="0" borderId="0" xfId="0" applyNumberFormat="1" applyFont="1" applyAlignment="1">
      <alignment horizontal="center"/>
    </xf>
    <xf numFmtId="9" fontId="93" fillId="0" borderId="0" xfId="3" applyFont="1"/>
    <xf numFmtId="9" fontId="93" fillId="0" borderId="54" xfId="3" applyFont="1" applyBorder="1"/>
    <xf numFmtId="9" fontId="93" fillId="0" borderId="52" xfId="3" applyFont="1" applyBorder="1"/>
    <xf numFmtId="187" fontId="106" fillId="0" borderId="0" xfId="0" applyNumberFormat="1" applyFont="1" applyFill="1" applyAlignment="1">
      <alignment horizontal="center"/>
    </xf>
    <xf numFmtId="188" fontId="106" fillId="0" borderId="0" xfId="0" applyNumberFormat="1" applyFont="1" applyFill="1" applyAlignment="1">
      <alignment horizontal="center"/>
    </xf>
    <xf numFmtId="181" fontId="0" fillId="98" borderId="51" xfId="0" applyNumberFormat="1" applyFill="1" applyBorder="1"/>
    <xf numFmtId="181" fontId="0" fillId="98" borderId="52" xfId="0" applyNumberFormat="1" applyFill="1" applyBorder="1"/>
    <xf numFmtId="9" fontId="93" fillId="0" borderId="35" xfId="3" applyFont="1" applyBorder="1"/>
    <xf numFmtId="9" fontId="93" fillId="0" borderId="36" xfId="3" applyFont="1" applyBorder="1"/>
    <xf numFmtId="181" fontId="0" fillId="98" borderId="14" xfId="0" applyNumberFormat="1" applyFill="1" applyBorder="1"/>
    <xf numFmtId="181" fontId="0" fillId="98" borderId="36" xfId="0" applyNumberFormat="1" applyFill="1" applyBorder="1"/>
    <xf numFmtId="9" fontId="93" fillId="0" borderId="37" xfId="3" applyFont="1" applyBorder="1"/>
    <xf numFmtId="9" fontId="93" fillId="0" borderId="38" xfId="3" applyFont="1" applyBorder="1"/>
    <xf numFmtId="181" fontId="0" fillId="98" borderId="24" xfId="0" applyNumberFormat="1" applyFill="1" applyBorder="1"/>
    <xf numFmtId="181" fontId="0" fillId="98" borderId="38" xfId="0" applyNumberFormat="1" applyFill="1" applyBorder="1"/>
    <xf numFmtId="0" fontId="142" fillId="98" borderId="51" xfId="0" applyFont="1" applyFill="1" applyBorder="1"/>
    <xf numFmtId="0" fontId="142" fillId="98" borderId="14" xfId="0" applyFont="1" applyFill="1" applyBorder="1"/>
    <xf numFmtId="0" fontId="142" fillId="98" borderId="24" xfId="0" applyFont="1" applyFill="1" applyBorder="1"/>
    <xf numFmtId="181" fontId="134" fillId="0" borderId="0" xfId="0" applyNumberFormat="1" applyFont="1"/>
    <xf numFmtId="9" fontId="0" fillId="98" borderId="0" xfId="3" applyFont="1" applyFill="1" applyAlignment="1">
      <alignment horizontal="center"/>
    </xf>
    <xf numFmtId="9" fontId="0" fillId="111" borderId="51" xfId="3" applyFont="1" applyFill="1" applyBorder="1" applyAlignment="1">
      <alignment horizontal="center"/>
    </xf>
    <xf numFmtId="181" fontId="106" fillId="98" borderId="51" xfId="0" applyNumberFormat="1" applyFont="1" applyFill="1" applyBorder="1" applyAlignment="1">
      <alignment horizontal="center"/>
    </xf>
    <xf numFmtId="9" fontId="0" fillId="111" borderId="24" xfId="3" applyFont="1" applyFill="1" applyBorder="1" applyAlignment="1">
      <alignment horizontal="center"/>
    </xf>
    <xf numFmtId="181" fontId="106" fillId="98" borderId="24" xfId="0" applyNumberFormat="1" applyFont="1" applyFill="1" applyBorder="1" applyAlignment="1">
      <alignment horizontal="center"/>
    </xf>
    <xf numFmtId="9" fontId="93" fillId="0" borderId="53" xfId="3" applyFont="1" applyFill="1" applyBorder="1" applyAlignment="1">
      <alignment horizontal="center"/>
    </xf>
    <xf numFmtId="9" fontId="0" fillId="98" borderId="38" xfId="3" applyFont="1" applyFill="1" applyBorder="1" applyAlignment="1">
      <alignment horizontal="center"/>
    </xf>
    <xf numFmtId="0" fontId="0" fillId="0" borderId="0" xfId="0" applyFill="1" applyAlignment="1"/>
    <xf numFmtId="0" fontId="143" fillId="0" borderId="0" xfId="4606" applyFont="1" applyAlignment="1"/>
    <xf numFmtId="0" fontId="145" fillId="0" borderId="0" xfId="4606" applyFont="1" applyAlignment="1"/>
    <xf numFmtId="0" fontId="143" fillId="113" borderId="68" xfId="4606" applyFont="1" applyFill="1" applyBorder="1" applyAlignment="1">
      <alignment horizontal="center" vertical="center" wrapText="1"/>
    </xf>
    <xf numFmtId="0" fontId="143" fillId="114" borderId="68" xfId="4606" applyFont="1" applyFill="1" applyBorder="1" applyAlignment="1">
      <alignment horizontal="center" vertical="center"/>
    </xf>
    <xf numFmtId="0" fontId="143" fillId="124" borderId="68" xfId="4606" applyFont="1" applyFill="1" applyBorder="1" applyAlignment="1">
      <alignment horizontal="center"/>
    </xf>
    <xf numFmtId="0" fontId="145" fillId="124" borderId="68" xfId="4606" applyFont="1" applyFill="1" applyBorder="1" applyAlignment="1"/>
    <xf numFmtId="0" fontId="145" fillId="124" borderId="68" xfId="4606" applyFont="1" applyFill="1" applyBorder="1" applyAlignment="1">
      <alignment horizontal="center"/>
    </xf>
    <xf numFmtId="0" fontId="143" fillId="124" borderId="68" xfId="4606" applyFont="1" applyFill="1" applyBorder="1" applyAlignment="1"/>
    <xf numFmtId="0" fontId="143" fillId="0" borderId="68" xfId="4606" applyFont="1" applyBorder="1" applyAlignment="1">
      <alignment horizontal="center"/>
    </xf>
    <xf numFmtId="0" fontId="145" fillId="0" borderId="68" xfId="4606" applyFont="1" applyBorder="1" applyAlignment="1"/>
    <xf numFmtId="0" fontId="145" fillId="0" borderId="68" xfId="4606" applyFont="1" applyBorder="1" applyAlignment="1">
      <alignment horizontal="center"/>
    </xf>
    <xf numFmtId="0" fontId="144" fillId="123" borderId="96" xfId="4606" applyFont="1" applyFill="1" applyBorder="1" applyAlignment="1"/>
    <xf numFmtId="0" fontId="146" fillId="0" borderId="0" xfId="4607"/>
    <xf numFmtId="0" fontId="146" fillId="0" borderId="0" xfId="4608"/>
    <xf numFmtId="0" fontId="147" fillId="0" borderId="0" xfId="4608" applyFont="1"/>
    <xf numFmtId="166" fontId="147" fillId="0" borderId="0" xfId="4608" applyNumberFormat="1" applyFont="1"/>
    <xf numFmtId="181" fontId="0" fillId="111" borderId="66" xfId="0" applyNumberFormat="1" applyFill="1" applyBorder="1" applyAlignment="1">
      <alignment horizontal="center"/>
    </xf>
    <xf numFmtId="189" fontId="106" fillId="0" borderId="0" xfId="0" applyNumberFormat="1" applyFont="1" applyFill="1" applyBorder="1" applyAlignment="1">
      <alignment horizontal="center"/>
    </xf>
    <xf numFmtId="181" fontId="37" fillId="100" borderId="0" xfId="0" applyNumberFormat="1" applyFont="1" applyFill="1" applyBorder="1" applyAlignment="1">
      <alignment horizontal="center"/>
    </xf>
    <xf numFmtId="181" fontId="106" fillId="100" borderId="0" xfId="0" applyNumberFormat="1" applyFont="1" applyFill="1" applyBorder="1" applyAlignment="1">
      <alignment horizontal="center"/>
    </xf>
    <xf numFmtId="181" fontId="37" fillId="100" borderId="78" xfId="0" applyNumberFormat="1" applyFont="1" applyFill="1" applyBorder="1" applyAlignment="1">
      <alignment horizontal="center"/>
    </xf>
    <xf numFmtId="181" fontId="106" fillId="100" borderId="78" xfId="0" applyNumberFormat="1" applyFont="1" applyFill="1" applyBorder="1" applyAlignment="1">
      <alignment horizontal="center"/>
    </xf>
    <xf numFmtId="9" fontId="106" fillId="0" borderId="78" xfId="3" applyFont="1" applyFill="1" applyBorder="1" applyAlignment="1">
      <alignment horizontal="center"/>
    </xf>
    <xf numFmtId="189" fontId="106" fillId="0" borderId="78" xfId="0" applyNumberFormat="1" applyFont="1" applyFill="1" applyBorder="1" applyAlignment="1">
      <alignment horizontal="center"/>
    </xf>
    <xf numFmtId="9" fontId="0" fillId="111" borderId="79" xfId="3" applyFont="1" applyFill="1" applyBorder="1" applyAlignment="1">
      <alignment horizontal="center"/>
    </xf>
    <xf numFmtId="0" fontId="104" fillId="2" borderId="98" xfId="2160" applyFont="1" applyFill="1" applyBorder="1" applyAlignment="1">
      <alignment horizontal="center" textRotation="90" wrapText="1"/>
    </xf>
    <xf numFmtId="0" fontId="104" fillId="2" borderId="99" xfId="2160" applyFont="1" applyFill="1" applyBorder="1" applyAlignment="1">
      <alignment horizontal="center" textRotation="90" wrapText="1"/>
    </xf>
    <xf numFmtId="0" fontId="104" fillId="116" borderId="99" xfId="2245" applyFont="1" applyFill="1" applyBorder="1" applyAlignment="1">
      <alignment horizontal="center" textRotation="90" wrapText="1"/>
    </xf>
    <xf numFmtId="9" fontId="104" fillId="116" borderId="99" xfId="286" applyFont="1" applyFill="1" applyBorder="1" applyAlignment="1">
      <alignment horizontal="center" textRotation="90" wrapText="1"/>
    </xf>
    <xf numFmtId="9" fontId="104" fillId="116" borderId="99" xfId="3" applyFont="1" applyFill="1" applyBorder="1" applyAlignment="1">
      <alignment horizontal="center" textRotation="90" wrapText="1"/>
    </xf>
    <xf numFmtId="0" fontId="104" fillId="116" borderId="100" xfId="2245" applyFont="1" applyFill="1" applyBorder="1" applyAlignment="1">
      <alignment horizontal="center" textRotation="90" wrapText="1"/>
    </xf>
    <xf numFmtId="181" fontId="2" fillId="111" borderId="66" xfId="0" applyNumberFormat="1" applyFont="1" applyFill="1" applyBorder="1" applyAlignment="1">
      <alignment horizontal="center"/>
    </xf>
    <xf numFmtId="181" fontId="2" fillId="111" borderId="67" xfId="0" applyNumberFormat="1" applyFont="1" applyFill="1" applyBorder="1" applyAlignment="1">
      <alignment horizontal="center"/>
    </xf>
    <xf numFmtId="181" fontId="2" fillId="111" borderId="65" xfId="0" applyNumberFormat="1" applyFont="1" applyFill="1" applyBorder="1" applyAlignment="1">
      <alignment horizontal="center"/>
    </xf>
    <xf numFmtId="9" fontId="106" fillId="111" borderId="76" xfId="3" applyNumberFormat="1" applyFont="1" applyFill="1" applyBorder="1" applyAlignment="1">
      <alignment horizontal="center"/>
    </xf>
    <xf numFmtId="9" fontId="106" fillId="111" borderId="81" xfId="3" applyNumberFormat="1" applyFont="1" applyFill="1" applyBorder="1" applyAlignment="1">
      <alignment horizontal="center"/>
    </xf>
    <xf numFmtId="9" fontId="0" fillId="111" borderId="101" xfId="3" applyFont="1" applyFill="1" applyBorder="1" applyAlignment="1">
      <alignment horizontal="center"/>
    </xf>
    <xf numFmtId="9" fontId="0" fillId="111" borderId="102" xfId="3" applyFont="1" applyFill="1" applyBorder="1" applyAlignment="1">
      <alignment horizontal="center"/>
    </xf>
    <xf numFmtId="9" fontId="0" fillId="111" borderId="103" xfId="3" applyFont="1" applyFill="1" applyBorder="1" applyAlignment="1">
      <alignment horizontal="center"/>
    </xf>
    <xf numFmtId="181" fontId="0" fillId="111" borderId="79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9" fontId="0" fillId="0" borderId="0" xfId="3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9" fontId="106" fillId="0" borderId="0" xfId="3" applyNumberFormat="1" applyFont="1" applyFill="1" applyBorder="1" applyAlignment="1">
      <alignment horizontal="center"/>
    </xf>
    <xf numFmtId="181" fontId="2" fillId="2" borderId="65" xfId="0" applyNumberFormat="1" applyFont="1" applyFill="1" applyBorder="1" applyAlignment="1">
      <alignment horizontal="center"/>
    </xf>
    <xf numFmtId="9" fontId="0" fillId="2" borderId="102" xfId="3" applyFont="1" applyFill="1" applyBorder="1" applyAlignment="1">
      <alignment horizontal="center"/>
    </xf>
    <xf numFmtId="181" fontId="2" fillId="2" borderId="66" xfId="0" applyNumberFormat="1" applyFont="1" applyFill="1" applyBorder="1" applyAlignment="1">
      <alignment horizontal="center"/>
    </xf>
    <xf numFmtId="9" fontId="0" fillId="2" borderId="101" xfId="3" applyFont="1" applyFill="1" applyBorder="1" applyAlignment="1">
      <alignment horizontal="center"/>
    </xf>
    <xf numFmtId="181" fontId="0" fillId="2" borderId="66" xfId="0" applyNumberFormat="1" applyFill="1" applyBorder="1" applyAlignment="1">
      <alignment horizontal="center"/>
    </xf>
    <xf numFmtId="9" fontId="0" fillId="2" borderId="36" xfId="3" applyFont="1" applyFill="1" applyBorder="1" applyAlignment="1">
      <alignment horizontal="center"/>
    </xf>
    <xf numFmtId="181" fontId="0" fillId="2" borderId="67" xfId="0" applyNumberFormat="1" applyFill="1" applyBorder="1" applyAlignment="1">
      <alignment horizontal="center"/>
    </xf>
    <xf numFmtId="9" fontId="0" fillId="2" borderId="80" xfId="3" applyFont="1" applyFill="1" applyBorder="1" applyAlignment="1">
      <alignment horizontal="center"/>
    </xf>
    <xf numFmtId="0" fontId="63" fillId="125" borderId="70" xfId="4605" applyFont="1" applyFill="1" applyBorder="1" applyAlignment="1"/>
    <xf numFmtId="0" fontId="37" fillId="112" borderId="71" xfId="4605" applyFont="1" applyFill="1" applyBorder="1" applyAlignment="1">
      <alignment horizontal="center"/>
    </xf>
    <xf numFmtId="1" fontId="37" fillId="112" borderId="71" xfId="4605" applyNumberFormat="1" applyFont="1" applyFill="1" applyBorder="1" applyAlignment="1">
      <alignment horizontal="center"/>
    </xf>
    <xf numFmtId="0" fontId="37" fillId="112" borderId="71" xfId="4605" applyFont="1" applyFill="1" applyBorder="1" applyAlignment="1"/>
    <xf numFmtId="166" fontId="63" fillId="0" borderId="77" xfId="0" applyNumberFormat="1" applyFont="1" applyFill="1" applyBorder="1" applyAlignment="1">
      <alignment horizontal="left"/>
    </xf>
    <xf numFmtId="181" fontId="2" fillId="2" borderId="67" xfId="0" applyNumberFormat="1" applyFont="1" applyFill="1" applyBorder="1" applyAlignment="1">
      <alignment horizontal="center"/>
    </xf>
    <xf numFmtId="9" fontId="0" fillId="2" borderId="103" xfId="3" applyFont="1" applyFill="1" applyBorder="1" applyAlignment="1">
      <alignment horizontal="center"/>
    </xf>
    <xf numFmtId="0" fontId="108" fillId="112" borderId="71" xfId="4605" applyFont="1" applyFill="1" applyBorder="1" applyAlignment="1">
      <alignment horizontal="center"/>
    </xf>
    <xf numFmtId="0" fontId="63" fillId="0" borderId="15" xfId="0" applyFont="1" applyFill="1" applyBorder="1" applyAlignment="1">
      <alignment horizontal="left"/>
    </xf>
    <xf numFmtId="166" fontId="63" fillId="0" borderId="15" xfId="0" applyNumberFormat="1" applyFont="1" applyFill="1" applyBorder="1" applyAlignment="1">
      <alignment horizontal="left"/>
    </xf>
    <xf numFmtId="181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/>
    <xf numFmtId="0" fontId="2" fillId="112" borderId="15" xfId="0" applyFont="1" applyFill="1" applyBorder="1"/>
    <xf numFmtId="181" fontId="134" fillId="0" borderId="0" xfId="0" applyNumberFormat="1" applyFont="1" applyFill="1" applyBorder="1" applyAlignment="1">
      <alignment horizontal="center"/>
    </xf>
    <xf numFmtId="190" fontId="0" fillId="0" borderId="0" xfId="0" applyNumberFormat="1"/>
    <xf numFmtId="0" fontId="93" fillId="100" borderId="0" xfId="0" applyFont="1" applyFill="1" applyBorder="1"/>
    <xf numFmtId="183" fontId="106" fillId="111" borderId="76" xfId="3" applyNumberFormat="1" applyFont="1" applyFill="1" applyBorder="1" applyAlignment="1">
      <alignment horizontal="center"/>
    </xf>
    <xf numFmtId="181" fontId="106" fillId="0" borderId="80" xfId="0" applyNumberFormat="1" applyFont="1" applyFill="1" applyBorder="1" applyAlignment="1">
      <alignment horizontal="center"/>
    </xf>
    <xf numFmtId="9" fontId="0" fillId="111" borderId="87" xfId="3" applyFont="1" applyFill="1" applyBorder="1" applyAlignment="1">
      <alignment horizontal="center"/>
    </xf>
    <xf numFmtId="181" fontId="134" fillId="0" borderId="73" xfId="0" applyNumberFormat="1" applyFont="1" applyFill="1" applyBorder="1" applyAlignment="1">
      <alignment horizontal="center"/>
    </xf>
    <xf numFmtId="9" fontId="0" fillId="0" borderId="73" xfId="3" applyFont="1" applyFill="1" applyBorder="1" applyAlignment="1">
      <alignment horizontal="center"/>
    </xf>
    <xf numFmtId="9" fontId="106" fillId="0" borderId="73" xfId="3" applyNumberFormat="1" applyFont="1" applyFill="1" applyBorder="1" applyAlignment="1">
      <alignment horizontal="center"/>
    </xf>
    <xf numFmtId="189" fontId="0" fillId="0" borderId="0" xfId="0" applyNumberFormat="1"/>
    <xf numFmtId="189" fontId="0" fillId="0" borderId="0" xfId="0" applyNumberFormat="1" applyAlignment="1">
      <alignment horizontal="center"/>
    </xf>
    <xf numFmtId="181" fontId="106" fillId="0" borderId="36" xfId="0" applyNumberFormat="1" applyFont="1" applyFill="1" applyBorder="1" applyAlignment="1">
      <alignment horizontal="center"/>
    </xf>
    <xf numFmtId="9" fontId="0" fillId="111" borderId="85" xfId="3" applyFont="1" applyFill="1" applyBorder="1" applyAlignment="1">
      <alignment horizontal="center"/>
    </xf>
    <xf numFmtId="0" fontId="104" fillId="109" borderId="26" xfId="0" applyFont="1" applyFill="1" applyBorder="1" applyAlignment="1">
      <alignment horizontal="left" textRotation="90" wrapText="1"/>
    </xf>
    <xf numFmtId="0" fontId="101" fillId="0" borderId="14" xfId="0" applyFont="1" applyFill="1" applyBorder="1"/>
    <xf numFmtId="0" fontId="93" fillId="0" borderId="24" xfId="0" applyFont="1" applyFill="1" applyBorder="1"/>
    <xf numFmtId="0" fontId="104" fillId="99" borderId="26" xfId="0" applyFont="1" applyFill="1" applyBorder="1" applyAlignment="1">
      <alignment horizontal="center" vertical="center" wrapText="1"/>
    </xf>
    <xf numFmtId="0" fontId="104" fillId="99" borderId="22" xfId="0" applyFont="1" applyFill="1" applyBorder="1" applyAlignment="1">
      <alignment horizontal="center" vertical="center" wrapText="1"/>
    </xf>
    <xf numFmtId="0" fontId="104" fillId="99" borderId="27" xfId="0" applyFont="1" applyFill="1" applyBorder="1" applyAlignment="1">
      <alignment horizontal="center" vertical="center" wrapText="1"/>
    </xf>
    <xf numFmtId="0" fontId="104" fillId="3" borderId="26" xfId="0" applyFont="1" applyFill="1" applyBorder="1" applyAlignment="1">
      <alignment horizontal="center" vertical="center" wrapText="1"/>
    </xf>
    <xf numFmtId="0" fontId="104" fillId="3" borderId="22" xfId="0" applyFont="1" applyFill="1" applyBorder="1" applyAlignment="1">
      <alignment horizontal="center" vertical="center" wrapText="1"/>
    </xf>
    <xf numFmtId="0" fontId="104" fillId="3" borderId="27" xfId="0" applyFont="1" applyFill="1" applyBorder="1" applyAlignment="1">
      <alignment horizontal="center" vertical="center" wrapText="1"/>
    </xf>
    <xf numFmtId="0" fontId="104" fillId="102" borderId="26" xfId="0" applyFont="1" applyFill="1" applyBorder="1" applyAlignment="1">
      <alignment horizontal="center" vertical="center" wrapText="1"/>
    </xf>
    <xf numFmtId="0" fontId="104" fillId="102" borderId="22" xfId="0" applyFont="1" applyFill="1" applyBorder="1" applyAlignment="1">
      <alignment horizontal="center" vertical="center" wrapText="1"/>
    </xf>
    <xf numFmtId="0" fontId="104" fillId="102" borderId="27" xfId="0" applyFont="1" applyFill="1" applyBorder="1" applyAlignment="1">
      <alignment horizontal="center" vertical="center" wrapText="1"/>
    </xf>
    <xf numFmtId="0" fontId="104" fillId="4" borderId="26" xfId="0" applyFont="1" applyFill="1" applyBorder="1" applyAlignment="1">
      <alignment horizontal="center" vertical="center"/>
    </xf>
    <xf numFmtId="0" fontId="104" fillId="4" borderId="22" xfId="0" applyFont="1" applyFill="1" applyBorder="1" applyAlignment="1">
      <alignment horizontal="center" vertical="center"/>
    </xf>
    <xf numFmtId="0" fontId="104" fillId="4" borderId="27" xfId="0" applyFont="1" applyFill="1" applyBorder="1" applyAlignment="1">
      <alignment horizontal="center" vertical="center"/>
    </xf>
    <xf numFmtId="0" fontId="104" fillId="98" borderId="26" xfId="0" applyFont="1" applyFill="1" applyBorder="1" applyAlignment="1">
      <alignment horizontal="center" vertical="center" wrapText="1"/>
    </xf>
    <xf numFmtId="0" fontId="104" fillId="98" borderId="22" xfId="0" applyFont="1" applyFill="1" applyBorder="1" applyAlignment="1">
      <alignment horizontal="center" vertical="center" wrapText="1"/>
    </xf>
    <xf numFmtId="0" fontId="63" fillId="23" borderId="15" xfId="0" applyFont="1" applyFill="1" applyBorder="1" applyAlignment="1">
      <alignment horizontal="left" vertical="center" wrapText="1"/>
    </xf>
    <xf numFmtId="0" fontId="63" fillId="23" borderId="15" xfId="0" applyFont="1" applyFill="1" applyBorder="1" applyAlignment="1">
      <alignment horizontal="center" vertical="center" wrapText="1"/>
    </xf>
    <xf numFmtId="181" fontId="63" fillId="101" borderId="15" xfId="0" applyNumberFormat="1" applyFont="1" applyFill="1" applyBorder="1" applyAlignment="1">
      <alignment horizontal="left" vertical="center" wrapText="1"/>
    </xf>
    <xf numFmtId="0" fontId="132" fillId="119" borderId="82" xfId="0" applyFont="1" applyFill="1" applyBorder="1" applyAlignment="1">
      <alignment horizontal="left" vertical="top" wrapText="1"/>
    </xf>
    <xf numFmtId="0" fontId="132" fillId="119" borderId="83" xfId="0" applyFont="1" applyFill="1" applyBorder="1" applyAlignment="1">
      <alignment horizontal="left" vertical="top"/>
    </xf>
    <xf numFmtId="0" fontId="132" fillId="119" borderId="84" xfId="0" applyFont="1" applyFill="1" applyBorder="1" applyAlignment="1">
      <alignment horizontal="left" vertical="top"/>
    </xf>
    <xf numFmtId="0" fontId="131" fillId="24" borderId="0" xfId="0" applyFont="1" applyFill="1" applyBorder="1" applyAlignment="1">
      <alignment horizontal="center"/>
    </xf>
    <xf numFmtId="0" fontId="132" fillId="119" borderId="72" xfId="0" applyFont="1" applyFill="1" applyBorder="1" applyAlignment="1">
      <alignment horizontal="left" vertical="top" wrapText="1"/>
    </xf>
    <xf numFmtId="0" fontId="132" fillId="119" borderId="73" xfId="0" applyFont="1" applyFill="1" applyBorder="1" applyAlignment="1">
      <alignment horizontal="left" vertical="top"/>
    </xf>
    <xf numFmtId="0" fontId="132" fillId="119" borderId="74" xfId="0" applyFont="1" applyFill="1" applyBorder="1" applyAlignment="1">
      <alignment horizontal="left" vertical="top"/>
    </xf>
    <xf numFmtId="0" fontId="141" fillId="119" borderId="0" xfId="0" applyFont="1" applyFill="1" applyAlignment="1">
      <alignment horizontal="left"/>
    </xf>
    <xf numFmtId="0" fontId="131" fillId="118" borderId="0" xfId="0" applyFont="1" applyFill="1" applyBorder="1" applyAlignment="1">
      <alignment horizontal="center"/>
    </xf>
    <xf numFmtId="0" fontId="135" fillId="118" borderId="35" xfId="0" applyFont="1" applyFill="1" applyBorder="1" applyAlignment="1">
      <alignment horizontal="center"/>
    </xf>
    <xf numFmtId="0" fontId="135" fillId="118" borderId="0" xfId="0" applyFont="1" applyFill="1" applyBorder="1" applyAlignment="1">
      <alignment horizontal="center"/>
    </xf>
    <xf numFmtId="0" fontId="135" fillId="118" borderId="36" xfId="0" applyFont="1" applyFill="1" applyBorder="1" applyAlignment="1">
      <alignment horizontal="center"/>
    </xf>
    <xf numFmtId="0" fontId="135" fillId="118" borderId="37" xfId="0" applyFont="1" applyFill="1" applyBorder="1" applyAlignment="1">
      <alignment horizontal="center" vertical="center" wrapText="1"/>
    </xf>
    <xf numFmtId="0" fontId="135" fillId="118" borderId="23" xfId="0" applyFont="1" applyFill="1" applyBorder="1" applyAlignment="1">
      <alignment horizontal="center" vertical="center"/>
    </xf>
    <xf numFmtId="0" fontId="135" fillId="118" borderId="38" xfId="0" applyFont="1" applyFill="1" applyBorder="1" applyAlignment="1">
      <alignment horizontal="center" vertical="center"/>
    </xf>
    <xf numFmtId="0" fontId="135" fillId="117" borderId="54" xfId="0" applyFont="1" applyFill="1" applyBorder="1" applyAlignment="1">
      <alignment horizontal="center"/>
    </xf>
    <xf numFmtId="0" fontId="135" fillId="117" borderId="53" xfId="0" applyFont="1" applyFill="1" applyBorder="1" applyAlignment="1">
      <alignment horizontal="center"/>
    </xf>
    <xf numFmtId="0" fontId="135" fillId="117" borderId="52" xfId="0" applyFont="1" applyFill="1" applyBorder="1" applyAlignment="1">
      <alignment horizontal="center"/>
    </xf>
    <xf numFmtId="0" fontId="140" fillId="118" borderId="35" xfId="0" applyFont="1" applyFill="1" applyBorder="1" applyAlignment="1">
      <alignment horizontal="center" vertical="center"/>
    </xf>
    <xf numFmtId="0" fontId="135" fillId="118" borderId="0" xfId="0" applyFont="1" applyFill="1" applyBorder="1" applyAlignment="1">
      <alignment horizontal="center" vertical="center"/>
    </xf>
    <xf numFmtId="0" fontId="135" fillId="118" borderId="37" xfId="0" applyFont="1" applyFill="1" applyBorder="1" applyAlignment="1">
      <alignment horizontal="center" vertical="center"/>
    </xf>
    <xf numFmtId="0" fontId="132" fillId="119" borderId="0" xfId="0" applyFont="1" applyFill="1" applyAlignment="1">
      <alignment horizontal="left"/>
    </xf>
    <xf numFmtId="0" fontId="132" fillId="119" borderId="83" xfId="0" applyFont="1" applyFill="1" applyBorder="1" applyAlignment="1">
      <alignment horizontal="left" vertical="top" wrapText="1"/>
    </xf>
    <xf numFmtId="0" fontId="132" fillId="119" borderId="84" xfId="0" applyFont="1" applyFill="1" applyBorder="1" applyAlignment="1">
      <alignment horizontal="left" vertical="top" wrapText="1"/>
    </xf>
    <xf numFmtId="0" fontId="131" fillId="118" borderId="72" xfId="0" applyFont="1" applyFill="1" applyBorder="1" applyAlignment="1">
      <alignment horizontal="center"/>
    </xf>
    <xf numFmtId="0" fontId="131" fillId="118" borderId="73" xfId="0" applyFont="1" applyFill="1" applyBorder="1" applyAlignment="1">
      <alignment horizontal="center"/>
    </xf>
    <xf numFmtId="0" fontId="131" fillId="118" borderId="74" xfId="0" applyFont="1" applyFill="1" applyBorder="1" applyAlignment="1">
      <alignment horizontal="center"/>
    </xf>
    <xf numFmtId="0" fontId="131" fillId="118" borderId="77" xfId="0" applyFont="1" applyFill="1" applyBorder="1" applyAlignment="1">
      <alignment horizontal="center"/>
    </xf>
    <xf numFmtId="0" fontId="131" fillId="118" borderId="78" xfId="0" applyFont="1" applyFill="1" applyBorder="1" applyAlignment="1">
      <alignment horizontal="center"/>
    </xf>
    <xf numFmtId="0" fontId="131" fillId="118" borderId="81" xfId="0" applyFont="1" applyFill="1" applyBorder="1" applyAlignment="1">
      <alignment horizontal="center"/>
    </xf>
    <xf numFmtId="0" fontId="132" fillId="119" borderId="0" xfId="0" applyFont="1" applyFill="1" applyAlignment="1">
      <alignment horizontal="left" vertical="top" wrapText="1"/>
    </xf>
    <xf numFmtId="0" fontId="0" fillId="105" borderId="0" xfId="0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98" borderId="0" xfId="0" applyFill="1" applyAlignment="1">
      <alignment horizontal="center"/>
    </xf>
    <xf numFmtId="0" fontId="144" fillId="123" borderId="96" xfId="4606" applyFont="1" applyFill="1" applyBorder="1" applyAlignment="1">
      <alignment horizontal="left" vertical="top" wrapText="1"/>
    </xf>
    <xf numFmtId="0" fontId="145" fillId="0" borderId="97" xfId="4606" applyFont="1" applyBorder="1"/>
    <xf numFmtId="0" fontId="145" fillId="0" borderId="69" xfId="4606" applyFont="1" applyBorder="1"/>
    <xf numFmtId="0" fontId="145" fillId="0" borderId="96" xfId="4606" applyFont="1" applyBorder="1"/>
    <xf numFmtId="166" fontId="37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Fill="1" applyBorder="1" applyAlignment="1">
      <alignment horizontal="center" vertical="center"/>
    </xf>
    <xf numFmtId="166" fontId="37" fillId="0" borderId="23" xfId="0" applyNumberFormat="1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63" fillId="23" borderId="62" xfId="0" applyFont="1" applyFill="1" applyBorder="1" applyAlignment="1">
      <alignment horizontal="center" vertical="center"/>
    </xf>
    <xf numFmtId="0" fontId="63" fillId="23" borderId="22" xfId="0" applyFont="1" applyFill="1" applyBorder="1" applyAlignment="1">
      <alignment horizontal="center" vertical="center"/>
    </xf>
    <xf numFmtId="0" fontId="63" fillId="101" borderId="22" xfId="0" applyFont="1" applyFill="1" applyBorder="1" applyAlignment="1">
      <alignment horizontal="center" vertical="center"/>
    </xf>
    <xf numFmtId="0" fontId="63" fillId="101" borderId="27" xfId="0" applyFont="1" applyFill="1" applyBorder="1" applyAlignment="1">
      <alignment horizontal="center" vertical="center"/>
    </xf>
    <xf numFmtId="181" fontId="37" fillId="0" borderId="0" xfId="3" applyNumberFormat="1" applyFont="1" applyFill="1" applyBorder="1"/>
    <xf numFmtId="1" fontId="93" fillId="0" borderId="36" xfId="0" applyNumberFormat="1" applyFont="1" applyFill="1" applyBorder="1"/>
    <xf numFmtId="9" fontId="37" fillId="0" borderId="0" xfId="3" applyFont="1" applyFill="1" applyBorder="1"/>
    <xf numFmtId="9" fontId="37" fillId="0" borderId="36" xfId="3" applyFont="1" applyFill="1" applyBorder="1"/>
    <xf numFmtId="1" fontId="37" fillId="0" borderId="0" xfId="0" applyNumberFormat="1" applyFont="1" applyFill="1" applyBorder="1" applyAlignment="1">
      <alignment vertical="center"/>
    </xf>
    <xf numFmtId="1" fontId="37" fillId="0" borderId="36" xfId="0" applyNumberFormat="1" applyFont="1" applyFill="1" applyBorder="1" applyAlignment="1">
      <alignment vertical="center"/>
    </xf>
    <xf numFmtId="9" fontId="108" fillId="0" borderId="0" xfId="3" applyFont="1" applyFill="1" applyBorder="1"/>
    <xf numFmtId="9" fontId="108" fillId="0" borderId="36" xfId="3" applyFont="1" applyFill="1" applyBorder="1"/>
    <xf numFmtId="1" fontId="108" fillId="0" borderId="0" xfId="0" applyNumberFormat="1" applyFont="1" applyFill="1" applyBorder="1"/>
    <xf numFmtId="1" fontId="108" fillId="0" borderId="36" xfId="0" applyNumberFormat="1" applyFont="1" applyFill="1" applyBorder="1"/>
    <xf numFmtId="9" fontId="37" fillId="0" borderId="38" xfId="3" applyFont="1" applyFill="1" applyBorder="1"/>
    <xf numFmtId="0" fontId="104" fillId="2" borderId="27" xfId="0" applyFont="1" applyFill="1" applyBorder="1" applyAlignment="1">
      <alignment horizontal="center" vertical="center" wrapText="1"/>
    </xf>
    <xf numFmtId="0" fontId="104" fillId="2" borderId="26" xfId="0" applyFont="1" applyFill="1" applyBorder="1" applyAlignment="1">
      <alignment horizontal="center" vertical="center" wrapText="1"/>
    </xf>
    <xf numFmtId="0" fontId="104" fillId="2" borderId="38" xfId="0" applyFont="1" applyFill="1" applyBorder="1" applyAlignment="1">
      <alignment horizontal="center" textRotation="90" wrapText="1"/>
    </xf>
    <xf numFmtId="0" fontId="104" fillId="2" borderId="51" xfId="0" applyFont="1" applyFill="1" applyBorder="1" applyAlignment="1">
      <alignment horizontal="center" textRotation="90" wrapText="1"/>
    </xf>
    <xf numFmtId="0" fontId="104" fillId="2" borderId="24" xfId="0" applyFont="1" applyFill="1" applyBorder="1" applyAlignment="1">
      <alignment horizontal="center" textRotation="90" wrapText="1"/>
    </xf>
    <xf numFmtId="0" fontId="93" fillId="99" borderId="37" xfId="0" applyFont="1" applyFill="1" applyBorder="1" applyAlignment="1">
      <alignment horizontal="center" textRotation="90" wrapText="1"/>
    </xf>
    <xf numFmtId="0" fontId="93" fillId="99" borderId="54" xfId="0" applyFont="1" applyFill="1" applyBorder="1" applyAlignment="1">
      <alignment horizontal="center" textRotation="90" wrapText="1"/>
    </xf>
    <xf numFmtId="0" fontId="93" fillId="99" borderId="53" xfId="0" applyFont="1" applyFill="1" applyBorder="1" applyAlignment="1">
      <alignment horizontal="center" textRotation="90" wrapText="1"/>
    </xf>
    <xf numFmtId="0" fontId="93" fillId="99" borderId="23" xfId="0" applyFont="1" applyFill="1" applyBorder="1" applyAlignment="1">
      <alignment horizontal="center" textRotation="90" wrapText="1"/>
    </xf>
    <xf numFmtId="0" fontId="104" fillId="99" borderId="38" xfId="0" applyFont="1" applyFill="1" applyBorder="1" applyAlignment="1">
      <alignment horizontal="center" textRotation="90" wrapText="1"/>
    </xf>
    <xf numFmtId="0" fontId="104" fillId="99" borderId="52" xfId="0" applyFont="1" applyFill="1" applyBorder="1" applyAlignment="1">
      <alignment horizontal="center" textRotation="90" wrapText="1"/>
    </xf>
    <xf numFmtId="166" fontId="37" fillId="0" borderId="36" xfId="0" applyNumberFormat="1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93" fillId="0" borderId="36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93" fillId="99" borderId="53" xfId="0" applyFont="1" applyFill="1" applyBorder="1" applyAlignment="1">
      <alignment horizontal="center" textRotation="90" wrapText="1"/>
    </xf>
    <xf numFmtId="0" fontId="93" fillId="99" borderId="23" xfId="0" applyFont="1" applyFill="1" applyBorder="1" applyAlignment="1">
      <alignment horizontal="center" textRotation="90" wrapText="1"/>
    </xf>
    <xf numFmtId="0" fontId="93" fillId="4" borderId="37" xfId="0" applyFont="1" applyFill="1" applyBorder="1" applyAlignment="1">
      <alignment horizontal="center" textRotation="90" wrapText="1"/>
    </xf>
    <xf numFmtId="0" fontId="93" fillId="4" borderId="54" xfId="0" applyFont="1" applyFill="1" applyBorder="1" applyAlignment="1">
      <alignment horizontal="center" textRotation="90" wrapText="1"/>
    </xf>
    <xf numFmtId="0" fontId="93" fillId="4" borderId="23" xfId="0" applyFont="1" applyFill="1" applyBorder="1" applyAlignment="1">
      <alignment horizontal="center" textRotation="90" wrapText="1"/>
    </xf>
    <xf numFmtId="0" fontId="93" fillId="4" borderId="53" xfId="0" applyFont="1" applyFill="1" applyBorder="1" applyAlignment="1">
      <alignment horizontal="center" textRotation="90" wrapText="1"/>
    </xf>
    <xf numFmtId="0" fontId="93" fillId="4" borderId="23" xfId="0" applyFont="1" applyFill="1" applyBorder="1" applyAlignment="1">
      <alignment horizontal="center" textRotation="90"/>
    </xf>
    <xf numFmtId="0" fontId="93" fillId="4" borderId="53" xfId="0" applyFont="1" applyFill="1" applyBorder="1" applyAlignment="1">
      <alignment horizontal="center" textRotation="90"/>
    </xf>
    <xf numFmtId="0" fontId="104" fillId="4" borderId="38" xfId="0" applyFont="1" applyFill="1" applyBorder="1" applyAlignment="1">
      <alignment horizontal="center" textRotation="90" wrapText="1"/>
    </xf>
    <xf numFmtId="0" fontId="104" fillId="4" borderId="52" xfId="0" applyFont="1" applyFill="1" applyBorder="1" applyAlignment="1">
      <alignment horizontal="center" textRotation="90" wrapText="1"/>
    </xf>
    <xf numFmtId="181" fontId="37" fillId="0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Border="1" applyAlignment="1">
      <alignment horizontal="center" vertical="center"/>
    </xf>
    <xf numFmtId="180" fontId="37" fillId="0" borderId="0" xfId="0" applyNumberFormat="1" applyFont="1" applyFill="1" applyBorder="1" applyAlignment="1">
      <alignment horizontal="center" vertical="center"/>
    </xf>
    <xf numFmtId="181" fontId="37" fillId="0" borderId="0" xfId="0" applyNumberFormat="1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>
      <alignment horizontal="center" vertical="center"/>
    </xf>
    <xf numFmtId="181" fontId="93" fillId="0" borderId="0" xfId="0" applyNumberFormat="1" applyFont="1" applyFill="1" applyBorder="1" applyAlignment="1">
      <alignment horizontal="center" vertical="center"/>
    </xf>
    <xf numFmtId="180" fontId="37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center" vertical="center"/>
    </xf>
    <xf numFmtId="183" fontId="63" fillId="23" borderId="0" xfId="3" applyNumberFormat="1" applyFont="1" applyFill="1" applyAlignment="1">
      <alignment horizontal="center" vertical="center"/>
    </xf>
    <xf numFmtId="183" fontId="37" fillId="0" borderId="0" xfId="3" applyNumberFormat="1" applyFont="1" applyFill="1" applyAlignment="1">
      <alignment horizontal="center" vertical="center"/>
    </xf>
    <xf numFmtId="183" fontId="93" fillId="0" borderId="0" xfId="0" applyNumberFormat="1" applyFont="1" applyFill="1" applyBorder="1" applyAlignment="1" applyProtection="1">
      <alignment horizontal="center" vertical="center"/>
    </xf>
    <xf numFmtId="183" fontId="37" fillId="0" borderId="0" xfId="3" applyNumberFormat="1" applyFont="1" applyFill="1" applyBorder="1" applyAlignment="1">
      <alignment horizontal="center" vertical="center"/>
    </xf>
    <xf numFmtId="181" fontId="37" fillId="0" borderId="0" xfId="3" applyNumberFormat="1" applyFont="1" applyFill="1" applyBorder="1" applyAlignment="1">
      <alignment horizontal="center" vertical="center"/>
    </xf>
    <xf numFmtId="1" fontId="93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1" fontId="104" fillId="23" borderId="0" xfId="0" applyNumberFormat="1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  <xf numFmtId="1" fontId="93" fillId="0" borderId="0" xfId="0" applyNumberFormat="1" applyFont="1" applyFill="1" applyBorder="1" applyAlignment="1">
      <alignment horizontal="center" vertical="center"/>
    </xf>
    <xf numFmtId="183" fontId="93" fillId="0" borderId="0" xfId="0" applyNumberFormat="1" applyFont="1" applyFill="1" applyBorder="1" applyAlignment="1">
      <alignment horizontal="center" vertical="center"/>
    </xf>
    <xf numFmtId="1" fontId="104" fillId="23" borderId="0" xfId="0" applyNumberFormat="1" applyFont="1" applyFill="1" applyBorder="1" applyAlignment="1">
      <alignment horizontal="center" vertical="center"/>
    </xf>
    <xf numFmtId="181" fontId="106" fillId="0" borderId="0" xfId="0" applyNumberFormat="1" applyFont="1" applyFill="1" applyAlignment="1">
      <alignment horizontal="center" vertical="center"/>
    </xf>
    <xf numFmtId="180" fontId="93" fillId="0" borderId="0" xfId="1" applyNumberFormat="1" applyFont="1" applyFill="1" applyBorder="1" applyAlignment="1">
      <alignment horizontal="center" vertical="center"/>
    </xf>
    <xf numFmtId="181" fontId="106" fillId="0" borderId="0" xfId="0" applyNumberFormat="1" applyFont="1" applyFill="1" applyBorder="1" applyAlignment="1">
      <alignment horizontal="center" vertical="center"/>
    </xf>
    <xf numFmtId="181" fontId="93" fillId="0" borderId="0" xfId="0" applyNumberFormat="1" applyFont="1" applyFill="1" applyAlignment="1">
      <alignment horizontal="center" vertical="center"/>
    </xf>
    <xf numFmtId="181" fontId="128" fillId="23" borderId="0" xfId="0" applyNumberFormat="1" applyFont="1" applyFill="1" applyAlignment="1">
      <alignment horizontal="center" vertical="center"/>
    </xf>
    <xf numFmtId="180" fontId="106" fillId="0" borderId="0" xfId="0" applyNumberFormat="1" applyFont="1" applyFill="1" applyBorder="1" applyAlignment="1">
      <alignment horizontal="center" vertical="center" wrapText="1"/>
    </xf>
    <xf numFmtId="183" fontId="106" fillId="0" borderId="0" xfId="0" applyNumberFormat="1" applyFont="1" applyFill="1" applyBorder="1" applyAlignment="1">
      <alignment horizontal="center" vertical="center"/>
    </xf>
    <xf numFmtId="181" fontId="104" fillId="23" borderId="0" xfId="0" applyNumberFormat="1" applyFont="1" applyFill="1" applyAlignment="1">
      <alignment horizontal="center" vertical="center"/>
    </xf>
    <xf numFmtId="167" fontId="93" fillId="0" borderId="0" xfId="1" applyNumberFormat="1" applyFont="1" applyFill="1" applyBorder="1" applyAlignment="1">
      <alignment horizontal="center" vertical="center"/>
    </xf>
    <xf numFmtId="181" fontId="63" fillId="23" borderId="0" xfId="0" applyNumberFormat="1" applyFont="1" applyFill="1" applyAlignment="1">
      <alignment horizontal="center" vertical="center"/>
    </xf>
    <xf numFmtId="181" fontId="108" fillId="0" borderId="0" xfId="0" applyNumberFormat="1" applyFont="1" applyFill="1" applyAlignment="1">
      <alignment horizontal="center" vertical="center"/>
    </xf>
    <xf numFmtId="0" fontId="108" fillId="0" borderId="0" xfId="0" applyFont="1" applyFill="1" applyAlignment="1">
      <alignment horizontal="center" vertical="center"/>
    </xf>
    <xf numFmtId="183" fontId="63" fillId="0" borderId="0" xfId="3" applyNumberFormat="1" applyFont="1" applyFill="1" applyBorder="1" applyAlignment="1">
      <alignment horizontal="center" vertical="center"/>
    </xf>
    <xf numFmtId="181" fontId="37" fillId="0" borderId="0" xfId="0" applyNumberFormat="1" applyFont="1" applyFill="1" applyAlignment="1" applyProtection="1">
      <alignment horizontal="center" vertical="center"/>
    </xf>
    <xf numFmtId="181" fontId="63" fillId="23" borderId="0" xfId="0" applyNumberFormat="1" applyFont="1" applyFill="1" applyAlignment="1" applyProtection="1">
      <alignment horizontal="center" vertical="center"/>
    </xf>
    <xf numFmtId="181" fontId="107" fillId="0" borderId="0" xfId="0" applyNumberFormat="1" applyFont="1" applyFill="1" applyBorder="1" applyAlignment="1">
      <alignment horizontal="center" vertical="center"/>
    </xf>
    <xf numFmtId="183" fontId="107" fillId="0" borderId="0" xfId="0" applyNumberFormat="1" applyFont="1" applyFill="1" applyBorder="1" applyAlignment="1">
      <alignment horizontal="center" vertical="center"/>
    </xf>
    <xf numFmtId="183" fontId="37" fillId="0" borderId="0" xfId="0" applyNumberFormat="1" applyFont="1" applyFill="1" applyBorder="1" applyAlignment="1" applyProtection="1">
      <alignment horizontal="center" vertical="center"/>
    </xf>
    <xf numFmtId="181" fontId="37" fillId="0" borderId="0" xfId="0" applyNumberFormat="1" applyFont="1" applyFill="1" applyBorder="1" applyAlignment="1" applyProtection="1">
      <alignment horizontal="center" vertical="center"/>
    </xf>
    <xf numFmtId="183" fontId="125" fillId="23" borderId="0" xfId="3" applyNumberFormat="1" applyFont="1" applyFill="1" applyAlignment="1">
      <alignment horizontal="center" vertical="center"/>
    </xf>
    <xf numFmtId="183" fontId="63" fillId="0" borderId="0" xfId="3" applyNumberFormat="1" applyFont="1" applyFill="1" applyAlignment="1">
      <alignment horizontal="center" vertical="center"/>
    </xf>
    <xf numFmtId="182" fontId="37" fillId="0" borderId="0" xfId="2129" applyNumberFormat="1" applyFont="1" applyFill="1" applyAlignment="1">
      <alignment horizontal="center" vertical="center"/>
    </xf>
    <xf numFmtId="181" fontId="63" fillId="23" borderId="0" xfId="2129" applyNumberFormat="1" applyFont="1" applyFill="1" applyAlignment="1">
      <alignment horizontal="center" vertical="center"/>
    </xf>
    <xf numFmtId="181" fontId="37" fillId="0" borderId="0" xfId="2129" applyNumberFormat="1" applyFont="1" applyFill="1" applyAlignment="1">
      <alignment horizontal="center" vertical="center"/>
    </xf>
    <xf numFmtId="180" fontId="37" fillId="0" borderId="0" xfId="1" applyNumberFormat="1" applyFont="1" applyFill="1" applyBorder="1" applyAlignment="1">
      <alignment horizontal="center" vertical="center"/>
    </xf>
    <xf numFmtId="182" fontId="37" fillId="0" borderId="0" xfId="2129" applyNumberFormat="1" applyFont="1" applyFill="1" applyBorder="1" applyAlignment="1">
      <alignment horizontal="center" vertical="center"/>
    </xf>
    <xf numFmtId="181" fontId="37" fillId="0" borderId="0" xfId="2129" applyNumberFormat="1" applyFont="1" applyFill="1" applyBorder="1" applyAlignment="1">
      <alignment horizontal="center" vertical="center"/>
    </xf>
    <xf numFmtId="183" fontId="37" fillId="0" borderId="0" xfId="2129" applyNumberFormat="1" applyFont="1" applyFill="1" applyBorder="1" applyAlignment="1">
      <alignment horizontal="center" vertical="center"/>
    </xf>
    <xf numFmtId="181" fontId="93" fillId="0" borderId="0" xfId="0" applyNumberFormat="1" applyFont="1" applyFill="1" applyBorder="1" applyAlignment="1" applyProtection="1">
      <alignment horizontal="center" vertical="center"/>
    </xf>
    <xf numFmtId="180" fontId="108" fillId="0" borderId="0" xfId="0" applyNumberFormat="1" applyFont="1" applyFill="1" applyAlignment="1">
      <alignment horizontal="center" vertical="center"/>
    </xf>
    <xf numFmtId="1" fontId="63" fillId="23" borderId="0" xfId="0" applyNumberFormat="1" applyFont="1" applyFill="1" applyAlignment="1">
      <alignment horizontal="center" vertical="center"/>
    </xf>
    <xf numFmtId="1" fontId="93" fillId="0" borderId="23" xfId="0" applyNumberFormat="1" applyFont="1" applyFill="1" applyBorder="1" applyAlignment="1">
      <alignment horizontal="center" vertical="center"/>
    </xf>
    <xf numFmtId="0" fontId="93" fillId="0" borderId="23" xfId="0" applyFont="1" applyFill="1" applyBorder="1" applyAlignment="1">
      <alignment horizontal="center" vertical="center"/>
    </xf>
    <xf numFmtId="0" fontId="108" fillId="0" borderId="23" xfId="0" applyFont="1" applyFill="1" applyBorder="1" applyAlignment="1">
      <alignment horizontal="center" vertical="center"/>
    </xf>
    <xf numFmtId="1" fontId="104" fillId="23" borderId="23" xfId="0" applyNumberFormat="1" applyFont="1" applyFill="1" applyBorder="1" applyAlignment="1">
      <alignment horizontal="center" vertical="center"/>
    </xf>
    <xf numFmtId="181" fontId="93" fillId="0" borderId="23" xfId="0" applyNumberFormat="1" applyFont="1" applyFill="1" applyBorder="1" applyAlignment="1">
      <alignment horizontal="center" vertical="center"/>
    </xf>
    <xf numFmtId="181" fontId="37" fillId="0" borderId="23" xfId="0" applyNumberFormat="1" applyFont="1" applyFill="1" applyBorder="1" applyAlignment="1">
      <alignment horizontal="center" vertical="center"/>
    </xf>
    <xf numFmtId="183" fontId="63" fillId="0" borderId="23" xfId="3" applyNumberFormat="1" applyFont="1" applyFill="1" applyBorder="1" applyAlignment="1">
      <alignment horizontal="center" vertical="center"/>
    </xf>
    <xf numFmtId="183" fontId="93" fillId="0" borderId="23" xfId="0" applyNumberFormat="1" applyFont="1" applyFill="1" applyBorder="1" applyAlignment="1">
      <alignment horizontal="center" vertical="center"/>
    </xf>
    <xf numFmtId="0" fontId="93" fillId="0" borderId="37" xfId="0" applyFont="1" applyFill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0" fontId="93" fillId="3" borderId="37" xfId="0" applyFont="1" applyFill="1" applyBorder="1" applyAlignment="1">
      <alignment horizontal="center" textRotation="90" wrapText="1"/>
    </xf>
    <xf numFmtId="0" fontId="93" fillId="3" borderId="54" xfId="0" applyFont="1" applyFill="1" applyBorder="1" applyAlignment="1">
      <alignment horizontal="center" textRotation="90" wrapText="1"/>
    </xf>
    <xf numFmtId="0" fontId="93" fillId="3" borderId="23" xfId="0" applyFont="1" applyFill="1" applyBorder="1" applyAlignment="1">
      <alignment horizontal="center" textRotation="90" wrapText="1"/>
    </xf>
    <xf numFmtId="0" fontId="93" fillId="3" borderId="53" xfId="0" applyFont="1" applyFill="1" applyBorder="1" applyAlignment="1">
      <alignment horizontal="center" textRotation="90" wrapText="1"/>
    </xf>
    <xf numFmtId="0" fontId="93" fillId="3" borderId="38" xfId="0" applyFont="1" applyFill="1" applyBorder="1" applyAlignment="1">
      <alignment horizontal="center" textRotation="90" wrapText="1"/>
    </xf>
    <xf numFmtId="0" fontId="93" fillId="3" borderId="52" xfId="0" applyFont="1" applyFill="1" applyBorder="1" applyAlignment="1">
      <alignment horizontal="center" textRotation="90" wrapText="1"/>
    </xf>
    <xf numFmtId="1" fontId="93" fillId="98" borderId="37" xfId="0" applyNumberFormat="1" applyFont="1" applyFill="1" applyBorder="1" applyAlignment="1">
      <alignment horizontal="center" textRotation="90" wrapText="1"/>
    </xf>
    <xf numFmtId="1" fontId="93" fillId="98" borderId="54" xfId="0" applyNumberFormat="1" applyFont="1" applyFill="1" applyBorder="1" applyAlignment="1">
      <alignment horizontal="center" textRotation="90" wrapText="1"/>
    </xf>
    <xf numFmtId="1" fontId="93" fillId="98" borderId="23" xfId="0" applyNumberFormat="1" applyFont="1" applyFill="1" applyBorder="1" applyAlignment="1">
      <alignment horizontal="center" textRotation="90" wrapText="1"/>
    </xf>
    <xf numFmtId="1" fontId="93" fillId="98" borderId="53" xfId="0" applyNumberFormat="1" applyFont="1" applyFill="1" applyBorder="1" applyAlignment="1">
      <alignment horizontal="center" textRotation="90" wrapText="1"/>
    </xf>
    <xf numFmtId="1" fontId="104" fillId="98" borderId="63" xfId="0" applyNumberFormat="1" applyFont="1" applyFill="1" applyBorder="1" applyAlignment="1">
      <alignment horizontal="center" textRotation="90" wrapText="1"/>
    </xf>
    <xf numFmtId="1" fontId="104" fillId="98" borderId="55" xfId="0" applyNumberFormat="1" applyFont="1" applyFill="1" applyBorder="1" applyAlignment="1">
      <alignment horizontal="center" textRotation="90" wrapText="1"/>
    </xf>
    <xf numFmtId="167" fontId="104" fillId="23" borderId="24" xfId="1" applyNumberFormat="1" applyFont="1" applyFill="1" applyBorder="1" applyAlignment="1">
      <alignment horizontal="center" textRotation="90" wrapText="1"/>
    </xf>
    <xf numFmtId="0" fontId="104" fillId="23" borderId="24" xfId="0" applyFont="1" applyFill="1" applyBorder="1" applyAlignment="1">
      <alignment horizontal="center" textRotation="90" wrapText="1"/>
    </xf>
    <xf numFmtId="0" fontId="104" fillId="23" borderId="27" xfId="0" applyFont="1" applyFill="1" applyBorder="1" applyAlignment="1">
      <alignment horizontal="center" textRotation="90" wrapText="1"/>
    </xf>
    <xf numFmtId="0" fontId="104" fillId="23" borderId="15" xfId="0" applyFont="1" applyFill="1" applyBorder="1" applyAlignment="1">
      <alignment horizontal="center" textRotation="90" wrapText="1"/>
    </xf>
    <xf numFmtId="167" fontId="104" fillId="23" borderId="15" xfId="1" applyNumberFormat="1" applyFont="1" applyFill="1" applyBorder="1" applyAlignment="1">
      <alignment horizontal="center" textRotation="90" wrapText="1"/>
    </xf>
    <xf numFmtId="167" fontId="63" fillId="23" borderId="15" xfId="1" applyNumberFormat="1" applyFont="1" applyFill="1" applyBorder="1" applyAlignment="1">
      <alignment horizontal="center" textRotation="90" wrapText="1"/>
    </xf>
    <xf numFmtId="0" fontId="104" fillId="101" borderId="37" xfId="0" applyFont="1" applyFill="1" applyBorder="1" applyAlignment="1">
      <alignment horizontal="center" textRotation="90" wrapText="1"/>
    </xf>
    <xf numFmtId="167" fontId="104" fillId="101" borderId="24" xfId="1" applyNumberFormat="1" applyFont="1" applyFill="1" applyBorder="1" applyAlignment="1">
      <alignment horizontal="center" textRotation="90" wrapText="1"/>
    </xf>
    <xf numFmtId="167" fontId="104" fillId="101" borderId="23" xfId="1" applyNumberFormat="1" applyFont="1" applyFill="1" applyBorder="1" applyAlignment="1">
      <alignment horizontal="center" textRotation="90" wrapText="1"/>
    </xf>
    <xf numFmtId="167" fontId="123" fillId="101" borderId="24" xfId="1" applyNumberFormat="1" applyFont="1" applyFill="1" applyBorder="1" applyAlignment="1">
      <alignment horizontal="center" textRotation="90" wrapText="1"/>
    </xf>
    <xf numFmtId="181" fontId="104" fillId="104" borderId="15" xfId="1" applyNumberFormat="1" applyFont="1" applyFill="1" applyBorder="1" applyAlignment="1">
      <alignment horizontal="center" textRotation="90" wrapText="1"/>
    </xf>
    <xf numFmtId="183" fontId="104" fillId="104" borderId="15" xfId="1" applyNumberFormat="1" applyFont="1" applyFill="1" applyBorder="1" applyAlignment="1">
      <alignment horizontal="center" textRotation="90" wrapText="1"/>
    </xf>
    <xf numFmtId="167" fontId="104" fillId="104" borderId="15" xfId="1" applyNumberFormat="1" applyFont="1" applyFill="1" applyBorder="1" applyAlignment="1">
      <alignment horizontal="center" textRotation="90" wrapText="1"/>
    </xf>
    <xf numFmtId="181" fontId="63" fillId="101" borderId="15" xfId="0" applyNumberFormat="1" applyFont="1" applyFill="1" applyBorder="1" applyAlignment="1">
      <alignment horizontal="center" vertical="center" wrapText="1"/>
    </xf>
    <xf numFmtId="166" fontId="63" fillId="0" borderId="14" xfId="0" applyNumberFormat="1" applyFont="1" applyFill="1" applyBorder="1" applyAlignment="1">
      <alignment horizontal="center"/>
    </xf>
    <xf numFmtId="166" fontId="104" fillId="0" borderId="14" xfId="0" applyNumberFormat="1" applyFont="1" applyFill="1" applyBorder="1" applyAlignment="1">
      <alignment horizontal="center"/>
    </xf>
    <xf numFmtId="166" fontId="63" fillId="0" borderId="14" xfId="0" applyNumberFormat="1" applyFont="1" applyFill="1" applyBorder="1" applyAlignment="1">
      <alignment horizontal="center" vertical="center"/>
    </xf>
    <xf numFmtId="166" fontId="104" fillId="0" borderId="14" xfId="0" applyNumberFormat="1" applyFont="1" applyFill="1" applyBorder="1" applyAlignment="1">
      <alignment horizontal="center" vertical="center"/>
    </xf>
    <xf numFmtId="166" fontId="104" fillId="0" borderId="24" xfId="0" applyNumberFormat="1" applyFont="1" applyFill="1" applyBorder="1" applyAlignment="1">
      <alignment horizontal="center"/>
    </xf>
    <xf numFmtId="1" fontId="104" fillId="100" borderId="24" xfId="0" applyNumberFormat="1" applyFont="1" applyFill="1" applyBorder="1" applyAlignment="1">
      <alignment horizontal="center" textRotation="90" wrapText="1"/>
    </xf>
    <xf numFmtId="166" fontId="0" fillId="0" borderId="0" xfId="0" applyNumberFormat="1" applyFill="1" applyAlignment="1">
      <alignment horizontal="center"/>
    </xf>
    <xf numFmtId="166" fontId="0" fillId="0" borderId="37" xfId="0" applyNumberFormat="1" applyFill="1" applyBorder="1" applyAlignment="1">
      <alignment horizontal="center"/>
    </xf>
  </cellXfs>
  <cellStyles count="4609">
    <cellStyle name="_x000d__x000a_JournalTemplate=C:\COMFO\CTALK\JOURSTD.TPL_x000d__x000a_LbStateAddress=3 3 0 251 1 89 2 311_x000d__x000a_LbStateJou" xfId="138" xr:uid="{00000000-0005-0000-0000-000000000000}"/>
    <cellStyle name="_KF08 DL 080909 raw data Part III Ch1" xfId="139" xr:uid="{00000000-0005-0000-0000-000001000000}"/>
    <cellStyle name="_KF08 DL 080909 raw data Part III Ch1_KF2010 Figure 1 1 1 World GERD 100310 (2)" xfId="140" xr:uid="{00000000-0005-0000-0000-000002000000}"/>
    <cellStyle name="20% - Accent1" xfId="64" builtinId="30" customBuiltin="1"/>
    <cellStyle name="20% - Accent1 2" xfId="5" xr:uid="{00000000-0005-0000-0000-000004000000}"/>
    <cellStyle name="20% - Accent1 2 2" xfId="104" xr:uid="{00000000-0005-0000-0000-000005000000}"/>
    <cellStyle name="20% - Accent1 2 2 2" xfId="2287" xr:uid="{00000000-0005-0000-0000-000006000000}"/>
    <cellStyle name="20% - Accent1 2 2 2 2" xfId="2451" xr:uid="{00000000-0005-0000-0000-000007000000}"/>
    <cellStyle name="20% - Accent1 2 2 2 2 2" xfId="2753" xr:uid="{00000000-0005-0000-0000-000008000000}"/>
    <cellStyle name="20% - Accent1 2 2 2 2 2 2" xfId="3353" xr:uid="{00000000-0005-0000-0000-000009000000}"/>
    <cellStyle name="20% - Accent1 2 2 2 2 2 2 2" xfId="4573" xr:uid="{00000000-0005-0000-0000-00000A000000}"/>
    <cellStyle name="20% - Accent1 2 2 2 2 2 3" xfId="3973" xr:uid="{00000000-0005-0000-0000-00000B000000}"/>
    <cellStyle name="20% - Accent1 2 2 2 2 3" xfId="3053" xr:uid="{00000000-0005-0000-0000-00000C000000}"/>
    <cellStyle name="20% - Accent1 2 2 2 2 3 2" xfId="4273" xr:uid="{00000000-0005-0000-0000-00000D000000}"/>
    <cellStyle name="20% - Accent1 2 2 2 2 4" xfId="3673" xr:uid="{00000000-0005-0000-0000-00000E000000}"/>
    <cellStyle name="20% - Accent1 2 2 2 3" xfId="2593" xr:uid="{00000000-0005-0000-0000-00000F000000}"/>
    <cellStyle name="20% - Accent1 2 2 2 3 2" xfId="3193" xr:uid="{00000000-0005-0000-0000-000010000000}"/>
    <cellStyle name="20% - Accent1 2 2 2 3 2 2" xfId="4413" xr:uid="{00000000-0005-0000-0000-000011000000}"/>
    <cellStyle name="20% - Accent1 2 2 2 3 3" xfId="3813" xr:uid="{00000000-0005-0000-0000-000012000000}"/>
    <cellStyle name="20% - Accent1 2 2 2 4" xfId="2893" xr:uid="{00000000-0005-0000-0000-000013000000}"/>
    <cellStyle name="20% - Accent1 2 2 2 4 2" xfId="4113" xr:uid="{00000000-0005-0000-0000-000014000000}"/>
    <cellStyle name="20% - Accent1 2 2 2 5" xfId="3513" xr:uid="{00000000-0005-0000-0000-000015000000}"/>
    <cellStyle name="20% - Accent1 2 2 3" xfId="2333" xr:uid="{00000000-0005-0000-0000-000016000000}"/>
    <cellStyle name="20% - Accent1 2 2 3 2" xfId="2638" xr:uid="{00000000-0005-0000-0000-000017000000}"/>
    <cellStyle name="20% - Accent1 2 2 3 2 2" xfId="3238" xr:uid="{00000000-0005-0000-0000-000018000000}"/>
    <cellStyle name="20% - Accent1 2 2 3 2 2 2" xfId="4458" xr:uid="{00000000-0005-0000-0000-000019000000}"/>
    <cellStyle name="20% - Accent1 2 2 3 2 3" xfId="3858" xr:uid="{00000000-0005-0000-0000-00001A000000}"/>
    <cellStyle name="20% - Accent1 2 2 3 3" xfId="2938" xr:uid="{00000000-0005-0000-0000-00001B000000}"/>
    <cellStyle name="20% - Accent1 2 2 3 3 2" xfId="4158" xr:uid="{00000000-0005-0000-0000-00001C000000}"/>
    <cellStyle name="20% - Accent1 2 2 3 4" xfId="3558" xr:uid="{00000000-0005-0000-0000-00001D000000}"/>
    <cellStyle name="20% - Accent1 2 2 4" xfId="2519" xr:uid="{00000000-0005-0000-0000-00001E000000}"/>
    <cellStyle name="20% - Accent1 2 2 4 2" xfId="3119" xr:uid="{00000000-0005-0000-0000-00001F000000}"/>
    <cellStyle name="20% - Accent1 2 2 4 2 2" xfId="4339" xr:uid="{00000000-0005-0000-0000-000020000000}"/>
    <cellStyle name="20% - Accent1 2 2 4 3" xfId="3739" xr:uid="{00000000-0005-0000-0000-000021000000}"/>
    <cellStyle name="20% - Accent1 2 2 5" xfId="2819" xr:uid="{00000000-0005-0000-0000-000022000000}"/>
    <cellStyle name="20% - Accent1 2 2 5 2" xfId="4039" xr:uid="{00000000-0005-0000-0000-000023000000}"/>
    <cellStyle name="20% - Accent1 2 2 6" xfId="3398" xr:uid="{00000000-0005-0000-0000-000024000000}"/>
    <cellStyle name="20% - Accent1 3" xfId="141" xr:uid="{00000000-0005-0000-0000-000025000000}"/>
    <cellStyle name="20% - Accent1 3 2" xfId="423" xr:uid="{00000000-0005-0000-0000-000026000000}"/>
    <cellStyle name="20% - Accent1 4" xfId="94" xr:uid="{00000000-0005-0000-0000-000027000000}"/>
    <cellStyle name="20% - Accent1 5" xfId="2184" xr:uid="{00000000-0005-0000-0000-000028000000}"/>
    <cellStyle name="20% - Accent1 5 2" xfId="2275" xr:uid="{00000000-0005-0000-0000-000029000000}"/>
    <cellStyle name="20% - Accent1 5 2 2" xfId="2439" xr:uid="{00000000-0005-0000-0000-00002A000000}"/>
    <cellStyle name="20% - Accent1 5 2 2 2" xfId="2741" xr:uid="{00000000-0005-0000-0000-00002B000000}"/>
    <cellStyle name="20% - Accent1 5 2 2 2 2" xfId="3341" xr:uid="{00000000-0005-0000-0000-00002C000000}"/>
    <cellStyle name="20% - Accent1 5 2 2 2 2 2" xfId="4561" xr:uid="{00000000-0005-0000-0000-00002D000000}"/>
    <cellStyle name="20% - Accent1 5 2 2 2 3" xfId="3961" xr:uid="{00000000-0005-0000-0000-00002E000000}"/>
    <cellStyle name="20% - Accent1 5 2 2 3" xfId="3041" xr:uid="{00000000-0005-0000-0000-00002F000000}"/>
    <cellStyle name="20% - Accent1 5 2 2 3 2" xfId="4261" xr:uid="{00000000-0005-0000-0000-000030000000}"/>
    <cellStyle name="20% - Accent1 5 2 2 4" xfId="3661" xr:uid="{00000000-0005-0000-0000-000031000000}"/>
    <cellStyle name="20% - Accent1 5 2 3" xfId="2581" xr:uid="{00000000-0005-0000-0000-000032000000}"/>
    <cellStyle name="20% - Accent1 5 2 3 2" xfId="3181" xr:uid="{00000000-0005-0000-0000-000033000000}"/>
    <cellStyle name="20% - Accent1 5 2 3 2 2" xfId="4401" xr:uid="{00000000-0005-0000-0000-000034000000}"/>
    <cellStyle name="20% - Accent1 5 2 3 3" xfId="3801" xr:uid="{00000000-0005-0000-0000-000035000000}"/>
    <cellStyle name="20% - Accent1 5 2 4" xfId="2881" xr:uid="{00000000-0005-0000-0000-000036000000}"/>
    <cellStyle name="20% - Accent1 5 2 4 2" xfId="4101" xr:uid="{00000000-0005-0000-0000-000037000000}"/>
    <cellStyle name="20% - Accent1 5 2 5" xfId="3501" xr:uid="{00000000-0005-0000-0000-000038000000}"/>
    <cellStyle name="20% - Accent1 5 3" xfId="2377" xr:uid="{00000000-0005-0000-0000-000039000000}"/>
    <cellStyle name="20% - Accent1 5 3 2" xfId="2679" xr:uid="{00000000-0005-0000-0000-00003A000000}"/>
    <cellStyle name="20% - Accent1 5 3 2 2" xfId="3279" xr:uid="{00000000-0005-0000-0000-00003B000000}"/>
    <cellStyle name="20% - Accent1 5 3 2 2 2" xfId="4499" xr:uid="{00000000-0005-0000-0000-00003C000000}"/>
    <cellStyle name="20% - Accent1 5 3 2 3" xfId="3899" xr:uid="{00000000-0005-0000-0000-00003D000000}"/>
    <cellStyle name="20% - Accent1 5 3 3" xfId="2979" xr:uid="{00000000-0005-0000-0000-00003E000000}"/>
    <cellStyle name="20% - Accent1 5 3 3 2" xfId="4199" xr:uid="{00000000-0005-0000-0000-00003F000000}"/>
    <cellStyle name="20% - Accent1 5 3 4" xfId="3599" xr:uid="{00000000-0005-0000-0000-000040000000}"/>
    <cellStyle name="20% - Accent1 5 4" xfId="2507" xr:uid="{00000000-0005-0000-0000-000041000000}"/>
    <cellStyle name="20% - Accent1 5 4 2" xfId="3107" xr:uid="{00000000-0005-0000-0000-000042000000}"/>
    <cellStyle name="20% - Accent1 5 4 2 2" xfId="4327" xr:uid="{00000000-0005-0000-0000-000043000000}"/>
    <cellStyle name="20% - Accent1 5 4 3" xfId="3727" xr:uid="{00000000-0005-0000-0000-000044000000}"/>
    <cellStyle name="20% - Accent1 5 5" xfId="2807" xr:uid="{00000000-0005-0000-0000-000045000000}"/>
    <cellStyle name="20% - Accent1 5 5 2" xfId="4027" xr:uid="{00000000-0005-0000-0000-000046000000}"/>
    <cellStyle name="20% - Accent1 5 6" xfId="3439" xr:uid="{00000000-0005-0000-0000-000047000000}"/>
    <cellStyle name="20% - Accent1 6" xfId="2321" xr:uid="{00000000-0005-0000-0000-000048000000}"/>
    <cellStyle name="20% - Accent1 6 2" xfId="2626" xr:uid="{00000000-0005-0000-0000-000049000000}"/>
    <cellStyle name="20% - Accent1 6 2 2" xfId="3226" xr:uid="{00000000-0005-0000-0000-00004A000000}"/>
    <cellStyle name="20% - Accent1 6 2 2 2" xfId="4446" xr:uid="{00000000-0005-0000-0000-00004B000000}"/>
    <cellStyle name="20% - Accent1 6 2 3" xfId="3846" xr:uid="{00000000-0005-0000-0000-00004C000000}"/>
    <cellStyle name="20% - Accent1 6 3" xfId="2926" xr:uid="{00000000-0005-0000-0000-00004D000000}"/>
    <cellStyle name="20% - Accent1 6 3 2" xfId="4146" xr:uid="{00000000-0005-0000-0000-00004E000000}"/>
    <cellStyle name="20% - Accent1 6 4" xfId="3546" xr:uid="{00000000-0005-0000-0000-00004F000000}"/>
    <cellStyle name="20% - Accent1 7" xfId="3386" xr:uid="{00000000-0005-0000-0000-000050000000}"/>
    <cellStyle name="20% - Accent2" xfId="68" builtinId="34" customBuiltin="1"/>
    <cellStyle name="20% - Accent2 2" xfId="6" xr:uid="{00000000-0005-0000-0000-000052000000}"/>
    <cellStyle name="20% - Accent2 2 2" xfId="105" xr:uid="{00000000-0005-0000-0000-000053000000}"/>
    <cellStyle name="20% - Accent2 2 2 2" xfId="2288" xr:uid="{00000000-0005-0000-0000-000054000000}"/>
    <cellStyle name="20% - Accent2 2 2 2 2" xfId="2452" xr:uid="{00000000-0005-0000-0000-000055000000}"/>
    <cellStyle name="20% - Accent2 2 2 2 2 2" xfId="2754" xr:uid="{00000000-0005-0000-0000-000056000000}"/>
    <cellStyle name="20% - Accent2 2 2 2 2 2 2" xfId="3354" xr:uid="{00000000-0005-0000-0000-000057000000}"/>
    <cellStyle name="20% - Accent2 2 2 2 2 2 2 2" xfId="4574" xr:uid="{00000000-0005-0000-0000-000058000000}"/>
    <cellStyle name="20% - Accent2 2 2 2 2 2 3" xfId="3974" xr:uid="{00000000-0005-0000-0000-000059000000}"/>
    <cellStyle name="20% - Accent2 2 2 2 2 3" xfId="3054" xr:uid="{00000000-0005-0000-0000-00005A000000}"/>
    <cellStyle name="20% - Accent2 2 2 2 2 3 2" xfId="4274" xr:uid="{00000000-0005-0000-0000-00005B000000}"/>
    <cellStyle name="20% - Accent2 2 2 2 2 4" xfId="3674" xr:uid="{00000000-0005-0000-0000-00005C000000}"/>
    <cellStyle name="20% - Accent2 2 2 2 3" xfId="2594" xr:uid="{00000000-0005-0000-0000-00005D000000}"/>
    <cellStyle name="20% - Accent2 2 2 2 3 2" xfId="3194" xr:uid="{00000000-0005-0000-0000-00005E000000}"/>
    <cellStyle name="20% - Accent2 2 2 2 3 2 2" xfId="4414" xr:uid="{00000000-0005-0000-0000-00005F000000}"/>
    <cellStyle name="20% - Accent2 2 2 2 3 3" xfId="3814" xr:uid="{00000000-0005-0000-0000-000060000000}"/>
    <cellStyle name="20% - Accent2 2 2 2 4" xfId="2894" xr:uid="{00000000-0005-0000-0000-000061000000}"/>
    <cellStyle name="20% - Accent2 2 2 2 4 2" xfId="4114" xr:uid="{00000000-0005-0000-0000-000062000000}"/>
    <cellStyle name="20% - Accent2 2 2 2 5" xfId="3514" xr:uid="{00000000-0005-0000-0000-000063000000}"/>
    <cellStyle name="20% - Accent2 2 2 3" xfId="2334" xr:uid="{00000000-0005-0000-0000-000064000000}"/>
    <cellStyle name="20% - Accent2 2 2 3 2" xfId="2639" xr:uid="{00000000-0005-0000-0000-000065000000}"/>
    <cellStyle name="20% - Accent2 2 2 3 2 2" xfId="3239" xr:uid="{00000000-0005-0000-0000-000066000000}"/>
    <cellStyle name="20% - Accent2 2 2 3 2 2 2" xfId="4459" xr:uid="{00000000-0005-0000-0000-000067000000}"/>
    <cellStyle name="20% - Accent2 2 2 3 2 3" xfId="3859" xr:uid="{00000000-0005-0000-0000-000068000000}"/>
    <cellStyle name="20% - Accent2 2 2 3 3" xfId="2939" xr:uid="{00000000-0005-0000-0000-000069000000}"/>
    <cellStyle name="20% - Accent2 2 2 3 3 2" xfId="4159" xr:uid="{00000000-0005-0000-0000-00006A000000}"/>
    <cellStyle name="20% - Accent2 2 2 3 4" xfId="3559" xr:uid="{00000000-0005-0000-0000-00006B000000}"/>
    <cellStyle name="20% - Accent2 2 2 4" xfId="2520" xr:uid="{00000000-0005-0000-0000-00006C000000}"/>
    <cellStyle name="20% - Accent2 2 2 4 2" xfId="3120" xr:uid="{00000000-0005-0000-0000-00006D000000}"/>
    <cellStyle name="20% - Accent2 2 2 4 2 2" xfId="4340" xr:uid="{00000000-0005-0000-0000-00006E000000}"/>
    <cellStyle name="20% - Accent2 2 2 4 3" xfId="3740" xr:uid="{00000000-0005-0000-0000-00006F000000}"/>
    <cellStyle name="20% - Accent2 2 2 5" xfId="2820" xr:uid="{00000000-0005-0000-0000-000070000000}"/>
    <cellStyle name="20% - Accent2 2 2 5 2" xfId="4040" xr:uid="{00000000-0005-0000-0000-000071000000}"/>
    <cellStyle name="20% - Accent2 2 2 6" xfId="3399" xr:uid="{00000000-0005-0000-0000-000072000000}"/>
    <cellStyle name="20% - Accent2 3" xfId="142" xr:uid="{00000000-0005-0000-0000-000073000000}"/>
    <cellStyle name="20% - Accent2 3 2" xfId="418" xr:uid="{00000000-0005-0000-0000-000074000000}"/>
    <cellStyle name="20% - Accent2 4" xfId="96" xr:uid="{00000000-0005-0000-0000-000075000000}"/>
    <cellStyle name="20% - Accent2 5" xfId="2188" xr:uid="{00000000-0005-0000-0000-000076000000}"/>
    <cellStyle name="20% - Accent2 5 2" xfId="2277" xr:uid="{00000000-0005-0000-0000-000077000000}"/>
    <cellStyle name="20% - Accent2 5 2 2" xfId="2441" xr:uid="{00000000-0005-0000-0000-000078000000}"/>
    <cellStyle name="20% - Accent2 5 2 2 2" xfId="2743" xr:uid="{00000000-0005-0000-0000-000079000000}"/>
    <cellStyle name="20% - Accent2 5 2 2 2 2" xfId="3343" xr:uid="{00000000-0005-0000-0000-00007A000000}"/>
    <cellStyle name="20% - Accent2 5 2 2 2 2 2" xfId="4563" xr:uid="{00000000-0005-0000-0000-00007B000000}"/>
    <cellStyle name="20% - Accent2 5 2 2 2 3" xfId="3963" xr:uid="{00000000-0005-0000-0000-00007C000000}"/>
    <cellStyle name="20% - Accent2 5 2 2 3" xfId="3043" xr:uid="{00000000-0005-0000-0000-00007D000000}"/>
    <cellStyle name="20% - Accent2 5 2 2 3 2" xfId="4263" xr:uid="{00000000-0005-0000-0000-00007E000000}"/>
    <cellStyle name="20% - Accent2 5 2 2 4" xfId="3663" xr:uid="{00000000-0005-0000-0000-00007F000000}"/>
    <cellStyle name="20% - Accent2 5 2 3" xfId="2583" xr:uid="{00000000-0005-0000-0000-000080000000}"/>
    <cellStyle name="20% - Accent2 5 2 3 2" xfId="3183" xr:uid="{00000000-0005-0000-0000-000081000000}"/>
    <cellStyle name="20% - Accent2 5 2 3 2 2" xfId="4403" xr:uid="{00000000-0005-0000-0000-000082000000}"/>
    <cellStyle name="20% - Accent2 5 2 3 3" xfId="3803" xr:uid="{00000000-0005-0000-0000-000083000000}"/>
    <cellStyle name="20% - Accent2 5 2 4" xfId="2883" xr:uid="{00000000-0005-0000-0000-000084000000}"/>
    <cellStyle name="20% - Accent2 5 2 4 2" xfId="4103" xr:uid="{00000000-0005-0000-0000-000085000000}"/>
    <cellStyle name="20% - Accent2 5 2 5" xfId="3503" xr:uid="{00000000-0005-0000-0000-000086000000}"/>
    <cellStyle name="20% - Accent2 5 3" xfId="2379" xr:uid="{00000000-0005-0000-0000-000087000000}"/>
    <cellStyle name="20% - Accent2 5 3 2" xfId="2681" xr:uid="{00000000-0005-0000-0000-000088000000}"/>
    <cellStyle name="20% - Accent2 5 3 2 2" xfId="3281" xr:uid="{00000000-0005-0000-0000-000089000000}"/>
    <cellStyle name="20% - Accent2 5 3 2 2 2" xfId="4501" xr:uid="{00000000-0005-0000-0000-00008A000000}"/>
    <cellStyle name="20% - Accent2 5 3 2 3" xfId="3901" xr:uid="{00000000-0005-0000-0000-00008B000000}"/>
    <cellStyle name="20% - Accent2 5 3 3" xfId="2981" xr:uid="{00000000-0005-0000-0000-00008C000000}"/>
    <cellStyle name="20% - Accent2 5 3 3 2" xfId="4201" xr:uid="{00000000-0005-0000-0000-00008D000000}"/>
    <cellStyle name="20% - Accent2 5 3 4" xfId="3601" xr:uid="{00000000-0005-0000-0000-00008E000000}"/>
    <cellStyle name="20% - Accent2 5 4" xfId="2509" xr:uid="{00000000-0005-0000-0000-00008F000000}"/>
    <cellStyle name="20% - Accent2 5 4 2" xfId="3109" xr:uid="{00000000-0005-0000-0000-000090000000}"/>
    <cellStyle name="20% - Accent2 5 4 2 2" xfId="4329" xr:uid="{00000000-0005-0000-0000-000091000000}"/>
    <cellStyle name="20% - Accent2 5 4 3" xfId="3729" xr:uid="{00000000-0005-0000-0000-000092000000}"/>
    <cellStyle name="20% - Accent2 5 5" xfId="2809" xr:uid="{00000000-0005-0000-0000-000093000000}"/>
    <cellStyle name="20% - Accent2 5 5 2" xfId="4029" xr:uid="{00000000-0005-0000-0000-000094000000}"/>
    <cellStyle name="20% - Accent2 5 6" xfId="3441" xr:uid="{00000000-0005-0000-0000-000095000000}"/>
    <cellStyle name="20% - Accent2 6" xfId="2323" xr:uid="{00000000-0005-0000-0000-000096000000}"/>
    <cellStyle name="20% - Accent2 6 2" xfId="2628" xr:uid="{00000000-0005-0000-0000-000097000000}"/>
    <cellStyle name="20% - Accent2 6 2 2" xfId="3228" xr:uid="{00000000-0005-0000-0000-000098000000}"/>
    <cellStyle name="20% - Accent2 6 2 2 2" xfId="4448" xr:uid="{00000000-0005-0000-0000-000099000000}"/>
    <cellStyle name="20% - Accent2 6 2 3" xfId="3848" xr:uid="{00000000-0005-0000-0000-00009A000000}"/>
    <cellStyle name="20% - Accent2 6 3" xfId="2928" xr:uid="{00000000-0005-0000-0000-00009B000000}"/>
    <cellStyle name="20% - Accent2 6 3 2" xfId="4148" xr:uid="{00000000-0005-0000-0000-00009C000000}"/>
    <cellStyle name="20% - Accent2 6 4" xfId="3548" xr:uid="{00000000-0005-0000-0000-00009D000000}"/>
    <cellStyle name="20% - Accent2 7" xfId="3388" xr:uid="{00000000-0005-0000-0000-00009E000000}"/>
    <cellStyle name="20% - Accent3" xfId="72" builtinId="38" customBuiltin="1"/>
    <cellStyle name="20% - Accent3 2" xfId="7" xr:uid="{00000000-0005-0000-0000-0000A0000000}"/>
    <cellStyle name="20% - Accent3 2 2" xfId="106" xr:uid="{00000000-0005-0000-0000-0000A1000000}"/>
    <cellStyle name="20% - Accent3 2 2 2" xfId="2289" xr:uid="{00000000-0005-0000-0000-0000A2000000}"/>
    <cellStyle name="20% - Accent3 2 2 2 2" xfId="2453" xr:uid="{00000000-0005-0000-0000-0000A3000000}"/>
    <cellStyle name="20% - Accent3 2 2 2 2 2" xfId="2755" xr:uid="{00000000-0005-0000-0000-0000A4000000}"/>
    <cellStyle name="20% - Accent3 2 2 2 2 2 2" xfId="3355" xr:uid="{00000000-0005-0000-0000-0000A5000000}"/>
    <cellStyle name="20% - Accent3 2 2 2 2 2 2 2" xfId="4575" xr:uid="{00000000-0005-0000-0000-0000A6000000}"/>
    <cellStyle name="20% - Accent3 2 2 2 2 2 3" xfId="3975" xr:uid="{00000000-0005-0000-0000-0000A7000000}"/>
    <cellStyle name="20% - Accent3 2 2 2 2 3" xfId="3055" xr:uid="{00000000-0005-0000-0000-0000A8000000}"/>
    <cellStyle name="20% - Accent3 2 2 2 2 3 2" xfId="4275" xr:uid="{00000000-0005-0000-0000-0000A9000000}"/>
    <cellStyle name="20% - Accent3 2 2 2 2 4" xfId="3675" xr:uid="{00000000-0005-0000-0000-0000AA000000}"/>
    <cellStyle name="20% - Accent3 2 2 2 3" xfId="2595" xr:uid="{00000000-0005-0000-0000-0000AB000000}"/>
    <cellStyle name="20% - Accent3 2 2 2 3 2" xfId="3195" xr:uid="{00000000-0005-0000-0000-0000AC000000}"/>
    <cellStyle name="20% - Accent3 2 2 2 3 2 2" xfId="4415" xr:uid="{00000000-0005-0000-0000-0000AD000000}"/>
    <cellStyle name="20% - Accent3 2 2 2 3 3" xfId="3815" xr:uid="{00000000-0005-0000-0000-0000AE000000}"/>
    <cellStyle name="20% - Accent3 2 2 2 4" xfId="2895" xr:uid="{00000000-0005-0000-0000-0000AF000000}"/>
    <cellStyle name="20% - Accent3 2 2 2 4 2" xfId="4115" xr:uid="{00000000-0005-0000-0000-0000B0000000}"/>
    <cellStyle name="20% - Accent3 2 2 2 5" xfId="3515" xr:uid="{00000000-0005-0000-0000-0000B1000000}"/>
    <cellStyle name="20% - Accent3 2 2 3" xfId="2335" xr:uid="{00000000-0005-0000-0000-0000B2000000}"/>
    <cellStyle name="20% - Accent3 2 2 3 2" xfId="2640" xr:uid="{00000000-0005-0000-0000-0000B3000000}"/>
    <cellStyle name="20% - Accent3 2 2 3 2 2" xfId="3240" xr:uid="{00000000-0005-0000-0000-0000B4000000}"/>
    <cellStyle name="20% - Accent3 2 2 3 2 2 2" xfId="4460" xr:uid="{00000000-0005-0000-0000-0000B5000000}"/>
    <cellStyle name="20% - Accent3 2 2 3 2 3" xfId="3860" xr:uid="{00000000-0005-0000-0000-0000B6000000}"/>
    <cellStyle name="20% - Accent3 2 2 3 3" xfId="2940" xr:uid="{00000000-0005-0000-0000-0000B7000000}"/>
    <cellStyle name="20% - Accent3 2 2 3 3 2" xfId="4160" xr:uid="{00000000-0005-0000-0000-0000B8000000}"/>
    <cellStyle name="20% - Accent3 2 2 3 4" xfId="3560" xr:uid="{00000000-0005-0000-0000-0000B9000000}"/>
    <cellStyle name="20% - Accent3 2 2 4" xfId="2521" xr:uid="{00000000-0005-0000-0000-0000BA000000}"/>
    <cellStyle name="20% - Accent3 2 2 4 2" xfId="3121" xr:uid="{00000000-0005-0000-0000-0000BB000000}"/>
    <cellStyle name="20% - Accent3 2 2 4 2 2" xfId="4341" xr:uid="{00000000-0005-0000-0000-0000BC000000}"/>
    <cellStyle name="20% - Accent3 2 2 4 3" xfId="3741" xr:uid="{00000000-0005-0000-0000-0000BD000000}"/>
    <cellStyle name="20% - Accent3 2 2 5" xfId="2821" xr:uid="{00000000-0005-0000-0000-0000BE000000}"/>
    <cellStyle name="20% - Accent3 2 2 5 2" xfId="4041" xr:uid="{00000000-0005-0000-0000-0000BF000000}"/>
    <cellStyle name="20% - Accent3 2 2 6" xfId="3400" xr:uid="{00000000-0005-0000-0000-0000C0000000}"/>
    <cellStyle name="20% - Accent3 3" xfId="143" xr:uid="{00000000-0005-0000-0000-0000C1000000}"/>
    <cellStyle name="20% - Accent3 3 2" xfId="416" xr:uid="{00000000-0005-0000-0000-0000C2000000}"/>
    <cellStyle name="20% - Accent3 4" xfId="100" xr:uid="{00000000-0005-0000-0000-0000C3000000}"/>
    <cellStyle name="20% - Accent3 5" xfId="2192" xr:uid="{00000000-0005-0000-0000-0000C4000000}"/>
    <cellStyle name="20% - Accent3 5 2" xfId="2279" xr:uid="{00000000-0005-0000-0000-0000C5000000}"/>
    <cellStyle name="20% - Accent3 5 2 2" xfId="2443" xr:uid="{00000000-0005-0000-0000-0000C6000000}"/>
    <cellStyle name="20% - Accent3 5 2 2 2" xfId="2745" xr:uid="{00000000-0005-0000-0000-0000C7000000}"/>
    <cellStyle name="20% - Accent3 5 2 2 2 2" xfId="3345" xr:uid="{00000000-0005-0000-0000-0000C8000000}"/>
    <cellStyle name="20% - Accent3 5 2 2 2 2 2" xfId="4565" xr:uid="{00000000-0005-0000-0000-0000C9000000}"/>
    <cellStyle name="20% - Accent3 5 2 2 2 3" xfId="3965" xr:uid="{00000000-0005-0000-0000-0000CA000000}"/>
    <cellStyle name="20% - Accent3 5 2 2 3" xfId="3045" xr:uid="{00000000-0005-0000-0000-0000CB000000}"/>
    <cellStyle name="20% - Accent3 5 2 2 3 2" xfId="4265" xr:uid="{00000000-0005-0000-0000-0000CC000000}"/>
    <cellStyle name="20% - Accent3 5 2 2 4" xfId="3665" xr:uid="{00000000-0005-0000-0000-0000CD000000}"/>
    <cellStyle name="20% - Accent3 5 2 3" xfId="2585" xr:uid="{00000000-0005-0000-0000-0000CE000000}"/>
    <cellStyle name="20% - Accent3 5 2 3 2" xfId="3185" xr:uid="{00000000-0005-0000-0000-0000CF000000}"/>
    <cellStyle name="20% - Accent3 5 2 3 2 2" xfId="4405" xr:uid="{00000000-0005-0000-0000-0000D0000000}"/>
    <cellStyle name="20% - Accent3 5 2 3 3" xfId="3805" xr:uid="{00000000-0005-0000-0000-0000D1000000}"/>
    <cellStyle name="20% - Accent3 5 2 4" xfId="2885" xr:uid="{00000000-0005-0000-0000-0000D2000000}"/>
    <cellStyle name="20% - Accent3 5 2 4 2" xfId="4105" xr:uid="{00000000-0005-0000-0000-0000D3000000}"/>
    <cellStyle name="20% - Accent3 5 2 5" xfId="3505" xr:uid="{00000000-0005-0000-0000-0000D4000000}"/>
    <cellStyle name="20% - Accent3 5 3" xfId="2381" xr:uid="{00000000-0005-0000-0000-0000D5000000}"/>
    <cellStyle name="20% - Accent3 5 3 2" xfId="2683" xr:uid="{00000000-0005-0000-0000-0000D6000000}"/>
    <cellStyle name="20% - Accent3 5 3 2 2" xfId="3283" xr:uid="{00000000-0005-0000-0000-0000D7000000}"/>
    <cellStyle name="20% - Accent3 5 3 2 2 2" xfId="4503" xr:uid="{00000000-0005-0000-0000-0000D8000000}"/>
    <cellStyle name="20% - Accent3 5 3 2 3" xfId="3903" xr:uid="{00000000-0005-0000-0000-0000D9000000}"/>
    <cellStyle name="20% - Accent3 5 3 3" xfId="2983" xr:uid="{00000000-0005-0000-0000-0000DA000000}"/>
    <cellStyle name="20% - Accent3 5 3 3 2" xfId="4203" xr:uid="{00000000-0005-0000-0000-0000DB000000}"/>
    <cellStyle name="20% - Accent3 5 3 4" xfId="3603" xr:uid="{00000000-0005-0000-0000-0000DC000000}"/>
    <cellStyle name="20% - Accent3 5 4" xfId="2511" xr:uid="{00000000-0005-0000-0000-0000DD000000}"/>
    <cellStyle name="20% - Accent3 5 4 2" xfId="3111" xr:uid="{00000000-0005-0000-0000-0000DE000000}"/>
    <cellStyle name="20% - Accent3 5 4 2 2" xfId="4331" xr:uid="{00000000-0005-0000-0000-0000DF000000}"/>
    <cellStyle name="20% - Accent3 5 4 3" xfId="3731" xr:uid="{00000000-0005-0000-0000-0000E0000000}"/>
    <cellStyle name="20% - Accent3 5 5" xfId="2811" xr:uid="{00000000-0005-0000-0000-0000E1000000}"/>
    <cellStyle name="20% - Accent3 5 5 2" xfId="4031" xr:uid="{00000000-0005-0000-0000-0000E2000000}"/>
    <cellStyle name="20% - Accent3 5 6" xfId="3443" xr:uid="{00000000-0005-0000-0000-0000E3000000}"/>
    <cellStyle name="20% - Accent3 6" xfId="2325" xr:uid="{00000000-0005-0000-0000-0000E4000000}"/>
    <cellStyle name="20% - Accent3 6 2" xfId="2630" xr:uid="{00000000-0005-0000-0000-0000E5000000}"/>
    <cellStyle name="20% - Accent3 6 2 2" xfId="3230" xr:uid="{00000000-0005-0000-0000-0000E6000000}"/>
    <cellStyle name="20% - Accent3 6 2 2 2" xfId="4450" xr:uid="{00000000-0005-0000-0000-0000E7000000}"/>
    <cellStyle name="20% - Accent3 6 2 3" xfId="3850" xr:uid="{00000000-0005-0000-0000-0000E8000000}"/>
    <cellStyle name="20% - Accent3 6 3" xfId="2930" xr:uid="{00000000-0005-0000-0000-0000E9000000}"/>
    <cellStyle name="20% - Accent3 6 3 2" xfId="4150" xr:uid="{00000000-0005-0000-0000-0000EA000000}"/>
    <cellStyle name="20% - Accent3 6 4" xfId="3550" xr:uid="{00000000-0005-0000-0000-0000EB000000}"/>
    <cellStyle name="20% - Accent3 7" xfId="3390" xr:uid="{00000000-0005-0000-0000-0000EC000000}"/>
    <cellStyle name="20% - Accent4" xfId="76" builtinId="42" customBuiltin="1"/>
    <cellStyle name="20% - Accent4 2" xfId="8" xr:uid="{00000000-0005-0000-0000-0000EE000000}"/>
    <cellStyle name="20% - Accent4 2 2" xfId="107" xr:uid="{00000000-0005-0000-0000-0000EF000000}"/>
    <cellStyle name="20% - Accent4 2 2 2" xfId="2290" xr:uid="{00000000-0005-0000-0000-0000F0000000}"/>
    <cellStyle name="20% - Accent4 2 2 2 2" xfId="2454" xr:uid="{00000000-0005-0000-0000-0000F1000000}"/>
    <cellStyle name="20% - Accent4 2 2 2 2 2" xfId="2756" xr:uid="{00000000-0005-0000-0000-0000F2000000}"/>
    <cellStyle name="20% - Accent4 2 2 2 2 2 2" xfId="3356" xr:uid="{00000000-0005-0000-0000-0000F3000000}"/>
    <cellStyle name="20% - Accent4 2 2 2 2 2 2 2" xfId="4576" xr:uid="{00000000-0005-0000-0000-0000F4000000}"/>
    <cellStyle name="20% - Accent4 2 2 2 2 2 3" xfId="3976" xr:uid="{00000000-0005-0000-0000-0000F5000000}"/>
    <cellStyle name="20% - Accent4 2 2 2 2 3" xfId="3056" xr:uid="{00000000-0005-0000-0000-0000F6000000}"/>
    <cellStyle name="20% - Accent4 2 2 2 2 3 2" xfId="4276" xr:uid="{00000000-0005-0000-0000-0000F7000000}"/>
    <cellStyle name="20% - Accent4 2 2 2 2 4" xfId="3676" xr:uid="{00000000-0005-0000-0000-0000F8000000}"/>
    <cellStyle name="20% - Accent4 2 2 2 3" xfId="2596" xr:uid="{00000000-0005-0000-0000-0000F9000000}"/>
    <cellStyle name="20% - Accent4 2 2 2 3 2" xfId="3196" xr:uid="{00000000-0005-0000-0000-0000FA000000}"/>
    <cellStyle name="20% - Accent4 2 2 2 3 2 2" xfId="4416" xr:uid="{00000000-0005-0000-0000-0000FB000000}"/>
    <cellStyle name="20% - Accent4 2 2 2 3 3" xfId="3816" xr:uid="{00000000-0005-0000-0000-0000FC000000}"/>
    <cellStyle name="20% - Accent4 2 2 2 4" xfId="2896" xr:uid="{00000000-0005-0000-0000-0000FD000000}"/>
    <cellStyle name="20% - Accent4 2 2 2 4 2" xfId="4116" xr:uid="{00000000-0005-0000-0000-0000FE000000}"/>
    <cellStyle name="20% - Accent4 2 2 2 5" xfId="3516" xr:uid="{00000000-0005-0000-0000-0000FF000000}"/>
    <cellStyle name="20% - Accent4 2 2 3" xfId="2336" xr:uid="{00000000-0005-0000-0000-000000010000}"/>
    <cellStyle name="20% - Accent4 2 2 3 2" xfId="2641" xr:uid="{00000000-0005-0000-0000-000001010000}"/>
    <cellStyle name="20% - Accent4 2 2 3 2 2" xfId="3241" xr:uid="{00000000-0005-0000-0000-000002010000}"/>
    <cellStyle name="20% - Accent4 2 2 3 2 2 2" xfId="4461" xr:uid="{00000000-0005-0000-0000-000003010000}"/>
    <cellStyle name="20% - Accent4 2 2 3 2 3" xfId="3861" xr:uid="{00000000-0005-0000-0000-000004010000}"/>
    <cellStyle name="20% - Accent4 2 2 3 3" xfId="2941" xr:uid="{00000000-0005-0000-0000-000005010000}"/>
    <cellStyle name="20% - Accent4 2 2 3 3 2" xfId="4161" xr:uid="{00000000-0005-0000-0000-000006010000}"/>
    <cellStyle name="20% - Accent4 2 2 3 4" xfId="3561" xr:uid="{00000000-0005-0000-0000-000007010000}"/>
    <cellStyle name="20% - Accent4 2 2 4" xfId="2522" xr:uid="{00000000-0005-0000-0000-000008010000}"/>
    <cellStyle name="20% - Accent4 2 2 4 2" xfId="3122" xr:uid="{00000000-0005-0000-0000-000009010000}"/>
    <cellStyle name="20% - Accent4 2 2 4 2 2" xfId="4342" xr:uid="{00000000-0005-0000-0000-00000A010000}"/>
    <cellStyle name="20% - Accent4 2 2 4 3" xfId="3742" xr:uid="{00000000-0005-0000-0000-00000B010000}"/>
    <cellStyle name="20% - Accent4 2 2 5" xfId="2822" xr:uid="{00000000-0005-0000-0000-00000C010000}"/>
    <cellStyle name="20% - Accent4 2 2 5 2" xfId="4042" xr:uid="{00000000-0005-0000-0000-00000D010000}"/>
    <cellStyle name="20% - Accent4 2 2 6" xfId="3401" xr:uid="{00000000-0005-0000-0000-00000E010000}"/>
    <cellStyle name="20% - Accent4 3" xfId="144" xr:uid="{00000000-0005-0000-0000-00000F010000}"/>
    <cellStyle name="20% - Accent4 3 2" xfId="422" xr:uid="{00000000-0005-0000-0000-000010010000}"/>
    <cellStyle name="20% - Accent4 4" xfId="103" xr:uid="{00000000-0005-0000-0000-000011010000}"/>
    <cellStyle name="20% - Accent4 5" xfId="2196" xr:uid="{00000000-0005-0000-0000-000012010000}"/>
    <cellStyle name="20% - Accent4 5 2" xfId="2281" xr:uid="{00000000-0005-0000-0000-000013010000}"/>
    <cellStyle name="20% - Accent4 5 2 2" xfId="2445" xr:uid="{00000000-0005-0000-0000-000014010000}"/>
    <cellStyle name="20% - Accent4 5 2 2 2" xfId="2747" xr:uid="{00000000-0005-0000-0000-000015010000}"/>
    <cellStyle name="20% - Accent4 5 2 2 2 2" xfId="3347" xr:uid="{00000000-0005-0000-0000-000016010000}"/>
    <cellStyle name="20% - Accent4 5 2 2 2 2 2" xfId="4567" xr:uid="{00000000-0005-0000-0000-000017010000}"/>
    <cellStyle name="20% - Accent4 5 2 2 2 3" xfId="3967" xr:uid="{00000000-0005-0000-0000-000018010000}"/>
    <cellStyle name="20% - Accent4 5 2 2 3" xfId="3047" xr:uid="{00000000-0005-0000-0000-000019010000}"/>
    <cellStyle name="20% - Accent4 5 2 2 3 2" xfId="4267" xr:uid="{00000000-0005-0000-0000-00001A010000}"/>
    <cellStyle name="20% - Accent4 5 2 2 4" xfId="3667" xr:uid="{00000000-0005-0000-0000-00001B010000}"/>
    <cellStyle name="20% - Accent4 5 2 3" xfId="2587" xr:uid="{00000000-0005-0000-0000-00001C010000}"/>
    <cellStyle name="20% - Accent4 5 2 3 2" xfId="3187" xr:uid="{00000000-0005-0000-0000-00001D010000}"/>
    <cellStyle name="20% - Accent4 5 2 3 2 2" xfId="4407" xr:uid="{00000000-0005-0000-0000-00001E010000}"/>
    <cellStyle name="20% - Accent4 5 2 3 3" xfId="3807" xr:uid="{00000000-0005-0000-0000-00001F010000}"/>
    <cellStyle name="20% - Accent4 5 2 4" xfId="2887" xr:uid="{00000000-0005-0000-0000-000020010000}"/>
    <cellStyle name="20% - Accent4 5 2 4 2" xfId="4107" xr:uid="{00000000-0005-0000-0000-000021010000}"/>
    <cellStyle name="20% - Accent4 5 2 5" xfId="3507" xr:uid="{00000000-0005-0000-0000-000022010000}"/>
    <cellStyle name="20% - Accent4 5 3" xfId="2383" xr:uid="{00000000-0005-0000-0000-000023010000}"/>
    <cellStyle name="20% - Accent4 5 3 2" xfId="2685" xr:uid="{00000000-0005-0000-0000-000024010000}"/>
    <cellStyle name="20% - Accent4 5 3 2 2" xfId="3285" xr:uid="{00000000-0005-0000-0000-000025010000}"/>
    <cellStyle name="20% - Accent4 5 3 2 2 2" xfId="4505" xr:uid="{00000000-0005-0000-0000-000026010000}"/>
    <cellStyle name="20% - Accent4 5 3 2 3" xfId="3905" xr:uid="{00000000-0005-0000-0000-000027010000}"/>
    <cellStyle name="20% - Accent4 5 3 3" xfId="2985" xr:uid="{00000000-0005-0000-0000-000028010000}"/>
    <cellStyle name="20% - Accent4 5 3 3 2" xfId="4205" xr:uid="{00000000-0005-0000-0000-000029010000}"/>
    <cellStyle name="20% - Accent4 5 3 4" xfId="3605" xr:uid="{00000000-0005-0000-0000-00002A010000}"/>
    <cellStyle name="20% - Accent4 5 4" xfId="2513" xr:uid="{00000000-0005-0000-0000-00002B010000}"/>
    <cellStyle name="20% - Accent4 5 4 2" xfId="3113" xr:uid="{00000000-0005-0000-0000-00002C010000}"/>
    <cellStyle name="20% - Accent4 5 4 2 2" xfId="4333" xr:uid="{00000000-0005-0000-0000-00002D010000}"/>
    <cellStyle name="20% - Accent4 5 4 3" xfId="3733" xr:uid="{00000000-0005-0000-0000-00002E010000}"/>
    <cellStyle name="20% - Accent4 5 5" xfId="2813" xr:uid="{00000000-0005-0000-0000-00002F010000}"/>
    <cellStyle name="20% - Accent4 5 5 2" xfId="4033" xr:uid="{00000000-0005-0000-0000-000030010000}"/>
    <cellStyle name="20% - Accent4 5 6" xfId="3445" xr:uid="{00000000-0005-0000-0000-000031010000}"/>
    <cellStyle name="20% - Accent4 6" xfId="2327" xr:uid="{00000000-0005-0000-0000-000032010000}"/>
    <cellStyle name="20% - Accent4 6 2" xfId="2632" xr:uid="{00000000-0005-0000-0000-000033010000}"/>
    <cellStyle name="20% - Accent4 6 2 2" xfId="3232" xr:uid="{00000000-0005-0000-0000-000034010000}"/>
    <cellStyle name="20% - Accent4 6 2 2 2" xfId="4452" xr:uid="{00000000-0005-0000-0000-000035010000}"/>
    <cellStyle name="20% - Accent4 6 2 3" xfId="3852" xr:uid="{00000000-0005-0000-0000-000036010000}"/>
    <cellStyle name="20% - Accent4 6 3" xfId="2932" xr:uid="{00000000-0005-0000-0000-000037010000}"/>
    <cellStyle name="20% - Accent4 6 3 2" xfId="4152" xr:uid="{00000000-0005-0000-0000-000038010000}"/>
    <cellStyle name="20% - Accent4 6 4" xfId="3552" xr:uid="{00000000-0005-0000-0000-000039010000}"/>
    <cellStyle name="20% - Accent4 7" xfId="3392" xr:uid="{00000000-0005-0000-0000-00003A010000}"/>
    <cellStyle name="20% - Accent5" xfId="80" builtinId="46" customBuiltin="1"/>
    <cellStyle name="20% - Accent5 2" xfId="9" xr:uid="{00000000-0005-0000-0000-00003C010000}"/>
    <cellStyle name="20% - Accent5 2 2" xfId="145" xr:uid="{00000000-0005-0000-0000-00003D010000}"/>
    <cellStyle name="20% - Accent5 3" xfId="146" xr:uid="{00000000-0005-0000-0000-00003E010000}"/>
    <cellStyle name="20% - Accent5 3 2" xfId="421" xr:uid="{00000000-0005-0000-0000-00003F010000}"/>
    <cellStyle name="20% - Accent5 4" xfId="91" xr:uid="{00000000-0005-0000-0000-000040010000}"/>
    <cellStyle name="20% - Accent5 5" xfId="2200" xr:uid="{00000000-0005-0000-0000-000041010000}"/>
    <cellStyle name="20% - Accent5 5 2" xfId="2283" xr:uid="{00000000-0005-0000-0000-000042010000}"/>
    <cellStyle name="20% - Accent5 5 2 2" xfId="2447" xr:uid="{00000000-0005-0000-0000-000043010000}"/>
    <cellStyle name="20% - Accent5 5 2 2 2" xfId="2749" xr:uid="{00000000-0005-0000-0000-000044010000}"/>
    <cellStyle name="20% - Accent5 5 2 2 2 2" xfId="3349" xr:uid="{00000000-0005-0000-0000-000045010000}"/>
    <cellStyle name="20% - Accent5 5 2 2 2 2 2" xfId="4569" xr:uid="{00000000-0005-0000-0000-000046010000}"/>
    <cellStyle name="20% - Accent5 5 2 2 2 3" xfId="3969" xr:uid="{00000000-0005-0000-0000-000047010000}"/>
    <cellStyle name="20% - Accent5 5 2 2 3" xfId="3049" xr:uid="{00000000-0005-0000-0000-000048010000}"/>
    <cellStyle name="20% - Accent5 5 2 2 3 2" xfId="4269" xr:uid="{00000000-0005-0000-0000-000049010000}"/>
    <cellStyle name="20% - Accent5 5 2 2 4" xfId="3669" xr:uid="{00000000-0005-0000-0000-00004A010000}"/>
    <cellStyle name="20% - Accent5 5 2 3" xfId="2589" xr:uid="{00000000-0005-0000-0000-00004B010000}"/>
    <cellStyle name="20% - Accent5 5 2 3 2" xfId="3189" xr:uid="{00000000-0005-0000-0000-00004C010000}"/>
    <cellStyle name="20% - Accent5 5 2 3 2 2" xfId="4409" xr:uid="{00000000-0005-0000-0000-00004D010000}"/>
    <cellStyle name="20% - Accent5 5 2 3 3" xfId="3809" xr:uid="{00000000-0005-0000-0000-00004E010000}"/>
    <cellStyle name="20% - Accent5 5 2 4" xfId="2889" xr:uid="{00000000-0005-0000-0000-00004F010000}"/>
    <cellStyle name="20% - Accent5 5 2 4 2" xfId="4109" xr:uid="{00000000-0005-0000-0000-000050010000}"/>
    <cellStyle name="20% - Accent5 5 2 5" xfId="3509" xr:uid="{00000000-0005-0000-0000-000051010000}"/>
    <cellStyle name="20% - Accent5 5 3" xfId="2385" xr:uid="{00000000-0005-0000-0000-000052010000}"/>
    <cellStyle name="20% - Accent5 5 3 2" xfId="2687" xr:uid="{00000000-0005-0000-0000-000053010000}"/>
    <cellStyle name="20% - Accent5 5 3 2 2" xfId="3287" xr:uid="{00000000-0005-0000-0000-000054010000}"/>
    <cellStyle name="20% - Accent5 5 3 2 2 2" xfId="4507" xr:uid="{00000000-0005-0000-0000-000055010000}"/>
    <cellStyle name="20% - Accent5 5 3 2 3" xfId="3907" xr:uid="{00000000-0005-0000-0000-000056010000}"/>
    <cellStyle name="20% - Accent5 5 3 3" xfId="2987" xr:uid="{00000000-0005-0000-0000-000057010000}"/>
    <cellStyle name="20% - Accent5 5 3 3 2" xfId="4207" xr:uid="{00000000-0005-0000-0000-000058010000}"/>
    <cellStyle name="20% - Accent5 5 3 4" xfId="3607" xr:uid="{00000000-0005-0000-0000-000059010000}"/>
    <cellStyle name="20% - Accent5 5 4" xfId="2515" xr:uid="{00000000-0005-0000-0000-00005A010000}"/>
    <cellStyle name="20% - Accent5 5 4 2" xfId="3115" xr:uid="{00000000-0005-0000-0000-00005B010000}"/>
    <cellStyle name="20% - Accent5 5 4 2 2" xfId="4335" xr:uid="{00000000-0005-0000-0000-00005C010000}"/>
    <cellStyle name="20% - Accent5 5 4 3" xfId="3735" xr:uid="{00000000-0005-0000-0000-00005D010000}"/>
    <cellStyle name="20% - Accent5 5 5" xfId="2815" xr:uid="{00000000-0005-0000-0000-00005E010000}"/>
    <cellStyle name="20% - Accent5 5 5 2" xfId="4035" xr:uid="{00000000-0005-0000-0000-00005F010000}"/>
    <cellStyle name="20% - Accent5 5 6" xfId="3447" xr:uid="{00000000-0005-0000-0000-000060010000}"/>
    <cellStyle name="20% - Accent5 6" xfId="2329" xr:uid="{00000000-0005-0000-0000-000061010000}"/>
    <cellStyle name="20% - Accent5 6 2" xfId="2634" xr:uid="{00000000-0005-0000-0000-000062010000}"/>
    <cellStyle name="20% - Accent5 6 2 2" xfId="3234" xr:uid="{00000000-0005-0000-0000-000063010000}"/>
    <cellStyle name="20% - Accent5 6 2 2 2" xfId="4454" xr:uid="{00000000-0005-0000-0000-000064010000}"/>
    <cellStyle name="20% - Accent5 6 2 3" xfId="3854" xr:uid="{00000000-0005-0000-0000-000065010000}"/>
    <cellStyle name="20% - Accent5 6 3" xfId="2934" xr:uid="{00000000-0005-0000-0000-000066010000}"/>
    <cellStyle name="20% - Accent5 6 3 2" xfId="4154" xr:uid="{00000000-0005-0000-0000-000067010000}"/>
    <cellStyle name="20% - Accent5 6 4" xfId="3554" xr:uid="{00000000-0005-0000-0000-000068010000}"/>
    <cellStyle name="20% - Accent5 7" xfId="3394" xr:uid="{00000000-0005-0000-0000-000069010000}"/>
    <cellStyle name="20% - Accent6" xfId="84" builtinId="50" customBuiltin="1"/>
    <cellStyle name="20% - Accent6 2" xfId="10" xr:uid="{00000000-0005-0000-0000-00006B010000}"/>
    <cellStyle name="20% - Accent6 2 2" xfId="147" xr:uid="{00000000-0005-0000-0000-00006C010000}"/>
    <cellStyle name="20% - Accent6 3" xfId="148" xr:uid="{00000000-0005-0000-0000-00006D010000}"/>
    <cellStyle name="20% - Accent6 3 2" xfId="412" xr:uid="{00000000-0005-0000-0000-00006E010000}"/>
    <cellStyle name="20% - Accent6 4" xfId="92" xr:uid="{00000000-0005-0000-0000-00006F010000}"/>
    <cellStyle name="20% - Accent6 5" xfId="2204" xr:uid="{00000000-0005-0000-0000-000070010000}"/>
    <cellStyle name="20% - Accent6 5 2" xfId="2285" xr:uid="{00000000-0005-0000-0000-000071010000}"/>
    <cellStyle name="20% - Accent6 5 2 2" xfId="2449" xr:uid="{00000000-0005-0000-0000-000072010000}"/>
    <cellStyle name="20% - Accent6 5 2 2 2" xfId="2751" xr:uid="{00000000-0005-0000-0000-000073010000}"/>
    <cellStyle name="20% - Accent6 5 2 2 2 2" xfId="3351" xr:uid="{00000000-0005-0000-0000-000074010000}"/>
    <cellStyle name="20% - Accent6 5 2 2 2 2 2" xfId="4571" xr:uid="{00000000-0005-0000-0000-000075010000}"/>
    <cellStyle name="20% - Accent6 5 2 2 2 3" xfId="3971" xr:uid="{00000000-0005-0000-0000-000076010000}"/>
    <cellStyle name="20% - Accent6 5 2 2 3" xfId="3051" xr:uid="{00000000-0005-0000-0000-000077010000}"/>
    <cellStyle name="20% - Accent6 5 2 2 3 2" xfId="4271" xr:uid="{00000000-0005-0000-0000-000078010000}"/>
    <cellStyle name="20% - Accent6 5 2 2 4" xfId="3671" xr:uid="{00000000-0005-0000-0000-000079010000}"/>
    <cellStyle name="20% - Accent6 5 2 3" xfId="2591" xr:uid="{00000000-0005-0000-0000-00007A010000}"/>
    <cellStyle name="20% - Accent6 5 2 3 2" xfId="3191" xr:uid="{00000000-0005-0000-0000-00007B010000}"/>
    <cellStyle name="20% - Accent6 5 2 3 2 2" xfId="4411" xr:uid="{00000000-0005-0000-0000-00007C010000}"/>
    <cellStyle name="20% - Accent6 5 2 3 3" xfId="3811" xr:uid="{00000000-0005-0000-0000-00007D010000}"/>
    <cellStyle name="20% - Accent6 5 2 4" xfId="2891" xr:uid="{00000000-0005-0000-0000-00007E010000}"/>
    <cellStyle name="20% - Accent6 5 2 4 2" xfId="4111" xr:uid="{00000000-0005-0000-0000-00007F010000}"/>
    <cellStyle name="20% - Accent6 5 2 5" xfId="3511" xr:uid="{00000000-0005-0000-0000-000080010000}"/>
    <cellStyle name="20% - Accent6 5 3" xfId="2387" xr:uid="{00000000-0005-0000-0000-000081010000}"/>
    <cellStyle name="20% - Accent6 5 3 2" xfId="2689" xr:uid="{00000000-0005-0000-0000-000082010000}"/>
    <cellStyle name="20% - Accent6 5 3 2 2" xfId="3289" xr:uid="{00000000-0005-0000-0000-000083010000}"/>
    <cellStyle name="20% - Accent6 5 3 2 2 2" xfId="4509" xr:uid="{00000000-0005-0000-0000-000084010000}"/>
    <cellStyle name="20% - Accent6 5 3 2 3" xfId="3909" xr:uid="{00000000-0005-0000-0000-000085010000}"/>
    <cellStyle name="20% - Accent6 5 3 3" xfId="2989" xr:uid="{00000000-0005-0000-0000-000086010000}"/>
    <cellStyle name="20% - Accent6 5 3 3 2" xfId="4209" xr:uid="{00000000-0005-0000-0000-000087010000}"/>
    <cellStyle name="20% - Accent6 5 3 4" xfId="3609" xr:uid="{00000000-0005-0000-0000-000088010000}"/>
    <cellStyle name="20% - Accent6 5 4" xfId="2517" xr:uid="{00000000-0005-0000-0000-000089010000}"/>
    <cellStyle name="20% - Accent6 5 4 2" xfId="3117" xr:uid="{00000000-0005-0000-0000-00008A010000}"/>
    <cellStyle name="20% - Accent6 5 4 2 2" xfId="4337" xr:uid="{00000000-0005-0000-0000-00008B010000}"/>
    <cellStyle name="20% - Accent6 5 4 3" xfId="3737" xr:uid="{00000000-0005-0000-0000-00008C010000}"/>
    <cellStyle name="20% - Accent6 5 5" xfId="2817" xr:uid="{00000000-0005-0000-0000-00008D010000}"/>
    <cellStyle name="20% - Accent6 5 5 2" xfId="4037" xr:uid="{00000000-0005-0000-0000-00008E010000}"/>
    <cellStyle name="20% - Accent6 5 6" xfId="3449" xr:uid="{00000000-0005-0000-0000-00008F010000}"/>
    <cellStyle name="20% - Accent6 6" xfId="2331" xr:uid="{00000000-0005-0000-0000-000090010000}"/>
    <cellStyle name="20% - Accent6 6 2" xfId="2636" xr:uid="{00000000-0005-0000-0000-000091010000}"/>
    <cellStyle name="20% - Accent6 6 2 2" xfId="3236" xr:uid="{00000000-0005-0000-0000-000092010000}"/>
    <cellStyle name="20% - Accent6 6 2 2 2" xfId="4456" xr:uid="{00000000-0005-0000-0000-000093010000}"/>
    <cellStyle name="20% - Accent6 6 2 3" xfId="3856" xr:uid="{00000000-0005-0000-0000-000094010000}"/>
    <cellStyle name="20% - Accent6 6 3" xfId="2936" xr:uid="{00000000-0005-0000-0000-000095010000}"/>
    <cellStyle name="20% - Accent6 6 3 2" xfId="4156" xr:uid="{00000000-0005-0000-0000-000096010000}"/>
    <cellStyle name="20% - Accent6 6 4" xfId="3556" xr:uid="{00000000-0005-0000-0000-000097010000}"/>
    <cellStyle name="20% - Accent6 7" xfId="3396" xr:uid="{00000000-0005-0000-0000-000098010000}"/>
    <cellStyle name="20% - Colore 1" xfId="149" xr:uid="{00000000-0005-0000-0000-000099010000}"/>
    <cellStyle name="20% - Colore 2" xfId="150" xr:uid="{00000000-0005-0000-0000-00009A010000}"/>
    <cellStyle name="20% - Colore 3" xfId="151" xr:uid="{00000000-0005-0000-0000-00009B010000}"/>
    <cellStyle name="20% - Colore 4" xfId="152" xr:uid="{00000000-0005-0000-0000-00009C010000}"/>
    <cellStyle name="20% - Colore 5" xfId="153" xr:uid="{00000000-0005-0000-0000-00009D010000}"/>
    <cellStyle name="20% - Colore 6" xfId="154" xr:uid="{00000000-0005-0000-0000-00009E010000}"/>
    <cellStyle name="40% - Accent1" xfId="65" builtinId="31" customBuiltin="1"/>
    <cellStyle name="40% - Accent1 2" xfId="11" xr:uid="{00000000-0005-0000-0000-0000A0010000}"/>
    <cellStyle name="40% - Accent1 2 2" xfId="108" xr:uid="{00000000-0005-0000-0000-0000A1010000}"/>
    <cellStyle name="40% - Accent1 2 2 2" xfId="2291" xr:uid="{00000000-0005-0000-0000-0000A2010000}"/>
    <cellStyle name="40% - Accent1 2 2 2 2" xfId="2455" xr:uid="{00000000-0005-0000-0000-0000A3010000}"/>
    <cellStyle name="40% - Accent1 2 2 2 2 2" xfId="2757" xr:uid="{00000000-0005-0000-0000-0000A4010000}"/>
    <cellStyle name="40% - Accent1 2 2 2 2 2 2" xfId="3357" xr:uid="{00000000-0005-0000-0000-0000A5010000}"/>
    <cellStyle name="40% - Accent1 2 2 2 2 2 2 2" xfId="4577" xr:uid="{00000000-0005-0000-0000-0000A6010000}"/>
    <cellStyle name="40% - Accent1 2 2 2 2 2 3" xfId="3977" xr:uid="{00000000-0005-0000-0000-0000A7010000}"/>
    <cellStyle name="40% - Accent1 2 2 2 2 3" xfId="3057" xr:uid="{00000000-0005-0000-0000-0000A8010000}"/>
    <cellStyle name="40% - Accent1 2 2 2 2 3 2" xfId="4277" xr:uid="{00000000-0005-0000-0000-0000A9010000}"/>
    <cellStyle name="40% - Accent1 2 2 2 2 4" xfId="3677" xr:uid="{00000000-0005-0000-0000-0000AA010000}"/>
    <cellStyle name="40% - Accent1 2 2 2 3" xfId="2597" xr:uid="{00000000-0005-0000-0000-0000AB010000}"/>
    <cellStyle name="40% - Accent1 2 2 2 3 2" xfId="3197" xr:uid="{00000000-0005-0000-0000-0000AC010000}"/>
    <cellStyle name="40% - Accent1 2 2 2 3 2 2" xfId="4417" xr:uid="{00000000-0005-0000-0000-0000AD010000}"/>
    <cellStyle name="40% - Accent1 2 2 2 3 3" xfId="3817" xr:uid="{00000000-0005-0000-0000-0000AE010000}"/>
    <cellStyle name="40% - Accent1 2 2 2 4" xfId="2897" xr:uid="{00000000-0005-0000-0000-0000AF010000}"/>
    <cellStyle name="40% - Accent1 2 2 2 4 2" xfId="4117" xr:uid="{00000000-0005-0000-0000-0000B0010000}"/>
    <cellStyle name="40% - Accent1 2 2 2 5" xfId="3517" xr:uid="{00000000-0005-0000-0000-0000B1010000}"/>
    <cellStyle name="40% - Accent1 2 2 3" xfId="2337" xr:uid="{00000000-0005-0000-0000-0000B2010000}"/>
    <cellStyle name="40% - Accent1 2 2 3 2" xfId="2642" xr:uid="{00000000-0005-0000-0000-0000B3010000}"/>
    <cellStyle name="40% - Accent1 2 2 3 2 2" xfId="3242" xr:uid="{00000000-0005-0000-0000-0000B4010000}"/>
    <cellStyle name="40% - Accent1 2 2 3 2 2 2" xfId="4462" xr:uid="{00000000-0005-0000-0000-0000B5010000}"/>
    <cellStyle name="40% - Accent1 2 2 3 2 3" xfId="3862" xr:uid="{00000000-0005-0000-0000-0000B6010000}"/>
    <cellStyle name="40% - Accent1 2 2 3 3" xfId="2942" xr:uid="{00000000-0005-0000-0000-0000B7010000}"/>
    <cellStyle name="40% - Accent1 2 2 3 3 2" xfId="4162" xr:uid="{00000000-0005-0000-0000-0000B8010000}"/>
    <cellStyle name="40% - Accent1 2 2 3 4" xfId="3562" xr:uid="{00000000-0005-0000-0000-0000B9010000}"/>
    <cellStyle name="40% - Accent1 2 2 4" xfId="2523" xr:uid="{00000000-0005-0000-0000-0000BA010000}"/>
    <cellStyle name="40% - Accent1 2 2 4 2" xfId="3123" xr:uid="{00000000-0005-0000-0000-0000BB010000}"/>
    <cellStyle name="40% - Accent1 2 2 4 2 2" xfId="4343" xr:uid="{00000000-0005-0000-0000-0000BC010000}"/>
    <cellStyle name="40% - Accent1 2 2 4 3" xfId="3743" xr:uid="{00000000-0005-0000-0000-0000BD010000}"/>
    <cellStyle name="40% - Accent1 2 2 5" xfId="2823" xr:uid="{00000000-0005-0000-0000-0000BE010000}"/>
    <cellStyle name="40% - Accent1 2 2 5 2" xfId="4043" xr:uid="{00000000-0005-0000-0000-0000BF010000}"/>
    <cellStyle name="40% - Accent1 2 2 6" xfId="3402" xr:uid="{00000000-0005-0000-0000-0000C0010000}"/>
    <cellStyle name="40% - Accent1 3" xfId="155" xr:uid="{00000000-0005-0000-0000-0000C1010000}"/>
    <cellStyle name="40% - Accent1 3 2" xfId="413" xr:uid="{00000000-0005-0000-0000-0000C2010000}"/>
    <cellStyle name="40% - Accent1 4" xfId="98" xr:uid="{00000000-0005-0000-0000-0000C3010000}"/>
    <cellStyle name="40% - Accent1 5" xfId="2185" xr:uid="{00000000-0005-0000-0000-0000C4010000}"/>
    <cellStyle name="40% - Accent1 5 2" xfId="2276" xr:uid="{00000000-0005-0000-0000-0000C5010000}"/>
    <cellStyle name="40% - Accent1 5 2 2" xfId="2440" xr:uid="{00000000-0005-0000-0000-0000C6010000}"/>
    <cellStyle name="40% - Accent1 5 2 2 2" xfId="2742" xr:uid="{00000000-0005-0000-0000-0000C7010000}"/>
    <cellStyle name="40% - Accent1 5 2 2 2 2" xfId="3342" xr:uid="{00000000-0005-0000-0000-0000C8010000}"/>
    <cellStyle name="40% - Accent1 5 2 2 2 2 2" xfId="4562" xr:uid="{00000000-0005-0000-0000-0000C9010000}"/>
    <cellStyle name="40% - Accent1 5 2 2 2 3" xfId="3962" xr:uid="{00000000-0005-0000-0000-0000CA010000}"/>
    <cellStyle name="40% - Accent1 5 2 2 3" xfId="3042" xr:uid="{00000000-0005-0000-0000-0000CB010000}"/>
    <cellStyle name="40% - Accent1 5 2 2 3 2" xfId="4262" xr:uid="{00000000-0005-0000-0000-0000CC010000}"/>
    <cellStyle name="40% - Accent1 5 2 2 4" xfId="3662" xr:uid="{00000000-0005-0000-0000-0000CD010000}"/>
    <cellStyle name="40% - Accent1 5 2 3" xfId="2582" xr:uid="{00000000-0005-0000-0000-0000CE010000}"/>
    <cellStyle name="40% - Accent1 5 2 3 2" xfId="3182" xr:uid="{00000000-0005-0000-0000-0000CF010000}"/>
    <cellStyle name="40% - Accent1 5 2 3 2 2" xfId="4402" xr:uid="{00000000-0005-0000-0000-0000D0010000}"/>
    <cellStyle name="40% - Accent1 5 2 3 3" xfId="3802" xr:uid="{00000000-0005-0000-0000-0000D1010000}"/>
    <cellStyle name="40% - Accent1 5 2 4" xfId="2882" xr:uid="{00000000-0005-0000-0000-0000D2010000}"/>
    <cellStyle name="40% - Accent1 5 2 4 2" xfId="4102" xr:uid="{00000000-0005-0000-0000-0000D3010000}"/>
    <cellStyle name="40% - Accent1 5 2 5" xfId="3502" xr:uid="{00000000-0005-0000-0000-0000D4010000}"/>
    <cellStyle name="40% - Accent1 5 3" xfId="2378" xr:uid="{00000000-0005-0000-0000-0000D5010000}"/>
    <cellStyle name="40% - Accent1 5 3 2" xfId="2680" xr:uid="{00000000-0005-0000-0000-0000D6010000}"/>
    <cellStyle name="40% - Accent1 5 3 2 2" xfId="3280" xr:uid="{00000000-0005-0000-0000-0000D7010000}"/>
    <cellStyle name="40% - Accent1 5 3 2 2 2" xfId="4500" xr:uid="{00000000-0005-0000-0000-0000D8010000}"/>
    <cellStyle name="40% - Accent1 5 3 2 3" xfId="3900" xr:uid="{00000000-0005-0000-0000-0000D9010000}"/>
    <cellStyle name="40% - Accent1 5 3 3" xfId="2980" xr:uid="{00000000-0005-0000-0000-0000DA010000}"/>
    <cellStyle name="40% - Accent1 5 3 3 2" xfId="4200" xr:uid="{00000000-0005-0000-0000-0000DB010000}"/>
    <cellStyle name="40% - Accent1 5 3 4" xfId="3600" xr:uid="{00000000-0005-0000-0000-0000DC010000}"/>
    <cellStyle name="40% - Accent1 5 4" xfId="2508" xr:uid="{00000000-0005-0000-0000-0000DD010000}"/>
    <cellStyle name="40% - Accent1 5 4 2" xfId="3108" xr:uid="{00000000-0005-0000-0000-0000DE010000}"/>
    <cellStyle name="40% - Accent1 5 4 2 2" xfId="4328" xr:uid="{00000000-0005-0000-0000-0000DF010000}"/>
    <cellStyle name="40% - Accent1 5 4 3" xfId="3728" xr:uid="{00000000-0005-0000-0000-0000E0010000}"/>
    <cellStyle name="40% - Accent1 5 5" xfId="2808" xr:uid="{00000000-0005-0000-0000-0000E1010000}"/>
    <cellStyle name="40% - Accent1 5 5 2" xfId="4028" xr:uid="{00000000-0005-0000-0000-0000E2010000}"/>
    <cellStyle name="40% - Accent1 5 6" xfId="3440" xr:uid="{00000000-0005-0000-0000-0000E3010000}"/>
    <cellStyle name="40% - Accent1 6" xfId="2322" xr:uid="{00000000-0005-0000-0000-0000E4010000}"/>
    <cellStyle name="40% - Accent1 6 2" xfId="2627" xr:uid="{00000000-0005-0000-0000-0000E5010000}"/>
    <cellStyle name="40% - Accent1 6 2 2" xfId="3227" xr:uid="{00000000-0005-0000-0000-0000E6010000}"/>
    <cellStyle name="40% - Accent1 6 2 2 2" xfId="4447" xr:uid="{00000000-0005-0000-0000-0000E7010000}"/>
    <cellStyle name="40% - Accent1 6 2 3" xfId="3847" xr:uid="{00000000-0005-0000-0000-0000E8010000}"/>
    <cellStyle name="40% - Accent1 6 3" xfId="2927" xr:uid="{00000000-0005-0000-0000-0000E9010000}"/>
    <cellStyle name="40% - Accent1 6 3 2" xfId="4147" xr:uid="{00000000-0005-0000-0000-0000EA010000}"/>
    <cellStyle name="40% - Accent1 6 4" xfId="3547" xr:uid="{00000000-0005-0000-0000-0000EB010000}"/>
    <cellStyle name="40% - Accent1 7" xfId="3387" xr:uid="{00000000-0005-0000-0000-0000EC010000}"/>
    <cellStyle name="40% - Accent2" xfId="69" builtinId="35" customBuiltin="1"/>
    <cellStyle name="40% - Accent2 2" xfId="12" xr:uid="{00000000-0005-0000-0000-0000EE010000}"/>
    <cellStyle name="40% - Accent2 2 2" xfId="156" xr:uid="{00000000-0005-0000-0000-0000EF010000}"/>
    <cellStyle name="40% - Accent2 3" xfId="157" xr:uid="{00000000-0005-0000-0000-0000F0010000}"/>
    <cellStyle name="40% - Accent2 3 2" xfId="417" xr:uid="{00000000-0005-0000-0000-0000F1010000}"/>
    <cellStyle name="40% - Accent2 4" xfId="102" xr:uid="{00000000-0005-0000-0000-0000F2010000}"/>
    <cellStyle name="40% - Accent2 5" xfId="2189" xr:uid="{00000000-0005-0000-0000-0000F3010000}"/>
    <cellStyle name="40% - Accent2 5 2" xfId="2278" xr:uid="{00000000-0005-0000-0000-0000F4010000}"/>
    <cellStyle name="40% - Accent2 5 2 2" xfId="2442" xr:uid="{00000000-0005-0000-0000-0000F5010000}"/>
    <cellStyle name="40% - Accent2 5 2 2 2" xfId="2744" xr:uid="{00000000-0005-0000-0000-0000F6010000}"/>
    <cellStyle name="40% - Accent2 5 2 2 2 2" xfId="3344" xr:uid="{00000000-0005-0000-0000-0000F7010000}"/>
    <cellStyle name="40% - Accent2 5 2 2 2 2 2" xfId="4564" xr:uid="{00000000-0005-0000-0000-0000F8010000}"/>
    <cellStyle name="40% - Accent2 5 2 2 2 3" xfId="3964" xr:uid="{00000000-0005-0000-0000-0000F9010000}"/>
    <cellStyle name="40% - Accent2 5 2 2 3" xfId="3044" xr:uid="{00000000-0005-0000-0000-0000FA010000}"/>
    <cellStyle name="40% - Accent2 5 2 2 3 2" xfId="4264" xr:uid="{00000000-0005-0000-0000-0000FB010000}"/>
    <cellStyle name="40% - Accent2 5 2 2 4" xfId="3664" xr:uid="{00000000-0005-0000-0000-0000FC010000}"/>
    <cellStyle name="40% - Accent2 5 2 3" xfId="2584" xr:uid="{00000000-0005-0000-0000-0000FD010000}"/>
    <cellStyle name="40% - Accent2 5 2 3 2" xfId="3184" xr:uid="{00000000-0005-0000-0000-0000FE010000}"/>
    <cellStyle name="40% - Accent2 5 2 3 2 2" xfId="4404" xr:uid="{00000000-0005-0000-0000-0000FF010000}"/>
    <cellStyle name="40% - Accent2 5 2 3 3" xfId="3804" xr:uid="{00000000-0005-0000-0000-000000020000}"/>
    <cellStyle name="40% - Accent2 5 2 4" xfId="2884" xr:uid="{00000000-0005-0000-0000-000001020000}"/>
    <cellStyle name="40% - Accent2 5 2 4 2" xfId="4104" xr:uid="{00000000-0005-0000-0000-000002020000}"/>
    <cellStyle name="40% - Accent2 5 2 5" xfId="3504" xr:uid="{00000000-0005-0000-0000-000003020000}"/>
    <cellStyle name="40% - Accent2 5 3" xfId="2380" xr:uid="{00000000-0005-0000-0000-000004020000}"/>
    <cellStyle name="40% - Accent2 5 3 2" xfId="2682" xr:uid="{00000000-0005-0000-0000-000005020000}"/>
    <cellStyle name="40% - Accent2 5 3 2 2" xfId="3282" xr:uid="{00000000-0005-0000-0000-000006020000}"/>
    <cellStyle name="40% - Accent2 5 3 2 2 2" xfId="4502" xr:uid="{00000000-0005-0000-0000-000007020000}"/>
    <cellStyle name="40% - Accent2 5 3 2 3" xfId="3902" xr:uid="{00000000-0005-0000-0000-000008020000}"/>
    <cellStyle name="40% - Accent2 5 3 3" xfId="2982" xr:uid="{00000000-0005-0000-0000-000009020000}"/>
    <cellStyle name="40% - Accent2 5 3 3 2" xfId="4202" xr:uid="{00000000-0005-0000-0000-00000A020000}"/>
    <cellStyle name="40% - Accent2 5 3 4" xfId="3602" xr:uid="{00000000-0005-0000-0000-00000B020000}"/>
    <cellStyle name="40% - Accent2 5 4" xfId="2510" xr:uid="{00000000-0005-0000-0000-00000C020000}"/>
    <cellStyle name="40% - Accent2 5 4 2" xfId="3110" xr:uid="{00000000-0005-0000-0000-00000D020000}"/>
    <cellStyle name="40% - Accent2 5 4 2 2" xfId="4330" xr:uid="{00000000-0005-0000-0000-00000E020000}"/>
    <cellStyle name="40% - Accent2 5 4 3" xfId="3730" xr:uid="{00000000-0005-0000-0000-00000F020000}"/>
    <cellStyle name="40% - Accent2 5 5" xfId="2810" xr:uid="{00000000-0005-0000-0000-000010020000}"/>
    <cellStyle name="40% - Accent2 5 5 2" xfId="4030" xr:uid="{00000000-0005-0000-0000-000011020000}"/>
    <cellStyle name="40% - Accent2 5 6" xfId="3442" xr:uid="{00000000-0005-0000-0000-000012020000}"/>
    <cellStyle name="40% - Accent2 6" xfId="2324" xr:uid="{00000000-0005-0000-0000-000013020000}"/>
    <cellStyle name="40% - Accent2 6 2" xfId="2629" xr:uid="{00000000-0005-0000-0000-000014020000}"/>
    <cellStyle name="40% - Accent2 6 2 2" xfId="3229" xr:uid="{00000000-0005-0000-0000-000015020000}"/>
    <cellStyle name="40% - Accent2 6 2 2 2" xfId="4449" xr:uid="{00000000-0005-0000-0000-000016020000}"/>
    <cellStyle name="40% - Accent2 6 2 3" xfId="3849" xr:uid="{00000000-0005-0000-0000-000017020000}"/>
    <cellStyle name="40% - Accent2 6 3" xfId="2929" xr:uid="{00000000-0005-0000-0000-000018020000}"/>
    <cellStyle name="40% - Accent2 6 3 2" xfId="4149" xr:uid="{00000000-0005-0000-0000-000019020000}"/>
    <cellStyle name="40% - Accent2 6 4" xfId="3549" xr:uid="{00000000-0005-0000-0000-00001A020000}"/>
    <cellStyle name="40% - Accent2 7" xfId="3389" xr:uid="{00000000-0005-0000-0000-00001B020000}"/>
    <cellStyle name="40% - Accent3" xfId="73" builtinId="39" customBuiltin="1"/>
    <cellStyle name="40% - Accent3 2" xfId="13" xr:uid="{00000000-0005-0000-0000-00001D020000}"/>
    <cellStyle name="40% - Accent3 2 2" xfId="109" xr:uid="{00000000-0005-0000-0000-00001E020000}"/>
    <cellStyle name="40% - Accent3 2 2 2" xfId="2292" xr:uid="{00000000-0005-0000-0000-00001F020000}"/>
    <cellStyle name="40% - Accent3 2 2 2 2" xfId="2456" xr:uid="{00000000-0005-0000-0000-000020020000}"/>
    <cellStyle name="40% - Accent3 2 2 2 2 2" xfId="2758" xr:uid="{00000000-0005-0000-0000-000021020000}"/>
    <cellStyle name="40% - Accent3 2 2 2 2 2 2" xfId="3358" xr:uid="{00000000-0005-0000-0000-000022020000}"/>
    <cellStyle name="40% - Accent3 2 2 2 2 2 2 2" xfId="4578" xr:uid="{00000000-0005-0000-0000-000023020000}"/>
    <cellStyle name="40% - Accent3 2 2 2 2 2 3" xfId="3978" xr:uid="{00000000-0005-0000-0000-000024020000}"/>
    <cellStyle name="40% - Accent3 2 2 2 2 3" xfId="3058" xr:uid="{00000000-0005-0000-0000-000025020000}"/>
    <cellStyle name="40% - Accent3 2 2 2 2 3 2" xfId="4278" xr:uid="{00000000-0005-0000-0000-000026020000}"/>
    <cellStyle name="40% - Accent3 2 2 2 2 4" xfId="3678" xr:uid="{00000000-0005-0000-0000-000027020000}"/>
    <cellStyle name="40% - Accent3 2 2 2 3" xfId="2598" xr:uid="{00000000-0005-0000-0000-000028020000}"/>
    <cellStyle name="40% - Accent3 2 2 2 3 2" xfId="3198" xr:uid="{00000000-0005-0000-0000-000029020000}"/>
    <cellStyle name="40% - Accent3 2 2 2 3 2 2" xfId="4418" xr:uid="{00000000-0005-0000-0000-00002A020000}"/>
    <cellStyle name="40% - Accent3 2 2 2 3 3" xfId="3818" xr:uid="{00000000-0005-0000-0000-00002B020000}"/>
    <cellStyle name="40% - Accent3 2 2 2 4" xfId="2898" xr:uid="{00000000-0005-0000-0000-00002C020000}"/>
    <cellStyle name="40% - Accent3 2 2 2 4 2" xfId="4118" xr:uid="{00000000-0005-0000-0000-00002D020000}"/>
    <cellStyle name="40% - Accent3 2 2 2 5" xfId="3518" xr:uid="{00000000-0005-0000-0000-00002E020000}"/>
    <cellStyle name="40% - Accent3 2 2 3" xfId="2338" xr:uid="{00000000-0005-0000-0000-00002F020000}"/>
    <cellStyle name="40% - Accent3 2 2 3 2" xfId="2643" xr:uid="{00000000-0005-0000-0000-000030020000}"/>
    <cellStyle name="40% - Accent3 2 2 3 2 2" xfId="3243" xr:uid="{00000000-0005-0000-0000-000031020000}"/>
    <cellStyle name="40% - Accent3 2 2 3 2 2 2" xfId="4463" xr:uid="{00000000-0005-0000-0000-000032020000}"/>
    <cellStyle name="40% - Accent3 2 2 3 2 3" xfId="3863" xr:uid="{00000000-0005-0000-0000-000033020000}"/>
    <cellStyle name="40% - Accent3 2 2 3 3" xfId="2943" xr:uid="{00000000-0005-0000-0000-000034020000}"/>
    <cellStyle name="40% - Accent3 2 2 3 3 2" xfId="4163" xr:uid="{00000000-0005-0000-0000-000035020000}"/>
    <cellStyle name="40% - Accent3 2 2 3 4" xfId="3563" xr:uid="{00000000-0005-0000-0000-000036020000}"/>
    <cellStyle name="40% - Accent3 2 2 4" xfId="2524" xr:uid="{00000000-0005-0000-0000-000037020000}"/>
    <cellStyle name="40% - Accent3 2 2 4 2" xfId="3124" xr:uid="{00000000-0005-0000-0000-000038020000}"/>
    <cellStyle name="40% - Accent3 2 2 4 2 2" xfId="4344" xr:uid="{00000000-0005-0000-0000-000039020000}"/>
    <cellStyle name="40% - Accent3 2 2 4 3" xfId="3744" xr:uid="{00000000-0005-0000-0000-00003A020000}"/>
    <cellStyle name="40% - Accent3 2 2 5" xfId="2824" xr:uid="{00000000-0005-0000-0000-00003B020000}"/>
    <cellStyle name="40% - Accent3 2 2 5 2" xfId="4044" xr:uid="{00000000-0005-0000-0000-00003C020000}"/>
    <cellStyle name="40% - Accent3 2 2 6" xfId="3403" xr:uid="{00000000-0005-0000-0000-00003D020000}"/>
    <cellStyle name="40% - Accent3 3" xfId="158" xr:uid="{00000000-0005-0000-0000-00003E020000}"/>
    <cellStyle name="40% - Accent3 3 2" xfId="414" xr:uid="{00000000-0005-0000-0000-00003F020000}"/>
    <cellStyle name="40% - Accent3 4" xfId="89" xr:uid="{00000000-0005-0000-0000-000040020000}"/>
    <cellStyle name="40% - Accent3 5" xfId="2193" xr:uid="{00000000-0005-0000-0000-000041020000}"/>
    <cellStyle name="40% - Accent3 5 2" xfId="2280" xr:uid="{00000000-0005-0000-0000-000042020000}"/>
    <cellStyle name="40% - Accent3 5 2 2" xfId="2444" xr:uid="{00000000-0005-0000-0000-000043020000}"/>
    <cellStyle name="40% - Accent3 5 2 2 2" xfId="2746" xr:uid="{00000000-0005-0000-0000-000044020000}"/>
    <cellStyle name="40% - Accent3 5 2 2 2 2" xfId="3346" xr:uid="{00000000-0005-0000-0000-000045020000}"/>
    <cellStyle name="40% - Accent3 5 2 2 2 2 2" xfId="4566" xr:uid="{00000000-0005-0000-0000-000046020000}"/>
    <cellStyle name="40% - Accent3 5 2 2 2 3" xfId="3966" xr:uid="{00000000-0005-0000-0000-000047020000}"/>
    <cellStyle name="40% - Accent3 5 2 2 3" xfId="3046" xr:uid="{00000000-0005-0000-0000-000048020000}"/>
    <cellStyle name="40% - Accent3 5 2 2 3 2" xfId="4266" xr:uid="{00000000-0005-0000-0000-000049020000}"/>
    <cellStyle name="40% - Accent3 5 2 2 4" xfId="3666" xr:uid="{00000000-0005-0000-0000-00004A020000}"/>
    <cellStyle name="40% - Accent3 5 2 3" xfId="2586" xr:uid="{00000000-0005-0000-0000-00004B020000}"/>
    <cellStyle name="40% - Accent3 5 2 3 2" xfId="3186" xr:uid="{00000000-0005-0000-0000-00004C020000}"/>
    <cellStyle name="40% - Accent3 5 2 3 2 2" xfId="4406" xr:uid="{00000000-0005-0000-0000-00004D020000}"/>
    <cellStyle name="40% - Accent3 5 2 3 3" xfId="3806" xr:uid="{00000000-0005-0000-0000-00004E020000}"/>
    <cellStyle name="40% - Accent3 5 2 4" xfId="2886" xr:uid="{00000000-0005-0000-0000-00004F020000}"/>
    <cellStyle name="40% - Accent3 5 2 4 2" xfId="4106" xr:uid="{00000000-0005-0000-0000-000050020000}"/>
    <cellStyle name="40% - Accent3 5 2 5" xfId="3506" xr:uid="{00000000-0005-0000-0000-000051020000}"/>
    <cellStyle name="40% - Accent3 5 3" xfId="2382" xr:uid="{00000000-0005-0000-0000-000052020000}"/>
    <cellStyle name="40% - Accent3 5 3 2" xfId="2684" xr:uid="{00000000-0005-0000-0000-000053020000}"/>
    <cellStyle name="40% - Accent3 5 3 2 2" xfId="3284" xr:uid="{00000000-0005-0000-0000-000054020000}"/>
    <cellStyle name="40% - Accent3 5 3 2 2 2" xfId="4504" xr:uid="{00000000-0005-0000-0000-000055020000}"/>
    <cellStyle name="40% - Accent3 5 3 2 3" xfId="3904" xr:uid="{00000000-0005-0000-0000-000056020000}"/>
    <cellStyle name="40% - Accent3 5 3 3" xfId="2984" xr:uid="{00000000-0005-0000-0000-000057020000}"/>
    <cellStyle name="40% - Accent3 5 3 3 2" xfId="4204" xr:uid="{00000000-0005-0000-0000-000058020000}"/>
    <cellStyle name="40% - Accent3 5 3 4" xfId="3604" xr:uid="{00000000-0005-0000-0000-000059020000}"/>
    <cellStyle name="40% - Accent3 5 4" xfId="2512" xr:uid="{00000000-0005-0000-0000-00005A020000}"/>
    <cellStyle name="40% - Accent3 5 4 2" xfId="3112" xr:uid="{00000000-0005-0000-0000-00005B020000}"/>
    <cellStyle name="40% - Accent3 5 4 2 2" xfId="4332" xr:uid="{00000000-0005-0000-0000-00005C020000}"/>
    <cellStyle name="40% - Accent3 5 4 3" xfId="3732" xr:uid="{00000000-0005-0000-0000-00005D020000}"/>
    <cellStyle name="40% - Accent3 5 5" xfId="2812" xr:uid="{00000000-0005-0000-0000-00005E020000}"/>
    <cellStyle name="40% - Accent3 5 5 2" xfId="4032" xr:uid="{00000000-0005-0000-0000-00005F020000}"/>
    <cellStyle name="40% - Accent3 5 6" xfId="3444" xr:uid="{00000000-0005-0000-0000-000060020000}"/>
    <cellStyle name="40% - Accent3 6" xfId="2326" xr:uid="{00000000-0005-0000-0000-000061020000}"/>
    <cellStyle name="40% - Accent3 6 2" xfId="2631" xr:uid="{00000000-0005-0000-0000-000062020000}"/>
    <cellStyle name="40% - Accent3 6 2 2" xfId="3231" xr:uid="{00000000-0005-0000-0000-000063020000}"/>
    <cellStyle name="40% - Accent3 6 2 2 2" xfId="4451" xr:uid="{00000000-0005-0000-0000-000064020000}"/>
    <cellStyle name="40% - Accent3 6 2 3" xfId="3851" xr:uid="{00000000-0005-0000-0000-000065020000}"/>
    <cellStyle name="40% - Accent3 6 3" xfId="2931" xr:uid="{00000000-0005-0000-0000-000066020000}"/>
    <cellStyle name="40% - Accent3 6 3 2" xfId="4151" xr:uid="{00000000-0005-0000-0000-000067020000}"/>
    <cellStyle name="40% - Accent3 6 4" xfId="3551" xr:uid="{00000000-0005-0000-0000-000068020000}"/>
    <cellStyle name="40% - Accent3 7" xfId="3391" xr:uid="{00000000-0005-0000-0000-000069020000}"/>
    <cellStyle name="40% - Accent4" xfId="77" builtinId="43" customBuiltin="1"/>
    <cellStyle name="40% - Accent4 2" xfId="14" xr:uid="{00000000-0005-0000-0000-00006B020000}"/>
    <cellStyle name="40% - Accent4 2 2" xfId="110" xr:uid="{00000000-0005-0000-0000-00006C020000}"/>
    <cellStyle name="40% - Accent4 2 2 2" xfId="2293" xr:uid="{00000000-0005-0000-0000-00006D020000}"/>
    <cellStyle name="40% - Accent4 2 2 2 2" xfId="2457" xr:uid="{00000000-0005-0000-0000-00006E020000}"/>
    <cellStyle name="40% - Accent4 2 2 2 2 2" xfId="2759" xr:uid="{00000000-0005-0000-0000-00006F020000}"/>
    <cellStyle name="40% - Accent4 2 2 2 2 2 2" xfId="3359" xr:uid="{00000000-0005-0000-0000-000070020000}"/>
    <cellStyle name="40% - Accent4 2 2 2 2 2 2 2" xfId="4579" xr:uid="{00000000-0005-0000-0000-000071020000}"/>
    <cellStyle name="40% - Accent4 2 2 2 2 2 3" xfId="3979" xr:uid="{00000000-0005-0000-0000-000072020000}"/>
    <cellStyle name="40% - Accent4 2 2 2 2 3" xfId="3059" xr:uid="{00000000-0005-0000-0000-000073020000}"/>
    <cellStyle name="40% - Accent4 2 2 2 2 3 2" xfId="4279" xr:uid="{00000000-0005-0000-0000-000074020000}"/>
    <cellStyle name="40% - Accent4 2 2 2 2 4" xfId="3679" xr:uid="{00000000-0005-0000-0000-000075020000}"/>
    <cellStyle name="40% - Accent4 2 2 2 3" xfId="2599" xr:uid="{00000000-0005-0000-0000-000076020000}"/>
    <cellStyle name="40% - Accent4 2 2 2 3 2" xfId="3199" xr:uid="{00000000-0005-0000-0000-000077020000}"/>
    <cellStyle name="40% - Accent4 2 2 2 3 2 2" xfId="4419" xr:uid="{00000000-0005-0000-0000-000078020000}"/>
    <cellStyle name="40% - Accent4 2 2 2 3 3" xfId="3819" xr:uid="{00000000-0005-0000-0000-000079020000}"/>
    <cellStyle name="40% - Accent4 2 2 2 4" xfId="2899" xr:uid="{00000000-0005-0000-0000-00007A020000}"/>
    <cellStyle name="40% - Accent4 2 2 2 4 2" xfId="4119" xr:uid="{00000000-0005-0000-0000-00007B020000}"/>
    <cellStyle name="40% - Accent4 2 2 2 5" xfId="3519" xr:uid="{00000000-0005-0000-0000-00007C020000}"/>
    <cellStyle name="40% - Accent4 2 2 3" xfId="2339" xr:uid="{00000000-0005-0000-0000-00007D020000}"/>
    <cellStyle name="40% - Accent4 2 2 3 2" xfId="2644" xr:uid="{00000000-0005-0000-0000-00007E020000}"/>
    <cellStyle name="40% - Accent4 2 2 3 2 2" xfId="3244" xr:uid="{00000000-0005-0000-0000-00007F020000}"/>
    <cellStyle name="40% - Accent4 2 2 3 2 2 2" xfId="4464" xr:uid="{00000000-0005-0000-0000-000080020000}"/>
    <cellStyle name="40% - Accent4 2 2 3 2 3" xfId="3864" xr:uid="{00000000-0005-0000-0000-000081020000}"/>
    <cellStyle name="40% - Accent4 2 2 3 3" xfId="2944" xr:uid="{00000000-0005-0000-0000-000082020000}"/>
    <cellStyle name="40% - Accent4 2 2 3 3 2" xfId="4164" xr:uid="{00000000-0005-0000-0000-000083020000}"/>
    <cellStyle name="40% - Accent4 2 2 3 4" xfId="3564" xr:uid="{00000000-0005-0000-0000-000084020000}"/>
    <cellStyle name="40% - Accent4 2 2 4" xfId="2525" xr:uid="{00000000-0005-0000-0000-000085020000}"/>
    <cellStyle name="40% - Accent4 2 2 4 2" xfId="3125" xr:uid="{00000000-0005-0000-0000-000086020000}"/>
    <cellStyle name="40% - Accent4 2 2 4 2 2" xfId="4345" xr:uid="{00000000-0005-0000-0000-000087020000}"/>
    <cellStyle name="40% - Accent4 2 2 4 3" xfId="3745" xr:uid="{00000000-0005-0000-0000-000088020000}"/>
    <cellStyle name="40% - Accent4 2 2 5" xfId="2825" xr:uid="{00000000-0005-0000-0000-000089020000}"/>
    <cellStyle name="40% - Accent4 2 2 5 2" xfId="4045" xr:uid="{00000000-0005-0000-0000-00008A020000}"/>
    <cellStyle name="40% - Accent4 2 2 6" xfId="3404" xr:uid="{00000000-0005-0000-0000-00008B020000}"/>
    <cellStyle name="40% - Accent4 3" xfId="159" xr:uid="{00000000-0005-0000-0000-00008C020000}"/>
    <cellStyle name="40% - Accent4 3 2" xfId="420" xr:uid="{00000000-0005-0000-0000-00008D020000}"/>
    <cellStyle name="40% - Accent4 4" xfId="350" xr:uid="{00000000-0005-0000-0000-00008E020000}"/>
    <cellStyle name="40% - Accent4 5" xfId="2197" xr:uid="{00000000-0005-0000-0000-00008F020000}"/>
    <cellStyle name="40% - Accent4 5 2" xfId="2282" xr:uid="{00000000-0005-0000-0000-000090020000}"/>
    <cellStyle name="40% - Accent4 5 2 2" xfId="2446" xr:uid="{00000000-0005-0000-0000-000091020000}"/>
    <cellStyle name="40% - Accent4 5 2 2 2" xfId="2748" xr:uid="{00000000-0005-0000-0000-000092020000}"/>
    <cellStyle name="40% - Accent4 5 2 2 2 2" xfId="3348" xr:uid="{00000000-0005-0000-0000-000093020000}"/>
    <cellStyle name="40% - Accent4 5 2 2 2 2 2" xfId="4568" xr:uid="{00000000-0005-0000-0000-000094020000}"/>
    <cellStyle name="40% - Accent4 5 2 2 2 3" xfId="3968" xr:uid="{00000000-0005-0000-0000-000095020000}"/>
    <cellStyle name="40% - Accent4 5 2 2 3" xfId="3048" xr:uid="{00000000-0005-0000-0000-000096020000}"/>
    <cellStyle name="40% - Accent4 5 2 2 3 2" xfId="4268" xr:uid="{00000000-0005-0000-0000-000097020000}"/>
    <cellStyle name="40% - Accent4 5 2 2 4" xfId="3668" xr:uid="{00000000-0005-0000-0000-000098020000}"/>
    <cellStyle name="40% - Accent4 5 2 3" xfId="2588" xr:uid="{00000000-0005-0000-0000-000099020000}"/>
    <cellStyle name="40% - Accent4 5 2 3 2" xfId="3188" xr:uid="{00000000-0005-0000-0000-00009A020000}"/>
    <cellStyle name="40% - Accent4 5 2 3 2 2" xfId="4408" xr:uid="{00000000-0005-0000-0000-00009B020000}"/>
    <cellStyle name="40% - Accent4 5 2 3 3" xfId="3808" xr:uid="{00000000-0005-0000-0000-00009C020000}"/>
    <cellStyle name="40% - Accent4 5 2 4" xfId="2888" xr:uid="{00000000-0005-0000-0000-00009D020000}"/>
    <cellStyle name="40% - Accent4 5 2 4 2" xfId="4108" xr:uid="{00000000-0005-0000-0000-00009E020000}"/>
    <cellStyle name="40% - Accent4 5 2 5" xfId="3508" xr:uid="{00000000-0005-0000-0000-00009F020000}"/>
    <cellStyle name="40% - Accent4 5 3" xfId="2384" xr:uid="{00000000-0005-0000-0000-0000A0020000}"/>
    <cellStyle name="40% - Accent4 5 3 2" xfId="2686" xr:uid="{00000000-0005-0000-0000-0000A1020000}"/>
    <cellStyle name="40% - Accent4 5 3 2 2" xfId="3286" xr:uid="{00000000-0005-0000-0000-0000A2020000}"/>
    <cellStyle name="40% - Accent4 5 3 2 2 2" xfId="4506" xr:uid="{00000000-0005-0000-0000-0000A3020000}"/>
    <cellStyle name="40% - Accent4 5 3 2 3" xfId="3906" xr:uid="{00000000-0005-0000-0000-0000A4020000}"/>
    <cellStyle name="40% - Accent4 5 3 3" xfId="2986" xr:uid="{00000000-0005-0000-0000-0000A5020000}"/>
    <cellStyle name="40% - Accent4 5 3 3 2" xfId="4206" xr:uid="{00000000-0005-0000-0000-0000A6020000}"/>
    <cellStyle name="40% - Accent4 5 3 4" xfId="3606" xr:uid="{00000000-0005-0000-0000-0000A7020000}"/>
    <cellStyle name="40% - Accent4 5 4" xfId="2514" xr:uid="{00000000-0005-0000-0000-0000A8020000}"/>
    <cellStyle name="40% - Accent4 5 4 2" xfId="3114" xr:uid="{00000000-0005-0000-0000-0000A9020000}"/>
    <cellStyle name="40% - Accent4 5 4 2 2" xfId="4334" xr:uid="{00000000-0005-0000-0000-0000AA020000}"/>
    <cellStyle name="40% - Accent4 5 4 3" xfId="3734" xr:uid="{00000000-0005-0000-0000-0000AB020000}"/>
    <cellStyle name="40% - Accent4 5 5" xfId="2814" xr:uid="{00000000-0005-0000-0000-0000AC020000}"/>
    <cellStyle name="40% - Accent4 5 5 2" xfId="4034" xr:uid="{00000000-0005-0000-0000-0000AD020000}"/>
    <cellStyle name="40% - Accent4 5 6" xfId="3446" xr:uid="{00000000-0005-0000-0000-0000AE020000}"/>
    <cellStyle name="40% - Accent4 6" xfId="2328" xr:uid="{00000000-0005-0000-0000-0000AF020000}"/>
    <cellStyle name="40% - Accent4 6 2" xfId="2633" xr:uid="{00000000-0005-0000-0000-0000B0020000}"/>
    <cellStyle name="40% - Accent4 6 2 2" xfId="3233" xr:uid="{00000000-0005-0000-0000-0000B1020000}"/>
    <cellStyle name="40% - Accent4 6 2 2 2" xfId="4453" xr:uid="{00000000-0005-0000-0000-0000B2020000}"/>
    <cellStyle name="40% - Accent4 6 2 3" xfId="3853" xr:uid="{00000000-0005-0000-0000-0000B3020000}"/>
    <cellStyle name="40% - Accent4 6 3" xfId="2933" xr:uid="{00000000-0005-0000-0000-0000B4020000}"/>
    <cellStyle name="40% - Accent4 6 3 2" xfId="4153" xr:uid="{00000000-0005-0000-0000-0000B5020000}"/>
    <cellStyle name="40% - Accent4 6 4" xfId="3553" xr:uid="{00000000-0005-0000-0000-0000B6020000}"/>
    <cellStyle name="40% - Accent4 7" xfId="3393" xr:uid="{00000000-0005-0000-0000-0000B7020000}"/>
    <cellStyle name="40% - Accent5" xfId="81" builtinId="47" customBuiltin="1"/>
    <cellStyle name="40% - Accent5 2" xfId="15" xr:uid="{00000000-0005-0000-0000-0000B9020000}"/>
    <cellStyle name="40% - Accent5 2 2" xfId="160" xr:uid="{00000000-0005-0000-0000-0000BA020000}"/>
    <cellStyle name="40% - Accent5 3" xfId="161" xr:uid="{00000000-0005-0000-0000-0000BB020000}"/>
    <cellStyle name="40% - Accent5 3 2" xfId="415" xr:uid="{00000000-0005-0000-0000-0000BC020000}"/>
    <cellStyle name="40% - Accent5 4" xfId="349" xr:uid="{00000000-0005-0000-0000-0000BD020000}"/>
    <cellStyle name="40% - Accent5 5" xfId="2201" xr:uid="{00000000-0005-0000-0000-0000BE020000}"/>
    <cellStyle name="40% - Accent5 5 2" xfId="2284" xr:uid="{00000000-0005-0000-0000-0000BF020000}"/>
    <cellStyle name="40% - Accent5 5 2 2" xfId="2448" xr:uid="{00000000-0005-0000-0000-0000C0020000}"/>
    <cellStyle name="40% - Accent5 5 2 2 2" xfId="2750" xr:uid="{00000000-0005-0000-0000-0000C1020000}"/>
    <cellStyle name="40% - Accent5 5 2 2 2 2" xfId="3350" xr:uid="{00000000-0005-0000-0000-0000C2020000}"/>
    <cellStyle name="40% - Accent5 5 2 2 2 2 2" xfId="4570" xr:uid="{00000000-0005-0000-0000-0000C3020000}"/>
    <cellStyle name="40% - Accent5 5 2 2 2 3" xfId="3970" xr:uid="{00000000-0005-0000-0000-0000C4020000}"/>
    <cellStyle name="40% - Accent5 5 2 2 3" xfId="3050" xr:uid="{00000000-0005-0000-0000-0000C5020000}"/>
    <cellStyle name="40% - Accent5 5 2 2 3 2" xfId="4270" xr:uid="{00000000-0005-0000-0000-0000C6020000}"/>
    <cellStyle name="40% - Accent5 5 2 2 4" xfId="3670" xr:uid="{00000000-0005-0000-0000-0000C7020000}"/>
    <cellStyle name="40% - Accent5 5 2 3" xfId="2590" xr:uid="{00000000-0005-0000-0000-0000C8020000}"/>
    <cellStyle name="40% - Accent5 5 2 3 2" xfId="3190" xr:uid="{00000000-0005-0000-0000-0000C9020000}"/>
    <cellStyle name="40% - Accent5 5 2 3 2 2" xfId="4410" xr:uid="{00000000-0005-0000-0000-0000CA020000}"/>
    <cellStyle name="40% - Accent5 5 2 3 3" xfId="3810" xr:uid="{00000000-0005-0000-0000-0000CB020000}"/>
    <cellStyle name="40% - Accent5 5 2 4" xfId="2890" xr:uid="{00000000-0005-0000-0000-0000CC020000}"/>
    <cellStyle name="40% - Accent5 5 2 4 2" xfId="4110" xr:uid="{00000000-0005-0000-0000-0000CD020000}"/>
    <cellStyle name="40% - Accent5 5 2 5" xfId="3510" xr:uid="{00000000-0005-0000-0000-0000CE020000}"/>
    <cellStyle name="40% - Accent5 5 3" xfId="2386" xr:uid="{00000000-0005-0000-0000-0000CF020000}"/>
    <cellStyle name="40% - Accent5 5 3 2" xfId="2688" xr:uid="{00000000-0005-0000-0000-0000D0020000}"/>
    <cellStyle name="40% - Accent5 5 3 2 2" xfId="3288" xr:uid="{00000000-0005-0000-0000-0000D1020000}"/>
    <cellStyle name="40% - Accent5 5 3 2 2 2" xfId="4508" xr:uid="{00000000-0005-0000-0000-0000D2020000}"/>
    <cellStyle name="40% - Accent5 5 3 2 3" xfId="3908" xr:uid="{00000000-0005-0000-0000-0000D3020000}"/>
    <cellStyle name="40% - Accent5 5 3 3" xfId="2988" xr:uid="{00000000-0005-0000-0000-0000D4020000}"/>
    <cellStyle name="40% - Accent5 5 3 3 2" xfId="4208" xr:uid="{00000000-0005-0000-0000-0000D5020000}"/>
    <cellStyle name="40% - Accent5 5 3 4" xfId="3608" xr:uid="{00000000-0005-0000-0000-0000D6020000}"/>
    <cellStyle name="40% - Accent5 5 4" xfId="2516" xr:uid="{00000000-0005-0000-0000-0000D7020000}"/>
    <cellStyle name="40% - Accent5 5 4 2" xfId="3116" xr:uid="{00000000-0005-0000-0000-0000D8020000}"/>
    <cellStyle name="40% - Accent5 5 4 2 2" xfId="4336" xr:uid="{00000000-0005-0000-0000-0000D9020000}"/>
    <cellStyle name="40% - Accent5 5 4 3" xfId="3736" xr:uid="{00000000-0005-0000-0000-0000DA020000}"/>
    <cellStyle name="40% - Accent5 5 5" xfId="2816" xr:uid="{00000000-0005-0000-0000-0000DB020000}"/>
    <cellStyle name="40% - Accent5 5 5 2" xfId="4036" xr:uid="{00000000-0005-0000-0000-0000DC020000}"/>
    <cellStyle name="40% - Accent5 5 6" xfId="3448" xr:uid="{00000000-0005-0000-0000-0000DD020000}"/>
    <cellStyle name="40% - Accent5 6" xfId="2330" xr:uid="{00000000-0005-0000-0000-0000DE020000}"/>
    <cellStyle name="40% - Accent5 6 2" xfId="2635" xr:uid="{00000000-0005-0000-0000-0000DF020000}"/>
    <cellStyle name="40% - Accent5 6 2 2" xfId="3235" xr:uid="{00000000-0005-0000-0000-0000E0020000}"/>
    <cellStyle name="40% - Accent5 6 2 2 2" xfId="4455" xr:uid="{00000000-0005-0000-0000-0000E1020000}"/>
    <cellStyle name="40% - Accent5 6 2 3" xfId="3855" xr:uid="{00000000-0005-0000-0000-0000E2020000}"/>
    <cellStyle name="40% - Accent5 6 3" xfId="2935" xr:uid="{00000000-0005-0000-0000-0000E3020000}"/>
    <cellStyle name="40% - Accent5 6 3 2" xfId="4155" xr:uid="{00000000-0005-0000-0000-0000E4020000}"/>
    <cellStyle name="40% - Accent5 6 4" xfId="3555" xr:uid="{00000000-0005-0000-0000-0000E5020000}"/>
    <cellStyle name="40% - Accent5 7" xfId="3395" xr:uid="{00000000-0005-0000-0000-0000E6020000}"/>
    <cellStyle name="40% - Accent6" xfId="85" builtinId="51" customBuiltin="1"/>
    <cellStyle name="40% - Accent6 2" xfId="16" xr:uid="{00000000-0005-0000-0000-0000E8020000}"/>
    <cellStyle name="40% - Accent6 2 2" xfId="111" xr:uid="{00000000-0005-0000-0000-0000E9020000}"/>
    <cellStyle name="40% - Accent6 2 2 2" xfId="2294" xr:uid="{00000000-0005-0000-0000-0000EA020000}"/>
    <cellStyle name="40% - Accent6 2 2 2 2" xfId="2458" xr:uid="{00000000-0005-0000-0000-0000EB020000}"/>
    <cellStyle name="40% - Accent6 2 2 2 2 2" xfId="2760" xr:uid="{00000000-0005-0000-0000-0000EC020000}"/>
    <cellStyle name="40% - Accent6 2 2 2 2 2 2" xfId="3360" xr:uid="{00000000-0005-0000-0000-0000ED020000}"/>
    <cellStyle name="40% - Accent6 2 2 2 2 2 2 2" xfId="4580" xr:uid="{00000000-0005-0000-0000-0000EE020000}"/>
    <cellStyle name="40% - Accent6 2 2 2 2 2 3" xfId="3980" xr:uid="{00000000-0005-0000-0000-0000EF020000}"/>
    <cellStyle name="40% - Accent6 2 2 2 2 3" xfId="3060" xr:uid="{00000000-0005-0000-0000-0000F0020000}"/>
    <cellStyle name="40% - Accent6 2 2 2 2 3 2" xfId="4280" xr:uid="{00000000-0005-0000-0000-0000F1020000}"/>
    <cellStyle name="40% - Accent6 2 2 2 2 4" xfId="3680" xr:uid="{00000000-0005-0000-0000-0000F2020000}"/>
    <cellStyle name="40% - Accent6 2 2 2 3" xfId="2600" xr:uid="{00000000-0005-0000-0000-0000F3020000}"/>
    <cellStyle name="40% - Accent6 2 2 2 3 2" xfId="3200" xr:uid="{00000000-0005-0000-0000-0000F4020000}"/>
    <cellStyle name="40% - Accent6 2 2 2 3 2 2" xfId="4420" xr:uid="{00000000-0005-0000-0000-0000F5020000}"/>
    <cellStyle name="40% - Accent6 2 2 2 3 3" xfId="3820" xr:uid="{00000000-0005-0000-0000-0000F6020000}"/>
    <cellStyle name="40% - Accent6 2 2 2 4" xfId="2900" xr:uid="{00000000-0005-0000-0000-0000F7020000}"/>
    <cellStyle name="40% - Accent6 2 2 2 4 2" xfId="4120" xr:uid="{00000000-0005-0000-0000-0000F8020000}"/>
    <cellStyle name="40% - Accent6 2 2 2 5" xfId="3520" xr:uid="{00000000-0005-0000-0000-0000F9020000}"/>
    <cellStyle name="40% - Accent6 2 2 3" xfId="2340" xr:uid="{00000000-0005-0000-0000-0000FA020000}"/>
    <cellStyle name="40% - Accent6 2 2 3 2" xfId="2645" xr:uid="{00000000-0005-0000-0000-0000FB020000}"/>
    <cellStyle name="40% - Accent6 2 2 3 2 2" xfId="3245" xr:uid="{00000000-0005-0000-0000-0000FC020000}"/>
    <cellStyle name="40% - Accent6 2 2 3 2 2 2" xfId="4465" xr:uid="{00000000-0005-0000-0000-0000FD020000}"/>
    <cellStyle name="40% - Accent6 2 2 3 2 3" xfId="3865" xr:uid="{00000000-0005-0000-0000-0000FE020000}"/>
    <cellStyle name="40% - Accent6 2 2 3 3" xfId="2945" xr:uid="{00000000-0005-0000-0000-0000FF020000}"/>
    <cellStyle name="40% - Accent6 2 2 3 3 2" xfId="4165" xr:uid="{00000000-0005-0000-0000-000000030000}"/>
    <cellStyle name="40% - Accent6 2 2 3 4" xfId="3565" xr:uid="{00000000-0005-0000-0000-000001030000}"/>
    <cellStyle name="40% - Accent6 2 2 4" xfId="2526" xr:uid="{00000000-0005-0000-0000-000002030000}"/>
    <cellStyle name="40% - Accent6 2 2 4 2" xfId="3126" xr:uid="{00000000-0005-0000-0000-000003030000}"/>
    <cellStyle name="40% - Accent6 2 2 4 2 2" xfId="4346" xr:uid="{00000000-0005-0000-0000-000004030000}"/>
    <cellStyle name="40% - Accent6 2 2 4 3" xfId="3746" xr:uid="{00000000-0005-0000-0000-000005030000}"/>
    <cellStyle name="40% - Accent6 2 2 5" xfId="2826" xr:uid="{00000000-0005-0000-0000-000006030000}"/>
    <cellStyle name="40% - Accent6 2 2 5 2" xfId="4046" xr:uid="{00000000-0005-0000-0000-000007030000}"/>
    <cellStyle name="40% - Accent6 2 2 6" xfId="3405" xr:uid="{00000000-0005-0000-0000-000008030000}"/>
    <cellStyle name="40% - Accent6 3" xfId="162" xr:uid="{00000000-0005-0000-0000-000009030000}"/>
    <cellStyle name="40% - Accent6 3 2" xfId="419" xr:uid="{00000000-0005-0000-0000-00000A030000}"/>
    <cellStyle name="40% - Accent6 4" xfId="93" xr:uid="{00000000-0005-0000-0000-00000B030000}"/>
    <cellStyle name="40% - Accent6 5" xfId="2205" xr:uid="{00000000-0005-0000-0000-00000C030000}"/>
    <cellStyle name="40% - Accent6 5 2" xfId="2286" xr:uid="{00000000-0005-0000-0000-00000D030000}"/>
    <cellStyle name="40% - Accent6 5 2 2" xfId="2450" xr:uid="{00000000-0005-0000-0000-00000E030000}"/>
    <cellStyle name="40% - Accent6 5 2 2 2" xfId="2752" xr:uid="{00000000-0005-0000-0000-00000F030000}"/>
    <cellStyle name="40% - Accent6 5 2 2 2 2" xfId="3352" xr:uid="{00000000-0005-0000-0000-000010030000}"/>
    <cellStyle name="40% - Accent6 5 2 2 2 2 2" xfId="4572" xr:uid="{00000000-0005-0000-0000-000011030000}"/>
    <cellStyle name="40% - Accent6 5 2 2 2 3" xfId="3972" xr:uid="{00000000-0005-0000-0000-000012030000}"/>
    <cellStyle name="40% - Accent6 5 2 2 3" xfId="3052" xr:uid="{00000000-0005-0000-0000-000013030000}"/>
    <cellStyle name="40% - Accent6 5 2 2 3 2" xfId="4272" xr:uid="{00000000-0005-0000-0000-000014030000}"/>
    <cellStyle name="40% - Accent6 5 2 2 4" xfId="3672" xr:uid="{00000000-0005-0000-0000-000015030000}"/>
    <cellStyle name="40% - Accent6 5 2 3" xfId="2592" xr:uid="{00000000-0005-0000-0000-000016030000}"/>
    <cellStyle name="40% - Accent6 5 2 3 2" xfId="3192" xr:uid="{00000000-0005-0000-0000-000017030000}"/>
    <cellStyle name="40% - Accent6 5 2 3 2 2" xfId="4412" xr:uid="{00000000-0005-0000-0000-000018030000}"/>
    <cellStyle name="40% - Accent6 5 2 3 3" xfId="3812" xr:uid="{00000000-0005-0000-0000-000019030000}"/>
    <cellStyle name="40% - Accent6 5 2 4" xfId="2892" xr:uid="{00000000-0005-0000-0000-00001A030000}"/>
    <cellStyle name="40% - Accent6 5 2 4 2" xfId="4112" xr:uid="{00000000-0005-0000-0000-00001B030000}"/>
    <cellStyle name="40% - Accent6 5 2 5" xfId="3512" xr:uid="{00000000-0005-0000-0000-00001C030000}"/>
    <cellStyle name="40% - Accent6 5 3" xfId="2388" xr:uid="{00000000-0005-0000-0000-00001D030000}"/>
    <cellStyle name="40% - Accent6 5 3 2" xfId="2690" xr:uid="{00000000-0005-0000-0000-00001E030000}"/>
    <cellStyle name="40% - Accent6 5 3 2 2" xfId="3290" xr:uid="{00000000-0005-0000-0000-00001F030000}"/>
    <cellStyle name="40% - Accent6 5 3 2 2 2" xfId="4510" xr:uid="{00000000-0005-0000-0000-000020030000}"/>
    <cellStyle name="40% - Accent6 5 3 2 3" xfId="3910" xr:uid="{00000000-0005-0000-0000-000021030000}"/>
    <cellStyle name="40% - Accent6 5 3 3" xfId="2990" xr:uid="{00000000-0005-0000-0000-000022030000}"/>
    <cellStyle name="40% - Accent6 5 3 3 2" xfId="4210" xr:uid="{00000000-0005-0000-0000-000023030000}"/>
    <cellStyle name="40% - Accent6 5 3 4" xfId="3610" xr:uid="{00000000-0005-0000-0000-000024030000}"/>
    <cellStyle name="40% - Accent6 5 4" xfId="2518" xr:uid="{00000000-0005-0000-0000-000025030000}"/>
    <cellStyle name="40% - Accent6 5 4 2" xfId="3118" xr:uid="{00000000-0005-0000-0000-000026030000}"/>
    <cellStyle name="40% - Accent6 5 4 2 2" xfId="4338" xr:uid="{00000000-0005-0000-0000-000027030000}"/>
    <cellStyle name="40% - Accent6 5 4 3" xfId="3738" xr:uid="{00000000-0005-0000-0000-000028030000}"/>
    <cellStyle name="40% - Accent6 5 5" xfId="2818" xr:uid="{00000000-0005-0000-0000-000029030000}"/>
    <cellStyle name="40% - Accent6 5 5 2" xfId="4038" xr:uid="{00000000-0005-0000-0000-00002A030000}"/>
    <cellStyle name="40% - Accent6 5 6" xfId="3450" xr:uid="{00000000-0005-0000-0000-00002B030000}"/>
    <cellStyle name="40% - Accent6 6" xfId="2332" xr:uid="{00000000-0005-0000-0000-00002C030000}"/>
    <cellStyle name="40% - Accent6 6 2" xfId="2637" xr:uid="{00000000-0005-0000-0000-00002D030000}"/>
    <cellStyle name="40% - Accent6 6 2 2" xfId="3237" xr:uid="{00000000-0005-0000-0000-00002E030000}"/>
    <cellStyle name="40% - Accent6 6 2 2 2" xfId="4457" xr:uid="{00000000-0005-0000-0000-00002F030000}"/>
    <cellStyle name="40% - Accent6 6 2 3" xfId="3857" xr:uid="{00000000-0005-0000-0000-000030030000}"/>
    <cellStyle name="40% - Accent6 6 3" xfId="2937" xr:uid="{00000000-0005-0000-0000-000031030000}"/>
    <cellStyle name="40% - Accent6 6 3 2" xfId="4157" xr:uid="{00000000-0005-0000-0000-000032030000}"/>
    <cellStyle name="40% - Accent6 6 4" xfId="3557" xr:uid="{00000000-0005-0000-0000-000033030000}"/>
    <cellStyle name="40% - Accent6 7" xfId="3397" xr:uid="{00000000-0005-0000-0000-000034030000}"/>
    <cellStyle name="40% - Colore 1" xfId="163" xr:uid="{00000000-0005-0000-0000-000035030000}"/>
    <cellStyle name="40% - Colore 2" xfId="164" xr:uid="{00000000-0005-0000-0000-000036030000}"/>
    <cellStyle name="40% - Colore 3" xfId="165" xr:uid="{00000000-0005-0000-0000-000037030000}"/>
    <cellStyle name="40% - Colore 4" xfId="166" xr:uid="{00000000-0005-0000-0000-000038030000}"/>
    <cellStyle name="40% - Colore 5" xfId="167" xr:uid="{00000000-0005-0000-0000-000039030000}"/>
    <cellStyle name="40% - Colore 6" xfId="168" xr:uid="{00000000-0005-0000-0000-00003A030000}"/>
    <cellStyle name="60% - Accent1" xfId="66" builtinId="32" customBuiltin="1"/>
    <cellStyle name="60% - Accent1 2" xfId="17" xr:uid="{00000000-0005-0000-0000-00003C030000}"/>
    <cellStyle name="60% - Accent1 2 2" xfId="112" xr:uid="{00000000-0005-0000-0000-00003D030000}"/>
    <cellStyle name="60% - Accent1 3" xfId="169" xr:uid="{00000000-0005-0000-0000-00003E030000}"/>
    <cellStyle name="60% - Accent1 3 2" xfId="424" xr:uid="{00000000-0005-0000-0000-00003F030000}"/>
    <cellStyle name="60% - Accent1 4" xfId="95" xr:uid="{00000000-0005-0000-0000-000040030000}"/>
    <cellStyle name="60% - Accent1 5" xfId="2186" xr:uid="{00000000-0005-0000-0000-000041030000}"/>
    <cellStyle name="60% - Accent2" xfId="70" builtinId="36" customBuiltin="1"/>
    <cellStyle name="60% - Accent2 2" xfId="18" xr:uid="{00000000-0005-0000-0000-000043030000}"/>
    <cellStyle name="60% - Accent2 2 2" xfId="170" xr:uid="{00000000-0005-0000-0000-000044030000}"/>
    <cellStyle name="60% - Accent2 3" xfId="171" xr:uid="{00000000-0005-0000-0000-000045030000}"/>
    <cellStyle name="60% - Accent2 3 2" xfId="425" xr:uid="{00000000-0005-0000-0000-000046030000}"/>
    <cellStyle name="60% - Accent2 4" xfId="97" xr:uid="{00000000-0005-0000-0000-000047030000}"/>
    <cellStyle name="60% - Accent2 5" xfId="2190" xr:uid="{00000000-0005-0000-0000-000048030000}"/>
    <cellStyle name="60% - Accent3" xfId="74" builtinId="40" customBuiltin="1"/>
    <cellStyle name="60% - Accent3 2" xfId="19" xr:uid="{00000000-0005-0000-0000-00004A030000}"/>
    <cellStyle name="60% - Accent3 2 2" xfId="113" xr:uid="{00000000-0005-0000-0000-00004B030000}"/>
    <cellStyle name="60% - Accent3 3" xfId="172" xr:uid="{00000000-0005-0000-0000-00004C030000}"/>
    <cellStyle name="60% - Accent3 3 2" xfId="426" xr:uid="{00000000-0005-0000-0000-00004D030000}"/>
    <cellStyle name="60% - Accent3 4" xfId="101" xr:uid="{00000000-0005-0000-0000-00004E030000}"/>
    <cellStyle name="60% - Accent3 5" xfId="2194" xr:uid="{00000000-0005-0000-0000-00004F030000}"/>
    <cellStyle name="60% - Accent4" xfId="78" builtinId="44" customBuiltin="1"/>
    <cellStyle name="60% - Accent4 2" xfId="20" xr:uid="{00000000-0005-0000-0000-000051030000}"/>
    <cellStyle name="60% - Accent4 2 2" xfId="114" xr:uid="{00000000-0005-0000-0000-000052030000}"/>
    <cellStyle name="60% - Accent4 3" xfId="173" xr:uid="{00000000-0005-0000-0000-000053030000}"/>
    <cellStyle name="60% - Accent4 3 2" xfId="427" xr:uid="{00000000-0005-0000-0000-000054030000}"/>
    <cellStyle name="60% - Accent4 4" xfId="88" xr:uid="{00000000-0005-0000-0000-000055030000}"/>
    <cellStyle name="60% - Accent4 5" xfId="2198" xr:uid="{00000000-0005-0000-0000-000056030000}"/>
    <cellStyle name="60% - Accent5" xfId="82" builtinId="48" customBuiltin="1"/>
    <cellStyle name="60% - Accent5 2" xfId="21" xr:uid="{00000000-0005-0000-0000-000058030000}"/>
    <cellStyle name="60% - Accent5 2 2" xfId="174" xr:uid="{00000000-0005-0000-0000-000059030000}"/>
    <cellStyle name="60% - Accent5 3" xfId="175" xr:uid="{00000000-0005-0000-0000-00005A030000}"/>
    <cellStyle name="60% - Accent5 3 2" xfId="428" xr:uid="{00000000-0005-0000-0000-00005B030000}"/>
    <cellStyle name="60% - Accent5 4" xfId="87" xr:uid="{00000000-0005-0000-0000-00005C030000}"/>
    <cellStyle name="60% - Accent5 5" xfId="2202" xr:uid="{00000000-0005-0000-0000-00005D030000}"/>
    <cellStyle name="60% - Accent6" xfId="86" builtinId="52" customBuiltin="1"/>
    <cellStyle name="60% - Accent6 2" xfId="22" xr:uid="{00000000-0005-0000-0000-00005F030000}"/>
    <cellStyle name="60% - Accent6 2 2" xfId="115" xr:uid="{00000000-0005-0000-0000-000060030000}"/>
    <cellStyle name="60% - Accent6 3" xfId="176" xr:uid="{00000000-0005-0000-0000-000061030000}"/>
    <cellStyle name="60% - Accent6 3 2" xfId="429" xr:uid="{00000000-0005-0000-0000-000062030000}"/>
    <cellStyle name="60% - Accent6 4" xfId="348" xr:uid="{00000000-0005-0000-0000-000063030000}"/>
    <cellStyle name="60% - Accent6 5" xfId="2206" xr:uid="{00000000-0005-0000-0000-000064030000}"/>
    <cellStyle name="60% - Colore 1" xfId="177" xr:uid="{00000000-0005-0000-0000-000065030000}"/>
    <cellStyle name="60% - Colore 2" xfId="178" xr:uid="{00000000-0005-0000-0000-000066030000}"/>
    <cellStyle name="60% - Colore 3" xfId="179" xr:uid="{00000000-0005-0000-0000-000067030000}"/>
    <cellStyle name="60% - Colore 4" xfId="180" xr:uid="{00000000-0005-0000-0000-000068030000}"/>
    <cellStyle name="60% - Colore 5" xfId="181" xr:uid="{00000000-0005-0000-0000-000069030000}"/>
    <cellStyle name="60% - Colore 6" xfId="182" xr:uid="{00000000-0005-0000-0000-00006A030000}"/>
    <cellStyle name="Accent1" xfId="63" builtinId="29" customBuiltin="1"/>
    <cellStyle name="Accent1 2" xfId="23" xr:uid="{00000000-0005-0000-0000-00006C030000}"/>
    <cellStyle name="Accent1 2 2" xfId="116" xr:uid="{00000000-0005-0000-0000-00006D030000}"/>
    <cellStyle name="Accent1 3" xfId="183" xr:uid="{00000000-0005-0000-0000-00006E030000}"/>
    <cellStyle name="Accent1 3 2" xfId="430" xr:uid="{00000000-0005-0000-0000-00006F030000}"/>
    <cellStyle name="Accent1 4" xfId="90" xr:uid="{00000000-0005-0000-0000-000070030000}"/>
    <cellStyle name="Accent1 5" xfId="2183" xr:uid="{00000000-0005-0000-0000-000071030000}"/>
    <cellStyle name="Accent2" xfId="67" builtinId="33" customBuiltin="1"/>
    <cellStyle name="Accent2 2" xfId="24" xr:uid="{00000000-0005-0000-0000-000073030000}"/>
    <cellStyle name="Accent2 2 2" xfId="117" xr:uid="{00000000-0005-0000-0000-000074030000}"/>
    <cellStyle name="Accent2 3" xfId="184" xr:uid="{00000000-0005-0000-0000-000075030000}"/>
    <cellStyle name="Accent2 3 2" xfId="431" xr:uid="{00000000-0005-0000-0000-000076030000}"/>
    <cellStyle name="Accent2 4" xfId="351" xr:uid="{00000000-0005-0000-0000-000077030000}"/>
    <cellStyle name="Accent2 5" xfId="2187" xr:uid="{00000000-0005-0000-0000-000078030000}"/>
    <cellStyle name="Accent3" xfId="71" builtinId="37" customBuiltin="1"/>
    <cellStyle name="Accent3 2" xfId="25" xr:uid="{00000000-0005-0000-0000-00007A030000}"/>
    <cellStyle name="Accent3 2 2" xfId="118" xr:uid="{00000000-0005-0000-0000-00007B030000}"/>
    <cellStyle name="Accent3 3" xfId="185" xr:uid="{00000000-0005-0000-0000-00007C030000}"/>
    <cellStyle name="Accent3 3 2" xfId="432" xr:uid="{00000000-0005-0000-0000-00007D030000}"/>
    <cellStyle name="Accent3 4" xfId="352" xr:uid="{00000000-0005-0000-0000-00007E030000}"/>
    <cellStyle name="Accent3 5" xfId="2191" xr:uid="{00000000-0005-0000-0000-00007F030000}"/>
    <cellStyle name="Accent4" xfId="75" builtinId="41" customBuiltin="1"/>
    <cellStyle name="Accent4 2" xfId="26" xr:uid="{00000000-0005-0000-0000-000081030000}"/>
    <cellStyle name="Accent4 2 2" xfId="119" xr:uid="{00000000-0005-0000-0000-000082030000}"/>
    <cellStyle name="Accent4 3" xfId="186" xr:uid="{00000000-0005-0000-0000-000083030000}"/>
    <cellStyle name="Accent4 3 2" xfId="433" xr:uid="{00000000-0005-0000-0000-000084030000}"/>
    <cellStyle name="Accent4 4" xfId="353" xr:uid="{00000000-0005-0000-0000-000085030000}"/>
    <cellStyle name="Accent4 5" xfId="2195" xr:uid="{00000000-0005-0000-0000-000086030000}"/>
    <cellStyle name="Accent5" xfId="79" builtinId="45" customBuiltin="1"/>
    <cellStyle name="Accent5 2" xfId="27" xr:uid="{00000000-0005-0000-0000-000088030000}"/>
    <cellStyle name="Accent5 2 2" xfId="187" xr:uid="{00000000-0005-0000-0000-000089030000}"/>
    <cellStyle name="Accent5 3" xfId="188" xr:uid="{00000000-0005-0000-0000-00008A030000}"/>
    <cellStyle name="Accent5 3 2" xfId="434" xr:uid="{00000000-0005-0000-0000-00008B030000}"/>
    <cellStyle name="Accent5 4" xfId="354" xr:uid="{00000000-0005-0000-0000-00008C030000}"/>
    <cellStyle name="Accent5 5" xfId="2199" xr:uid="{00000000-0005-0000-0000-00008D030000}"/>
    <cellStyle name="Accent6" xfId="83" builtinId="49" customBuiltin="1"/>
    <cellStyle name="Accent6 2" xfId="28" xr:uid="{00000000-0005-0000-0000-00008F030000}"/>
    <cellStyle name="Accent6 2 2" xfId="189" xr:uid="{00000000-0005-0000-0000-000090030000}"/>
    <cellStyle name="Accent6 3" xfId="190" xr:uid="{00000000-0005-0000-0000-000091030000}"/>
    <cellStyle name="Accent6 3 2" xfId="435" xr:uid="{00000000-0005-0000-0000-000092030000}"/>
    <cellStyle name="Accent6 4" xfId="355" xr:uid="{00000000-0005-0000-0000-000093030000}"/>
    <cellStyle name="Accent6 5" xfId="2203" xr:uid="{00000000-0005-0000-0000-000094030000}"/>
    <cellStyle name="ANCLAS,REZONES Y SUS PARTES,DE FUNDICION,DE HIERRO O DE ACERO" xfId="191" xr:uid="{00000000-0005-0000-0000-000095030000}"/>
    <cellStyle name="Bad" xfId="52" builtinId="27" customBuiltin="1"/>
    <cellStyle name="Bad 2" xfId="29" xr:uid="{00000000-0005-0000-0000-000097030000}"/>
    <cellStyle name="Bad 2 2" xfId="120" xr:uid="{00000000-0005-0000-0000-000098030000}"/>
    <cellStyle name="Bad 3" xfId="373" xr:uid="{00000000-0005-0000-0000-000099030000}"/>
    <cellStyle name="Bad 4" xfId="356" xr:uid="{00000000-0005-0000-0000-00009A030000}"/>
    <cellStyle name="Bad 5" xfId="2172" xr:uid="{00000000-0005-0000-0000-00009B030000}"/>
    <cellStyle name="Berekening 2" xfId="192" xr:uid="{00000000-0005-0000-0000-00009C030000}"/>
    <cellStyle name="bin" xfId="193" xr:uid="{00000000-0005-0000-0000-00009D030000}"/>
    <cellStyle name="blue" xfId="194" xr:uid="{00000000-0005-0000-0000-00009E030000}"/>
    <cellStyle name="Calcolo" xfId="195" xr:uid="{00000000-0005-0000-0000-00009F030000}"/>
    <cellStyle name="Calculation" xfId="56" builtinId="22" customBuiltin="1"/>
    <cellStyle name="Calculation 2" xfId="30" xr:uid="{00000000-0005-0000-0000-0000A1030000}"/>
    <cellStyle name="Calculation 2 2" xfId="121" xr:uid="{00000000-0005-0000-0000-0000A2030000}"/>
    <cellStyle name="Calculation 3" xfId="374" xr:uid="{00000000-0005-0000-0000-0000A3030000}"/>
    <cellStyle name="Calculation 3 10" xfId="569" xr:uid="{00000000-0005-0000-0000-0000A4030000}"/>
    <cellStyle name="Calculation 3 10 2" xfId="839" xr:uid="{00000000-0005-0000-0000-0000A5030000}"/>
    <cellStyle name="Calculation 3 10 2 2" xfId="1407" xr:uid="{00000000-0005-0000-0000-0000A6030000}"/>
    <cellStyle name="Calculation 3 10 2 3" xfId="1956" xr:uid="{00000000-0005-0000-0000-0000A7030000}"/>
    <cellStyle name="Calculation 3 10 3" xfId="1138" xr:uid="{00000000-0005-0000-0000-0000A8030000}"/>
    <cellStyle name="Calculation 3 10 4" xfId="1687" xr:uid="{00000000-0005-0000-0000-0000A9030000}"/>
    <cellStyle name="Calculation 3 11" xfId="561" xr:uid="{00000000-0005-0000-0000-0000AA030000}"/>
    <cellStyle name="Calculation 3 11 2" xfId="832" xr:uid="{00000000-0005-0000-0000-0000AB030000}"/>
    <cellStyle name="Calculation 3 11 2 2" xfId="1400" xr:uid="{00000000-0005-0000-0000-0000AC030000}"/>
    <cellStyle name="Calculation 3 11 2 3" xfId="1949" xr:uid="{00000000-0005-0000-0000-0000AD030000}"/>
    <cellStyle name="Calculation 3 11 3" xfId="1130" xr:uid="{00000000-0005-0000-0000-0000AE030000}"/>
    <cellStyle name="Calculation 3 11 4" xfId="1679" xr:uid="{00000000-0005-0000-0000-0000AF030000}"/>
    <cellStyle name="Calculation 3 12" xfId="466" xr:uid="{00000000-0005-0000-0000-0000B0030000}"/>
    <cellStyle name="Calculation 3 12 2" xfId="1035" xr:uid="{00000000-0005-0000-0000-0000B1030000}"/>
    <cellStyle name="Calculation 3 12 3" xfId="1584" xr:uid="{00000000-0005-0000-0000-0000B2030000}"/>
    <cellStyle name="Calculation 3 13" xfId="1016" xr:uid="{00000000-0005-0000-0000-0000B3030000}"/>
    <cellStyle name="Calculation 3 14" xfId="1017" xr:uid="{00000000-0005-0000-0000-0000B4030000}"/>
    <cellStyle name="Calculation 3 2" xfId="488" xr:uid="{00000000-0005-0000-0000-0000B5030000}"/>
    <cellStyle name="Calculation 3 2 2" xfId="596" xr:uid="{00000000-0005-0000-0000-0000B6030000}"/>
    <cellStyle name="Calculation 3 2 2 2" xfId="865" xr:uid="{00000000-0005-0000-0000-0000B7030000}"/>
    <cellStyle name="Calculation 3 2 2 2 2" xfId="1433" xr:uid="{00000000-0005-0000-0000-0000B8030000}"/>
    <cellStyle name="Calculation 3 2 2 2 3" xfId="1982" xr:uid="{00000000-0005-0000-0000-0000B9030000}"/>
    <cellStyle name="Calculation 3 2 2 3" xfId="1164" xr:uid="{00000000-0005-0000-0000-0000BA030000}"/>
    <cellStyle name="Calculation 3 2 2 4" xfId="1713" xr:uid="{00000000-0005-0000-0000-0000BB030000}"/>
    <cellStyle name="Calculation 3 2 3" xfId="682" xr:uid="{00000000-0005-0000-0000-0000BC030000}"/>
    <cellStyle name="Calculation 3 2 3 2" xfId="951" xr:uid="{00000000-0005-0000-0000-0000BD030000}"/>
    <cellStyle name="Calculation 3 2 3 2 2" xfId="1519" xr:uid="{00000000-0005-0000-0000-0000BE030000}"/>
    <cellStyle name="Calculation 3 2 3 2 3" xfId="2068" xr:uid="{00000000-0005-0000-0000-0000BF030000}"/>
    <cellStyle name="Calculation 3 2 3 3" xfId="1250" xr:uid="{00000000-0005-0000-0000-0000C0030000}"/>
    <cellStyle name="Calculation 3 2 3 4" xfId="1799" xr:uid="{00000000-0005-0000-0000-0000C1030000}"/>
    <cellStyle name="Calculation 3 2 4" xfId="760" xr:uid="{00000000-0005-0000-0000-0000C2030000}"/>
    <cellStyle name="Calculation 3 2 4 2" xfId="1328" xr:uid="{00000000-0005-0000-0000-0000C3030000}"/>
    <cellStyle name="Calculation 3 2 4 3" xfId="1877" xr:uid="{00000000-0005-0000-0000-0000C4030000}"/>
    <cellStyle name="Calculation 3 2 5" xfId="1057" xr:uid="{00000000-0005-0000-0000-0000C5030000}"/>
    <cellStyle name="Calculation 3 2 6" xfId="1606" xr:uid="{00000000-0005-0000-0000-0000C6030000}"/>
    <cellStyle name="Calculation 3 3" xfId="496" xr:uid="{00000000-0005-0000-0000-0000C7030000}"/>
    <cellStyle name="Calculation 3 3 2" xfId="604" xr:uid="{00000000-0005-0000-0000-0000C8030000}"/>
    <cellStyle name="Calculation 3 3 2 2" xfId="873" xr:uid="{00000000-0005-0000-0000-0000C9030000}"/>
    <cellStyle name="Calculation 3 3 2 2 2" xfId="1441" xr:uid="{00000000-0005-0000-0000-0000CA030000}"/>
    <cellStyle name="Calculation 3 3 2 2 3" xfId="1990" xr:uid="{00000000-0005-0000-0000-0000CB030000}"/>
    <cellStyle name="Calculation 3 3 2 3" xfId="1172" xr:uid="{00000000-0005-0000-0000-0000CC030000}"/>
    <cellStyle name="Calculation 3 3 2 4" xfId="1721" xr:uid="{00000000-0005-0000-0000-0000CD030000}"/>
    <cellStyle name="Calculation 3 3 3" xfId="689" xr:uid="{00000000-0005-0000-0000-0000CE030000}"/>
    <cellStyle name="Calculation 3 3 3 2" xfId="958" xr:uid="{00000000-0005-0000-0000-0000CF030000}"/>
    <cellStyle name="Calculation 3 3 3 2 2" xfId="1526" xr:uid="{00000000-0005-0000-0000-0000D0030000}"/>
    <cellStyle name="Calculation 3 3 3 2 3" xfId="2075" xr:uid="{00000000-0005-0000-0000-0000D1030000}"/>
    <cellStyle name="Calculation 3 3 3 3" xfId="1257" xr:uid="{00000000-0005-0000-0000-0000D2030000}"/>
    <cellStyle name="Calculation 3 3 3 4" xfId="1806" xr:uid="{00000000-0005-0000-0000-0000D3030000}"/>
    <cellStyle name="Calculation 3 3 4" xfId="768" xr:uid="{00000000-0005-0000-0000-0000D4030000}"/>
    <cellStyle name="Calculation 3 3 4 2" xfId="1336" xr:uid="{00000000-0005-0000-0000-0000D5030000}"/>
    <cellStyle name="Calculation 3 3 4 3" xfId="1885" xr:uid="{00000000-0005-0000-0000-0000D6030000}"/>
    <cellStyle name="Calculation 3 3 5" xfId="1065" xr:uid="{00000000-0005-0000-0000-0000D7030000}"/>
    <cellStyle name="Calculation 3 3 6" xfId="1614" xr:uid="{00000000-0005-0000-0000-0000D8030000}"/>
    <cellStyle name="Calculation 3 4" xfId="491" xr:uid="{00000000-0005-0000-0000-0000D9030000}"/>
    <cellStyle name="Calculation 3 4 2" xfId="599" xr:uid="{00000000-0005-0000-0000-0000DA030000}"/>
    <cellStyle name="Calculation 3 4 2 2" xfId="868" xr:uid="{00000000-0005-0000-0000-0000DB030000}"/>
    <cellStyle name="Calculation 3 4 2 2 2" xfId="1436" xr:uid="{00000000-0005-0000-0000-0000DC030000}"/>
    <cellStyle name="Calculation 3 4 2 2 3" xfId="1985" xr:uid="{00000000-0005-0000-0000-0000DD030000}"/>
    <cellStyle name="Calculation 3 4 2 3" xfId="1167" xr:uid="{00000000-0005-0000-0000-0000DE030000}"/>
    <cellStyle name="Calculation 3 4 2 4" xfId="1716" xr:uid="{00000000-0005-0000-0000-0000DF030000}"/>
    <cellStyle name="Calculation 3 4 3" xfId="685" xr:uid="{00000000-0005-0000-0000-0000E0030000}"/>
    <cellStyle name="Calculation 3 4 3 2" xfId="954" xr:uid="{00000000-0005-0000-0000-0000E1030000}"/>
    <cellStyle name="Calculation 3 4 3 2 2" xfId="1522" xr:uid="{00000000-0005-0000-0000-0000E2030000}"/>
    <cellStyle name="Calculation 3 4 3 2 3" xfId="2071" xr:uid="{00000000-0005-0000-0000-0000E3030000}"/>
    <cellStyle name="Calculation 3 4 3 3" xfId="1253" xr:uid="{00000000-0005-0000-0000-0000E4030000}"/>
    <cellStyle name="Calculation 3 4 3 4" xfId="1802" xr:uid="{00000000-0005-0000-0000-0000E5030000}"/>
    <cellStyle name="Calculation 3 4 4" xfId="763" xr:uid="{00000000-0005-0000-0000-0000E6030000}"/>
    <cellStyle name="Calculation 3 4 4 2" xfId="1331" xr:uid="{00000000-0005-0000-0000-0000E7030000}"/>
    <cellStyle name="Calculation 3 4 4 3" xfId="1880" xr:uid="{00000000-0005-0000-0000-0000E8030000}"/>
    <cellStyle name="Calculation 3 4 5" xfId="1060" xr:uid="{00000000-0005-0000-0000-0000E9030000}"/>
    <cellStyle name="Calculation 3 4 6" xfId="1609" xr:uid="{00000000-0005-0000-0000-0000EA030000}"/>
    <cellStyle name="Calculation 3 5" xfId="493" xr:uid="{00000000-0005-0000-0000-0000EB030000}"/>
    <cellStyle name="Calculation 3 5 2" xfId="601" xr:uid="{00000000-0005-0000-0000-0000EC030000}"/>
    <cellStyle name="Calculation 3 5 2 2" xfId="870" xr:uid="{00000000-0005-0000-0000-0000ED030000}"/>
    <cellStyle name="Calculation 3 5 2 2 2" xfId="1438" xr:uid="{00000000-0005-0000-0000-0000EE030000}"/>
    <cellStyle name="Calculation 3 5 2 2 3" xfId="1987" xr:uid="{00000000-0005-0000-0000-0000EF030000}"/>
    <cellStyle name="Calculation 3 5 2 3" xfId="1169" xr:uid="{00000000-0005-0000-0000-0000F0030000}"/>
    <cellStyle name="Calculation 3 5 2 4" xfId="1718" xr:uid="{00000000-0005-0000-0000-0000F1030000}"/>
    <cellStyle name="Calculation 3 5 3" xfId="687" xr:uid="{00000000-0005-0000-0000-0000F2030000}"/>
    <cellStyle name="Calculation 3 5 3 2" xfId="956" xr:uid="{00000000-0005-0000-0000-0000F3030000}"/>
    <cellStyle name="Calculation 3 5 3 2 2" xfId="1524" xr:uid="{00000000-0005-0000-0000-0000F4030000}"/>
    <cellStyle name="Calculation 3 5 3 2 3" xfId="2073" xr:uid="{00000000-0005-0000-0000-0000F5030000}"/>
    <cellStyle name="Calculation 3 5 3 3" xfId="1255" xr:uid="{00000000-0005-0000-0000-0000F6030000}"/>
    <cellStyle name="Calculation 3 5 3 4" xfId="1804" xr:uid="{00000000-0005-0000-0000-0000F7030000}"/>
    <cellStyle name="Calculation 3 5 4" xfId="765" xr:uid="{00000000-0005-0000-0000-0000F8030000}"/>
    <cellStyle name="Calculation 3 5 4 2" xfId="1333" xr:uid="{00000000-0005-0000-0000-0000F9030000}"/>
    <cellStyle name="Calculation 3 5 4 3" xfId="1882" xr:uid="{00000000-0005-0000-0000-0000FA030000}"/>
    <cellStyle name="Calculation 3 5 5" xfId="1062" xr:uid="{00000000-0005-0000-0000-0000FB030000}"/>
    <cellStyle name="Calculation 3 5 6" xfId="1611" xr:uid="{00000000-0005-0000-0000-0000FC030000}"/>
    <cellStyle name="Calculation 3 6" xfId="532" xr:uid="{00000000-0005-0000-0000-0000FD030000}"/>
    <cellStyle name="Calculation 3 6 2" xfId="640" xr:uid="{00000000-0005-0000-0000-0000FE030000}"/>
    <cellStyle name="Calculation 3 6 2 2" xfId="909" xr:uid="{00000000-0005-0000-0000-0000FF030000}"/>
    <cellStyle name="Calculation 3 6 2 2 2" xfId="1477" xr:uid="{00000000-0005-0000-0000-000000040000}"/>
    <cellStyle name="Calculation 3 6 2 2 3" xfId="2026" xr:uid="{00000000-0005-0000-0000-000001040000}"/>
    <cellStyle name="Calculation 3 6 2 3" xfId="1208" xr:uid="{00000000-0005-0000-0000-000002040000}"/>
    <cellStyle name="Calculation 3 6 2 4" xfId="1757" xr:uid="{00000000-0005-0000-0000-000003040000}"/>
    <cellStyle name="Calculation 3 6 3" xfId="716" xr:uid="{00000000-0005-0000-0000-000004040000}"/>
    <cellStyle name="Calculation 3 6 3 2" xfId="985" xr:uid="{00000000-0005-0000-0000-000005040000}"/>
    <cellStyle name="Calculation 3 6 3 2 2" xfId="1553" xr:uid="{00000000-0005-0000-0000-000006040000}"/>
    <cellStyle name="Calculation 3 6 3 2 3" xfId="2102" xr:uid="{00000000-0005-0000-0000-000007040000}"/>
    <cellStyle name="Calculation 3 6 3 3" xfId="1284" xr:uid="{00000000-0005-0000-0000-000008040000}"/>
    <cellStyle name="Calculation 3 6 3 4" xfId="1833" xr:uid="{00000000-0005-0000-0000-000009040000}"/>
    <cellStyle name="Calculation 3 6 4" xfId="804" xr:uid="{00000000-0005-0000-0000-00000A040000}"/>
    <cellStyle name="Calculation 3 6 4 2" xfId="1372" xr:uid="{00000000-0005-0000-0000-00000B040000}"/>
    <cellStyle name="Calculation 3 6 4 3" xfId="1921" xr:uid="{00000000-0005-0000-0000-00000C040000}"/>
    <cellStyle name="Calculation 3 6 5" xfId="1101" xr:uid="{00000000-0005-0000-0000-00000D040000}"/>
    <cellStyle name="Calculation 3 6 6" xfId="1650" xr:uid="{00000000-0005-0000-0000-00000E040000}"/>
    <cellStyle name="Calculation 3 7" xfId="472" xr:uid="{00000000-0005-0000-0000-00000F040000}"/>
    <cellStyle name="Calculation 3 7 2" xfId="580" xr:uid="{00000000-0005-0000-0000-000010040000}"/>
    <cellStyle name="Calculation 3 7 2 2" xfId="849" xr:uid="{00000000-0005-0000-0000-000011040000}"/>
    <cellStyle name="Calculation 3 7 2 2 2" xfId="1417" xr:uid="{00000000-0005-0000-0000-000012040000}"/>
    <cellStyle name="Calculation 3 7 2 2 3" xfId="1966" xr:uid="{00000000-0005-0000-0000-000013040000}"/>
    <cellStyle name="Calculation 3 7 2 3" xfId="1148" xr:uid="{00000000-0005-0000-0000-000014040000}"/>
    <cellStyle name="Calculation 3 7 2 4" xfId="1697" xr:uid="{00000000-0005-0000-0000-000015040000}"/>
    <cellStyle name="Calculation 3 7 3" xfId="669" xr:uid="{00000000-0005-0000-0000-000016040000}"/>
    <cellStyle name="Calculation 3 7 3 2" xfId="938" xr:uid="{00000000-0005-0000-0000-000017040000}"/>
    <cellStyle name="Calculation 3 7 3 2 2" xfId="1506" xr:uid="{00000000-0005-0000-0000-000018040000}"/>
    <cellStyle name="Calculation 3 7 3 2 3" xfId="2055" xr:uid="{00000000-0005-0000-0000-000019040000}"/>
    <cellStyle name="Calculation 3 7 3 3" xfId="1237" xr:uid="{00000000-0005-0000-0000-00001A040000}"/>
    <cellStyle name="Calculation 3 7 3 4" xfId="1786" xr:uid="{00000000-0005-0000-0000-00001B040000}"/>
    <cellStyle name="Calculation 3 7 4" xfId="463" xr:uid="{00000000-0005-0000-0000-00001C040000}"/>
    <cellStyle name="Calculation 3 7 4 2" xfId="1033" xr:uid="{00000000-0005-0000-0000-00001D040000}"/>
    <cellStyle name="Calculation 3 7 4 3" xfId="1582" xr:uid="{00000000-0005-0000-0000-00001E040000}"/>
    <cellStyle name="Calculation 3 7 5" xfId="1041" xr:uid="{00000000-0005-0000-0000-00001F040000}"/>
    <cellStyle name="Calculation 3 7 6" xfId="1590" xr:uid="{00000000-0005-0000-0000-000020040000}"/>
    <cellStyle name="Calculation 3 8" xfId="521" xr:uid="{00000000-0005-0000-0000-000021040000}"/>
    <cellStyle name="Calculation 3 8 2" xfId="629" xr:uid="{00000000-0005-0000-0000-000022040000}"/>
    <cellStyle name="Calculation 3 8 2 2" xfId="898" xr:uid="{00000000-0005-0000-0000-000023040000}"/>
    <cellStyle name="Calculation 3 8 2 2 2" xfId="1466" xr:uid="{00000000-0005-0000-0000-000024040000}"/>
    <cellStyle name="Calculation 3 8 2 2 3" xfId="2015" xr:uid="{00000000-0005-0000-0000-000025040000}"/>
    <cellStyle name="Calculation 3 8 2 3" xfId="1197" xr:uid="{00000000-0005-0000-0000-000026040000}"/>
    <cellStyle name="Calculation 3 8 2 4" xfId="1746" xr:uid="{00000000-0005-0000-0000-000027040000}"/>
    <cellStyle name="Calculation 3 8 3" xfId="706" xr:uid="{00000000-0005-0000-0000-000028040000}"/>
    <cellStyle name="Calculation 3 8 3 2" xfId="975" xr:uid="{00000000-0005-0000-0000-000029040000}"/>
    <cellStyle name="Calculation 3 8 3 2 2" xfId="1543" xr:uid="{00000000-0005-0000-0000-00002A040000}"/>
    <cellStyle name="Calculation 3 8 3 2 3" xfId="2092" xr:uid="{00000000-0005-0000-0000-00002B040000}"/>
    <cellStyle name="Calculation 3 8 3 3" xfId="1274" xr:uid="{00000000-0005-0000-0000-00002C040000}"/>
    <cellStyle name="Calculation 3 8 3 4" xfId="1823" xr:uid="{00000000-0005-0000-0000-00002D040000}"/>
    <cellStyle name="Calculation 3 8 4" xfId="793" xr:uid="{00000000-0005-0000-0000-00002E040000}"/>
    <cellStyle name="Calculation 3 8 4 2" xfId="1361" xr:uid="{00000000-0005-0000-0000-00002F040000}"/>
    <cellStyle name="Calculation 3 8 4 3" xfId="1910" xr:uid="{00000000-0005-0000-0000-000030040000}"/>
    <cellStyle name="Calculation 3 8 5" xfId="1090" xr:uid="{00000000-0005-0000-0000-000031040000}"/>
    <cellStyle name="Calculation 3 8 6" xfId="1639" xr:uid="{00000000-0005-0000-0000-000032040000}"/>
    <cellStyle name="Calculation 3 9" xfId="511" xr:uid="{00000000-0005-0000-0000-000033040000}"/>
    <cellStyle name="Calculation 3 9 2" xfId="619" xr:uid="{00000000-0005-0000-0000-000034040000}"/>
    <cellStyle name="Calculation 3 9 2 2" xfId="888" xr:uid="{00000000-0005-0000-0000-000035040000}"/>
    <cellStyle name="Calculation 3 9 2 2 2" xfId="1456" xr:uid="{00000000-0005-0000-0000-000036040000}"/>
    <cellStyle name="Calculation 3 9 2 2 3" xfId="2005" xr:uid="{00000000-0005-0000-0000-000037040000}"/>
    <cellStyle name="Calculation 3 9 2 3" xfId="1187" xr:uid="{00000000-0005-0000-0000-000038040000}"/>
    <cellStyle name="Calculation 3 9 2 4" xfId="1736" xr:uid="{00000000-0005-0000-0000-000039040000}"/>
    <cellStyle name="Calculation 3 9 3" xfId="699" xr:uid="{00000000-0005-0000-0000-00003A040000}"/>
    <cellStyle name="Calculation 3 9 3 2" xfId="968" xr:uid="{00000000-0005-0000-0000-00003B040000}"/>
    <cellStyle name="Calculation 3 9 3 2 2" xfId="1536" xr:uid="{00000000-0005-0000-0000-00003C040000}"/>
    <cellStyle name="Calculation 3 9 3 2 3" xfId="2085" xr:uid="{00000000-0005-0000-0000-00003D040000}"/>
    <cellStyle name="Calculation 3 9 3 3" xfId="1267" xr:uid="{00000000-0005-0000-0000-00003E040000}"/>
    <cellStyle name="Calculation 3 9 3 4" xfId="1816" xr:uid="{00000000-0005-0000-0000-00003F040000}"/>
    <cellStyle name="Calculation 3 9 4" xfId="783" xr:uid="{00000000-0005-0000-0000-000040040000}"/>
    <cellStyle name="Calculation 3 9 4 2" xfId="1351" xr:uid="{00000000-0005-0000-0000-000041040000}"/>
    <cellStyle name="Calculation 3 9 4 3" xfId="1900" xr:uid="{00000000-0005-0000-0000-000042040000}"/>
    <cellStyle name="Calculation 3 9 5" xfId="1080" xr:uid="{00000000-0005-0000-0000-000043040000}"/>
    <cellStyle name="Calculation 3 9 6" xfId="1629" xr:uid="{00000000-0005-0000-0000-000044040000}"/>
    <cellStyle name="Calculation 4" xfId="357" xr:uid="{00000000-0005-0000-0000-000045040000}"/>
    <cellStyle name="Calculation 5" xfId="2176" xr:uid="{00000000-0005-0000-0000-000046040000}"/>
    <cellStyle name="cell" xfId="196" xr:uid="{00000000-0005-0000-0000-000047040000}"/>
    <cellStyle name="Cella collegata" xfId="197" xr:uid="{00000000-0005-0000-0000-000048040000}"/>
    <cellStyle name="Cella da controllare" xfId="198" xr:uid="{00000000-0005-0000-0000-000049040000}"/>
    <cellStyle name="Check Cell" xfId="58" builtinId="23" customBuiltin="1"/>
    <cellStyle name="Check Cell 2" xfId="31" xr:uid="{00000000-0005-0000-0000-00004B040000}"/>
    <cellStyle name="Check Cell 2 2" xfId="199" xr:uid="{00000000-0005-0000-0000-00004C040000}"/>
    <cellStyle name="Check Cell 3" xfId="375" xr:uid="{00000000-0005-0000-0000-00004D040000}"/>
    <cellStyle name="Check Cell 3 2" xfId="436" xr:uid="{00000000-0005-0000-0000-00004E040000}"/>
    <cellStyle name="Check Cell 4" xfId="358" xr:uid="{00000000-0005-0000-0000-00004F040000}"/>
    <cellStyle name="Check Cell 5" xfId="2178" xr:uid="{00000000-0005-0000-0000-000050040000}"/>
    <cellStyle name="Col&amp;RowHeadings" xfId="200" xr:uid="{00000000-0005-0000-0000-000051040000}"/>
    <cellStyle name="ColCodes" xfId="201" xr:uid="{00000000-0005-0000-0000-000052040000}"/>
    <cellStyle name="Colore 1" xfId="202" xr:uid="{00000000-0005-0000-0000-000053040000}"/>
    <cellStyle name="Colore 2" xfId="203" xr:uid="{00000000-0005-0000-0000-000054040000}"/>
    <cellStyle name="Colore 3" xfId="204" xr:uid="{00000000-0005-0000-0000-000055040000}"/>
    <cellStyle name="Colore 4" xfId="205" xr:uid="{00000000-0005-0000-0000-000056040000}"/>
    <cellStyle name="Colore 5" xfId="206" xr:uid="{00000000-0005-0000-0000-000057040000}"/>
    <cellStyle name="Colore 6" xfId="207" xr:uid="{00000000-0005-0000-0000-000058040000}"/>
    <cellStyle name="ColTitles" xfId="208" xr:uid="{00000000-0005-0000-0000-000059040000}"/>
    <cellStyle name="column" xfId="209" xr:uid="{00000000-0005-0000-0000-00005A040000}"/>
    <cellStyle name="Comma" xfId="1" builtinId="3"/>
    <cellStyle name="Comma 10" xfId="376" xr:uid="{00000000-0005-0000-0000-00005C040000}"/>
    <cellStyle name="Comma 11" xfId="2130" xr:uid="{00000000-0005-0000-0000-00005D040000}"/>
    <cellStyle name="Comma 11 2" xfId="2235" xr:uid="{00000000-0005-0000-0000-00005E040000}"/>
    <cellStyle name="Comma 12" xfId="2141" xr:uid="{00000000-0005-0000-0000-00005F040000}"/>
    <cellStyle name="Comma 12 2" xfId="2244" xr:uid="{00000000-0005-0000-0000-000060040000}"/>
    <cellStyle name="Comma 12 2 2" xfId="2307" xr:uid="{00000000-0005-0000-0000-000061040000}"/>
    <cellStyle name="Comma 12 2 2 2" xfId="2471" xr:uid="{00000000-0005-0000-0000-000062040000}"/>
    <cellStyle name="Comma 12 2 2 2 2" xfId="2773" xr:uid="{00000000-0005-0000-0000-000063040000}"/>
    <cellStyle name="Comma 12 2 2 2 2 2" xfId="3373" xr:uid="{00000000-0005-0000-0000-000064040000}"/>
    <cellStyle name="Comma 12 2 2 2 2 2 2" xfId="4593" xr:uid="{00000000-0005-0000-0000-000065040000}"/>
    <cellStyle name="Comma 12 2 2 2 2 3" xfId="3993" xr:uid="{00000000-0005-0000-0000-000066040000}"/>
    <cellStyle name="Comma 12 2 2 2 3" xfId="3073" xr:uid="{00000000-0005-0000-0000-000067040000}"/>
    <cellStyle name="Comma 12 2 2 2 3 2" xfId="4293" xr:uid="{00000000-0005-0000-0000-000068040000}"/>
    <cellStyle name="Comma 12 2 2 2 4" xfId="3693" xr:uid="{00000000-0005-0000-0000-000069040000}"/>
    <cellStyle name="Comma 12 2 2 3" xfId="2613" xr:uid="{00000000-0005-0000-0000-00006A040000}"/>
    <cellStyle name="Comma 12 2 2 3 2" xfId="3213" xr:uid="{00000000-0005-0000-0000-00006B040000}"/>
    <cellStyle name="Comma 12 2 2 3 2 2" xfId="4433" xr:uid="{00000000-0005-0000-0000-00006C040000}"/>
    <cellStyle name="Comma 12 2 2 3 3" xfId="3833" xr:uid="{00000000-0005-0000-0000-00006D040000}"/>
    <cellStyle name="Comma 12 2 2 4" xfId="2913" xr:uid="{00000000-0005-0000-0000-00006E040000}"/>
    <cellStyle name="Comma 12 2 2 4 2" xfId="4133" xr:uid="{00000000-0005-0000-0000-00006F040000}"/>
    <cellStyle name="Comma 12 2 2 5" xfId="3533" xr:uid="{00000000-0005-0000-0000-000070040000}"/>
    <cellStyle name="Comma 12 2 3" xfId="2408" xr:uid="{00000000-0005-0000-0000-000071040000}"/>
    <cellStyle name="Comma 12 2 3 2" xfId="2710" xr:uid="{00000000-0005-0000-0000-000072040000}"/>
    <cellStyle name="Comma 12 2 3 2 2" xfId="3310" xr:uid="{00000000-0005-0000-0000-000073040000}"/>
    <cellStyle name="Comma 12 2 3 2 2 2" xfId="4530" xr:uid="{00000000-0005-0000-0000-000074040000}"/>
    <cellStyle name="Comma 12 2 3 2 3" xfId="3930" xr:uid="{00000000-0005-0000-0000-000075040000}"/>
    <cellStyle name="Comma 12 2 3 3" xfId="3010" xr:uid="{00000000-0005-0000-0000-000076040000}"/>
    <cellStyle name="Comma 12 2 3 3 2" xfId="4230" xr:uid="{00000000-0005-0000-0000-000077040000}"/>
    <cellStyle name="Comma 12 2 3 4" xfId="3630" xr:uid="{00000000-0005-0000-0000-000078040000}"/>
    <cellStyle name="Comma 12 2 4" xfId="2546" xr:uid="{00000000-0005-0000-0000-000079040000}"/>
    <cellStyle name="Comma 12 2 4 2" xfId="3146" xr:uid="{00000000-0005-0000-0000-00007A040000}"/>
    <cellStyle name="Comma 12 2 4 2 2" xfId="4366" xr:uid="{00000000-0005-0000-0000-00007B040000}"/>
    <cellStyle name="Comma 12 2 4 3" xfId="3766" xr:uid="{00000000-0005-0000-0000-00007C040000}"/>
    <cellStyle name="Comma 12 2 5" xfId="2846" xr:uid="{00000000-0005-0000-0000-00007D040000}"/>
    <cellStyle name="Comma 12 2 5 2" xfId="4066" xr:uid="{00000000-0005-0000-0000-00007E040000}"/>
    <cellStyle name="Comma 12 2 6" xfId="3470" xr:uid="{00000000-0005-0000-0000-00007F040000}"/>
    <cellStyle name="Comma 12 3" xfId="2159" xr:uid="{00000000-0005-0000-0000-000080040000}"/>
    <cellStyle name="Comma 12 4" xfId="2356" xr:uid="{00000000-0005-0000-0000-000081040000}"/>
    <cellStyle name="Comma 12 4 2" xfId="2658" xr:uid="{00000000-0005-0000-0000-000082040000}"/>
    <cellStyle name="Comma 12 4 2 2" xfId="3258" xr:uid="{00000000-0005-0000-0000-000083040000}"/>
    <cellStyle name="Comma 12 4 2 2 2" xfId="4478" xr:uid="{00000000-0005-0000-0000-000084040000}"/>
    <cellStyle name="Comma 12 4 2 3" xfId="3878" xr:uid="{00000000-0005-0000-0000-000085040000}"/>
    <cellStyle name="Comma 12 4 3" xfId="2958" xr:uid="{00000000-0005-0000-0000-000086040000}"/>
    <cellStyle name="Comma 12 4 3 2" xfId="4178" xr:uid="{00000000-0005-0000-0000-000087040000}"/>
    <cellStyle name="Comma 12 4 4" xfId="3578" xr:uid="{00000000-0005-0000-0000-000088040000}"/>
    <cellStyle name="Comma 12 5" xfId="3418" xr:uid="{00000000-0005-0000-0000-000089040000}"/>
    <cellStyle name="Comma 13" xfId="2148" xr:uid="{00000000-0005-0000-0000-00008A040000}"/>
    <cellStyle name="Comma 13 2" xfId="2314" xr:uid="{00000000-0005-0000-0000-00008B040000}"/>
    <cellStyle name="Comma 13 2 2" xfId="2478" xr:uid="{00000000-0005-0000-0000-00008C040000}"/>
    <cellStyle name="Comma 13 2 2 2" xfId="2780" xr:uid="{00000000-0005-0000-0000-00008D040000}"/>
    <cellStyle name="Comma 13 2 2 2 2" xfId="3380" xr:uid="{00000000-0005-0000-0000-00008E040000}"/>
    <cellStyle name="Comma 13 2 2 2 2 2" xfId="4600" xr:uid="{00000000-0005-0000-0000-00008F040000}"/>
    <cellStyle name="Comma 13 2 2 2 3" xfId="4000" xr:uid="{00000000-0005-0000-0000-000090040000}"/>
    <cellStyle name="Comma 13 2 2 3" xfId="3080" xr:uid="{00000000-0005-0000-0000-000091040000}"/>
    <cellStyle name="Comma 13 2 2 3 2" xfId="4300" xr:uid="{00000000-0005-0000-0000-000092040000}"/>
    <cellStyle name="Comma 13 2 2 4" xfId="3700" xr:uid="{00000000-0005-0000-0000-000093040000}"/>
    <cellStyle name="Comma 13 2 3" xfId="2620" xr:uid="{00000000-0005-0000-0000-000094040000}"/>
    <cellStyle name="Comma 13 2 3 2" xfId="3220" xr:uid="{00000000-0005-0000-0000-000095040000}"/>
    <cellStyle name="Comma 13 2 3 2 2" xfId="4440" xr:uid="{00000000-0005-0000-0000-000096040000}"/>
    <cellStyle name="Comma 13 2 3 3" xfId="3840" xr:uid="{00000000-0005-0000-0000-000097040000}"/>
    <cellStyle name="Comma 13 2 4" xfId="2920" xr:uid="{00000000-0005-0000-0000-000098040000}"/>
    <cellStyle name="Comma 13 2 4 2" xfId="4140" xr:uid="{00000000-0005-0000-0000-000099040000}"/>
    <cellStyle name="Comma 13 2 5" xfId="3540" xr:uid="{00000000-0005-0000-0000-00009A040000}"/>
    <cellStyle name="Comma 13 3" xfId="2363" xr:uid="{00000000-0005-0000-0000-00009B040000}"/>
    <cellStyle name="Comma 13 3 2" xfId="2665" xr:uid="{00000000-0005-0000-0000-00009C040000}"/>
    <cellStyle name="Comma 13 3 2 2" xfId="3265" xr:uid="{00000000-0005-0000-0000-00009D040000}"/>
    <cellStyle name="Comma 13 3 2 2 2" xfId="4485" xr:uid="{00000000-0005-0000-0000-00009E040000}"/>
    <cellStyle name="Comma 13 3 2 3" xfId="3885" xr:uid="{00000000-0005-0000-0000-00009F040000}"/>
    <cellStyle name="Comma 13 3 3" xfId="2965" xr:uid="{00000000-0005-0000-0000-0000A0040000}"/>
    <cellStyle name="Comma 13 3 3 2" xfId="4185" xr:uid="{00000000-0005-0000-0000-0000A1040000}"/>
    <cellStyle name="Comma 13 3 4" xfId="3585" xr:uid="{00000000-0005-0000-0000-0000A2040000}"/>
    <cellStyle name="Comma 13 4" xfId="2553" xr:uid="{00000000-0005-0000-0000-0000A3040000}"/>
    <cellStyle name="Comma 13 4 2" xfId="3153" xr:uid="{00000000-0005-0000-0000-0000A4040000}"/>
    <cellStyle name="Comma 13 4 2 2" xfId="4373" xr:uid="{00000000-0005-0000-0000-0000A5040000}"/>
    <cellStyle name="Comma 13 4 3" xfId="3773" xr:uid="{00000000-0005-0000-0000-0000A6040000}"/>
    <cellStyle name="Comma 13 5" xfId="2853" xr:uid="{00000000-0005-0000-0000-0000A7040000}"/>
    <cellStyle name="Comma 13 5 2" xfId="4073" xr:uid="{00000000-0005-0000-0000-0000A8040000}"/>
    <cellStyle name="Comma 13 6" xfId="3425" xr:uid="{00000000-0005-0000-0000-0000A9040000}"/>
    <cellStyle name="Comma 14" xfId="2161" xr:uid="{00000000-0005-0000-0000-0000AA040000}"/>
    <cellStyle name="Comma 14 2" xfId="2271" xr:uid="{00000000-0005-0000-0000-0000AB040000}"/>
    <cellStyle name="Comma 14 2 2" xfId="2435" xr:uid="{00000000-0005-0000-0000-0000AC040000}"/>
    <cellStyle name="Comma 14 2 2 2" xfId="2737" xr:uid="{00000000-0005-0000-0000-0000AD040000}"/>
    <cellStyle name="Comma 14 2 2 2 2" xfId="3337" xr:uid="{00000000-0005-0000-0000-0000AE040000}"/>
    <cellStyle name="Comma 14 2 2 2 2 2" xfId="4557" xr:uid="{00000000-0005-0000-0000-0000AF040000}"/>
    <cellStyle name="Comma 14 2 2 2 3" xfId="3957" xr:uid="{00000000-0005-0000-0000-0000B0040000}"/>
    <cellStyle name="Comma 14 2 2 3" xfId="3037" xr:uid="{00000000-0005-0000-0000-0000B1040000}"/>
    <cellStyle name="Comma 14 2 2 3 2" xfId="4257" xr:uid="{00000000-0005-0000-0000-0000B2040000}"/>
    <cellStyle name="Comma 14 2 2 4" xfId="3657" xr:uid="{00000000-0005-0000-0000-0000B3040000}"/>
    <cellStyle name="Comma 14 2 3" xfId="2577" xr:uid="{00000000-0005-0000-0000-0000B4040000}"/>
    <cellStyle name="Comma 14 2 3 2" xfId="3177" xr:uid="{00000000-0005-0000-0000-0000B5040000}"/>
    <cellStyle name="Comma 14 2 3 2 2" xfId="4397" xr:uid="{00000000-0005-0000-0000-0000B6040000}"/>
    <cellStyle name="Comma 14 2 3 3" xfId="3797" xr:uid="{00000000-0005-0000-0000-0000B7040000}"/>
    <cellStyle name="Comma 14 2 4" xfId="2877" xr:uid="{00000000-0005-0000-0000-0000B8040000}"/>
    <cellStyle name="Comma 14 2 4 2" xfId="4097" xr:uid="{00000000-0005-0000-0000-0000B9040000}"/>
    <cellStyle name="Comma 14 2 5" xfId="3497" xr:uid="{00000000-0005-0000-0000-0000BA040000}"/>
    <cellStyle name="Comma 14 3" xfId="2373" xr:uid="{00000000-0005-0000-0000-0000BB040000}"/>
    <cellStyle name="Comma 14 3 2" xfId="2675" xr:uid="{00000000-0005-0000-0000-0000BC040000}"/>
    <cellStyle name="Comma 14 3 2 2" xfId="3275" xr:uid="{00000000-0005-0000-0000-0000BD040000}"/>
    <cellStyle name="Comma 14 3 2 2 2" xfId="4495" xr:uid="{00000000-0005-0000-0000-0000BE040000}"/>
    <cellStyle name="Comma 14 3 2 3" xfId="3895" xr:uid="{00000000-0005-0000-0000-0000BF040000}"/>
    <cellStyle name="Comma 14 3 3" xfId="2975" xr:uid="{00000000-0005-0000-0000-0000C0040000}"/>
    <cellStyle name="Comma 14 3 3 2" xfId="4195" xr:uid="{00000000-0005-0000-0000-0000C1040000}"/>
    <cellStyle name="Comma 14 3 4" xfId="3595" xr:uid="{00000000-0005-0000-0000-0000C2040000}"/>
    <cellStyle name="Comma 14 4" xfId="2503" xr:uid="{00000000-0005-0000-0000-0000C3040000}"/>
    <cellStyle name="Comma 14 4 2" xfId="3103" xr:uid="{00000000-0005-0000-0000-0000C4040000}"/>
    <cellStyle name="Comma 14 4 2 2" xfId="4323" xr:uid="{00000000-0005-0000-0000-0000C5040000}"/>
    <cellStyle name="Comma 14 4 3" xfId="3723" xr:uid="{00000000-0005-0000-0000-0000C6040000}"/>
    <cellStyle name="Comma 14 5" xfId="2803" xr:uid="{00000000-0005-0000-0000-0000C7040000}"/>
    <cellStyle name="Comma 14 5 2" xfId="4023" xr:uid="{00000000-0005-0000-0000-0000C8040000}"/>
    <cellStyle name="Comma 14 6" xfId="3435" xr:uid="{00000000-0005-0000-0000-0000C9040000}"/>
    <cellStyle name="Comma 15" xfId="2317" xr:uid="{00000000-0005-0000-0000-0000CA040000}"/>
    <cellStyle name="Comma 15 2" xfId="2622" xr:uid="{00000000-0005-0000-0000-0000CB040000}"/>
    <cellStyle name="Comma 15 2 2" xfId="3222" xr:uid="{00000000-0005-0000-0000-0000CC040000}"/>
    <cellStyle name="Comma 15 2 2 2" xfId="4442" xr:uid="{00000000-0005-0000-0000-0000CD040000}"/>
    <cellStyle name="Comma 15 2 3" xfId="3842" xr:uid="{00000000-0005-0000-0000-0000CE040000}"/>
    <cellStyle name="Comma 15 3" xfId="2922" xr:uid="{00000000-0005-0000-0000-0000CF040000}"/>
    <cellStyle name="Comma 15 3 2" xfId="4142" xr:uid="{00000000-0005-0000-0000-0000D0040000}"/>
    <cellStyle name="Comma 15 4" xfId="3542" xr:uid="{00000000-0005-0000-0000-0000D1040000}"/>
    <cellStyle name="Comma 16" xfId="3383" xr:uid="{00000000-0005-0000-0000-0000D2040000}"/>
    <cellStyle name="Comma 17" xfId="4604" xr:uid="{3D61484F-87B5-432F-BE9B-60D18AC4FF66}"/>
    <cellStyle name="Comma 2" xfId="2" xr:uid="{00000000-0005-0000-0000-0000D3040000}"/>
    <cellStyle name="Comma 2 2" xfId="210" xr:uid="{00000000-0005-0000-0000-0000D4040000}"/>
    <cellStyle name="Comma 2 2 2" xfId="445" xr:uid="{00000000-0005-0000-0000-0000D5040000}"/>
    <cellStyle name="Comma 2 2 3" xfId="2211" xr:uid="{00000000-0005-0000-0000-0000D6040000}"/>
    <cellStyle name="Comma 2 3" xfId="211" xr:uid="{00000000-0005-0000-0000-0000D7040000}"/>
    <cellStyle name="Comma 2 3 2" xfId="377" xr:uid="{00000000-0005-0000-0000-0000D8040000}"/>
    <cellStyle name="Comma 2 4" xfId="133" xr:uid="{00000000-0005-0000-0000-0000D9040000}"/>
    <cellStyle name="Comma 2 5" xfId="2162" xr:uid="{00000000-0005-0000-0000-0000DA040000}"/>
    <cellStyle name="Comma 2 5 2" xfId="2272" xr:uid="{00000000-0005-0000-0000-0000DB040000}"/>
    <cellStyle name="Comma 2 5 2 2" xfId="2436" xr:uid="{00000000-0005-0000-0000-0000DC040000}"/>
    <cellStyle name="Comma 2 5 2 2 2" xfId="2738" xr:uid="{00000000-0005-0000-0000-0000DD040000}"/>
    <cellStyle name="Comma 2 5 2 2 2 2" xfId="3338" xr:uid="{00000000-0005-0000-0000-0000DE040000}"/>
    <cellStyle name="Comma 2 5 2 2 2 2 2" xfId="4558" xr:uid="{00000000-0005-0000-0000-0000DF040000}"/>
    <cellStyle name="Comma 2 5 2 2 2 3" xfId="3958" xr:uid="{00000000-0005-0000-0000-0000E0040000}"/>
    <cellStyle name="Comma 2 5 2 2 3" xfId="3038" xr:uid="{00000000-0005-0000-0000-0000E1040000}"/>
    <cellStyle name="Comma 2 5 2 2 3 2" xfId="4258" xr:uid="{00000000-0005-0000-0000-0000E2040000}"/>
    <cellStyle name="Comma 2 5 2 2 4" xfId="3658" xr:uid="{00000000-0005-0000-0000-0000E3040000}"/>
    <cellStyle name="Comma 2 5 2 3" xfId="2578" xr:uid="{00000000-0005-0000-0000-0000E4040000}"/>
    <cellStyle name="Comma 2 5 2 3 2" xfId="3178" xr:uid="{00000000-0005-0000-0000-0000E5040000}"/>
    <cellStyle name="Comma 2 5 2 3 2 2" xfId="4398" xr:uid="{00000000-0005-0000-0000-0000E6040000}"/>
    <cellStyle name="Comma 2 5 2 3 3" xfId="3798" xr:uid="{00000000-0005-0000-0000-0000E7040000}"/>
    <cellStyle name="Comma 2 5 2 4" xfId="2878" xr:uid="{00000000-0005-0000-0000-0000E8040000}"/>
    <cellStyle name="Comma 2 5 2 4 2" xfId="4098" xr:uid="{00000000-0005-0000-0000-0000E9040000}"/>
    <cellStyle name="Comma 2 5 2 5" xfId="3498" xr:uid="{00000000-0005-0000-0000-0000EA040000}"/>
    <cellStyle name="Comma 2 5 3" xfId="2374" xr:uid="{00000000-0005-0000-0000-0000EB040000}"/>
    <cellStyle name="Comma 2 5 3 2" xfId="2676" xr:uid="{00000000-0005-0000-0000-0000EC040000}"/>
    <cellStyle name="Comma 2 5 3 2 2" xfId="3276" xr:uid="{00000000-0005-0000-0000-0000ED040000}"/>
    <cellStyle name="Comma 2 5 3 2 2 2" xfId="4496" xr:uid="{00000000-0005-0000-0000-0000EE040000}"/>
    <cellStyle name="Comma 2 5 3 2 3" xfId="3896" xr:uid="{00000000-0005-0000-0000-0000EF040000}"/>
    <cellStyle name="Comma 2 5 3 3" xfId="2976" xr:uid="{00000000-0005-0000-0000-0000F0040000}"/>
    <cellStyle name="Comma 2 5 3 3 2" xfId="4196" xr:uid="{00000000-0005-0000-0000-0000F1040000}"/>
    <cellStyle name="Comma 2 5 3 4" xfId="3596" xr:uid="{00000000-0005-0000-0000-0000F2040000}"/>
    <cellStyle name="Comma 2 5 4" xfId="2504" xr:uid="{00000000-0005-0000-0000-0000F3040000}"/>
    <cellStyle name="Comma 2 5 4 2" xfId="3104" xr:uid="{00000000-0005-0000-0000-0000F4040000}"/>
    <cellStyle name="Comma 2 5 4 2 2" xfId="4324" xr:uid="{00000000-0005-0000-0000-0000F5040000}"/>
    <cellStyle name="Comma 2 5 4 3" xfId="3724" xr:uid="{00000000-0005-0000-0000-0000F6040000}"/>
    <cellStyle name="Comma 2 5 5" xfId="2804" xr:uid="{00000000-0005-0000-0000-0000F7040000}"/>
    <cellStyle name="Comma 2 5 5 2" xfId="4024" xr:uid="{00000000-0005-0000-0000-0000F8040000}"/>
    <cellStyle name="Comma 2 5 6" xfId="3436" xr:uid="{00000000-0005-0000-0000-0000F9040000}"/>
    <cellStyle name="Comma 2 6" xfId="2318" xr:uid="{00000000-0005-0000-0000-0000FA040000}"/>
    <cellStyle name="Comma 2 6 2" xfId="2623" xr:uid="{00000000-0005-0000-0000-0000FB040000}"/>
    <cellStyle name="Comma 2 6 2 2" xfId="3223" xr:uid="{00000000-0005-0000-0000-0000FC040000}"/>
    <cellStyle name="Comma 2 6 2 2 2" xfId="4443" xr:uid="{00000000-0005-0000-0000-0000FD040000}"/>
    <cellStyle name="Comma 2 6 2 3" xfId="3843" xr:uid="{00000000-0005-0000-0000-0000FE040000}"/>
    <cellStyle name="Comma 2 6 3" xfId="2923" xr:uid="{00000000-0005-0000-0000-0000FF040000}"/>
    <cellStyle name="Comma 2 6 3 2" xfId="4143" xr:uid="{00000000-0005-0000-0000-000000050000}"/>
    <cellStyle name="Comma 2 6 4" xfId="3543" xr:uid="{00000000-0005-0000-0000-000001050000}"/>
    <cellStyle name="Comma 2 7" xfId="3382" xr:uid="{00000000-0005-0000-0000-000002050000}"/>
    <cellStyle name="Comma 2_GII2013_Mika_June07" xfId="137" xr:uid="{00000000-0005-0000-0000-000003050000}"/>
    <cellStyle name="Comma 3" xfId="212" xr:uid="{00000000-0005-0000-0000-000004050000}"/>
    <cellStyle name="Comma 3 2" xfId="446" xr:uid="{00000000-0005-0000-0000-000005050000}"/>
    <cellStyle name="Comma 3 3" xfId="378" xr:uid="{00000000-0005-0000-0000-000006050000}"/>
    <cellStyle name="Comma 3 4" xfId="2212" xr:uid="{00000000-0005-0000-0000-000007050000}"/>
    <cellStyle name="Comma 4" xfId="379" xr:uid="{00000000-0005-0000-0000-000008050000}"/>
    <cellStyle name="Comma 4 2" xfId="447" xr:uid="{00000000-0005-0000-0000-000009050000}"/>
    <cellStyle name="Comma 5" xfId="380" xr:uid="{00000000-0005-0000-0000-00000A050000}"/>
    <cellStyle name="Comma 5 2" xfId="448" xr:uid="{00000000-0005-0000-0000-00000B050000}"/>
    <cellStyle name="Comma 6" xfId="411" xr:uid="{00000000-0005-0000-0000-00000C050000}"/>
    <cellStyle name="Comma 7" xfId="444" xr:uid="{00000000-0005-0000-0000-00000D050000}"/>
    <cellStyle name="Comma 8" xfId="464" xr:uid="{00000000-0005-0000-0000-00000E050000}"/>
    <cellStyle name="Comma 9" xfId="461" xr:uid="{00000000-0005-0000-0000-00000F050000}"/>
    <cellStyle name="Comma0" xfId="213" xr:uid="{00000000-0005-0000-0000-000010050000}"/>
    <cellStyle name="Controlecel 2" xfId="214" xr:uid="{00000000-0005-0000-0000-000011050000}"/>
    <cellStyle name="Currency 2" xfId="99" xr:uid="{00000000-0005-0000-0000-000012050000}"/>
    <cellStyle name="Currency0" xfId="215" xr:uid="{00000000-0005-0000-0000-000013050000}"/>
    <cellStyle name="DataEntryCells" xfId="216" xr:uid="{00000000-0005-0000-0000-000014050000}"/>
    <cellStyle name="Date" xfId="217" xr:uid="{00000000-0005-0000-0000-000015050000}"/>
    <cellStyle name="Dezimal [0]_Germany" xfId="218" xr:uid="{00000000-0005-0000-0000-000016050000}"/>
    <cellStyle name="Dezimal_Germany" xfId="219" xr:uid="{00000000-0005-0000-0000-000017050000}"/>
    <cellStyle name="ErrRpt_DataEntryCells" xfId="220" xr:uid="{00000000-0005-0000-0000-000018050000}"/>
    <cellStyle name="ErrRpt-DataEntryCells" xfId="221" xr:uid="{00000000-0005-0000-0000-000019050000}"/>
    <cellStyle name="ErrRpt-GreyBackground" xfId="222" xr:uid="{00000000-0005-0000-0000-00001A050000}"/>
    <cellStyle name="Euro" xfId="223" xr:uid="{00000000-0005-0000-0000-00001B050000}"/>
    <cellStyle name="Explanatory Text" xfId="61" builtinId="53" customBuiltin="1"/>
    <cellStyle name="Explanatory Text 2" xfId="32" xr:uid="{00000000-0005-0000-0000-00001D050000}"/>
    <cellStyle name="Explanatory Text 2 2" xfId="224" xr:uid="{00000000-0005-0000-0000-00001E050000}"/>
    <cellStyle name="Explanatory Text 3" xfId="381" xr:uid="{00000000-0005-0000-0000-00001F050000}"/>
    <cellStyle name="Explanatory Text 4" xfId="359" xr:uid="{00000000-0005-0000-0000-000020050000}"/>
    <cellStyle name="Explanatory Text 5" xfId="2181" xr:uid="{00000000-0005-0000-0000-000021050000}"/>
    <cellStyle name="Fixed" xfId="225" xr:uid="{00000000-0005-0000-0000-000022050000}"/>
    <cellStyle name="formula" xfId="226" xr:uid="{00000000-0005-0000-0000-000023050000}"/>
    <cellStyle name="gap" xfId="227" xr:uid="{00000000-0005-0000-0000-000024050000}"/>
    <cellStyle name="Gekoppelde cel 2" xfId="228" xr:uid="{00000000-0005-0000-0000-000025050000}"/>
    <cellStyle name="Goed 2" xfId="229" xr:uid="{00000000-0005-0000-0000-000026050000}"/>
    <cellStyle name="Good" xfId="51" builtinId="26" customBuiltin="1"/>
    <cellStyle name="Good 2" xfId="33" xr:uid="{00000000-0005-0000-0000-000028050000}"/>
    <cellStyle name="Good 2 2" xfId="230" xr:uid="{00000000-0005-0000-0000-000029050000}"/>
    <cellStyle name="Good 3" xfId="382" xr:uid="{00000000-0005-0000-0000-00002A050000}"/>
    <cellStyle name="Good 4" xfId="360" xr:uid="{00000000-0005-0000-0000-00002B050000}"/>
    <cellStyle name="Good 5" xfId="2171" xr:uid="{00000000-0005-0000-0000-00002C050000}"/>
    <cellStyle name="GreyBackground" xfId="231" xr:uid="{00000000-0005-0000-0000-00002D050000}"/>
    <cellStyle name="Heading 1" xfId="47" builtinId="16" customBuiltin="1"/>
    <cellStyle name="Heading 1 2" xfId="34" xr:uid="{00000000-0005-0000-0000-00002F050000}"/>
    <cellStyle name="Heading 1 2 2" xfId="122" xr:uid="{00000000-0005-0000-0000-000030050000}"/>
    <cellStyle name="Heading 1 3" xfId="383" xr:uid="{00000000-0005-0000-0000-000031050000}"/>
    <cellStyle name="Heading 1 4" xfId="361" xr:uid="{00000000-0005-0000-0000-000032050000}"/>
    <cellStyle name="Heading 1 5" xfId="2167" xr:uid="{00000000-0005-0000-0000-000033050000}"/>
    <cellStyle name="Heading 2" xfId="48" builtinId="17" customBuiltin="1"/>
    <cellStyle name="Heading 2 2" xfId="35" xr:uid="{00000000-0005-0000-0000-000035050000}"/>
    <cellStyle name="Heading 2 2 2" xfId="123" xr:uid="{00000000-0005-0000-0000-000036050000}"/>
    <cellStyle name="Heading 2 3" xfId="384" xr:uid="{00000000-0005-0000-0000-000037050000}"/>
    <cellStyle name="Heading 2 4" xfId="362" xr:uid="{00000000-0005-0000-0000-000038050000}"/>
    <cellStyle name="Heading 2 5" xfId="2168" xr:uid="{00000000-0005-0000-0000-000039050000}"/>
    <cellStyle name="Heading 3" xfId="49" builtinId="18" customBuiltin="1"/>
    <cellStyle name="Heading 3 2" xfId="36" xr:uid="{00000000-0005-0000-0000-00003B050000}"/>
    <cellStyle name="Heading 3 2 2" xfId="124" xr:uid="{00000000-0005-0000-0000-00003C050000}"/>
    <cellStyle name="Heading 3 3" xfId="385" xr:uid="{00000000-0005-0000-0000-00003D050000}"/>
    <cellStyle name="Heading 3 4" xfId="363" xr:uid="{00000000-0005-0000-0000-00003E050000}"/>
    <cellStyle name="Heading 3 5" xfId="2169" xr:uid="{00000000-0005-0000-0000-00003F050000}"/>
    <cellStyle name="Heading 4" xfId="50" builtinId="19" customBuiltin="1"/>
    <cellStyle name="Heading 4 2" xfId="37" xr:uid="{00000000-0005-0000-0000-000041050000}"/>
    <cellStyle name="Heading 4 2 2" xfId="125" xr:uid="{00000000-0005-0000-0000-000042050000}"/>
    <cellStyle name="Heading 4 3" xfId="386" xr:uid="{00000000-0005-0000-0000-000043050000}"/>
    <cellStyle name="Heading 4 4" xfId="364" xr:uid="{00000000-0005-0000-0000-000044050000}"/>
    <cellStyle name="Heading 4 5" xfId="2170" xr:uid="{00000000-0005-0000-0000-000045050000}"/>
    <cellStyle name="Hyperlink 2" xfId="232" xr:uid="{00000000-0005-0000-0000-000046050000}"/>
    <cellStyle name="Hyperlink 3" xfId="346" xr:uid="{00000000-0005-0000-0000-000047050000}"/>
    <cellStyle name="Input" xfId="54" builtinId="20" customBuiltin="1"/>
    <cellStyle name="Input 2" xfId="38" xr:uid="{00000000-0005-0000-0000-000049050000}"/>
    <cellStyle name="Input 2 2" xfId="233" xr:uid="{00000000-0005-0000-0000-00004A050000}"/>
    <cellStyle name="Input 3" xfId="387" xr:uid="{00000000-0005-0000-0000-00004B050000}"/>
    <cellStyle name="Input 3 10" xfId="558" xr:uid="{00000000-0005-0000-0000-00004C050000}"/>
    <cellStyle name="Input 3 10 2" xfId="830" xr:uid="{00000000-0005-0000-0000-00004D050000}"/>
    <cellStyle name="Input 3 10 2 2" xfId="1398" xr:uid="{00000000-0005-0000-0000-00004E050000}"/>
    <cellStyle name="Input 3 10 2 3" xfId="1947" xr:uid="{00000000-0005-0000-0000-00004F050000}"/>
    <cellStyle name="Input 3 10 3" xfId="1127" xr:uid="{00000000-0005-0000-0000-000050050000}"/>
    <cellStyle name="Input 3 10 4" xfId="1676" xr:uid="{00000000-0005-0000-0000-000051050000}"/>
    <cellStyle name="Input 3 11" xfId="574" xr:uid="{00000000-0005-0000-0000-000052050000}"/>
    <cellStyle name="Input 3 11 2" xfId="844" xr:uid="{00000000-0005-0000-0000-000053050000}"/>
    <cellStyle name="Input 3 11 2 2" xfId="1412" xr:uid="{00000000-0005-0000-0000-000054050000}"/>
    <cellStyle name="Input 3 11 2 3" xfId="1961" xr:uid="{00000000-0005-0000-0000-000055050000}"/>
    <cellStyle name="Input 3 11 3" xfId="1143" xr:uid="{00000000-0005-0000-0000-000056050000}"/>
    <cellStyle name="Input 3 11 4" xfId="1692" xr:uid="{00000000-0005-0000-0000-000057050000}"/>
    <cellStyle name="Input 3 12" xfId="563" xr:uid="{00000000-0005-0000-0000-000058050000}"/>
    <cellStyle name="Input 3 12 2" xfId="1132" xr:uid="{00000000-0005-0000-0000-000059050000}"/>
    <cellStyle name="Input 3 12 3" xfId="1681" xr:uid="{00000000-0005-0000-0000-00005A050000}"/>
    <cellStyle name="Input 3 13" xfId="1018" xr:uid="{00000000-0005-0000-0000-00005B050000}"/>
    <cellStyle name="Input 3 14" xfId="1025" xr:uid="{00000000-0005-0000-0000-00005C050000}"/>
    <cellStyle name="Input 3 2" xfId="498" xr:uid="{00000000-0005-0000-0000-00005D050000}"/>
    <cellStyle name="Input 3 2 2" xfId="606" xr:uid="{00000000-0005-0000-0000-00005E050000}"/>
    <cellStyle name="Input 3 2 2 2" xfId="875" xr:uid="{00000000-0005-0000-0000-00005F050000}"/>
    <cellStyle name="Input 3 2 2 2 2" xfId="1443" xr:uid="{00000000-0005-0000-0000-000060050000}"/>
    <cellStyle name="Input 3 2 2 2 3" xfId="1992" xr:uid="{00000000-0005-0000-0000-000061050000}"/>
    <cellStyle name="Input 3 2 2 3" xfId="1174" xr:uid="{00000000-0005-0000-0000-000062050000}"/>
    <cellStyle name="Input 3 2 2 4" xfId="1723" xr:uid="{00000000-0005-0000-0000-000063050000}"/>
    <cellStyle name="Input 3 2 3" xfId="691" xr:uid="{00000000-0005-0000-0000-000064050000}"/>
    <cellStyle name="Input 3 2 3 2" xfId="960" xr:uid="{00000000-0005-0000-0000-000065050000}"/>
    <cellStyle name="Input 3 2 3 2 2" xfId="1528" xr:uid="{00000000-0005-0000-0000-000066050000}"/>
    <cellStyle name="Input 3 2 3 2 3" xfId="2077" xr:uid="{00000000-0005-0000-0000-000067050000}"/>
    <cellStyle name="Input 3 2 3 3" xfId="1259" xr:uid="{00000000-0005-0000-0000-000068050000}"/>
    <cellStyle name="Input 3 2 3 4" xfId="1808" xr:uid="{00000000-0005-0000-0000-000069050000}"/>
    <cellStyle name="Input 3 2 4" xfId="770" xr:uid="{00000000-0005-0000-0000-00006A050000}"/>
    <cellStyle name="Input 3 2 4 2" xfId="1338" xr:uid="{00000000-0005-0000-0000-00006B050000}"/>
    <cellStyle name="Input 3 2 4 3" xfId="1887" xr:uid="{00000000-0005-0000-0000-00006C050000}"/>
    <cellStyle name="Input 3 2 5" xfId="1067" xr:uid="{00000000-0005-0000-0000-00006D050000}"/>
    <cellStyle name="Input 3 2 6" xfId="1616" xr:uid="{00000000-0005-0000-0000-00006E050000}"/>
    <cellStyle name="Input 3 3" xfId="490" xr:uid="{00000000-0005-0000-0000-00006F050000}"/>
    <cellStyle name="Input 3 3 2" xfId="598" xr:uid="{00000000-0005-0000-0000-000070050000}"/>
    <cellStyle name="Input 3 3 2 2" xfId="867" xr:uid="{00000000-0005-0000-0000-000071050000}"/>
    <cellStyle name="Input 3 3 2 2 2" xfId="1435" xr:uid="{00000000-0005-0000-0000-000072050000}"/>
    <cellStyle name="Input 3 3 2 2 3" xfId="1984" xr:uid="{00000000-0005-0000-0000-000073050000}"/>
    <cellStyle name="Input 3 3 2 3" xfId="1166" xr:uid="{00000000-0005-0000-0000-000074050000}"/>
    <cellStyle name="Input 3 3 2 4" xfId="1715" xr:uid="{00000000-0005-0000-0000-000075050000}"/>
    <cellStyle name="Input 3 3 3" xfId="684" xr:uid="{00000000-0005-0000-0000-000076050000}"/>
    <cellStyle name="Input 3 3 3 2" xfId="953" xr:uid="{00000000-0005-0000-0000-000077050000}"/>
    <cellStyle name="Input 3 3 3 2 2" xfId="1521" xr:uid="{00000000-0005-0000-0000-000078050000}"/>
    <cellStyle name="Input 3 3 3 2 3" xfId="2070" xr:uid="{00000000-0005-0000-0000-000079050000}"/>
    <cellStyle name="Input 3 3 3 3" xfId="1252" xr:uid="{00000000-0005-0000-0000-00007A050000}"/>
    <cellStyle name="Input 3 3 3 4" xfId="1801" xr:uid="{00000000-0005-0000-0000-00007B050000}"/>
    <cellStyle name="Input 3 3 4" xfId="762" xr:uid="{00000000-0005-0000-0000-00007C050000}"/>
    <cellStyle name="Input 3 3 4 2" xfId="1330" xr:uid="{00000000-0005-0000-0000-00007D050000}"/>
    <cellStyle name="Input 3 3 4 3" xfId="1879" xr:uid="{00000000-0005-0000-0000-00007E050000}"/>
    <cellStyle name="Input 3 3 5" xfId="1059" xr:uid="{00000000-0005-0000-0000-00007F050000}"/>
    <cellStyle name="Input 3 3 6" xfId="1608" xr:uid="{00000000-0005-0000-0000-000080050000}"/>
    <cellStyle name="Input 3 4" xfId="494" xr:uid="{00000000-0005-0000-0000-000081050000}"/>
    <cellStyle name="Input 3 4 2" xfId="602" xr:uid="{00000000-0005-0000-0000-000082050000}"/>
    <cellStyle name="Input 3 4 2 2" xfId="871" xr:uid="{00000000-0005-0000-0000-000083050000}"/>
    <cellStyle name="Input 3 4 2 2 2" xfId="1439" xr:uid="{00000000-0005-0000-0000-000084050000}"/>
    <cellStyle name="Input 3 4 2 2 3" xfId="1988" xr:uid="{00000000-0005-0000-0000-000085050000}"/>
    <cellStyle name="Input 3 4 2 3" xfId="1170" xr:uid="{00000000-0005-0000-0000-000086050000}"/>
    <cellStyle name="Input 3 4 2 4" xfId="1719" xr:uid="{00000000-0005-0000-0000-000087050000}"/>
    <cellStyle name="Input 3 4 3" xfId="688" xr:uid="{00000000-0005-0000-0000-000088050000}"/>
    <cellStyle name="Input 3 4 3 2" xfId="957" xr:uid="{00000000-0005-0000-0000-000089050000}"/>
    <cellStyle name="Input 3 4 3 2 2" xfId="1525" xr:uid="{00000000-0005-0000-0000-00008A050000}"/>
    <cellStyle name="Input 3 4 3 2 3" xfId="2074" xr:uid="{00000000-0005-0000-0000-00008B050000}"/>
    <cellStyle name="Input 3 4 3 3" xfId="1256" xr:uid="{00000000-0005-0000-0000-00008C050000}"/>
    <cellStyle name="Input 3 4 3 4" xfId="1805" xr:uid="{00000000-0005-0000-0000-00008D050000}"/>
    <cellStyle name="Input 3 4 4" xfId="766" xr:uid="{00000000-0005-0000-0000-00008E050000}"/>
    <cellStyle name="Input 3 4 4 2" xfId="1334" xr:uid="{00000000-0005-0000-0000-00008F050000}"/>
    <cellStyle name="Input 3 4 4 3" xfId="1883" xr:uid="{00000000-0005-0000-0000-000090050000}"/>
    <cellStyle name="Input 3 4 5" xfId="1063" xr:uid="{00000000-0005-0000-0000-000091050000}"/>
    <cellStyle name="Input 3 4 6" xfId="1612" xr:uid="{00000000-0005-0000-0000-000092050000}"/>
    <cellStyle name="Input 3 5" xfId="523" xr:uid="{00000000-0005-0000-0000-000093050000}"/>
    <cellStyle name="Input 3 5 2" xfId="631" xr:uid="{00000000-0005-0000-0000-000094050000}"/>
    <cellStyle name="Input 3 5 2 2" xfId="900" xr:uid="{00000000-0005-0000-0000-000095050000}"/>
    <cellStyle name="Input 3 5 2 2 2" xfId="1468" xr:uid="{00000000-0005-0000-0000-000096050000}"/>
    <cellStyle name="Input 3 5 2 2 3" xfId="2017" xr:uid="{00000000-0005-0000-0000-000097050000}"/>
    <cellStyle name="Input 3 5 2 3" xfId="1199" xr:uid="{00000000-0005-0000-0000-000098050000}"/>
    <cellStyle name="Input 3 5 2 4" xfId="1748" xr:uid="{00000000-0005-0000-0000-000099050000}"/>
    <cellStyle name="Input 3 5 3" xfId="707" xr:uid="{00000000-0005-0000-0000-00009A050000}"/>
    <cellStyle name="Input 3 5 3 2" xfId="976" xr:uid="{00000000-0005-0000-0000-00009B050000}"/>
    <cellStyle name="Input 3 5 3 2 2" xfId="1544" xr:uid="{00000000-0005-0000-0000-00009C050000}"/>
    <cellStyle name="Input 3 5 3 2 3" xfId="2093" xr:uid="{00000000-0005-0000-0000-00009D050000}"/>
    <cellStyle name="Input 3 5 3 3" xfId="1275" xr:uid="{00000000-0005-0000-0000-00009E050000}"/>
    <cellStyle name="Input 3 5 3 4" xfId="1824" xr:uid="{00000000-0005-0000-0000-00009F050000}"/>
    <cellStyle name="Input 3 5 4" xfId="795" xr:uid="{00000000-0005-0000-0000-0000A0050000}"/>
    <cellStyle name="Input 3 5 4 2" xfId="1363" xr:uid="{00000000-0005-0000-0000-0000A1050000}"/>
    <cellStyle name="Input 3 5 4 3" xfId="1912" xr:uid="{00000000-0005-0000-0000-0000A2050000}"/>
    <cellStyle name="Input 3 5 5" xfId="1092" xr:uid="{00000000-0005-0000-0000-0000A3050000}"/>
    <cellStyle name="Input 3 5 6" xfId="1641" xr:uid="{00000000-0005-0000-0000-0000A4050000}"/>
    <cellStyle name="Input 3 6" xfId="492" xr:uid="{00000000-0005-0000-0000-0000A5050000}"/>
    <cellStyle name="Input 3 6 2" xfId="600" xr:uid="{00000000-0005-0000-0000-0000A6050000}"/>
    <cellStyle name="Input 3 6 2 2" xfId="869" xr:uid="{00000000-0005-0000-0000-0000A7050000}"/>
    <cellStyle name="Input 3 6 2 2 2" xfId="1437" xr:uid="{00000000-0005-0000-0000-0000A8050000}"/>
    <cellStyle name="Input 3 6 2 2 3" xfId="1986" xr:uid="{00000000-0005-0000-0000-0000A9050000}"/>
    <cellStyle name="Input 3 6 2 3" xfId="1168" xr:uid="{00000000-0005-0000-0000-0000AA050000}"/>
    <cellStyle name="Input 3 6 2 4" xfId="1717" xr:uid="{00000000-0005-0000-0000-0000AB050000}"/>
    <cellStyle name="Input 3 6 3" xfId="686" xr:uid="{00000000-0005-0000-0000-0000AC050000}"/>
    <cellStyle name="Input 3 6 3 2" xfId="955" xr:uid="{00000000-0005-0000-0000-0000AD050000}"/>
    <cellStyle name="Input 3 6 3 2 2" xfId="1523" xr:uid="{00000000-0005-0000-0000-0000AE050000}"/>
    <cellStyle name="Input 3 6 3 2 3" xfId="2072" xr:uid="{00000000-0005-0000-0000-0000AF050000}"/>
    <cellStyle name="Input 3 6 3 3" xfId="1254" xr:uid="{00000000-0005-0000-0000-0000B0050000}"/>
    <cellStyle name="Input 3 6 3 4" xfId="1803" xr:uid="{00000000-0005-0000-0000-0000B1050000}"/>
    <cellStyle name="Input 3 6 4" xfId="764" xr:uid="{00000000-0005-0000-0000-0000B2050000}"/>
    <cellStyle name="Input 3 6 4 2" xfId="1332" xr:uid="{00000000-0005-0000-0000-0000B3050000}"/>
    <cellStyle name="Input 3 6 4 3" xfId="1881" xr:uid="{00000000-0005-0000-0000-0000B4050000}"/>
    <cellStyle name="Input 3 6 5" xfId="1061" xr:uid="{00000000-0005-0000-0000-0000B5050000}"/>
    <cellStyle name="Input 3 6 6" xfId="1610" xr:uid="{00000000-0005-0000-0000-0000B6050000}"/>
    <cellStyle name="Input 3 7" xfId="508" xr:uid="{00000000-0005-0000-0000-0000B7050000}"/>
    <cellStyle name="Input 3 7 2" xfId="616" xr:uid="{00000000-0005-0000-0000-0000B8050000}"/>
    <cellStyle name="Input 3 7 2 2" xfId="885" xr:uid="{00000000-0005-0000-0000-0000B9050000}"/>
    <cellStyle name="Input 3 7 2 2 2" xfId="1453" xr:uid="{00000000-0005-0000-0000-0000BA050000}"/>
    <cellStyle name="Input 3 7 2 2 3" xfId="2002" xr:uid="{00000000-0005-0000-0000-0000BB050000}"/>
    <cellStyle name="Input 3 7 2 3" xfId="1184" xr:uid="{00000000-0005-0000-0000-0000BC050000}"/>
    <cellStyle name="Input 3 7 2 4" xfId="1733" xr:uid="{00000000-0005-0000-0000-0000BD050000}"/>
    <cellStyle name="Input 3 7 3" xfId="698" xr:uid="{00000000-0005-0000-0000-0000BE050000}"/>
    <cellStyle name="Input 3 7 3 2" xfId="967" xr:uid="{00000000-0005-0000-0000-0000BF050000}"/>
    <cellStyle name="Input 3 7 3 2 2" xfId="1535" xr:uid="{00000000-0005-0000-0000-0000C0050000}"/>
    <cellStyle name="Input 3 7 3 2 3" xfId="2084" xr:uid="{00000000-0005-0000-0000-0000C1050000}"/>
    <cellStyle name="Input 3 7 3 3" xfId="1266" xr:uid="{00000000-0005-0000-0000-0000C2050000}"/>
    <cellStyle name="Input 3 7 3 4" xfId="1815" xr:uid="{00000000-0005-0000-0000-0000C3050000}"/>
    <cellStyle name="Input 3 7 4" xfId="780" xr:uid="{00000000-0005-0000-0000-0000C4050000}"/>
    <cellStyle name="Input 3 7 4 2" xfId="1348" xr:uid="{00000000-0005-0000-0000-0000C5050000}"/>
    <cellStyle name="Input 3 7 4 3" xfId="1897" xr:uid="{00000000-0005-0000-0000-0000C6050000}"/>
    <cellStyle name="Input 3 7 5" xfId="1077" xr:uid="{00000000-0005-0000-0000-0000C7050000}"/>
    <cellStyle name="Input 3 7 6" xfId="1626" xr:uid="{00000000-0005-0000-0000-0000C8050000}"/>
    <cellStyle name="Input 3 8" xfId="473" xr:uid="{00000000-0005-0000-0000-0000C9050000}"/>
    <cellStyle name="Input 3 8 2" xfId="581" xr:uid="{00000000-0005-0000-0000-0000CA050000}"/>
    <cellStyle name="Input 3 8 2 2" xfId="850" xr:uid="{00000000-0005-0000-0000-0000CB050000}"/>
    <cellStyle name="Input 3 8 2 2 2" xfId="1418" xr:uid="{00000000-0005-0000-0000-0000CC050000}"/>
    <cellStyle name="Input 3 8 2 2 3" xfId="1967" xr:uid="{00000000-0005-0000-0000-0000CD050000}"/>
    <cellStyle name="Input 3 8 2 3" xfId="1149" xr:uid="{00000000-0005-0000-0000-0000CE050000}"/>
    <cellStyle name="Input 3 8 2 4" xfId="1698" xr:uid="{00000000-0005-0000-0000-0000CF050000}"/>
    <cellStyle name="Input 3 8 3" xfId="670" xr:uid="{00000000-0005-0000-0000-0000D0050000}"/>
    <cellStyle name="Input 3 8 3 2" xfId="939" xr:uid="{00000000-0005-0000-0000-0000D1050000}"/>
    <cellStyle name="Input 3 8 3 2 2" xfId="1507" xr:uid="{00000000-0005-0000-0000-0000D2050000}"/>
    <cellStyle name="Input 3 8 3 2 3" xfId="2056" xr:uid="{00000000-0005-0000-0000-0000D3050000}"/>
    <cellStyle name="Input 3 8 3 3" xfId="1238" xr:uid="{00000000-0005-0000-0000-0000D4050000}"/>
    <cellStyle name="Input 3 8 3 4" xfId="1787" xr:uid="{00000000-0005-0000-0000-0000D5050000}"/>
    <cellStyle name="Input 3 8 4" xfId="467" xr:uid="{00000000-0005-0000-0000-0000D6050000}"/>
    <cellStyle name="Input 3 8 4 2" xfId="1036" xr:uid="{00000000-0005-0000-0000-0000D7050000}"/>
    <cellStyle name="Input 3 8 4 3" xfId="1585" xr:uid="{00000000-0005-0000-0000-0000D8050000}"/>
    <cellStyle name="Input 3 8 5" xfId="1042" xr:uid="{00000000-0005-0000-0000-0000D9050000}"/>
    <cellStyle name="Input 3 8 6" xfId="1591" xr:uid="{00000000-0005-0000-0000-0000DA050000}"/>
    <cellStyle name="Input 3 9" xfId="524" xr:uid="{00000000-0005-0000-0000-0000DB050000}"/>
    <cellStyle name="Input 3 9 2" xfId="632" xr:uid="{00000000-0005-0000-0000-0000DC050000}"/>
    <cellStyle name="Input 3 9 2 2" xfId="901" xr:uid="{00000000-0005-0000-0000-0000DD050000}"/>
    <cellStyle name="Input 3 9 2 2 2" xfId="1469" xr:uid="{00000000-0005-0000-0000-0000DE050000}"/>
    <cellStyle name="Input 3 9 2 2 3" xfId="2018" xr:uid="{00000000-0005-0000-0000-0000DF050000}"/>
    <cellStyle name="Input 3 9 2 3" xfId="1200" xr:uid="{00000000-0005-0000-0000-0000E0050000}"/>
    <cellStyle name="Input 3 9 2 4" xfId="1749" xr:uid="{00000000-0005-0000-0000-0000E1050000}"/>
    <cellStyle name="Input 3 9 3" xfId="708" xr:uid="{00000000-0005-0000-0000-0000E2050000}"/>
    <cellStyle name="Input 3 9 3 2" xfId="977" xr:uid="{00000000-0005-0000-0000-0000E3050000}"/>
    <cellStyle name="Input 3 9 3 2 2" xfId="1545" xr:uid="{00000000-0005-0000-0000-0000E4050000}"/>
    <cellStyle name="Input 3 9 3 2 3" xfId="2094" xr:uid="{00000000-0005-0000-0000-0000E5050000}"/>
    <cellStyle name="Input 3 9 3 3" xfId="1276" xr:uid="{00000000-0005-0000-0000-0000E6050000}"/>
    <cellStyle name="Input 3 9 3 4" xfId="1825" xr:uid="{00000000-0005-0000-0000-0000E7050000}"/>
    <cellStyle name="Input 3 9 4" xfId="796" xr:uid="{00000000-0005-0000-0000-0000E8050000}"/>
    <cellStyle name="Input 3 9 4 2" xfId="1364" xr:uid="{00000000-0005-0000-0000-0000E9050000}"/>
    <cellStyle name="Input 3 9 4 3" xfId="1913" xr:uid="{00000000-0005-0000-0000-0000EA050000}"/>
    <cellStyle name="Input 3 9 5" xfId="1093" xr:uid="{00000000-0005-0000-0000-0000EB050000}"/>
    <cellStyle name="Input 3 9 6" xfId="1642" xr:uid="{00000000-0005-0000-0000-0000EC050000}"/>
    <cellStyle name="Input 4" xfId="365" xr:uid="{00000000-0005-0000-0000-0000ED050000}"/>
    <cellStyle name="Input 5" xfId="2174" xr:uid="{00000000-0005-0000-0000-0000EE050000}"/>
    <cellStyle name="Invoer 2" xfId="234" xr:uid="{00000000-0005-0000-0000-0000EF050000}"/>
    <cellStyle name="ISC" xfId="235" xr:uid="{00000000-0005-0000-0000-0000F0050000}"/>
    <cellStyle name="isced" xfId="236" xr:uid="{00000000-0005-0000-0000-0000F1050000}"/>
    <cellStyle name="ISCED Titles" xfId="237" xr:uid="{00000000-0005-0000-0000-0000F2050000}"/>
    <cellStyle name="Komma 2" xfId="238" xr:uid="{00000000-0005-0000-0000-0000F3050000}"/>
    <cellStyle name="Kop 1 2" xfId="239" xr:uid="{00000000-0005-0000-0000-0000F4050000}"/>
    <cellStyle name="Kop 2 2" xfId="240" xr:uid="{00000000-0005-0000-0000-0000F5050000}"/>
    <cellStyle name="Kop 3 2" xfId="241" xr:uid="{00000000-0005-0000-0000-0000F6050000}"/>
    <cellStyle name="Kop 4 2" xfId="242" xr:uid="{00000000-0005-0000-0000-0000F7050000}"/>
    <cellStyle name="level1a" xfId="243" xr:uid="{00000000-0005-0000-0000-0000F8050000}"/>
    <cellStyle name="level2" xfId="244" xr:uid="{00000000-0005-0000-0000-0000F9050000}"/>
    <cellStyle name="level2 2" xfId="2225" xr:uid="{00000000-0005-0000-0000-0000FA050000}"/>
    <cellStyle name="level2a" xfId="245" xr:uid="{00000000-0005-0000-0000-0000FB050000}"/>
    <cellStyle name="level3" xfId="246" xr:uid="{00000000-0005-0000-0000-0000FC050000}"/>
    <cellStyle name="Linked Cell" xfId="57" builtinId="24" customBuiltin="1"/>
    <cellStyle name="Linked Cell 2" xfId="39" xr:uid="{00000000-0005-0000-0000-0000FE050000}"/>
    <cellStyle name="Linked Cell 2 2" xfId="247" xr:uid="{00000000-0005-0000-0000-0000FF050000}"/>
    <cellStyle name="Linked Cell 3" xfId="388" xr:uid="{00000000-0005-0000-0000-000000060000}"/>
    <cellStyle name="Linked Cell 4" xfId="366" xr:uid="{00000000-0005-0000-0000-000001060000}"/>
    <cellStyle name="Linked Cell 5" xfId="2177" xr:uid="{00000000-0005-0000-0000-000002060000}"/>
    <cellStyle name="Migliaia (0)_conti99" xfId="248" xr:uid="{00000000-0005-0000-0000-000003060000}"/>
    <cellStyle name="Migliaia_OverallmatrixUFEtemplate07" xfId="389" xr:uid="{00000000-0005-0000-0000-000004060000}"/>
    <cellStyle name="Milliers [0]_8GRAD" xfId="249" xr:uid="{00000000-0005-0000-0000-000005060000}"/>
    <cellStyle name="Milliers_8GRAD" xfId="250" xr:uid="{00000000-0005-0000-0000-000006060000}"/>
    <cellStyle name="Monétaire [0]_8GRAD" xfId="251" xr:uid="{00000000-0005-0000-0000-000007060000}"/>
    <cellStyle name="Monétaire_8GRAD" xfId="252" xr:uid="{00000000-0005-0000-0000-000008060000}"/>
    <cellStyle name="Neutraal 2" xfId="253" xr:uid="{00000000-0005-0000-0000-000009060000}"/>
    <cellStyle name="Neutral" xfId="53" builtinId="28" customBuiltin="1"/>
    <cellStyle name="Neutral 2" xfId="40" xr:uid="{00000000-0005-0000-0000-00000B060000}"/>
    <cellStyle name="Neutral 2 2" xfId="254" xr:uid="{00000000-0005-0000-0000-00000C060000}"/>
    <cellStyle name="Neutral 3" xfId="390" xr:uid="{00000000-0005-0000-0000-00000D060000}"/>
    <cellStyle name="Neutral 4" xfId="367" xr:uid="{00000000-0005-0000-0000-00000E060000}"/>
    <cellStyle name="Neutral 5" xfId="2173" xr:uid="{00000000-0005-0000-0000-00000F060000}"/>
    <cellStyle name="Neutrale" xfId="255" xr:uid="{00000000-0005-0000-0000-000010060000}"/>
    <cellStyle name="Normal" xfId="0" builtinId="0"/>
    <cellStyle name="Normal 1" xfId="391" xr:uid="{00000000-0005-0000-0000-000012060000}"/>
    <cellStyle name="Normal 1 2" xfId="392" xr:uid="{00000000-0005-0000-0000-000013060000}"/>
    <cellStyle name="Normal 10" xfId="2129" xr:uid="{00000000-0005-0000-0000-000014060000}"/>
    <cellStyle name="Normal 10 2" xfId="2234" xr:uid="{00000000-0005-0000-0000-000015060000}"/>
    <cellStyle name="Normal 11" xfId="2142" xr:uid="{00000000-0005-0000-0000-000016060000}"/>
    <cellStyle name="Normal 11 2" xfId="2245" xr:uid="{00000000-0005-0000-0000-000017060000}"/>
    <cellStyle name="Normal 11 2 2" xfId="2308" xr:uid="{00000000-0005-0000-0000-000018060000}"/>
    <cellStyle name="Normal 11 2 2 2" xfId="2472" xr:uid="{00000000-0005-0000-0000-000019060000}"/>
    <cellStyle name="Normal 11 2 2 2 2" xfId="2774" xr:uid="{00000000-0005-0000-0000-00001A060000}"/>
    <cellStyle name="Normal 11 2 2 2 2 2" xfId="3374" xr:uid="{00000000-0005-0000-0000-00001B060000}"/>
    <cellStyle name="Normal 11 2 2 2 2 2 2" xfId="4594" xr:uid="{00000000-0005-0000-0000-00001C060000}"/>
    <cellStyle name="Normal 11 2 2 2 2 3" xfId="3994" xr:uid="{00000000-0005-0000-0000-00001D060000}"/>
    <cellStyle name="Normal 11 2 2 2 3" xfId="3074" xr:uid="{00000000-0005-0000-0000-00001E060000}"/>
    <cellStyle name="Normal 11 2 2 2 3 2" xfId="4294" xr:uid="{00000000-0005-0000-0000-00001F060000}"/>
    <cellStyle name="Normal 11 2 2 2 4" xfId="3694" xr:uid="{00000000-0005-0000-0000-000020060000}"/>
    <cellStyle name="Normal 11 2 2 3" xfId="2614" xr:uid="{00000000-0005-0000-0000-000021060000}"/>
    <cellStyle name="Normal 11 2 2 3 2" xfId="3214" xr:uid="{00000000-0005-0000-0000-000022060000}"/>
    <cellStyle name="Normal 11 2 2 3 2 2" xfId="4434" xr:uid="{00000000-0005-0000-0000-000023060000}"/>
    <cellStyle name="Normal 11 2 2 3 3" xfId="3834" xr:uid="{00000000-0005-0000-0000-000024060000}"/>
    <cellStyle name="Normal 11 2 2 4" xfId="2914" xr:uid="{00000000-0005-0000-0000-000025060000}"/>
    <cellStyle name="Normal 11 2 2 4 2" xfId="4134" xr:uid="{00000000-0005-0000-0000-000026060000}"/>
    <cellStyle name="Normal 11 2 2 5" xfId="3534" xr:uid="{00000000-0005-0000-0000-000027060000}"/>
    <cellStyle name="Normal 11 2 3" xfId="2409" xr:uid="{00000000-0005-0000-0000-000028060000}"/>
    <cellStyle name="Normal 11 2 3 2" xfId="2711" xr:uid="{00000000-0005-0000-0000-000029060000}"/>
    <cellStyle name="Normal 11 2 3 2 2" xfId="3311" xr:uid="{00000000-0005-0000-0000-00002A060000}"/>
    <cellStyle name="Normal 11 2 3 2 2 2" xfId="4531" xr:uid="{00000000-0005-0000-0000-00002B060000}"/>
    <cellStyle name="Normal 11 2 3 2 3" xfId="3931" xr:uid="{00000000-0005-0000-0000-00002C060000}"/>
    <cellStyle name="Normal 11 2 3 3" xfId="3011" xr:uid="{00000000-0005-0000-0000-00002D060000}"/>
    <cellStyle name="Normal 11 2 3 3 2" xfId="4231" xr:uid="{00000000-0005-0000-0000-00002E060000}"/>
    <cellStyle name="Normal 11 2 3 4" xfId="3631" xr:uid="{00000000-0005-0000-0000-00002F060000}"/>
    <cellStyle name="Normal 11 2 4" xfId="2547" xr:uid="{00000000-0005-0000-0000-000030060000}"/>
    <cellStyle name="Normal 11 2 4 2" xfId="3147" xr:uid="{00000000-0005-0000-0000-000031060000}"/>
    <cellStyle name="Normal 11 2 4 2 2" xfId="4367" xr:uid="{00000000-0005-0000-0000-000032060000}"/>
    <cellStyle name="Normal 11 2 4 3" xfId="3767" xr:uid="{00000000-0005-0000-0000-000033060000}"/>
    <cellStyle name="Normal 11 2 5" xfId="2847" xr:uid="{00000000-0005-0000-0000-000034060000}"/>
    <cellStyle name="Normal 11 2 5 2" xfId="4067" xr:uid="{00000000-0005-0000-0000-000035060000}"/>
    <cellStyle name="Normal 11 2 6" xfId="3471" xr:uid="{00000000-0005-0000-0000-000036060000}"/>
    <cellStyle name="Normal 11 3" xfId="2149" xr:uid="{00000000-0005-0000-0000-000037060000}"/>
    <cellStyle name="Normal 11 4" xfId="2357" xr:uid="{00000000-0005-0000-0000-000038060000}"/>
    <cellStyle name="Normal 11 4 2" xfId="2659" xr:uid="{00000000-0005-0000-0000-000039060000}"/>
    <cellStyle name="Normal 11 4 2 2" xfId="3259" xr:uid="{00000000-0005-0000-0000-00003A060000}"/>
    <cellStyle name="Normal 11 4 2 2 2" xfId="4479" xr:uid="{00000000-0005-0000-0000-00003B060000}"/>
    <cellStyle name="Normal 11 4 2 3" xfId="3879" xr:uid="{00000000-0005-0000-0000-00003C060000}"/>
    <cellStyle name="Normal 11 4 3" xfId="2959" xr:uid="{00000000-0005-0000-0000-00003D060000}"/>
    <cellStyle name="Normal 11 4 3 2" xfId="4179" xr:uid="{00000000-0005-0000-0000-00003E060000}"/>
    <cellStyle name="Normal 11 4 4" xfId="3579" xr:uid="{00000000-0005-0000-0000-00003F060000}"/>
    <cellStyle name="Normal 11 5" xfId="3419" xr:uid="{00000000-0005-0000-0000-000040060000}"/>
    <cellStyle name="Normal 12" xfId="2143" xr:uid="{00000000-0005-0000-0000-000041060000}"/>
    <cellStyle name="Normal 12 2" xfId="2246" xr:uid="{00000000-0005-0000-0000-000042060000}"/>
    <cellStyle name="Normal 12 2 2" xfId="2309" xr:uid="{00000000-0005-0000-0000-000043060000}"/>
    <cellStyle name="Normal 12 2 2 2" xfId="2473" xr:uid="{00000000-0005-0000-0000-000044060000}"/>
    <cellStyle name="Normal 12 2 2 2 2" xfId="2775" xr:uid="{00000000-0005-0000-0000-000045060000}"/>
    <cellStyle name="Normal 12 2 2 2 2 2" xfId="3375" xr:uid="{00000000-0005-0000-0000-000046060000}"/>
    <cellStyle name="Normal 12 2 2 2 2 2 2" xfId="4595" xr:uid="{00000000-0005-0000-0000-000047060000}"/>
    <cellStyle name="Normal 12 2 2 2 2 3" xfId="3995" xr:uid="{00000000-0005-0000-0000-000048060000}"/>
    <cellStyle name="Normal 12 2 2 2 3" xfId="3075" xr:uid="{00000000-0005-0000-0000-000049060000}"/>
    <cellStyle name="Normal 12 2 2 2 3 2" xfId="4295" xr:uid="{00000000-0005-0000-0000-00004A060000}"/>
    <cellStyle name="Normal 12 2 2 2 4" xfId="3695" xr:uid="{00000000-0005-0000-0000-00004B060000}"/>
    <cellStyle name="Normal 12 2 2 3" xfId="2615" xr:uid="{00000000-0005-0000-0000-00004C060000}"/>
    <cellStyle name="Normal 12 2 2 3 2" xfId="3215" xr:uid="{00000000-0005-0000-0000-00004D060000}"/>
    <cellStyle name="Normal 12 2 2 3 2 2" xfId="4435" xr:uid="{00000000-0005-0000-0000-00004E060000}"/>
    <cellStyle name="Normal 12 2 2 3 3" xfId="3835" xr:uid="{00000000-0005-0000-0000-00004F060000}"/>
    <cellStyle name="Normal 12 2 2 4" xfId="2915" xr:uid="{00000000-0005-0000-0000-000050060000}"/>
    <cellStyle name="Normal 12 2 2 4 2" xfId="4135" xr:uid="{00000000-0005-0000-0000-000051060000}"/>
    <cellStyle name="Normal 12 2 2 5" xfId="3535" xr:uid="{00000000-0005-0000-0000-000052060000}"/>
    <cellStyle name="Normal 12 2 3" xfId="2410" xr:uid="{00000000-0005-0000-0000-000053060000}"/>
    <cellStyle name="Normal 12 2 3 2" xfId="2712" xr:uid="{00000000-0005-0000-0000-000054060000}"/>
    <cellStyle name="Normal 12 2 3 2 2" xfId="3312" xr:uid="{00000000-0005-0000-0000-000055060000}"/>
    <cellStyle name="Normal 12 2 3 2 2 2" xfId="4532" xr:uid="{00000000-0005-0000-0000-000056060000}"/>
    <cellStyle name="Normal 12 2 3 2 3" xfId="3932" xr:uid="{00000000-0005-0000-0000-000057060000}"/>
    <cellStyle name="Normal 12 2 3 3" xfId="3012" xr:uid="{00000000-0005-0000-0000-000058060000}"/>
    <cellStyle name="Normal 12 2 3 3 2" xfId="4232" xr:uid="{00000000-0005-0000-0000-000059060000}"/>
    <cellStyle name="Normal 12 2 3 4" xfId="3632" xr:uid="{00000000-0005-0000-0000-00005A060000}"/>
    <cellStyle name="Normal 12 2 4" xfId="2548" xr:uid="{00000000-0005-0000-0000-00005B060000}"/>
    <cellStyle name="Normal 12 2 4 2" xfId="3148" xr:uid="{00000000-0005-0000-0000-00005C060000}"/>
    <cellStyle name="Normal 12 2 4 2 2" xfId="4368" xr:uid="{00000000-0005-0000-0000-00005D060000}"/>
    <cellStyle name="Normal 12 2 4 3" xfId="3768" xr:uid="{00000000-0005-0000-0000-00005E060000}"/>
    <cellStyle name="Normal 12 2 5" xfId="2848" xr:uid="{00000000-0005-0000-0000-00005F060000}"/>
    <cellStyle name="Normal 12 2 5 2" xfId="4068" xr:uid="{00000000-0005-0000-0000-000060060000}"/>
    <cellStyle name="Normal 12 2 6" xfId="3472" xr:uid="{00000000-0005-0000-0000-000061060000}"/>
    <cellStyle name="Normal 12 3" xfId="2259" xr:uid="{00000000-0005-0000-0000-000062060000}"/>
    <cellStyle name="Normal 12 3 2" xfId="2423" xr:uid="{00000000-0005-0000-0000-000063060000}"/>
    <cellStyle name="Normal 12 3 2 2" xfId="2725" xr:uid="{00000000-0005-0000-0000-000064060000}"/>
    <cellStyle name="Normal 12 3 2 2 2" xfId="3325" xr:uid="{00000000-0005-0000-0000-000065060000}"/>
    <cellStyle name="Normal 12 3 2 2 2 2" xfId="4545" xr:uid="{00000000-0005-0000-0000-000066060000}"/>
    <cellStyle name="Normal 12 3 2 2 3" xfId="3945" xr:uid="{00000000-0005-0000-0000-000067060000}"/>
    <cellStyle name="Normal 12 3 2 3" xfId="3025" xr:uid="{00000000-0005-0000-0000-000068060000}"/>
    <cellStyle name="Normal 12 3 2 3 2" xfId="4245" xr:uid="{00000000-0005-0000-0000-000069060000}"/>
    <cellStyle name="Normal 12 3 2 4" xfId="3645" xr:uid="{00000000-0005-0000-0000-00006A060000}"/>
    <cellStyle name="Normal 12 3 3" xfId="2565" xr:uid="{00000000-0005-0000-0000-00006B060000}"/>
    <cellStyle name="Normal 12 3 3 2" xfId="3165" xr:uid="{00000000-0005-0000-0000-00006C060000}"/>
    <cellStyle name="Normal 12 3 3 2 2" xfId="4385" xr:uid="{00000000-0005-0000-0000-00006D060000}"/>
    <cellStyle name="Normal 12 3 3 3" xfId="3785" xr:uid="{00000000-0005-0000-0000-00006E060000}"/>
    <cellStyle name="Normal 12 3 4" xfId="2865" xr:uid="{00000000-0005-0000-0000-00006F060000}"/>
    <cellStyle name="Normal 12 3 4 2" xfId="4085" xr:uid="{00000000-0005-0000-0000-000070060000}"/>
    <cellStyle name="Normal 12 3 5" xfId="3485" xr:uid="{00000000-0005-0000-0000-000071060000}"/>
    <cellStyle name="Normal 12 4" xfId="2358" xr:uid="{00000000-0005-0000-0000-000072060000}"/>
    <cellStyle name="Normal 12 4 2" xfId="2660" xr:uid="{00000000-0005-0000-0000-000073060000}"/>
    <cellStyle name="Normal 12 4 2 2" xfId="3260" xr:uid="{00000000-0005-0000-0000-000074060000}"/>
    <cellStyle name="Normal 12 4 2 2 2" xfId="4480" xr:uid="{00000000-0005-0000-0000-000075060000}"/>
    <cellStyle name="Normal 12 4 2 3" xfId="3880" xr:uid="{00000000-0005-0000-0000-000076060000}"/>
    <cellStyle name="Normal 12 4 3" xfId="2960" xr:uid="{00000000-0005-0000-0000-000077060000}"/>
    <cellStyle name="Normal 12 4 3 2" xfId="4180" xr:uid="{00000000-0005-0000-0000-000078060000}"/>
    <cellStyle name="Normal 12 4 4" xfId="3580" xr:uid="{00000000-0005-0000-0000-000079060000}"/>
    <cellStyle name="Normal 12 5" xfId="2491" xr:uid="{00000000-0005-0000-0000-00007A060000}"/>
    <cellStyle name="Normal 12 5 2" xfId="3091" xr:uid="{00000000-0005-0000-0000-00007B060000}"/>
    <cellStyle name="Normal 12 5 2 2" xfId="4311" xr:uid="{00000000-0005-0000-0000-00007C060000}"/>
    <cellStyle name="Normal 12 5 3" xfId="3711" xr:uid="{00000000-0005-0000-0000-00007D060000}"/>
    <cellStyle name="Normal 12 6" xfId="2791" xr:uid="{00000000-0005-0000-0000-00007E060000}"/>
    <cellStyle name="Normal 12 6 2" xfId="4011" xr:uid="{00000000-0005-0000-0000-00007F060000}"/>
    <cellStyle name="Normal 12 7" xfId="3420" xr:uid="{00000000-0005-0000-0000-000080060000}"/>
    <cellStyle name="Normal 13" xfId="2160" xr:uid="{00000000-0005-0000-0000-000081060000}"/>
    <cellStyle name="Normal 13 2" xfId="2270" xr:uid="{00000000-0005-0000-0000-000082060000}"/>
    <cellStyle name="Normal 13 2 2" xfId="2434" xr:uid="{00000000-0005-0000-0000-000083060000}"/>
    <cellStyle name="Normal 13 2 2 2" xfId="2736" xr:uid="{00000000-0005-0000-0000-000084060000}"/>
    <cellStyle name="Normal 13 2 2 2 2" xfId="3336" xr:uid="{00000000-0005-0000-0000-000085060000}"/>
    <cellStyle name="Normal 13 2 2 2 2 2" xfId="4556" xr:uid="{00000000-0005-0000-0000-000086060000}"/>
    <cellStyle name="Normal 13 2 2 2 3" xfId="3956" xr:uid="{00000000-0005-0000-0000-000087060000}"/>
    <cellStyle name="Normal 13 2 2 3" xfId="3036" xr:uid="{00000000-0005-0000-0000-000088060000}"/>
    <cellStyle name="Normal 13 2 2 3 2" xfId="4256" xr:uid="{00000000-0005-0000-0000-000089060000}"/>
    <cellStyle name="Normal 13 2 2 4" xfId="3656" xr:uid="{00000000-0005-0000-0000-00008A060000}"/>
    <cellStyle name="Normal 13 2 3" xfId="2576" xr:uid="{00000000-0005-0000-0000-00008B060000}"/>
    <cellStyle name="Normal 13 2 3 2" xfId="3176" xr:uid="{00000000-0005-0000-0000-00008C060000}"/>
    <cellStyle name="Normal 13 2 3 2 2" xfId="4396" xr:uid="{00000000-0005-0000-0000-00008D060000}"/>
    <cellStyle name="Normal 13 2 3 3" xfId="3796" xr:uid="{00000000-0005-0000-0000-00008E060000}"/>
    <cellStyle name="Normal 13 2 4" xfId="2876" xr:uid="{00000000-0005-0000-0000-00008F060000}"/>
    <cellStyle name="Normal 13 2 4 2" xfId="4096" xr:uid="{00000000-0005-0000-0000-000090060000}"/>
    <cellStyle name="Normal 13 2 5" xfId="3496" xr:uid="{00000000-0005-0000-0000-000091060000}"/>
    <cellStyle name="Normal 13 3" xfId="2372" xr:uid="{00000000-0005-0000-0000-000092060000}"/>
    <cellStyle name="Normal 13 3 2" xfId="2674" xr:uid="{00000000-0005-0000-0000-000093060000}"/>
    <cellStyle name="Normal 13 3 2 2" xfId="3274" xr:uid="{00000000-0005-0000-0000-000094060000}"/>
    <cellStyle name="Normal 13 3 2 2 2" xfId="4494" xr:uid="{00000000-0005-0000-0000-000095060000}"/>
    <cellStyle name="Normal 13 3 2 3" xfId="3894" xr:uid="{00000000-0005-0000-0000-000096060000}"/>
    <cellStyle name="Normal 13 3 3" xfId="2974" xr:uid="{00000000-0005-0000-0000-000097060000}"/>
    <cellStyle name="Normal 13 3 3 2" xfId="4194" xr:uid="{00000000-0005-0000-0000-000098060000}"/>
    <cellStyle name="Normal 13 3 4" xfId="3594" xr:uid="{00000000-0005-0000-0000-000099060000}"/>
    <cellStyle name="Normal 13 4" xfId="2502" xr:uid="{00000000-0005-0000-0000-00009A060000}"/>
    <cellStyle name="Normal 13 4 2" xfId="3102" xr:uid="{00000000-0005-0000-0000-00009B060000}"/>
    <cellStyle name="Normal 13 4 2 2" xfId="4322" xr:uid="{00000000-0005-0000-0000-00009C060000}"/>
    <cellStyle name="Normal 13 4 3" xfId="3722" xr:uid="{00000000-0005-0000-0000-00009D060000}"/>
    <cellStyle name="Normal 13 5" xfId="2802" xr:uid="{00000000-0005-0000-0000-00009E060000}"/>
    <cellStyle name="Normal 13 5 2" xfId="4022" xr:uid="{00000000-0005-0000-0000-00009F060000}"/>
    <cellStyle name="Normal 13 6" xfId="3434" xr:uid="{00000000-0005-0000-0000-0000A0060000}"/>
    <cellStyle name="Normal 14" xfId="2315" xr:uid="{00000000-0005-0000-0000-0000A1060000}"/>
    <cellStyle name="Normal 14 2" xfId="2480" xr:uid="{00000000-0005-0000-0000-0000A2060000}"/>
    <cellStyle name="Normal 14 3" xfId="2479" xr:uid="{00000000-0005-0000-0000-0000A3060000}"/>
    <cellStyle name="Normal 15" xfId="2316" xr:uid="{00000000-0005-0000-0000-0000A4060000}"/>
    <cellStyle name="Normal 15 2" xfId="2621" xr:uid="{00000000-0005-0000-0000-0000A5060000}"/>
    <cellStyle name="Normal 15 2 2" xfId="3221" xr:uid="{00000000-0005-0000-0000-0000A6060000}"/>
    <cellStyle name="Normal 15 2 2 2" xfId="4441" xr:uid="{00000000-0005-0000-0000-0000A7060000}"/>
    <cellStyle name="Normal 15 2 3" xfId="3841" xr:uid="{00000000-0005-0000-0000-0000A8060000}"/>
    <cellStyle name="Normal 15 3" xfId="2921" xr:uid="{00000000-0005-0000-0000-0000A9060000}"/>
    <cellStyle name="Normal 15 3 2" xfId="4141" xr:uid="{00000000-0005-0000-0000-0000AA060000}"/>
    <cellStyle name="Normal 15 4" xfId="3541" xr:uid="{00000000-0005-0000-0000-0000AB060000}"/>
    <cellStyle name="Normal 16" xfId="3384" xr:uid="{00000000-0005-0000-0000-0000AC060000}"/>
    <cellStyle name="Normal 17" xfId="4601" xr:uid="{00000000-0005-0000-0000-0000AD060000}"/>
    <cellStyle name="Normal 17 2" xfId="4602" xr:uid="{00000000-0005-0000-0000-0000AE060000}"/>
    <cellStyle name="Normal 18" xfId="4603" xr:uid="{F9901149-DB17-455A-9141-A6533C413D13}"/>
    <cellStyle name="Normal 19" xfId="256" xr:uid="{00000000-0005-0000-0000-0000AF060000}"/>
    <cellStyle name="Normal 2" xfId="4" xr:uid="{00000000-0005-0000-0000-0000B0060000}"/>
    <cellStyle name="Normal 2 10" xfId="2164" xr:uid="{00000000-0005-0000-0000-0000B1060000}"/>
    <cellStyle name="Normal 2 2" xfId="127" xr:uid="{00000000-0005-0000-0000-0000B2060000}"/>
    <cellStyle name="Normal 2 2 2" xfId="257" xr:uid="{00000000-0005-0000-0000-0000B3060000}"/>
    <cellStyle name="Normal 2 2 2 2" xfId="449" xr:uid="{00000000-0005-0000-0000-0000B4060000}"/>
    <cellStyle name="Normal 2 2 2 3" xfId="393" xr:uid="{00000000-0005-0000-0000-0000B5060000}"/>
    <cellStyle name="Normal 2 2 2 4" xfId="2213" xr:uid="{00000000-0005-0000-0000-0000B6060000}"/>
    <cellStyle name="Normal 2 2 3" xfId="258" xr:uid="{00000000-0005-0000-0000-0000B7060000}"/>
    <cellStyle name="Normal 2 2 4" xfId="2207" xr:uid="{00000000-0005-0000-0000-0000B8060000}"/>
    <cellStyle name="Normal 2 2_GII2013_Mika_June07" xfId="136" xr:uid="{00000000-0005-0000-0000-0000B9060000}"/>
    <cellStyle name="Normal 2 3" xfId="134" xr:uid="{00000000-0005-0000-0000-0000BA060000}"/>
    <cellStyle name="Normal 2 3 2" xfId="259" xr:uid="{00000000-0005-0000-0000-0000BB060000}"/>
    <cellStyle name="Normal 2 3 3" xfId="2209" xr:uid="{00000000-0005-0000-0000-0000BC060000}"/>
    <cellStyle name="Normal 2 3 3 2" xfId="2295" xr:uid="{00000000-0005-0000-0000-0000BD060000}"/>
    <cellStyle name="Normal 2 3 3 2 2" xfId="2459" xr:uid="{00000000-0005-0000-0000-0000BE060000}"/>
    <cellStyle name="Normal 2 3 3 2 2 2" xfId="2761" xr:uid="{00000000-0005-0000-0000-0000BF060000}"/>
    <cellStyle name="Normal 2 3 3 2 2 2 2" xfId="3361" xr:uid="{00000000-0005-0000-0000-0000C0060000}"/>
    <cellStyle name="Normal 2 3 3 2 2 2 2 2" xfId="4581" xr:uid="{00000000-0005-0000-0000-0000C1060000}"/>
    <cellStyle name="Normal 2 3 3 2 2 2 3" xfId="3981" xr:uid="{00000000-0005-0000-0000-0000C2060000}"/>
    <cellStyle name="Normal 2 3 3 2 2 3" xfId="3061" xr:uid="{00000000-0005-0000-0000-0000C3060000}"/>
    <cellStyle name="Normal 2 3 3 2 2 3 2" xfId="4281" xr:uid="{00000000-0005-0000-0000-0000C4060000}"/>
    <cellStyle name="Normal 2 3 3 2 2 4" xfId="3681" xr:uid="{00000000-0005-0000-0000-0000C5060000}"/>
    <cellStyle name="Normal 2 3 3 2 3" xfId="2601" xr:uid="{00000000-0005-0000-0000-0000C6060000}"/>
    <cellStyle name="Normal 2 3 3 2 3 2" xfId="3201" xr:uid="{00000000-0005-0000-0000-0000C7060000}"/>
    <cellStyle name="Normal 2 3 3 2 3 2 2" xfId="4421" xr:uid="{00000000-0005-0000-0000-0000C8060000}"/>
    <cellStyle name="Normal 2 3 3 2 3 3" xfId="3821" xr:uid="{00000000-0005-0000-0000-0000C9060000}"/>
    <cellStyle name="Normal 2 3 3 2 4" xfId="2901" xr:uid="{00000000-0005-0000-0000-0000CA060000}"/>
    <cellStyle name="Normal 2 3 3 2 4 2" xfId="4121" xr:uid="{00000000-0005-0000-0000-0000CB060000}"/>
    <cellStyle name="Normal 2 3 3 2 5" xfId="3521" xr:uid="{00000000-0005-0000-0000-0000CC060000}"/>
    <cellStyle name="Normal 2 3 3 3" xfId="2389" xr:uid="{00000000-0005-0000-0000-0000CD060000}"/>
    <cellStyle name="Normal 2 3 3 3 2" xfId="2691" xr:uid="{00000000-0005-0000-0000-0000CE060000}"/>
    <cellStyle name="Normal 2 3 3 3 2 2" xfId="3291" xr:uid="{00000000-0005-0000-0000-0000CF060000}"/>
    <cellStyle name="Normal 2 3 3 3 2 2 2" xfId="4511" xr:uid="{00000000-0005-0000-0000-0000D0060000}"/>
    <cellStyle name="Normal 2 3 3 3 2 3" xfId="3911" xr:uid="{00000000-0005-0000-0000-0000D1060000}"/>
    <cellStyle name="Normal 2 3 3 3 3" xfId="2991" xr:uid="{00000000-0005-0000-0000-0000D2060000}"/>
    <cellStyle name="Normal 2 3 3 3 3 2" xfId="4211" xr:uid="{00000000-0005-0000-0000-0000D3060000}"/>
    <cellStyle name="Normal 2 3 3 3 4" xfId="3611" xr:uid="{00000000-0005-0000-0000-0000D4060000}"/>
    <cellStyle name="Normal 2 3 3 4" xfId="2527" xr:uid="{00000000-0005-0000-0000-0000D5060000}"/>
    <cellStyle name="Normal 2 3 3 4 2" xfId="3127" xr:uid="{00000000-0005-0000-0000-0000D6060000}"/>
    <cellStyle name="Normal 2 3 3 4 2 2" xfId="4347" xr:uid="{00000000-0005-0000-0000-0000D7060000}"/>
    <cellStyle name="Normal 2 3 3 4 3" xfId="3747" xr:uid="{00000000-0005-0000-0000-0000D8060000}"/>
    <cellStyle name="Normal 2 3 3 5" xfId="2827" xr:uid="{00000000-0005-0000-0000-0000D9060000}"/>
    <cellStyle name="Normal 2 3 3 5 2" xfId="4047" xr:uid="{00000000-0005-0000-0000-0000DA060000}"/>
    <cellStyle name="Normal 2 3 3 6" xfId="3451" xr:uid="{00000000-0005-0000-0000-0000DB060000}"/>
    <cellStyle name="Normal 2 3 4" xfId="2342" xr:uid="{00000000-0005-0000-0000-0000DC060000}"/>
    <cellStyle name="Normal 2 3 4 2" xfId="2646" xr:uid="{00000000-0005-0000-0000-0000DD060000}"/>
    <cellStyle name="Normal 2 3 4 2 2" xfId="3246" xr:uid="{00000000-0005-0000-0000-0000DE060000}"/>
    <cellStyle name="Normal 2 3 4 2 2 2" xfId="4466" xr:uid="{00000000-0005-0000-0000-0000DF060000}"/>
    <cellStyle name="Normal 2 3 4 2 3" xfId="3866" xr:uid="{00000000-0005-0000-0000-0000E0060000}"/>
    <cellStyle name="Normal 2 3 4 3" xfId="2946" xr:uid="{00000000-0005-0000-0000-0000E1060000}"/>
    <cellStyle name="Normal 2 3 4 3 2" xfId="4166" xr:uid="{00000000-0005-0000-0000-0000E2060000}"/>
    <cellStyle name="Normal 2 3 4 4" xfId="3566" xr:uid="{00000000-0005-0000-0000-0000E3060000}"/>
    <cellStyle name="Normal 2 3 5" xfId="3406" xr:uid="{00000000-0005-0000-0000-0000E4060000}"/>
    <cellStyle name="Normal 2 3_GII2013_Mika_June07" xfId="260" xr:uid="{00000000-0005-0000-0000-0000E5060000}"/>
    <cellStyle name="Normal 2 4" xfId="261" xr:uid="{00000000-0005-0000-0000-0000E6060000}"/>
    <cellStyle name="Normal 2 4 2" xfId="2133" xr:uid="{00000000-0005-0000-0000-0000E7060000}"/>
    <cellStyle name="Normal 2 4 3" xfId="2214" xr:uid="{00000000-0005-0000-0000-0000E8060000}"/>
    <cellStyle name="Normal 2 5" xfId="262" xr:uid="{00000000-0005-0000-0000-0000E9060000}"/>
    <cellStyle name="Normal 2 6" xfId="263" xr:uid="{00000000-0005-0000-0000-0000EA060000}"/>
    <cellStyle name="Normal 2 7" xfId="264" xr:uid="{00000000-0005-0000-0000-0000EB060000}"/>
    <cellStyle name="Normal 2 8" xfId="265" xr:uid="{00000000-0005-0000-0000-0000EC060000}"/>
    <cellStyle name="Normal 2 9" xfId="126" xr:uid="{00000000-0005-0000-0000-0000ED060000}"/>
    <cellStyle name="Normal 2_962010071P1G001" xfId="266" xr:uid="{00000000-0005-0000-0000-0000EE060000}"/>
    <cellStyle name="Normal 20" xfId="4605" xr:uid="{52DB5516-5C8D-4279-9B72-5AA022BA7DB1}"/>
    <cellStyle name="Normal 21" xfId="4606" xr:uid="{3E71EEC9-FD3C-46C4-A61A-7A9D1B00D365}"/>
    <cellStyle name="Normal 22" xfId="4607" xr:uid="{00000000-0005-0000-0000-000002120000}"/>
    <cellStyle name="Normal 23" xfId="4608" xr:uid="{00000000-0005-0000-0000-000003120000}"/>
    <cellStyle name="Normal 3" xfId="128" xr:uid="{00000000-0005-0000-0000-0000EF060000}"/>
    <cellStyle name="Normal 3 10" xfId="2345" xr:uid="{00000000-0005-0000-0000-0000F0060000}"/>
    <cellStyle name="Normal 3 2" xfId="267" xr:uid="{00000000-0005-0000-0000-0000F1060000}"/>
    <cellStyle name="Normal 3 2 2" xfId="268" xr:uid="{00000000-0005-0000-0000-0000F2060000}"/>
    <cellStyle name="Normal 3 2 3" xfId="394" xr:uid="{00000000-0005-0000-0000-0000F3060000}"/>
    <cellStyle name="Normal 3 2_SSI2012-Finaldata_JRCresults_2003" xfId="269" xr:uid="{00000000-0005-0000-0000-0000F4060000}"/>
    <cellStyle name="Normal 3 3" xfId="270" xr:uid="{00000000-0005-0000-0000-0000F5060000}"/>
    <cellStyle name="Normal 3 3 2" xfId="271" xr:uid="{00000000-0005-0000-0000-0000F6060000}"/>
    <cellStyle name="Normal 3 3_SSI2012-Finaldata_JRCresults_2003" xfId="272" xr:uid="{00000000-0005-0000-0000-0000F7060000}"/>
    <cellStyle name="Normal 3 4" xfId="273" xr:uid="{00000000-0005-0000-0000-0000F8060000}"/>
    <cellStyle name="Normal 3 5" xfId="2208" xr:uid="{00000000-0005-0000-0000-0000F9060000}"/>
    <cellStyle name="Normal 3 6" xfId="2224" xr:uid="{00000000-0005-0000-0000-0000FA060000}"/>
    <cellStyle name="Normal 3 7" xfId="2226" xr:uid="{00000000-0005-0000-0000-0000FB060000}"/>
    <cellStyle name="Normal 3 8" xfId="2341" xr:uid="{00000000-0005-0000-0000-0000FC060000}"/>
    <cellStyle name="Normal 3 9" xfId="2344" xr:uid="{00000000-0005-0000-0000-0000FD060000}"/>
    <cellStyle name="Normal 3_SSI2012-Finaldata_JRCresults_2003" xfId="274" xr:uid="{00000000-0005-0000-0000-0000FE060000}"/>
    <cellStyle name="Normal 4" xfId="275" xr:uid="{00000000-0005-0000-0000-0000FF060000}"/>
    <cellStyle name="Normal 4 2" xfId="409" xr:uid="{00000000-0005-0000-0000-000000070000}"/>
    <cellStyle name="Normal 4 3" xfId="2215" xr:uid="{00000000-0005-0000-0000-000001070000}"/>
    <cellStyle name="Normal 5" xfId="276" xr:uid="{00000000-0005-0000-0000-000002070000}"/>
    <cellStyle name="Normal 5 2" xfId="443" xr:uid="{00000000-0005-0000-0000-000003070000}"/>
    <cellStyle name="Normal 5 3" xfId="2216" xr:uid="{00000000-0005-0000-0000-000004070000}"/>
    <cellStyle name="Normal 6" xfId="277" xr:uid="{00000000-0005-0000-0000-000005070000}"/>
    <cellStyle name="Normal 6 2" xfId="278" xr:uid="{00000000-0005-0000-0000-000006070000}"/>
    <cellStyle name="Normal 6 2 2" xfId="2135" xr:uid="{00000000-0005-0000-0000-000007070000}"/>
    <cellStyle name="Normal 6 2 2 2" xfId="2152" xr:uid="{00000000-0005-0000-0000-000008070000}"/>
    <cellStyle name="Normal 6 2 2 2 2" xfId="2229" xr:uid="{00000000-0005-0000-0000-000009070000}"/>
    <cellStyle name="Normal 6 2 2 2 2 2" xfId="2396" xr:uid="{00000000-0005-0000-0000-00000A070000}"/>
    <cellStyle name="Normal 6 2 2 2 2 2 2" xfId="2698" xr:uid="{00000000-0005-0000-0000-00000B070000}"/>
    <cellStyle name="Normal 6 2 2 2 2 2 2 2" xfId="3298" xr:uid="{00000000-0005-0000-0000-00000C070000}"/>
    <cellStyle name="Normal 6 2 2 2 2 2 2 2 2" xfId="4518" xr:uid="{00000000-0005-0000-0000-00000D070000}"/>
    <cellStyle name="Normal 6 2 2 2 2 2 2 3" xfId="3918" xr:uid="{00000000-0005-0000-0000-00000E070000}"/>
    <cellStyle name="Normal 6 2 2 2 2 2 3" xfId="2998" xr:uid="{00000000-0005-0000-0000-00000F070000}"/>
    <cellStyle name="Normal 6 2 2 2 2 2 3 2" xfId="4218" xr:uid="{00000000-0005-0000-0000-000010070000}"/>
    <cellStyle name="Normal 6 2 2 2 2 2 4" xfId="3618" xr:uid="{00000000-0005-0000-0000-000011070000}"/>
    <cellStyle name="Normal 6 2 2 2 2 3" xfId="2534" xr:uid="{00000000-0005-0000-0000-000012070000}"/>
    <cellStyle name="Normal 6 2 2 2 2 3 2" xfId="3134" xr:uid="{00000000-0005-0000-0000-000013070000}"/>
    <cellStyle name="Normal 6 2 2 2 2 3 2 2" xfId="4354" xr:uid="{00000000-0005-0000-0000-000014070000}"/>
    <cellStyle name="Normal 6 2 2 2 2 3 3" xfId="3754" xr:uid="{00000000-0005-0000-0000-000015070000}"/>
    <cellStyle name="Normal 6 2 2 2 2 4" xfId="2834" xr:uid="{00000000-0005-0000-0000-000016070000}"/>
    <cellStyle name="Normal 6 2 2 2 2 4 2" xfId="4054" xr:uid="{00000000-0005-0000-0000-000017070000}"/>
    <cellStyle name="Normal 6 2 2 2 2 5" xfId="3458" xr:uid="{00000000-0005-0000-0000-000018070000}"/>
    <cellStyle name="Normal 6 2 2 2 3" xfId="2264" xr:uid="{00000000-0005-0000-0000-000019070000}"/>
    <cellStyle name="Normal 6 2 2 2 3 2" xfId="2428" xr:uid="{00000000-0005-0000-0000-00001A070000}"/>
    <cellStyle name="Normal 6 2 2 2 3 2 2" xfId="2730" xr:uid="{00000000-0005-0000-0000-00001B070000}"/>
    <cellStyle name="Normal 6 2 2 2 3 2 2 2" xfId="3330" xr:uid="{00000000-0005-0000-0000-00001C070000}"/>
    <cellStyle name="Normal 6 2 2 2 3 2 2 2 2" xfId="4550" xr:uid="{00000000-0005-0000-0000-00001D070000}"/>
    <cellStyle name="Normal 6 2 2 2 3 2 2 3" xfId="3950" xr:uid="{00000000-0005-0000-0000-00001E070000}"/>
    <cellStyle name="Normal 6 2 2 2 3 2 3" xfId="3030" xr:uid="{00000000-0005-0000-0000-00001F070000}"/>
    <cellStyle name="Normal 6 2 2 2 3 2 3 2" xfId="4250" xr:uid="{00000000-0005-0000-0000-000020070000}"/>
    <cellStyle name="Normal 6 2 2 2 3 2 4" xfId="3650" xr:uid="{00000000-0005-0000-0000-000021070000}"/>
    <cellStyle name="Normal 6 2 2 2 3 3" xfId="2570" xr:uid="{00000000-0005-0000-0000-000022070000}"/>
    <cellStyle name="Normal 6 2 2 2 3 3 2" xfId="3170" xr:uid="{00000000-0005-0000-0000-000023070000}"/>
    <cellStyle name="Normal 6 2 2 2 3 3 2 2" xfId="4390" xr:uid="{00000000-0005-0000-0000-000024070000}"/>
    <cellStyle name="Normal 6 2 2 2 3 3 3" xfId="3790" xr:uid="{00000000-0005-0000-0000-000025070000}"/>
    <cellStyle name="Normal 6 2 2 2 3 4" xfId="2870" xr:uid="{00000000-0005-0000-0000-000026070000}"/>
    <cellStyle name="Normal 6 2 2 2 3 4 2" xfId="4090" xr:uid="{00000000-0005-0000-0000-000027070000}"/>
    <cellStyle name="Normal 6 2 2 2 3 5" xfId="3490" xr:uid="{00000000-0005-0000-0000-000028070000}"/>
    <cellStyle name="Normal 6 2 2 2 4" xfId="2366" xr:uid="{00000000-0005-0000-0000-000029070000}"/>
    <cellStyle name="Normal 6 2 2 2 4 2" xfId="2668" xr:uid="{00000000-0005-0000-0000-00002A070000}"/>
    <cellStyle name="Normal 6 2 2 2 4 2 2" xfId="3268" xr:uid="{00000000-0005-0000-0000-00002B070000}"/>
    <cellStyle name="Normal 6 2 2 2 4 2 2 2" xfId="4488" xr:uid="{00000000-0005-0000-0000-00002C070000}"/>
    <cellStyle name="Normal 6 2 2 2 4 2 3" xfId="3888" xr:uid="{00000000-0005-0000-0000-00002D070000}"/>
    <cellStyle name="Normal 6 2 2 2 4 3" xfId="2968" xr:uid="{00000000-0005-0000-0000-00002E070000}"/>
    <cellStyle name="Normal 6 2 2 2 4 3 2" xfId="4188" xr:uid="{00000000-0005-0000-0000-00002F070000}"/>
    <cellStyle name="Normal 6 2 2 2 4 4" xfId="3588" xr:uid="{00000000-0005-0000-0000-000030070000}"/>
    <cellStyle name="Normal 6 2 2 2 5" xfId="2496" xr:uid="{00000000-0005-0000-0000-000031070000}"/>
    <cellStyle name="Normal 6 2 2 2 5 2" xfId="3096" xr:uid="{00000000-0005-0000-0000-000032070000}"/>
    <cellStyle name="Normal 6 2 2 2 5 2 2" xfId="4316" xr:uid="{00000000-0005-0000-0000-000033070000}"/>
    <cellStyle name="Normal 6 2 2 2 5 3" xfId="3716" xr:uid="{00000000-0005-0000-0000-000034070000}"/>
    <cellStyle name="Normal 6 2 2 2 6" xfId="2796" xr:uid="{00000000-0005-0000-0000-000035070000}"/>
    <cellStyle name="Normal 6 2 2 2 6 2" xfId="4016" xr:uid="{00000000-0005-0000-0000-000036070000}"/>
    <cellStyle name="Normal 6 2 2 2 7" xfId="3428" xr:uid="{00000000-0005-0000-0000-000037070000}"/>
    <cellStyle name="Normal 6 2 2 3" xfId="2238" xr:uid="{00000000-0005-0000-0000-000038070000}"/>
    <cellStyle name="Normal 6 2 2 3 2" xfId="2301" xr:uid="{00000000-0005-0000-0000-000039070000}"/>
    <cellStyle name="Normal 6 2 2 3 2 2" xfId="2465" xr:uid="{00000000-0005-0000-0000-00003A070000}"/>
    <cellStyle name="Normal 6 2 2 3 2 2 2" xfId="2767" xr:uid="{00000000-0005-0000-0000-00003B070000}"/>
    <cellStyle name="Normal 6 2 2 3 2 2 2 2" xfId="3367" xr:uid="{00000000-0005-0000-0000-00003C070000}"/>
    <cellStyle name="Normal 6 2 2 3 2 2 2 2 2" xfId="4587" xr:uid="{00000000-0005-0000-0000-00003D070000}"/>
    <cellStyle name="Normal 6 2 2 3 2 2 2 3" xfId="3987" xr:uid="{00000000-0005-0000-0000-00003E070000}"/>
    <cellStyle name="Normal 6 2 2 3 2 2 3" xfId="3067" xr:uid="{00000000-0005-0000-0000-00003F070000}"/>
    <cellStyle name="Normal 6 2 2 3 2 2 3 2" xfId="4287" xr:uid="{00000000-0005-0000-0000-000040070000}"/>
    <cellStyle name="Normal 6 2 2 3 2 2 4" xfId="3687" xr:uid="{00000000-0005-0000-0000-000041070000}"/>
    <cellStyle name="Normal 6 2 2 3 2 3" xfId="2607" xr:uid="{00000000-0005-0000-0000-000042070000}"/>
    <cellStyle name="Normal 6 2 2 3 2 3 2" xfId="3207" xr:uid="{00000000-0005-0000-0000-000043070000}"/>
    <cellStyle name="Normal 6 2 2 3 2 3 2 2" xfId="4427" xr:uid="{00000000-0005-0000-0000-000044070000}"/>
    <cellStyle name="Normal 6 2 2 3 2 3 3" xfId="3827" xr:uid="{00000000-0005-0000-0000-000045070000}"/>
    <cellStyle name="Normal 6 2 2 3 2 4" xfId="2907" xr:uid="{00000000-0005-0000-0000-000046070000}"/>
    <cellStyle name="Normal 6 2 2 3 2 4 2" xfId="4127" xr:uid="{00000000-0005-0000-0000-000047070000}"/>
    <cellStyle name="Normal 6 2 2 3 2 5" xfId="3527" xr:uid="{00000000-0005-0000-0000-000048070000}"/>
    <cellStyle name="Normal 6 2 2 3 3" xfId="2402" xr:uid="{00000000-0005-0000-0000-000049070000}"/>
    <cellStyle name="Normal 6 2 2 3 3 2" xfId="2704" xr:uid="{00000000-0005-0000-0000-00004A070000}"/>
    <cellStyle name="Normal 6 2 2 3 3 2 2" xfId="3304" xr:uid="{00000000-0005-0000-0000-00004B070000}"/>
    <cellStyle name="Normal 6 2 2 3 3 2 2 2" xfId="4524" xr:uid="{00000000-0005-0000-0000-00004C070000}"/>
    <cellStyle name="Normal 6 2 2 3 3 2 3" xfId="3924" xr:uid="{00000000-0005-0000-0000-00004D070000}"/>
    <cellStyle name="Normal 6 2 2 3 3 3" xfId="3004" xr:uid="{00000000-0005-0000-0000-00004E070000}"/>
    <cellStyle name="Normal 6 2 2 3 3 3 2" xfId="4224" xr:uid="{00000000-0005-0000-0000-00004F070000}"/>
    <cellStyle name="Normal 6 2 2 3 3 4" xfId="3624" xr:uid="{00000000-0005-0000-0000-000050070000}"/>
    <cellStyle name="Normal 6 2 2 3 4" xfId="2540" xr:uid="{00000000-0005-0000-0000-000051070000}"/>
    <cellStyle name="Normal 6 2 2 3 4 2" xfId="3140" xr:uid="{00000000-0005-0000-0000-000052070000}"/>
    <cellStyle name="Normal 6 2 2 3 4 2 2" xfId="4360" xr:uid="{00000000-0005-0000-0000-000053070000}"/>
    <cellStyle name="Normal 6 2 2 3 4 3" xfId="3760" xr:uid="{00000000-0005-0000-0000-000054070000}"/>
    <cellStyle name="Normal 6 2 2 3 5" xfId="2840" xr:uid="{00000000-0005-0000-0000-000055070000}"/>
    <cellStyle name="Normal 6 2 2 3 5 2" xfId="4060" xr:uid="{00000000-0005-0000-0000-000056070000}"/>
    <cellStyle name="Normal 6 2 2 3 6" xfId="3464" xr:uid="{00000000-0005-0000-0000-000057070000}"/>
    <cellStyle name="Normal 6 2 2 4" xfId="2253" xr:uid="{00000000-0005-0000-0000-000058070000}"/>
    <cellStyle name="Normal 6 2 2 4 2" xfId="2417" xr:uid="{00000000-0005-0000-0000-000059070000}"/>
    <cellStyle name="Normal 6 2 2 4 2 2" xfId="2719" xr:uid="{00000000-0005-0000-0000-00005A070000}"/>
    <cellStyle name="Normal 6 2 2 4 2 2 2" xfId="3319" xr:uid="{00000000-0005-0000-0000-00005B070000}"/>
    <cellStyle name="Normal 6 2 2 4 2 2 2 2" xfId="4539" xr:uid="{00000000-0005-0000-0000-00005C070000}"/>
    <cellStyle name="Normal 6 2 2 4 2 2 3" xfId="3939" xr:uid="{00000000-0005-0000-0000-00005D070000}"/>
    <cellStyle name="Normal 6 2 2 4 2 3" xfId="3019" xr:uid="{00000000-0005-0000-0000-00005E070000}"/>
    <cellStyle name="Normal 6 2 2 4 2 3 2" xfId="4239" xr:uid="{00000000-0005-0000-0000-00005F070000}"/>
    <cellStyle name="Normal 6 2 2 4 2 4" xfId="3639" xr:uid="{00000000-0005-0000-0000-000060070000}"/>
    <cellStyle name="Normal 6 2 2 4 3" xfId="2559" xr:uid="{00000000-0005-0000-0000-000061070000}"/>
    <cellStyle name="Normal 6 2 2 4 3 2" xfId="3159" xr:uid="{00000000-0005-0000-0000-000062070000}"/>
    <cellStyle name="Normal 6 2 2 4 3 2 2" xfId="4379" xr:uid="{00000000-0005-0000-0000-000063070000}"/>
    <cellStyle name="Normal 6 2 2 4 3 3" xfId="3779" xr:uid="{00000000-0005-0000-0000-000064070000}"/>
    <cellStyle name="Normal 6 2 2 4 4" xfId="2859" xr:uid="{00000000-0005-0000-0000-000065070000}"/>
    <cellStyle name="Normal 6 2 2 4 4 2" xfId="4079" xr:uid="{00000000-0005-0000-0000-000066070000}"/>
    <cellStyle name="Normal 6 2 2 4 5" xfId="3479" xr:uid="{00000000-0005-0000-0000-000067070000}"/>
    <cellStyle name="Normal 6 2 2 5" xfId="2350" xr:uid="{00000000-0005-0000-0000-000068070000}"/>
    <cellStyle name="Normal 6 2 2 5 2" xfId="2652" xr:uid="{00000000-0005-0000-0000-000069070000}"/>
    <cellStyle name="Normal 6 2 2 5 2 2" xfId="3252" xr:uid="{00000000-0005-0000-0000-00006A070000}"/>
    <cellStyle name="Normal 6 2 2 5 2 2 2" xfId="4472" xr:uid="{00000000-0005-0000-0000-00006B070000}"/>
    <cellStyle name="Normal 6 2 2 5 2 3" xfId="3872" xr:uid="{00000000-0005-0000-0000-00006C070000}"/>
    <cellStyle name="Normal 6 2 2 5 3" xfId="2952" xr:uid="{00000000-0005-0000-0000-00006D070000}"/>
    <cellStyle name="Normal 6 2 2 5 3 2" xfId="4172" xr:uid="{00000000-0005-0000-0000-00006E070000}"/>
    <cellStyle name="Normal 6 2 2 5 4" xfId="3572" xr:uid="{00000000-0005-0000-0000-00006F070000}"/>
    <cellStyle name="Normal 6 2 2 6" xfId="2485" xr:uid="{00000000-0005-0000-0000-000070070000}"/>
    <cellStyle name="Normal 6 2 2 6 2" xfId="3085" xr:uid="{00000000-0005-0000-0000-000071070000}"/>
    <cellStyle name="Normal 6 2 2 6 2 2" xfId="4305" xr:uid="{00000000-0005-0000-0000-000072070000}"/>
    <cellStyle name="Normal 6 2 2 6 3" xfId="3705" xr:uid="{00000000-0005-0000-0000-000073070000}"/>
    <cellStyle name="Normal 6 2 2 7" xfId="2785" xr:uid="{00000000-0005-0000-0000-000074070000}"/>
    <cellStyle name="Normal 6 2 2 7 2" xfId="4005" xr:uid="{00000000-0005-0000-0000-000075070000}"/>
    <cellStyle name="Normal 6 2 2 8" xfId="3412" xr:uid="{00000000-0005-0000-0000-000076070000}"/>
    <cellStyle name="Normal 6 2 3" xfId="2138" xr:uid="{00000000-0005-0000-0000-000077070000}"/>
    <cellStyle name="Normal 6 2 3 2" xfId="2156" xr:uid="{00000000-0005-0000-0000-000078070000}"/>
    <cellStyle name="Normal 6 2 3 2 2" xfId="2248" xr:uid="{00000000-0005-0000-0000-000079070000}"/>
    <cellStyle name="Normal 6 2 3 2 2 2" xfId="2412" xr:uid="{00000000-0005-0000-0000-00007A070000}"/>
    <cellStyle name="Normal 6 2 3 2 2 2 2" xfId="2714" xr:uid="{00000000-0005-0000-0000-00007B070000}"/>
    <cellStyle name="Normal 6 2 3 2 2 2 2 2" xfId="3314" xr:uid="{00000000-0005-0000-0000-00007C070000}"/>
    <cellStyle name="Normal 6 2 3 2 2 2 2 2 2" xfId="4534" xr:uid="{00000000-0005-0000-0000-00007D070000}"/>
    <cellStyle name="Normal 6 2 3 2 2 2 2 3" xfId="3934" xr:uid="{00000000-0005-0000-0000-00007E070000}"/>
    <cellStyle name="Normal 6 2 3 2 2 2 3" xfId="3014" xr:uid="{00000000-0005-0000-0000-00007F070000}"/>
    <cellStyle name="Normal 6 2 3 2 2 2 3 2" xfId="4234" xr:uid="{00000000-0005-0000-0000-000080070000}"/>
    <cellStyle name="Normal 6 2 3 2 2 2 4" xfId="3634" xr:uid="{00000000-0005-0000-0000-000081070000}"/>
    <cellStyle name="Normal 6 2 3 2 2 3" xfId="2554" xr:uid="{00000000-0005-0000-0000-000082070000}"/>
    <cellStyle name="Normal 6 2 3 2 2 3 2" xfId="3154" xr:uid="{00000000-0005-0000-0000-000083070000}"/>
    <cellStyle name="Normal 6 2 3 2 2 3 2 2" xfId="4374" xr:uid="{00000000-0005-0000-0000-000084070000}"/>
    <cellStyle name="Normal 6 2 3 2 2 3 3" xfId="3774" xr:uid="{00000000-0005-0000-0000-000085070000}"/>
    <cellStyle name="Normal 6 2 3 2 2 4" xfId="2854" xr:uid="{00000000-0005-0000-0000-000086070000}"/>
    <cellStyle name="Normal 6 2 3 2 2 4 2" xfId="4074" xr:uid="{00000000-0005-0000-0000-000087070000}"/>
    <cellStyle name="Normal 6 2 3 2 2 5" xfId="3474" xr:uid="{00000000-0005-0000-0000-000088070000}"/>
    <cellStyle name="Normal 6 2 3 2 3" xfId="2267" xr:uid="{00000000-0005-0000-0000-000089070000}"/>
    <cellStyle name="Normal 6 2 3 2 3 2" xfId="2431" xr:uid="{00000000-0005-0000-0000-00008A070000}"/>
    <cellStyle name="Normal 6 2 3 2 3 2 2" xfId="2733" xr:uid="{00000000-0005-0000-0000-00008B070000}"/>
    <cellStyle name="Normal 6 2 3 2 3 2 2 2" xfId="3333" xr:uid="{00000000-0005-0000-0000-00008C070000}"/>
    <cellStyle name="Normal 6 2 3 2 3 2 2 2 2" xfId="4553" xr:uid="{00000000-0005-0000-0000-00008D070000}"/>
    <cellStyle name="Normal 6 2 3 2 3 2 2 3" xfId="3953" xr:uid="{00000000-0005-0000-0000-00008E070000}"/>
    <cellStyle name="Normal 6 2 3 2 3 2 3" xfId="3033" xr:uid="{00000000-0005-0000-0000-00008F070000}"/>
    <cellStyle name="Normal 6 2 3 2 3 2 3 2" xfId="4253" xr:uid="{00000000-0005-0000-0000-000090070000}"/>
    <cellStyle name="Normal 6 2 3 2 3 2 4" xfId="3653" xr:uid="{00000000-0005-0000-0000-000091070000}"/>
    <cellStyle name="Normal 6 2 3 2 3 3" xfId="2573" xr:uid="{00000000-0005-0000-0000-000092070000}"/>
    <cellStyle name="Normal 6 2 3 2 3 3 2" xfId="3173" xr:uid="{00000000-0005-0000-0000-000093070000}"/>
    <cellStyle name="Normal 6 2 3 2 3 3 2 2" xfId="4393" xr:uid="{00000000-0005-0000-0000-000094070000}"/>
    <cellStyle name="Normal 6 2 3 2 3 3 3" xfId="3793" xr:uid="{00000000-0005-0000-0000-000095070000}"/>
    <cellStyle name="Normal 6 2 3 2 3 4" xfId="2873" xr:uid="{00000000-0005-0000-0000-000096070000}"/>
    <cellStyle name="Normal 6 2 3 2 3 4 2" xfId="4093" xr:uid="{00000000-0005-0000-0000-000097070000}"/>
    <cellStyle name="Normal 6 2 3 2 3 5" xfId="3493" xr:uid="{00000000-0005-0000-0000-000098070000}"/>
    <cellStyle name="Normal 6 2 3 2 4" xfId="2369" xr:uid="{00000000-0005-0000-0000-000099070000}"/>
    <cellStyle name="Normal 6 2 3 2 4 2" xfId="2671" xr:uid="{00000000-0005-0000-0000-00009A070000}"/>
    <cellStyle name="Normal 6 2 3 2 4 2 2" xfId="3271" xr:uid="{00000000-0005-0000-0000-00009B070000}"/>
    <cellStyle name="Normal 6 2 3 2 4 2 2 2" xfId="4491" xr:uid="{00000000-0005-0000-0000-00009C070000}"/>
    <cellStyle name="Normal 6 2 3 2 4 2 3" xfId="3891" xr:uid="{00000000-0005-0000-0000-00009D070000}"/>
    <cellStyle name="Normal 6 2 3 2 4 3" xfId="2971" xr:uid="{00000000-0005-0000-0000-00009E070000}"/>
    <cellStyle name="Normal 6 2 3 2 4 3 2" xfId="4191" xr:uid="{00000000-0005-0000-0000-00009F070000}"/>
    <cellStyle name="Normal 6 2 3 2 4 4" xfId="3591" xr:uid="{00000000-0005-0000-0000-0000A0070000}"/>
    <cellStyle name="Normal 6 2 3 2 5" xfId="2499" xr:uid="{00000000-0005-0000-0000-0000A1070000}"/>
    <cellStyle name="Normal 6 2 3 2 5 2" xfId="3099" xr:uid="{00000000-0005-0000-0000-0000A2070000}"/>
    <cellStyle name="Normal 6 2 3 2 5 2 2" xfId="4319" xr:uid="{00000000-0005-0000-0000-0000A3070000}"/>
    <cellStyle name="Normal 6 2 3 2 5 3" xfId="3719" xr:uid="{00000000-0005-0000-0000-0000A4070000}"/>
    <cellStyle name="Normal 6 2 3 2 6" xfId="2799" xr:uid="{00000000-0005-0000-0000-0000A5070000}"/>
    <cellStyle name="Normal 6 2 3 2 6 2" xfId="4019" xr:uid="{00000000-0005-0000-0000-0000A6070000}"/>
    <cellStyle name="Normal 6 2 3 2 7" xfId="3431" xr:uid="{00000000-0005-0000-0000-0000A7070000}"/>
    <cellStyle name="Normal 6 2 3 3" xfId="2241" xr:uid="{00000000-0005-0000-0000-0000A8070000}"/>
    <cellStyle name="Normal 6 2 3 3 2" xfId="2304" xr:uid="{00000000-0005-0000-0000-0000A9070000}"/>
    <cellStyle name="Normal 6 2 3 3 2 2" xfId="2468" xr:uid="{00000000-0005-0000-0000-0000AA070000}"/>
    <cellStyle name="Normal 6 2 3 3 2 2 2" xfId="2770" xr:uid="{00000000-0005-0000-0000-0000AB070000}"/>
    <cellStyle name="Normal 6 2 3 3 2 2 2 2" xfId="3370" xr:uid="{00000000-0005-0000-0000-0000AC070000}"/>
    <cellStyle name="Normal 6 2 3 3 2 2 2 2 2" xfId="4590" xr:uid="{00000000-0005-0000-0000-0000AD070000}"/>
    <cellStyle name="Normal 6 2 3 3 2 2 2 3" xfId="3990" xr:uid="{00000000-0005-0000-0000-0000AE070000}"/>
    <cellStyle name="Normal 6 2 3 3 2 2 3" xfId="3070" xr:uid="{00000000-0005-0000-0000-0000AF070000}"/>
    <cellStyle name="Normal 6 2 3 3 2 2 3 2" xfId="4290" xr:uid="{00000000-0005-0000-0000-0000B0070000}"/>
    <cellStyle name="Normal 6 2 3 3 2 2 4" xfId="3690" xr:uid="{00000000-0005-0000-0000-0000B1070000}"/>
    <cellStyle name="Normal 6 2 3 3 2 3" xfId="2610" xr:uid="{00000000-0005-0000-0000-0000B2070000}"/>
    <cellStyle name="Normal 6 2 3 3 2 3 2" xfId="3210" xr:uid="{00000000-0005-0000-0000-0000B3070000}"/>
    <cellStyle name="Normal 6 2 3 3 2 3 2 2" xfId="4430" xr:uid="{00000000-0005-0000-0000-0000B4070000}"/>
    <cellStyle name="Normal 6 2 3 3 2 3 3" xfId="3830" xr:uid="{00000000-0005-0000-0000-0000B5070000}"/>
    <cellStyle name="Normal 6 2 3 3 2 4" xfId="2910" xr:uid="{00000000-0005-0000-0000-0000B6070000}"/>
    <cellStyle name="Normal 6 2 3 3 2 4 2" xfId="4130" xr:uid="{00000000-0005-0000-0000-0000B7070000}"/>
    <cellStyle name="Normal 6 2 3 3 2 5" xfId="3530" xr:uid="{00000000-0005-0000-0000-0000B8070000}"/>
    <cellStyle name="Normal 6 2 3 3 3" xfId="2405" xr:uid="{00000000-0005-0000-0000-0000B9070000}"/>
    <cellStyle name="Normal 6 2 3 3 3 2" xfId="2707" xr:uid="{00000000-0005-0000-0000-0000BA070000}"/>
    <cellStyle name="Normal 6 2 3 3 3 2 2" xfId="3307" xr:uid="{00000000-0005-0000-0000-0000BB070000}"/>
    <cellStyle name="Normal 6 2 3 3 3 2 2 2" xfId="4527" xr:uid="{00000000-0005-0000-0000-0000BC070000}"/>
    <cellStyle name="Normal 6 2 3 3 3 2 3" xfId="3927" xr:uid="{00000000-0005-0000-0000-0000BD070000}"/>
    <cellStyle name="Normal 6 2 3 3 3 3" xfId="3007" xr:uid="{00000000-0005-0000-0000-0000BE070000}"/>
    <cellStyle name="Normal 6 2 3 3 3 3 2" xfId="4227" xr:uid="{00000000-0005-0000-0000-0000BF070000}"/>
    <cellStyle name="Normal 6 2 3 3 3 4" xfId="3627" xr:uid="{00000000-0005-0000-0000-0000C0070000}"/>
    <cellStyle name="Normal 6 2 3 3 4" xfId="2543" xr:uid="{00000000-0005-0000-0000-0000C1070000}"/>
    <cellStyle name="Normal 6 2 3 3 4 2" xfId="3143" xr:uid="{00000000-0005-0000-0000-0000C2070000}"/>
    <cellStyle name="Normal 6 2 3 3 4 2 2" xfId="4363" xr:uid="{00000000-0005-0000-0000-0000C3070000}"/>
    <cellStyle name="Normal 6 2 3 3 4 3" xfId="3763" xr:uid="{00000000-0005-0000-0000-0000C4070000}"/>
    <cellStyle name="Normal 6 2 3 3 5" xfId="2843" xr:uid="{00000000-0005-0000-0000-0000C5070000}"/>
    <cellStyle name="Normal 6 2 3 3 5 2" xfId="4063" xr:uid="{00000000-0005-0000-0000-0000C6070000}"/>
    <cellStyle name="Normal 6 2 3 3 6" xfId="3467" xr:uid="{00000000-0005-0000-0000-0000C7070000}"/>
    <cellStyle name="Normal 6 2 3 4" xfId="2256" xr:uid="{00000000-0005-0000-0000-0000C8070000}"/>
    <cellStyle name="Normal 6 2 3 4 2" xfId="2420" xr:uid="{00000000-0005-0000-0000-0000C9070000}"/>
    <cellStyle name="Normal 6 2 3 4 2 2" xfId="2722" xr:uid="{00000000-0005-0000-0000-0000CA070000}"/>
    <cellStyle name="Normal 6 2 3 4 2 2 2" xfId="3322" xr:uid="{00000000-0005-0000-0000-0000CB070000}"/>
    <cellStyle name="Normal 6 2 3 4 2 2 2 2" xfId="4542" xr:uid="{00000000-0005-0000-0000-0000CC070000}"/>
    <cellStyle name="Normal 6 2 3 4 2 2 3" xfId="3942" xr:uid="{00000000-0005-0000-0000-0000CD070000}"/>
    <cellStyle name="Normal 6 2 3 4 2 3" xfId="3022" xr:uid="{00000000-0005-0000-0000-0000CE070000}"/>
    <cellStyle name="Normal 6 2 3 4 2 3 2" xfId="4242" xr:uid="{00000000-0005-0000-0000-0000CF070000}"/>
    <cellStyle name="Normal 6 2 3 4 2 4" xfId="3642" xr:uid="{00000000-0005-0000-0000-0000D0070000}"/>
    <cellStyle name="Normal 6 2 3 4 3" xfId="2562" xr:uid="{00000000-0005-0000-0000-0000D1070000}"/>
    <cellStyle name="Normal 6 2 3 4 3 2" xfId="3162" xr:uid="{00000000-0005-0000-0000-0000D2070000}"/>
    <cellStyle name="Normal 6 2 3 4 3 2 2" xfId="4382" xr:uid="{00000000-0005-0000-0000-0000D3070000}"/>
    <cellStyle name="Normal 6 2 3 4 3 3" xfId="3782" xr:uid="{00000000-0005-0000-0000-0000D4070000}"/>
    <cellStyle name="Normal 6 2 3 4 4" xfId="2862" xr:uid="{00000000-0005-0000-0000-0000D5070000}"/>
    <cellStyle name="Normal 6 2 3 4 4 2" xfId="4082" xr:uid="{00000000-0005-0000-0000-0000D6070000}"/>
    <cellStyle name="Normal 6 2 3 4 5" xfId="3482" xr:uid="{00000000-0005-0000-0000-0000D7070000}"/>
    <cellStyle name="Normal 6 2 3 5" xfId="2353" xr:uid="{00000000-0005-0000-0000-0000D8070000}"/>
    <cellStyle name="Normal 6 2 3 5 2" xfId="2655" xr:uid="{00000000-0005-0000-0000-0000D9070000}"/>
    <cellStyle name="Normal 6 2 3 5 2 2" xfId="3255" xr:uid="{00000000-0005-0000-0000-0000DA070000}"/>
    <cellStyle name="Normal 6 2 3 5 2 2 2" xfId="4475" xr:uid="{00000000-0005-0000-0000-0000DB070000}"/>
    <cellStyle name="Normal 6 2 3 5 2 3" xfId="3875" xr:uid="{00000000-0005-0000-0000-0000DC070000}"/>
    <cellStyle name="Normal 6 2 3 5 3" xfId="2955" xr:uid="{00000000-0005-0000-0000-0000DD070000}"/>
    <cellStyle name="Normal 6 2 3 5 3 2" xfId="4175" xr:uid="{00000000-0005-0000-0000-0000DE070000}"/>
    <cellStyle name="Normal 6 2 3 5 4" xfId="3575" xr:uid="{00000000-0005-0000-0000-0000DF070000}"/>
    <cellStyle name="Normal 6 2 3 6" xfId="2488" xr:uid="{00000000-0005-0000-0000-0000E0070000}"/>
    <cellStyle name="Normal 6 2 3 6 2" xfId="3088" xr:uid="{00000000-0005-0000-0000-0000E1070000}"/>
    <cellStyle name="Normal 6 2 3 6 2 2" xfId="4308" xr:uid="{00000000-0005-0000-0000-0000E2070000}"/>
    <cellStyle name="Normal 6 2 3 6 3" xfId="3708" xr:uid="{00000000-0005-0000-0000-0000E3070000}"/>
    <cellStyle name="Normal 6 2 3 7" xfId="2788" xr:uid="{00000000-0005-0000-0000-0000E4070000}"/>
    <cellStyle name="Normal 6 2 3 7 2" xfId="4008" xr:uid="{00000000-0005-0000-0000-0000E5070000}"/>
    <cellStyle name="Normal 6 2 3 8" xfId="3415" xr:uid="{00000000-0005-0000-0000-0000E6070000}"/>
    <cellStyle name="Normal 6 2 4" xfId="1028" xr:uid="{00000000-0005-0000-0000-0000E7070000}"/>
    <cellStyle name="Normal 6 2 4 2" xfId="2223" xr:uid="{00000000-0005-0000-0000-0000E8070000}"/>
    <cellStyle name="Normal 6 2 4 2 2" xfId="2298" xr:uid="{00000000-0005-0000-0000-0000E9070000}"/>
    <cellStyle name="Normal 6 2 4 2 2 2" xfId="2462" xr:uid="{00000000-0005-0000-0000-0000EA070000}"/>
    <cellStyle name="Normal 6 2 4 2 2 2 2" xfId="2764" xr:uid="{00000000-0005-0000-0000-0000EB070000}"/>
    <cellStyle name="Normal 6 2 4 2 2 2 2 2" xfId="3364" xr:uid="{00000000-0005-0000-0000-0000EC070000}"/>
    <cellStyle name="Normal 6 2 4 2 2 2 2 2 2" xfId="4584" xr:uid="{00000000-0005-0000-0000-0000ED070000}"/>
    <cellStyle name="Normal 6 2 4 2 2 2 2 3" xfId="3984" xr:uid="{00000000-0005-0000-0000-0000EE070000}"/>
    <cellStyle name="Normal 6 2 4 2 2 2 3" xfId="3064" xr:uid="{00000000-0005-0000-0000-0000EF070000}"/>
    <cellStyle name="Normal 6 2 4 2 2 2 3 2" xfId="4284" xr:uid="{00000000-0005-0000-0000-0000F0070000}"/>
    <cellStyle name="Normal 6 2 4 2 2 2 4" xfId="3684" xr:uid="{00000000-0005-0000-0000-0000F1070000}"/>
    <cellStyle name="Normal 6 2 4 2 2 3" xfId="2604" xr:uid="{00000000-0005-0000-0000-0000F2070000}"/>
    <cellStyle name="Normal 6 2 4 2 2 3 2" xfId="3204" xr:uid="{00000000-0005-0000-0000-0000F3070000}"/>
    <cellStyle name="Normal 6 2 4 2 2 3 2 2" xfId="4424" xr:uid="{00000000-0005-0000-0000-0000F4070000}"/>
    <cellStyle name="Normal 6 2 4 2 2 3 3" xfId="3824" xr:uid="{00000000-0005-0000-0000-0000F5070000}"/>
    <cellStyle name="Normal 6 2 4 2 2 4" xfId="2904" xr:uid="{00000000-0005-0000-0000-0000F6070000}"/>
    <cellStyle name="Normal 6 2 4 2 2 4 2" xfId="4124" xr:uid="{00000000-0005-0000-0000-0000F7070000}"/>
    <cellStyle name="Normal 6 2 4 2 2 5" xfId="3524" xr:uid="{00000000-0005-0000-0000-0000F8070000}"/>
    <cellStyle name="Normal 6 2 4 2 3" xfId="2393" xr:uid="{00000000-0005-0000-0000-0000F9070000}"/>
    <cellStyle name="Normal 6 2 4 2 3 2" xfId="2695" xr:uid="{00000000-0005-0000-0000-0000FA070000}"/>
    <cellStyle name="Normal 6 2 4 2 3 2 2" xfId="3295" xr:uid="{00000000-0005-0000-0000-0000FB070000}"/>
    <cellStyle name="Normal 6 2 4 2 3 2 2 2" xfId="4515" xr:uid="{00000000-0005-0000-0000-0000FC070000}"/>
    <cellStyle name="Normal 6 2 4 2 3 2 3" xfId="3915" xr:uid="{00000000-0005-0000-0000-0000FD070000}"/>
    <cellStyle name="Normal 6 2 4 2 3 3" xfId="2995" xr:uid="{00000000-0005-0000-0000-0000FE070000}"/>
    <cellStyle name="Normal 6 2 4 2 3 3 2" xfId="4215" xr:uid="{00000000-0005-0000-0000-0000FF070000}"/>
    <cellStyle name="Normal 6 2 4 2 3 4" xfId="3615" xr:uid="{00000000-0005-0000-0000-000000080000}"/>
    <cellStyle name="Normal 6 2 4 2 4" xfId="2531" xr:uid="{00000000-0005-0000-0000-000001080000}"/>
    <cellStyle name="Normal 6 2 4 2 4 2" xfId="3131" xr:uid="{00000000-0005-0000-0000-000002080000}"/>
    <cellStyle name="Normal 6 2 4 2 4 2 2" xfId="4351" xr:uid="{00000000-0005-0000-0000-000003080000}"/>
    <cellStyle name="Normal 6 2 4 2 4 3" xfId="3751" xr:uid="{00000000-0005-0000-0000-000004080000}"/>
    <cellStyle name="Normal 6 2 4 2 5" xfId="2831" xr:uid="{00000000-0005-0000-0000-000005080000}"/>
    <cellStyle name="Normal 6 2 4 2 5 2" xfId="4051" xr:uid="{00000000-0005-0000-0000-000006080000}"/>
    <cellStyle name="Normal 6 2 4 2 6" xfId="3455" xr:uid="{00000000-0005-0000-0000-000007080000}"/>
    <cellStyle name="Normal 6 2 4 3" xfId="2261" xr:uid="{00000000-0005-0000-0000-000008080000}"/>
    <cellStyle name="Normal 6 2 4 3 2" xfId="2425" xr:uid="{00000000-0005-0000-0000-000009080000}"/>
    <cellStyle name="Normal 6 2 4 3 2 2" xfId="2727" xr:uid="{00000000-0005-0000-0000-00000A080000}"/>
    <cellStyle name="Normal 6 2 4 3 2 2 2" xfId="3327" xr:uid="{00000000-0005-0000-0000-00000B080000}"/>
    <cellStyle name="Normal 6 2 4 3 2 2 2 2" xfId="4547" xr:uid="{00000000-0005-0000-0000-00000C080000}"/>
    <cellStyle name="Normal 6 2 4 3 2 2 3" xfId="3947" xr:uid="{00000000-0005-0000-0000-00000D080000}"/>
    <cellStyle name="Normal 6 2 4 3 2 3" xfId="3027" xr:uid="{00000000-0005-0000-0000-00000E080000}"/>
    <cellStyle name="Normal 6 2 4 3 2 3 2" xfId="4247" xr:uid="{00000000-0005-0000-0000-00000F080000}"/>
    <cellStyle name="Normal 6 2 4 3 2 4" xfId="3647" xr:uid="{00000000-0005-0000-0000-000010080000}"/>
    <cellStyle name="Normal 6 2 4 3 3" xfId="2567" xr:uid="{00000000-0005-0000-0000-000011080000}"/>
    <cellStyle name="Normal 6 2 4 3 3 2" xfId="3167" xr:uid="{00000000-0005-0000-0000-000012080000}"/>
    <cellStyle name="Normal 6 2 4 3 3 2 2" xfId="4387" xr:uid="{00000000-0005-0000-0000-000013080000}"/>
    <cellStyle name="Normal 6 2 4 3 3 3" xfId="3787" xr:uid="{00000000-0005-0000-0000-000014080000}"/>
    <cellStyle name="Normal 6 2 4 3 4" xfId="2867" xr:uid="{00000000-0005-0000-0000-000015080000}"/>
    <cellStyle name="Normal 6 2 4 3 4 2" xfId="4087" xr:uid="{00000000-0005-0000-0000-000016080000}"/>
    <cellStyle name="Normal 6 2 4 3 5" xfId="3487" xr:uid="{00000000-0005-0000-0000-000017080000}"/>
    <cellStyle name="Normal 6 2 4 4" xfId="2347" xr:uid="{00000000-0005-0000-0000-000018080000}"/>
    <cellStyle name="Normal 6 2 4 4 2" xfId="2649" xr:uid="{00000000-0005-0000-0000-000019080000}"/>
    <cellStyle name="Normal 6 2 4 4 2 2" xfId="3249" xr:uid="{00000000-0005-0000-0000-00001A080000}"/>
    <cellStyle name="Normal 6 2 4 4 2 2 2" xfId="4469" xr:uid="{00000000-0005-0000-0000-00001B080000}"/>
    <cellStyle name="Normal 6 2 4 4 2 3" xfId="3869" xr:uid="{00000000-0005-0000-0000-00001C080000}"/>
    <cellStyle name="Normal 6 2 4 4 3" xfId="2949" xr:uid="{00000000-0005-0000-0000-00001D080000}"/>
    <cellStyle name="Normal 6 2 4 4 3 2" xfId="4169" xr:uid="{00000000-0005-0000-0000-00001E080000}"/>
    <cellStyle name="Normal 6 2 4 4 4" xfId="3569" xr:uid="{00000000-0005-0000-0000-00001F080000}"/>
    <cellStyle name="Normal 6 2 4 5" xfId="2493" xr:uid="{00000000-0005-0000-0000-000020080000}"/>
    <cellStyle name="Normal 6 2 4 5 2" xfId="3093" xr:uid="{00000000-0005-0000-0000-000021080000}"/>
    <cellStyle name="Normal 6 2 4 5 2 2" xfId="4313" xr:uid="{00000000-0005-0000-0000-000022080000}"/>
    <cellStyle name="Normal 6 2 4 5 3" xfId="3713" xr:uid="{00000000-0005-0000-0000-000023080000}"/>
    <cellStyle name="Normal 6 2 4 6" xfId="2793" xr:uid="{00000000-0005-0000-0000-000024080000}"/>
    <cellStyle name="Normal 6 2 4 6 2" xfId="4013" xr:uid="{00000000-0005-0000-0000-000025080000}"/>
    <cellStyle name="Normal 6 2 4 7" xfId="3409" xr:uid="{00000000-0005-0000-0000-000026080000}"/>
    <cellStyle name="Normal 6 2 5" xfId="2218" xr:uid="{00000000-0005-0000-0000-000027080000}"/>
    <cellStyle name="Normal 6 2 6" xfId="2250" xr:uid="{00000000-0005-0000-0000-000028080000}"/>
    <cellStyle name="Normal 6 2 6 2" xfId="2414" xr:uid="{00000000-0005-0000-0000-000029080000}"/>
    <cellStyle name="Normal 6 2 6 2 2" xfId="2716" xr:uid="{00000000-0005-0000-0000-00002A080000}"/>
    <cellStyle name="Normal 6 2 6 2 2 2" xfId="3316" xr:uid="{00000000-0005-0000-0000-00002B080000}"/>
    <cellStyle name="Normal 6 2 6 2 2 2 2" xfId="4536" xr:uid="{00000000-0005-0000-0000-00002C080000}"/>
    <cellStyle name="Normal 6 2 6 2 2 3" xfId="3936" xr:uid="{00000000-0005-0000-0000-00002D080000}"/>
    <cellStyle name="Normal 6 2 6 2 3" xfId="3016" xr:uid="{00000000-0005-0000-0000-00002E080000}"/>
    <cellStyle name="Normal 6 2 6 2 3 2" xfId="4236" xr:uid="{00000000-0005-0000-0000-00002F080000}"/>
    <cellStyle name="Normal 6 2 6 2 4" xfId="3636" xr:uid="{00000000-0005-0000-0000-000030080000}"/>
    <cellStyle name="Normal 6 2 6 3" xfId="2556" xr:uid="{00000000-0005-0000-0000-000031080000}"/>
    <cellStyle name="Normal 6 2 6 3 2" xfId="3156" xr:uid="{00000000-0005-0000-0000-000032080000}"/>
    <cellStyle name="Normal 6 2 6 3 2 2" xfId="4376" xr:uid="{00000000-0005-0000-0000-000033080000}"/>
    <cellStyle name="Normal 6 2 6 3 3" xfId="3776" xr:uid="{00000000-0005-0000-0000-000034080000}"/>
    <cellStyle name="Normal 6 2 6 4" xfId="2856" xr:uid="{00000000-0005-0000-0000-000035080000}"/>
    <cellStyle name="Normal 6 2 6 4 2" xfId="4076" xr:uid="{00000000-0005-0000-0000-000036080000}"/>
    <cellStyle name="Normal 6 2 6 5" xfId="3476" xr:uid="{00000000-0005-0000-0000-000037080000}"/>
    <cellStyle name="Normal 6 2 7" xfId="2482" xr:uid="{00000000-0005-0000-0000-000038080000}"/>
    <cellStyle name="Normal 6 2 7 2" xfId="3082" xr:uid="{00000000-0005-0000-0000-000039080000}"/>
    <cellStyle name="Normal 6 2 7 2 2" xfId="4302" xr:uid="{00000000-0005-0000-0000-00003A080000}"/>
    <cellStyle name="Normal 6 2 7 3" xfId="3702" xr:uid="{00000000-0005-0000-0000-00003B080000}"/>
    <cellStyle name="Normal 6 2 8" xfId="2782" xr:uid="{00000000-0005-0000-0000-00003C080000}"/>
    <cellStyle name="Normal 6 2 8 2" xfId="4002" xr:uid="{00000000-0005-0000-0000-00003D080000}"/>
    <cellStyle name="Normal 6 3" xfId="2134" xr:uid="{00000000-0005-0000-0000-00003E080000}"/>
    <cellStyle name="Normal 6 3 2" xfId="2151" xr:uid="{00000000-0005-0000-0000-00003F080000}"/>
    <cellStyle name="Normal 6 3 2 2" xfId="2231" xr:uid="{00000000-0005-0000-0000-000040080000}"/>
    <cellStyle name="Normal 6 3 2 2 2" xfId="2398" xr:uid="{00000000-0005-0000-0000-000041080000}"/>
    <cellStyle name="Normal 6 3 2 2 2 2" xfId="2700" xr:uid="{00000000-0005-0000-0000-000042080000}"/>
    <cellStyle name="Normal 6 3 2 2 2 2 2" xfId="3300" xr:uid="{00000000-0005-0000-0000-000043080000}"/>
    <cellStyle name="Normal 6 3 2 2 2 2 2 2" xfId="4520" xr:uid="{00000000-0005-0000-0000-000044080000}"/>
    <cellStyle name="Normal 6 3 2 2 2 2 3" xfId="3920" xr:uid="{00000000-0005-0000-0000-000045080000}"/>
    <cellStyle name="Normal 6 3 2 2 2 3" xfId="3000" xr:uid="{00000000-0005-0000-0000-000046080000}"/>
    <cellStyle name="Normal 6 3 2 2 2 3 2" xfId="4220" xr:uid="{00000000-0005-0000-0000-000047080000}"/>
    <cellStyle name="Normal 6 3 2 2 2 4" xfId="3620" xr:uid="{00000000-0005-0000-0000-000048080000}"/>
    <cellStyle name="Normal 6 3 2 2 3" xfId="2536" xr:uid="{00000000-0005-0000-0000-000049080000}"/>
    <cellStyle name="Normal 6 3 2 2 3 2" xfId="3136" xr:uid="{00000000-0005-0000-0000-00004A080000}"/>
    <cellStyle name="Normal 6 3 2 2 3 2 2" xfId="4356" xr:uid="{00000000-0005-0000-0000-00004B080000}"/>
    <cellStyle name="Normal 6 3 2 2 3 3" xfId="3756" xr:uid="{00000000-0005-0000-0000-00004C080000}"/>
    <cellStyle name="Normal 6 3 2 2 4" xfId="2836" xr:uid="{00000000-0005-0000-0000-00004D080000}"/>
    <cellStyle name="Normal 6 3 2 2 4 2" xfId="4056" xr:uid="{00000000-0005-0000-0000-00004E080000}"/>
    <cellStyle name="Normal 6 3 2 2 5" xfId="3460" xr:uid="{00000000-0005-0000-0000-00004F080000}"/>
    <cellStyle name="Normal 6 3 2 3" xfId="2263" xr:uid="{00000000-0005-0000-0000-000050080000}"/>
    <cellStyle name="Normal 6 3 2 3 2" xfId="2427" xr:uid="{00000000-0005-0000-0000-000051080000}"/>
    <cellStyle name="Normal 6 3 2 3 2 2" xfId="2729" xr:uid="{00000000-0005-0000-0000-000052080000}"/>
    <cellStyle name="Normal 6 3 2 3 2 2 2" xfId="3329" xr:uid="{00000000-0005-0000-0000-000053080000}"/>
    <cellStyle name="Normal 6 3 2 3 2 2 2 2" xfId="4549" xr:uid="{00000000-0005-0000-0000-000054080000}"/>
    <cellStyle name="Normal 6 3 2 3 2 2 3" xfId="3949" xr:uid="{00000000-0005-0000-0000-000055080000}"/>
    <cellStyle name="Normal 6 3 2 3 2 3" xfId="3029" xr:uid="{00000000-0005-0000-0000-000056080000}"/>
    <cellStyle name="Normal 6 3 2 3 2 3 2" xfId="4249" xr:uid="{00000000-0005-0000-0000-000057080000}"/>
    <cellStyle name="Normal 6 3 2 3 2 4" xfId="3649" xr:uid="{00000000-0005-0000-0000-000058080000}"/>
    <cellStyle name="Normal 6 3 2 3 3" xfId="2569" xr:uid="{00000000-0005-0000-0000-000059080000}"/>
    <cellStyle name="Normal 6 3 2 3 3 2" xfId="3169" xr:uid="{00000000-0005-0000-0000-00005A080000}"/>
    <cellStyle name="Normal 6 3 2 3 3 2 2" xfId="4389" xr:uid="{00000000-0005-0000-0000-00005B080000}"/>
    <cellStyle name="Normal 6 3 2 3 3 3" xfId="3789" xr:uid="{00000000-0005-0000-0000-00005C080000}"/>
    <cellStyle name="Normal 6 3 2 3 4" xfId="2869" xr:uid="{00000000-0005-0000-0000-00005D080000}"/>
    <cellStyle name="Normal 6 3 2 3 4 2" xfId="4089" xr:uid="{00000000-0005-0000-0000-00005E080000}"/>
    <cellStyle name="Normal 6 3 2 3 5" xfId="3489" xr:uid="{00000000-0005-0000-0000-00005F080000}"/>
    <cellStyle name="Normal 6 3 2 4" xfId="2365" xr:uid="{00000000-0005-0000-0000-000060080000}"/>
    <cellStyle name="Normal 6 3 2 4 2" xfId="2667" xr:uid="{00000000-0005-0000-0000-000061080000}"/>
    <cellStyle name="Normal 6 3 2 4 2 2" xfId="3267" xr:uid="{00000000-0005-0000-0000-000062080000}"/>
    <cellStyle name="Normal 6 3 2 4 2 2 2" xfId="4487" xr:uid="{00000000-0005-0000-0000-000063080000}"/>
    <cellStyle name="Normal 6 3 2 4 2 3" xfId="3887" xr:uid="{00000000-0005-0000-0000-000064080000}"/>
    <cellStyle name="Normal 6 3 2 4 3" xfId="2967" xr:uid="{00000000-0005-0000-0000-000065080000}"/>
    <cellStyle name="Normal 6 3 2 4 3 2" xfId="4187" xr:uid="{00000000-0005-0000-0000-000066080000}"/>
    <cellStyle name="Normal 6 3 2 4 4" xfId="3587" xr:uid="{00000000-0005-0000-0000-000067080000}"/>
    <cellStyle name="Normal 6 3 2 5" xfId="2495" xr:uid="{00000000-0005-0000-0000-000068080000}"/>
    <cellStyle name="Normal 6 3 2 5 2" xfId="3095" xr:uid="{00000000-0005-0000-0000-000069080000}"/>
    <cellStyle name="Normal 6 3 2 5 2 2" xfId="4315" xr:uid="{00000000-0005-0000-0000-00006A080000}"/>
    <cellStyle name="Normal 6 3 2 5 3" xfId="3715" xr:uid="{00000000-0005-0000-0000-00006B080000}"/>
    <cellStyle name="Normal 6 3 2 6" xfId="2795" xr:uid="{00000000-0005-0000-0000-00006C080000}"/>
    <cellStyle name="Normal 6 3 2 6 2" xfId="4015" xr:uid="{00000000-0005-0000-0000-00006D080000}"/>
    <cellStyle name="Normal 6 3 2 7" xfId="3427" xr:uid="{00000000-0005-0000-0000-00006E080000}"/>
    <cellStyle name="Normal 6 3 3" xfId="2237" xr:uid="{00000000-0005-0000-0000-00006F080000}"/>
    <cellStyle name="Normal 6 3 3 2" xfId="2300" xr:uid="{00000000-0005-0000-0000-000070080000}"/>
    <cellStyle name="Normal 6 3 3 2 2" xfId="2464" xr:uid="{00000000-0005-0000-0000-000071080000}"/>
    <cellStyle name="Normal 6 3 3 2 2 2" xfId="2766" xr:uid="{00000000-0005-0000-0000-000072080000}"/>
    <cellStyle name="Normal 6 3 3 2 2 2 2" xfId="3366" xr:uid="{00000000-0005-0000-0000-000073080000}"/>
    <cellStyle name="Normal 6 3 3 2 2 2 2 2" xfId="4586" xr:uid="{00000000-0005-0000-0000-000074080000}"/>
    <cellStyle name="Normal 6 3 3 2 2 2 3" xfId="3986" xr:uid="{00000000-0005-0000-0000-000075080000}"/>
    <cellStyle name="Normal 6 3 3 2 2 3" xfId="3066" xr:uid="{00000000-0005-0000-0000-000076080000}"/>
    <cellStyle name="Normal 6 3 3 2 2 3 2" xfId="4286" xr:uid="{00000000-0005-0000-0000-000077080000}"/>
    <cellStyle name="Normal 6 3 3 2 2 4" xfId="3686" xr:uid="{00000000-0005-0000-0000-000078080000}"/>
    <cellStyle name="Normal 6 3 3 2 3" xfId="2606" xr:uid="{00000000-0005-0000-0000-000079080000}"/>
    <cellStyle name="Normal 6 3 3 2 3 2" xfId="3206" xr:uid="{00000000-0005-0000-0000-00007A080000}"/>
    <cellStyle name="Normal 6 3 3 2 3 2 2" xfId="4426" xr:uid="{00000000-0005-0000-0000-00007B080000}"/>
    <cellStyle name="Normal 6 3 3 2 3 3" xfId="3826" xr:uid="{00000000-0005-0000-0000-00007C080000}"/>
    <cellStyle name="Normal 6 3 3 2 4" xfId="2906" xr:uid="{00000000-0005-0000-0000-00007D080000}"/>
    <cellStyle name="Normal 6 3 3 2 4 2" xfId="4126" xr:uid="{00000000-0005-0000-0000-00007E080000}"/>
    <cellStyle name="Normal 6 3 3 2 5" xfId="3526" xr:uid="{00000000-0005-0000-0000-00007F080000}"/>
    <cellStyle name="Normal 6 3 3 3" xfId="2401" xr:uid="{00000000-0005-0000-0000-000080080000}"/>
    <cellStyle name="Normal 6 3 3 3 2" xfId="2703" xr:uid="{00000000-0005-0000-0000-000081080000}"/>
    <cellStyle name="Normal 6 3 3 3 2 2" xfId="3303" xr:uid="{00000000-0005-0000-0000-000082080000}"/>
    <cellStyle name="Normal 6 3 3 3 2 2 2" xfId="4523" xr:uid="{00000000-0005-0000-0000-000083080000}"/>
    <cellStyle name="Normal 6 3 3 3 2 3" xfId="3923" xr:uid="{00000000-0005-0000-0000-000084080000}"/>
    <cellStyle name="Normal 6 3 3 3 3" xfId="3003" xr:uid="{00000000-0005-0000-0000-000085080000}"/>
    <cellStyle name="Normal 6 3 3 3 3 2" xfId="4223" xr:uid="{00000000-0005-0000-0000-000086080000}"/>
    <cellStyle name="Normal 6 3 3 3 4" xfId="3623" xr:uid="{00000000-0005-0000-0000-000087080000}"/>
    <cellStyle name="Normal 6 3 3 4" xfId="2539" xr:uid="{00000000-0005-0000-0000-000088080000}"/>
    <cellStyle name="Normal 6 3 3 4 2" xfId="3139" xr:uid="{00000000-0005-0000-0000-000089080000}"/>
    <cellStyle name="Normal 6 3 3 4 2 2" xfId="4359" xr:uid="{00000000-0005-0000-0000-00008A080000}"/>
    <cellStyle name="Normal 6 3 3 4 3" xfId="3759" xr:uid="{00000000-0005-0000-0000-00008B080000}"/>
    <cellStyle name="Normal 6 3 3 5" xfId="2839" xr:uid="{00000000-0005-0000-0000-00008C080000}"/>
    <cellStyle name="Normal 6 3 3 5 2" xfId="4059" xr:uid="{00000000-0005-0000-0000-00008D080000}"/>
    <cellStyle name="Normal 6 3 3 6" xfId="3463" xr:uid="{00000000-0005-0000-0000-00008E080000}"/>
    <cellStyle name="Normal 6 3 4" xfId="2252" xr:uid="{00000000-0005-0000-0000-00008F080000}"/>
    <cellStyle name="Normal 6 3 4 2" xfId="2416" xr:uid="{00000000-0005-0000-0000-000090080000}"/>
    <cellStyle name="Normal 6 3 4 2 2" xfId="2718" xr:uid="{00000000-0005-0000-0000-000091080000}"/>
    <cellStyle name="Normal 6 3 4 2 2 2" xfId="3318" xr:uid="{00000000-0005-0000-0000-000092080000}"/>
    <cellStyle name="Normal 6 3 4 2 2 2 2" xfId="4538" xr:uid="{00000000-0005-0000-0000-000093080000}"/>
    <cellStyle name="Normal 6 3 4 2 2 3" xfId="3938" xr:uid="{00000000-0005-0000-0000-000094080000}"/>
    <cellStyle name="Normal 6 3 4 2 3" xfId="3018" xr:uid="{00000000-0005-0000-0000-000095080000}"/>
    <cellStyle name="Normal 6 3 4 2 3 2" xfId="4238" xr:uid="{00000000-0005-0000-0000-000096080000}"/>
    <cellStyle name="Normal 6 3 4 2 4" xfId="3638" xr:uid="{00000000-0005-0000-0000-000097080000}"/>
    <cellStyle name="Normal 6 3 4 3" xfId="2558" xr:uid="{00000000-0005-0000-0000-000098080000}"/>
    <cellStyle name="Normal 6 3 4 3 2" xfId="3158" xr:uid="{00000000-0005-0000-0000-000099080000}"/>
    <cellStyle name="Normal 6 3 4 3 2 2" xfId="4378" xr:uid="{00000000-0005-0000-0000-00009A080000}"/>
    <cellStyle name="Normal 6 3 4 3 3" xfId="3778" xr:uid="{00000000-0005-0000-0000-00009B080000}"/>
    <cellStyle name="Normal 6 3 4 4" xfId="2858" xr:uid="{00000000-0005-0000-0000-00009C080000}"/>
    <cellStyle name="Normal 6 3 4 4 2" xfId="4078" xr:uid="{00000000-0005-0000-0000-00009D080000}"/>
    <cellStyle name="Normal 6 3 4 5" xfId="3478" xr:uid="{00000000-0005-0000-0000-00009E080000}"/>
    <cellStyle name="Normal 6 3 5" xfId="2349" xr:uid="{00000000-0005-0000-0000-00009F080000}"/>
    <cellStyle name="Normal 6 3 5 2" xfId="2651" xr:uid="{00000000-0005-0000-0000-0000A0080000}"/>
    <cellStyle name="Normal 6 3 5 2 2" xfId="3251" xr:uid="{00000000-0005-0000-0000-0000A1080000}"/>
    <cellStyle name="Normal 6 3 5 2 2 2" xfId="4471" xr:uid="{00000000-0005-0000-0000-0000A2080000}"/>
    <cellStyle name="Normal 6 3 5 2 3" xfId="3871" xr:uid="{00000000-0005-0000-0000-0000A3080000}"/>
    <cellStyle name="Normal 6 3 5 3" xfId="2951" xr:uid="{00000000-0005-0000-0000-0000A4080000}"/>
    <cellStyle name="Normal 6 3 5 3 2" xfId="4171" xr:uid="{00000000-0005-0000-0000-0000A5080000}"/>
    <cellStyle name="Normal 6 3 5 4" xfId="3571" xr:uid="{00000000-0005-0000-0000-0000A6080000}"/>
    <cellStyle name="Normal 6 3 6" xfId="2484" xr:uid="{00000000-0005-0000-0000-0000A7080000}"/>
    <cellStyle name="Normal 6 3 6 2" xfId="3084" xr:uid="{00000000-0005-0000-0000-0000A8080000}"/>
    <cellStyle name="Normal 6 3 6 2 2" xfId="4304" xr:uid="{00000000-0005-0000-0000-0000A9080000}"/>
    <cellStyle name="Normal 6 3 6 3" xfId="3704" xr:uid="{00000000-0005-0000-0000-0000AA080000}"/>
    <cellStyle name="Normal 6 3 7" xfId="2784" xr:uid="{00000000-0005-0000-0000-0000AB080000}"/>
    <cellStyle name="Normal 6 3 7 2" xfId="4004" xr:uid="{00000000-0005-0000-0000-0000AC080000}"/>
    <cellStyle name="Normal 6 3 8" xfId="3411" xr:uid="{00000000-0005-0000-0000-0000AD080000}"/>
    <cellStyle name="Normal 6 4" xfId="2137" xr:uid="{00000000-0005-0000-0000-0000AE080000}"/>
    <cellStyle name="Normal 6 4 2" xfId="2155" xr:uid="{00000000-0005-0000-0000-0000AF080000}"/>
    <cellStyle name="Normal 6 4 2 2" xfId="2230" xr:uid="{00000000-0005-0000-0000-0000B0080000}"/>
    <cellStyle name="Normal 6 4 2 2 2" xfId="2397" xr:uid="{00000000-0005-0000-0000-0000B1080000}"/>
    <cellStyle name="Normal 6 4 2 2 2 2" xfId="2699" xr:uid="{00000000-0005-0000-0000-0000B2080000}"/>
    <cellStyle name="Normal 6 4 2 2 2 2 2" xfId="3299" xr:uid="{00000000-0005-0000-0000-0000B3080000}"/>
    <cellStyle name="Normal 6 4 2 2 2 2 2 2" xfId="4519" xr:uid="{00000000-0005-0000-0000-0000B4080000}"/>
    <cellStyle name="Normal 6 4 2 2 2 2 3" xfId="3919" xr:uid="{00000000-0005-0000-0000-0000B5080000}"/>
    <cellStyle name="Normal 6 4 2 2 2 3" xfId="2999" xr:uid="{00000000-0005-0000-0000-0000B6080000}"/>
    <cellStyle name="Normal 6 4 2 2 2 3 2" xfId="4219" xr:uid="{00000000-0005-0000-0000-0000B7080000}"/>
    <cellStyle name="Normal 6 4 2 2 2 4" xfId="3619" xr:uid="{00000000-0005-0000-0000-0000B8080000}"/>
    <cellStyle name="Normal 6 4 2 2 3" xfId="2535" xr:uid="{00000000-0005-0000-0000-0000B9080000}"/>
    <cellStyle name="Normal 6 4 2 2 3 2" xfId="3135" xr:uid="{00000000-0005-0000-0000-0000BA080000}"/>
    <cellStyle name="Normal 6 4 2 2 3 2 2" xfId="4355" xr:uid="{00000000-0005-0000-0000-0000BB080000}"/>
    <cellStyle name="Normal 6 4 2 2 3 3" xfId="3755" xr:uid="{00000000-0005-0000-0000-0000BC080000}"/>
    <cellStyle name="Normal 6 4 2 2 4" xfId="2835" xr:uid="{00000000-0005-0000-0000-0000BD080000}"/>
    <cellStyle name="Normal 6 4 2 2 4 2" xfId="4055" xr:uid="{00000000-0005-0000-0000-0000BE080000}"/>
    <cellStyle name="Normal 6 4 2 2 5" xfId="3459" xr:uid="{00000000-0005-0000-0000-0000BF080000}"/>
    <cellStyle name="Normal 6 4 2 3" xfId="2266" xr:uid="{00000000-0005-0000-0000-0000C0080000}"/>
    <cellStyle name="Normal 6 4 2 3 2" xfId="2430" xr:uid="{00000000-0005-0000-0000-0000C1080000}"/>
    <cellStyle name="Normal 6 4 2 3 2 2" xfId="2732" xr:uid="{00000000-0005-0000-0000-0000C2080000}"/>
    <cellStyle name="Normal 6 4 2 3 2 2 2" xfId="3332" xr:uid="{00000000-0005-0000-0000-0000C3080000}"/>
    <cellStyle name="Normal 6 4 2 3 2 2 2 2" xfId="4552" xr:uid="{00000000-0005-0000-0000-0000C4080000}"/>
    <cellStyle name="Normal 6 4 2 3 2 2 3" xfId="3952" xr:uid="{00000000-0005-0000-0000-0000C5080000}"/>
    <cellStyle name="Normal 6 4 2 3 2 3" xfId="3032" xr:uid="{00000000-0005-0000-0000-0000C6080000}"/>
    <cellStyle name="Normal 6 4 2 3 2 3 2" xfId="4252" xr:uid="{00000000-0005-0000-0000-0000C7080000}"/>
    <cellStyle name="Normal 6 4 2 3 2 4" xfId="3652" xr:uid="{00000000-0005-0000-0000-0000C8080000}"/>
    <cellStyle name="Normal 6 4 2 3 3" xfId="2572" xr:uid="{00000000-0005-0000-0000-0000C9080000}"/>
    <cellStyle name="Normal 6 4 2 3 3 2" xfId="3172" xr:uid="{00000000-0005-0000-0000-0000CA080000}"/>
    <cellStyle name="Normal 6 4 2 3 3 2 2" xfId="4392" xr:uid="{00000000-0005-0000-0000-0000CB080000}"/>
    <cellStyle name="Normal 6 4 2 3 3 3" xfId="3792" xr:uid="{00000000-0005-0000-0000-0000CC080000}"/>
    <cellStyle name="Normal 6 4 2 3 4" xfId="2872" xr:uid="{00000000-0005-0000-0000-0000CD080000}"/>
    <cellStyle name="Normal 6 4 2 3 4 2" xfId="4092" xr:uid="{00000000-0005-0000-0000-0000CE080000}"/>
    <cellStyle name="Normal 6 4 2 3 5" xfId="3492" xr:uid="{00000000-0005-0000-0000-0000CF080000}"/>
    <cellStyle name="Normal 6 4 2 4" xfId="2368" xr:uid="{00000000-0005-0000-0000-0000D0080000}"/>
    <cellStyle name="Normal 6 4 2 4 2" xfId="2670" xr:uid="{00000000-0005-0000-0000-0000D1080000}"/>
    <cellStyle name="Normal 6 4 2 4 2 2" xfId="3270" xr:uid="{00000000-0005-0000-0000-0000D2080000}"/>
    <cellStyle name="Normal 6 4 2 4 2 2 2" xfId="4490" xr:uid="{00000000-0005-0000-0000-0000D3080000}"/>
    <cellStyle name="Normal 6 4 2 4 2 3" xfId="3890" xr:uid="{00000000-0005-0000-0000-0000D4080000}"/>
    <cellStyle name="Normal 6 4 2 4 3" xfId="2970" xr:uid="{00000000-0005-0000-0000-0000D5080000}"/>
    <cellStyle name="Normal 6 4 2 4 3 2" xfId="4190" xr:uid="{00000000-0005-0000-0000-0000D6080000}"/>
    <cellStyle name="Normal 6 4 2 4 4" xfId="3590" xr:uid="{00000000-0005-0000-0000-0000D7080000}"/>
    <cellStyle name="Normal 6 4 2 5" xfId="2498" xr:uid="{00000000-0005-0000-0000-0000D8080000}"/>
    <cellStyle name="Normal 6 4 2 5 2" xfId="3098" xr:uid="{00000000-0005-0000-0000-0000D9080000}"/>
    <cellStyle name="Normal 6 4 2 5 2 2" xfId="4318" xr:uid="{00000000-0005-0000-0000-0000DA080000}"/>
    <cellStyle name="Normal 6 4 2 5 3" xfId="3718" xr:uid="{00000000-0005-0000-0000-0000DB080000}"/>
    <cellStyle name="Normal 6 4 2 6" xfId="2798" xr:uid="{00000000-0005-0000-0000-0000DC080000}"/>
    <cellStyle name="Normal 6 4 2 6 2" xfId="4018" xr:uid="{00000000-0005-0000-0000-0000DD080000}"/>
    <cellStyle name="Normal 6 4 2 7" xfId="3430" xr:uid="{00000000-0005-0000-0000-0000DE080000}"/>
    <cellStyle name="Normal 6 4 3" xfId="2240" xr:uid="{00000000-0005-0000-0000-0000DF080000}"/>
    <cellStyle name="Normal 6 4 3 2" xfId="2303" xr:uid="{00000000-0005-0000-0000-0000E0080000}"/>
    <cellStyle name="Normal 6 4 3 2 2" xfId="2467" xr:uid="{00000000-0005-0000-0000-0000E1080000}"/>
    <cellStyle name="Normal 6 4 3 2 2 2" xfId="2769" xr:uid="{00000000-0005-0000-0000-0000E2080000}"/>
    <cellStyle name="Normal 6 4 3 2 2 2 2" xfId="3369" xr:uid="{00000000-0005-0000-0000-0000E3080000}"/>
    <cellStyle name="Normal 6 4 3 2 2 2 2 2" xfId="4589" xr:uid="{00000000-0005-0000-0000-0000E4080000}"/>
    <cellStyle name="Normal 6 4 3 2 2 2 3" xfId="3989" xr:uid="{00000000-0005-0000-0000-0000E5080000}"/>
    <cellStyle name="Normal 6 4 3 2 2 3" xfId="3069" xr:uid="{00000000-0005-0000-0000-0000E6080000}"/>
    <cellStyle name="Normal 6 4 3 2 2 3 2" xfId="4289" xr:uid="{00000000-0005-0000-0000-0000E7080000}"/>
    <cellStyle name="Normal 6 4 3 2 2 4" xfId="3689" xr:uid="{00000000-0005-0000-0000-0000E8080000}"/>
    <cellStyle name="Normal 6 4 3 2 3" xfId="2609" xr:uid="{00000000-0005-0000-0000-0000E9080000}"/>
    <cellStyle name="Normal 6 4 3 2 3 2" xfId="3209" xr:uid="{00000000-0005-0000-0000-0000EA080000}"/>
    <cellStyle name="Normal 6 4 3 2 3 2 2" xfId="4429" xr:uid="{00000000-0005-0000-0000-0000EB080000}"/>
    <cellStyle name="Normal 6 4 3 2 3 3" xfId="3829" xr:uid="{00000000-0005-0000-0000-0000EC080000}"/>
    <cellStyle name="Normal 6 4 3 2 4" xfId="2909" xr:uid="{00000000-0005-0000-0000-0000ED080000}"/>
    <cellStyle name="Normal 6 4 3 2 4 2" xfId="4129" xr:uid="{00000000-0005-0000-0000-0000EE080000}"/>
    <cellStyle name="Normal 6 4 3 2 5" xfId="3529" xr:uid="{00000000-0005-0000-0000-0000EF080000}"/>
    <cellStyle name="Normal 6 4 3 3" xfId="2404" xr:uid="{00000000-0005-0000-0000-0000F0080000}"/>
    <cellStyle name="Normal 6 4 3 3 2" xfId="2706" xr:uid="{00000000-0005-0000-0000-0000F1080000}"/>
    <cellStyle name="Normal 6 4 3 3 2 2" xfId="3306" xr:uid="{00000000-0005-0000-0000-0000F2080000}"/>
    <cellStyle name="Normal 6 4 3 3 2 2 2" xfId="4526" xr:uid="{00000000-0005-0000-0000-0000F3080000}"/>
    <cellStyle name="Normal 6 4 3 3 2 3" xfId="3926" xr:uid="{00000000-0005-0000-0000-0000F4080000}"/>
    <cellStyle name="Normal 6 4 3 3 3" xfId="3006" xr:uid="{00000000-0005-0000-0000-0000F5080000}"/>
    <cellStyle name="Normal 6 4 3 3 3 2" xfId="4226" xr:uid="{00000000-0005-0000-0000-0000F6080000}"/>
    <cellStyle name="Normal 6 4 3 3 4" xfId="3626" xr:uid="{00000000-0005-0000-0000-0000F7080000}"/>
    <cellStyle name="Normal 6 4 3 4" xfId="2542" xr:uid="{00000000-0005-0000-0000-0000F8080000}"/>
    <cellStyle name="Normal 6 4 3 4 2" xfId="3142" xr:uid="{00000000-0005-0000-0000-0000F9080000}"/>
    <cellStyle name="Normal 6 4 3 4 2 2" xfId="4362" xr:uid="{00000000-0005-0000-0000-0000FA080000}"/>
    <cellStyle name="Normal 6 4 3 4 3" xfId="3762" xr:uid="{00000000-0005-0000-0000-0000FB080000}"/>
    <cellStyle name="Normal 6 4 3 5" xfId="2842" xr:uid="{00000000-0005-0000-0000-0000FC080000}"/>
    <cellStyle name="Normal 6 4 3 5 2" xfId="4062" xr:uid="{00000000-0005-0000-0000-0000FD080000}"/>
    <cellStyle name="Normal 6 4 3 6" xfId="3466" xr:uid="{00000000-0005-0000-0000-0000FE080000}"/>
    <cellStyle name="Normal 6 4 4" xfId="2255" xr:uid="{00000000-0005-0000-0000-0000FF080000}"/>
    <cellStyle name="Normal 6 4 4 2" xfId="2419" xr:uid="{00000000-0005-0000-0000-000000090000}"/>
    <cellStyle name="Normal 6 4 4 2 2" xfId="2721" xr:uid="{00000000-0005-0000-0000-000001090000}"/>
    <cellStyle name="Normal 6 4 4 2 2 2" xfId="3321" xr:uid="{00000000-0005-0000-0000-000002090000}"/>
    <cellStyle name="Normal 6 4 4 2 2 2 2" xfId="4541" xr:uid="{00000000-0005-0000-0000-000003090000}"/>
    <cellStyle name="Normal 6 4 4 2 2 3" xfId="3941" xr:uid="{00000000-0005-0000-0000-000004090000}"/>
    <cellStyle name="Normal 6 4 4 2 3" xfId="3021" xr:uid="{00000000-0005-0000-0000-000005090000}"/>
    <cellStyle name="Normal 6 4 4 2 3 2" xfId="4241" xr:uid="{00000000-0005-0000-0000-000006090000}"/>
    <cellStyle name="Normal 6 4 4 2 4" xfId="3641" xr:uid="{00000000-0005-0000-0000-000007090000}"/>
    <cellStyle name="Normal 6 4 4 3" xfId="2561" xr:uid="{00000000-0005-0000-0000-000008090000}"/>
    <cellStyle name="Normal 6 4 4 3 2" xfId="3161" xr:uid="{00000000-0005-0000-0000-000009090000}"/>
    <cellStyle name="Normal 6 4 4 3 2 2" xfId="4381" xr:uid="{00000000-0005-0000-0000-00000A090000}"/>
    <cellStyle name="Normal 6 4 4 3 3" xfId="3781" xr:uid="{00000000-0005-0000-0000-00000B090000}"/>
    <cellStyle name="Normal 6 4 4 4" xfId="2861" xr:uid="{00000000-0005-0000-0000-00000C090000}"/>
    <cellStyle name="Normal 6 4 4 4 2" xfId="4081" xr:uid="{00000000-0005-0000-0000-00000D090000}"/>
    <cellStyle name="Normal 6 4 4 5" xfId="3481" xr:uid="{00000000-0005-0000-0000-00000E090000}"/>
    <cellStyle name="Normal 6 4 5" xfId="2352" xr:uid="{00000000-0005-0000-0000-00000F090000}"/>
    <cellStyle name="Normal 6 4 5 2" xfId="2654" xr:uid="{00000000-0005-0000-0000-000010090000}"/>
    <cellStyle name="Normal 6 4 5 2 2" xfId="3254" xr:uid="{00000000-0005-0000-0000-000011090000}"/>
    <cellStyle name="Normal 6 4 5 2 2 2" xfId="4474" xr:uid="{00000000-0005-0000-0000-000012090000}"/>
    <cellStyle name="Normal 6 4 5 2 3" xfId="3874" xr:uid="{00000000-0005-0000-0000-000013090000}"/>
    <cellStyle name="Normal 6 4 5 3" xfId="2954" xr:uid="{00000000-0005-0000-0000-000014090000}"/>
    <cellStyle name="Normal 6 4 5 3 2" xfId="4174" xr:uid="{00000000-0005-0000-0000-000015090000}"/>
    <cellStyle name="Normal 6 4 5 4" xfId="3574" xr:uid="{00000000-0005-0000-0000-000016090000}"/>
    <cellStyle name="Normal 6 4 6" xfId="2487" xr:uid="{00000000-0005-0000-0000-000017090000}"/>
    <cellStyle name="Normal 6 4 6 2" xfId="3087" xr:uid="{00000000-0005-0000-0000-000018090000}"/>
    <cellStyle name="Normal 6 4 6 2 2" xfId="4307" xr:uid="{00000000-0005-0000-0000-000019090000}"/>
    <cellStyle name="Normal 6 4 6 3" xfId="3707" xr:uid="{00000000-0005-0000-0000-00001A090000}"/>
    <cellStyle name="Normal 6 4 7" xfId="2787" xr:uid="{00000000-0005-0000-0000-00001B090000}"/>
    <cellStyle name="Normal 6 4 7 2" xfId="4007" xr:uid="{00000000-0005-0000-0000-00001C090000}"/>
    <cellStyle name="Normal 6 4 8" xfId="3414" xr:uid="{00000000-0005-0000-0000-00001D090000}"/>
    <cellStyle name="Normal 6 5" xfId="442" xr:uid="{00000000-0005-0000-0000-00001E090000}"/>
    <cellStyle name="Normal 6 5 2" xfId="2221" xr:uid="{00000000-0005-0000-0000-00001F090000}"/>
    <cellStyle name="Normal 6 5 2 2" xfId="2297" xr:uid="{00000000-0005-0000-0000-000020090000}"/>
    <cellStyle name="Normal 6 5 2 2 2" xfId="2461" xr:uid="{00000000-0005-0000-0000-000021090000}"/>
    <cellStyle name="Normal 6 5 2 2 2 2" xfId="2763" xr:uid="{00000000-0005-0000-0000-000022090000}"/>
    <cellStyle name="Normal 6 5 2 2 2 2 2" xfId="3363" xr:uid="{00000000-0005-0000-0000-000023090000}"/>
    <cellStyle name="Normal 6 5 2 2 2 2 2 2" xfId="4583" xr:uid="{00000000-0005-0000-0000-000024090000}"/>
    <cellStyle name="Normal 6 5 2 2 2 2 3" xfId="3983" xr:uid="{00000000-0005-0000-0000-000025090000}"/>
    <cellStyle name="Normal 6 5 2 2 2 3" xfId="3063" xr:uid="{00000000-0005-0000-0000-000026090000}"/>
    <cellStyle name="Normal 6 5 2 2 2 3 2" xfId="4283" xr:uid="{00000000-0005-0000-0000-000027090000}"/>
    <cellStyle name="Normal 6 5 2 2 2 4" xfId="3683" xr:uid="{00000000-0005-0000-0000-000028090000}"/>
    <cellStyle name="Normal 6 5 2 2 3" xfId="2603" xr:uid="{00000000-0005-0000-0000-000029090000}"/>
    <cellStyle name="Normal 6 5 2 2 3 2" xfId="3203" xr:uid="{00000000-0005-0000-0000-00002A090000}"/>
    <cellStyle name="Normal 6 5 2 2 3 2 2" xfId="4423" xr:uid="{00000000-0005-0000-0000-00002B090000}"/>
    <cellStyle name="Normal 6 5 2 2 3 3" xfId="3823" xr:uid="{00000000-0005-0000-0000-00002C090000}"/>
    <cellStyle name="Normal 6 5 2 2 4" xfId="2903" xr:uid="{00000000-0005-0000-0000-00002D090000}"/>
    <cellStyle name="Normal 6 5 2 2 4 2" xfId="4123" xr:uid="{00000000-0005-0000-0000-00002E090000}"/>
    <cellStyle name="Normal 6 5 2 2 5" xfId="3523" xr:uid="{00000000-0005-0000-0000-00002F090000}"/>
    <cellStyle name="Normal 6 5 2 3" xfId="2391" xr:uid="{00000000-0005-0000-0000-000030090000}"/>
    <cellStyle name="Normal 6 5 2 3 2" xfId="2693" xr:uid="{00000000-0005-0000-0000-000031090000}"/>
    <cellStyle name="Normal 6 5 2 3 2 2" xfId="3293" xr:uid="{00000000-0005-0000-0000-000032090000}"/>
    <cellStyle name="Normal 6 5 2 3 2 2 2" xfId="4513" xr:uid="{00000000-0005-0000-0000-000033090000}"/>
    <cellStyle name="Normal 6 5 2 3 2 3" xfId="3913" xr:uid="{00000000-0005-0000-0000-000034090000}"/>
    <cellStyle name="Normal 6 5 2 3 3" xfId="2993" xr:uid="{00000000-0005-0000-0000-000035090000}"/>
    <cellStyle name="Normal 6 5 2 3 3 2" xfId="4213" xr:uid="{00000000-0005-0000-0000-000036090000}"/>
    <cellStyle name="Normal 6 5 2 3 4" xfId="3613" xr:uid="{00000000-0005-0000-0000-000037090000}"/>
    <cellStyle name="Normal 6 5 2 4" xfId="2529" xr:uid="{00000000-0005-0000-0000-000038090000}"/>
    <cellStyle name="Normal 6 5 2 4 2" xfId="3129" xr:uid="{00000000-0005-0000-0000-000039090000}"/>
    <cellStyle name="Normal 6 5 2 4 2 2" xfId="4349" xr:uid="{00000000-0005-0000-0000-00003A090000}"/>
    <cellStyle name="Normal 6 5 2 4 3" xfId="3749" xr:uid="{00000000-0005-0000-0000-00003B090000}"/>
    <cellStyle name="Normal 6 5 2 5" xfId="2829" xr:uid="{00000000-0005-0000-0000-00003C090000}"/>
    <cellStyle name="Normal 6 5 2 5 2" xfId="4049" xr:uid="{00000000-0005-0000-0000-00003D090000}"/>
    <cellStyle name="Normal 6 5 2 6" xfId="3453" xr:uid="{00000000-0005-0000-0000-00003E090000}"/>
    <cellStyle name="Normal 6 5 3" xfId="2260" xr:uid="{00000000-0005-0000-0000-00003F090000}"/>
    <cellStyle name="Normal 6 5 3 2" xfId="2424" xr:uid="{00000000-0005-0000-0000-000040090000}"/>
    <cellStyle name="Normal 6 5 3 2 2" xfId="2726" xr:uid="{00000000-0005-0000-0000-000041090000}"/>
    <cellStyle name="Normal 6 5 3 2 2 2" xfId="3326" xr:uid="{00000000-0005-0000-0000-000042090000}"/>
    <cellStyle name="Normal 6 5 3 2 2 2 2" xfId="4546" xr:uid="{00000000-0005-0000-0000-000043090000}"/>
    <cellStyle name="Normal 6 5 3 2 2 3" xfId="3946" xr:uid="{00000000-0005-0000-0000-000044090000}"/>
    <cellStyle name="Normal 6 5 3 2 3" xfId="3026" xr:uid="{00000000-0005-0000-0000-000045090000}"/>
    <cellStyle name="Normal 6 5 3 2 3 2" xfId="4246" xr:uid="{00000000-0005-0000-0000-000046090000}"/>
    <cellStyle name="Normal 6 5 3 2 4" xfId="3646" xr:uid="{00000000-0005-0000-0000-000047090000}"/>
    <cellStyle name="Normal 6 5 3 3" xfId="2566" xr:uid="{00000000-0005-0000-0000-000048090000}"/>
    <cellStyle name="Normal 6 5 3 3 2" xfId="3166" xr:uid="{00000000-0005-0000-0000-000049090000}"/>
    <cellStyle name="Normal 6 5 3 3 2 2" xfId="4386" xr:uid="{00000000-0005-0000-0000-00004A090000}"/>
    <cellStyle name="Normal 6 5 3 3 3" xfId="3786" xr:uid="{00000000-0005-0000-0000-00004B090000}"/>
    <cellStyle name="Normal 6 5 3 4" xfId="2866" xr:uid="{00000000-0005-0000-0000-00004C090000}"/>
    <cellStyle name="Normal 6 5 3 4 2" xfId="4086" xr:uid="{00000000-0005-0000-0000-00004D090000}"/>
    <cellStyle name="Normal 6 5 3 5" xfId="3486" xr:uid="{00000000-0005-0000-0000-00004E090000}"/>
    <cellStyle name="Normal 6 5 4" xfId="2346" xr:uid="{00000000-0005-0000-0000-00004F090000}"/>
    <cellStyle name="Normal 6 5 4 2" xfId="2648" xr:uid="{00000000-0005-0000-0000-000050090000}"/>
    <cellStyle name="Normal 6 5 4 2 2" xfId="3248" xr:uid="{00000000-0005-0000-0000-000051090000}"/>
    <cellStyle name="Normal 6 5 4 2 2 2" xfId="4468" xr:uid="{00000000-0005-0000-0000-000052090000}"/>
    <cellStyle name="Normal 6 5 4 2 3" xfId="3868" xr:uid="{00000000-0005-0000-0000-000053090000}"/>
    <cellStyle name="Normal 6 5 4 3" xfId="2948" xr:uid="{00000000-0005-0000-0000-000054090000}"/>
    <cellStyle name="Normal 6 5 4 3 2" xfId="4168" xr:uid="{00000000-0005-0000-0000-000055090000}"/>
    <cellStyle name="Normal 6 5 4 4" xfId="3568" xr:uid="{00000000-0005-0000-0000-000056090000}"/>
    <cellStyle name="Normal 6 5 5" xfId="2492" xr:uid="{00000000-0005-0000-0000-000057090000}"/>
    <cellStyle name="Normal 6 5 5 2" xfId="3092" xr:uid="{00000000-0005-0000-0000-000058090000}"/>
    <cellStyle name="Normal 6 5 5 2 2" xfId="4312" xr:uid="{00000000-0005-0000-0000-000059090000}"/>
    <cellStyle name="Normal 6 5 5 3" xfId="3712" xr:uid="{00000000-0005-0000-0000-00005A090000}"/>
    <cellStyle name="Normal 6 5 6" xfId="2792" xr:uid="{00000000-0005-0000-0000-00005B090000}"/>
    <cellStyle name="Normal 6 5 6 2" xfId="4012" xr:uid="{00000000-0005-0000-0000-00005C090000}"/>
    <cellStyle name="Normal 6 5 7" xfId="3408" xr:uid="{00000000-0005-0000-0000-00005D090000}"/>
    <cellStyle name="Normal 6 6" xfId="2217" xr:uid="{00000000-0005-0000-0000-00005E090000}"/>
    <cellStyle name="Normal 6 7" xfId="2249" xr:uid="{00000000-0005-0000-0000-00005F090000}"/>
    <cellStyle name="Normal 6 7 2" xfId="2413" xr:uid="{00000000-0005-0000-0000-000060090000}"/>
    <cellStyle name="Normal 6 7 2 2" xfId="2715" xr:uid="{00000000-0005-0000-0000-000061090000}"/>
    <cellStyle name="Normal 6 7 2 2 2" xfId="3315" xr:uid="{00000000-0005-0000-0000-000062090000}"/>
    <cellStyle name="Normal 6 7 2 2 2 2" xfId="4535" xr:uid="{00000000-0005-0000-0000-000063090000}"/>
    <cellStyle name="Normal 6 7 2 2 3" xfId="3935" xr:uid="{00000000-0005-0000-0000-000064090000}"/>
    <cellStyle name="Normal 6 7 2 3" xfId="3015" xr:uid="{00000000-0005-0000-0000-000065090000}"/>
    <cellStyle name="Normal 6 7 2 3 2" xfId="4235" xr:uid="{00000000-0005-0000-0000-000066090000}"/>
    <cellStyle name="Normal 6 7 2 4" xfId="3635" xr:uid="{00000000-0005-0000-0000-000067090000}"/>
    <cellStyle name="Normal 6 7 3" xfId="2555" xr:uid="{00000000-0005-0000-0000-000068090000}"/>
    <cellStyle name="Normal 6 7 3 2" xfId="3155" xr:uid="{00000000-0005-0000-0000-000069090000}"/>
    <cellStyle name="Normal 6 7 3 2 2" xfId="4375" xr:uid="{00000000-0005-0000-0000-00006A090000}"/>
    <cellStyle name="Normal 6 7 3 3" xfId="3775" xr:uid="{00000000-0005-0000-0000-00006B090000}"/>
    <cellStyle name="Normal 6 7 4" xfId="2855" xr:uid="{00000000-0005-0000-0000-00006C090000}"/>
    <cellStyle name="Normal 6 7 4 2" xfId="4075" xr:uid="{00000000-0005-0000-0000-00006D090000}"/>
    <cellStyle name="Normal 6 7 5" xfId="3475" xr:uid="{00000000-0005-0000-0000-00006E090000}"/>
    <cellStyle name="Normal 6 8" xfId="2481" xr:uid="{00000000-0005-0000-0000-00006F090000}"/>
    <cellStyle name="Normal 6 8 2" xfId="3081" xr:uid="{00000000-0005-0000-0000-000070090000}"/>
    <cellStyle name="Normal 6 8 2 2" xfId="4301" xr:uid="{00000000-0005-0000-0000-000071090000}"/>
    <cellStyle name="Normal 6 8 3" xfId="3701" xr:uid="{00000000-0005-0000-0000-000072090000}"/>
    <cellStyle name="Normal 6 9" xfId="2781" xr:uid="{00000000-0005-0000-0000-000073090000}"/>
    <cellStyle name="Normal 6 9 2" xfId="4001" xr:uid="{00000000-0005-0000-0000-000074090000}"/>
    <cellStyle name="Normal 7" xfId="279" xr:uid="{00000000-0005-0000-0000-000075090000}"/>
    <cellStyle name="Normal 7 2" xfId="578" xr:uid="{00000000-0005-0000-0000-000076090000}"/>
    <cellStyle name="Normal 8" xfId="280" xr:uid="{00000000-0005-0000-0000-000077090000}"/>
    <cellStyle name="Normal 8 2" xfId="2127" xr:uid="{00000000-0005-0000-0000-000078090000}"/>
    <cellStyle name="Normal 8 3" xfId="2219" xr:uid="{00000000-0005-0000-0000-000079090000}"/>
    <cellStyle name="Normal 9" xfId="2128" xr:uid="{00000000-0005-0000-0000-00007A090000}"/>
    <cellStyle name="Normal 9 10" xfId="2783" xr:uid="{00000000-0005-0000-0000-00007B090000}"/>
    <cellStyle name="Normal 9 10 2" xfId="4003" xr:uid="{00000000-0005-0000-0000-00007C090000}"/>
    <cellStyle name="Normal 9 11" xfId="3410" xr:uid="{00000000-0005-0000-0000-00007D090000}"/>
    <cellStyle name="Normal 9 2" xfId="2136" xr:uid="{00000000-0005-0000-0000-00007E090000}"/>
    <cellStyle name="Normal 9 2 2" xfId="2153" xr:uid="{00000000-0005-0000-0000-00007F090000}"/>
    <cellStyle name="Normal 9 2 2 2" xfId="2222" xr:uid="{00000000-0005-0000-0000-000080090000}"/>
    <cellStyle name="Normal 9 2 2 2 2" xfId="2392" xr:uid="{00000000-0005-0000-0000-000081090000}"/>
    <cellStyle name="Normal 9 2 2 2 2 2" xfId="2694" xr:uid="{00000000-0005-0000-0000-000082090000}"/>
    <cellStyle name="Normal 9 2 2 2 2 2 2" xfId="3294" xr:uid="{00000000-0005-0000-0000-000083090000}"/>
    <cellStyle name="Normal 9 2 2 2 2 2 2 2" xfId="4514" xr:uid="{00000000-0005-0000-0000-000084090000}"/>
    <cellStyle name="Normal 9 2 2 2 2 2 3" xfId="3914" xr:uid="{00000000-0005-0000-0000-000085090000}"/>
    <cellStyle name="Normal 9 2 2 2 2 3" xfId="2994" xr:uid="{00000000-0005-0000-0000-000086090000}"/>
    <cellStyle name="Normal 9 2 2 2 2 3 2" xfId="4214" xr:uid="{00000000-0005-0000-0000-000087090000}"/>
    <cellStyle name="Normal 9 2 2 2 2 4" xfId="3614" xr:uid="{00000000-0005-0000-0000-000088090000}"/>
    <cellStyle name="Normal 9 2 2 2 3" xfId="2530" xr:uid="{00000000-0005-0000-0000-000089090000}"/>
    <cellStyle name="Normal 9 2 2 2 3 2" xfId="3130" xr:uid="{00000000-0005-0000-0000-00008A090000}"/>
    <cellStyle name="Normal 9 2 2 2 3 2 2" xfId="4350" xr:uid="{00000000-0005-0000-0000-00008B090000}"/>
    <cellStyle name="Normal 9 2 2 2 3 3" xfId="3750" xr:uid="{00000000-0005-0000-0000-00008C090000}"/>
    <cellStyle name="Normal 9 2 2 2 4" xfId="2830" xr:uid="{00000000-0005-0000-0000-00008D090000}"/>
    <cellStyle name="Normal 9 2 2 2 4 2" xfId="4050" xr:uid="{00000000-0005-0000-0000-00008E090000}"/>
    <cellStyle name="Normal 9 2 2 2 5" xfId="3454" xr:uid="{00000000-0005-0000-0000-00008F090000}"/>
    <cellStyle name="Normal 9 2 2 3" xfId="2265" xr:uid="{00000000-0005-0000-0000-000090090000}"/>
    <cellStyle name="Normal 9 2 2 3 2" xfId="2429" xr:uid="{00000000-0005-0000-0000-000091090000}"/>
    <cellStyle name="Normal 9 2 2 3 2 2" xfId="2731" xr:uid="{00000000-0005-0000-0000-000092090000}"/>
    <cellStyle name="Normal 9 2 2 3 2 2 2" xfId="3331" xr:uid="{00000000-0005-0000-0000-000093090000}"/>
    <cellStyle name="Normal 9 2 2 3 2 2 2 2" xfId="4551" xr:uid="{00000000-0005-0000-0000-000094090000}"/>
    <cellStyle name="Normal 9 2 2 3 2 2 3" xfId="3951" xr:uid="{00000000-0005-0000-0000-000095090000}"/>
    <cellStyle name="Normal 9 2 2 3 2 3" xfId="3031" xr:uid="{00000000-0005-0000-0000-000096090000}"/>
    <cellStyle name="Normal 9 2 2 3 2 3 2" xfId="4251" xr:uid="{00000000-0005-0000-0000-000097090000}"/>
    <cellStyle name="Normal 9 2 2 3 2 4" xfId="3651" xr:uid="{00000000-0005-0000-0000-000098090000}"/>
    <cellStyle name="Normal 9 2 2 3 3" xfId="2571" xr:uid="{00000000-0005-0000-0000-000099090000}"/>
    <cellStyle name="Normal 9 2 2 3 3 2" xfId="3171" xr:uid="{00000000-0005-0000-0000-00009A090000}"/>
    <cellStyle name="Normal 9 2 2 3 3 2 2" xfId="4391" xr:uid="{00000000-0005-0000-0000-00009B090000}"/>
    <cellStyle name="Normal 9 2 2 3 3 3" xfId="3791" xr:uid="{00000000-0005-0000-0000-00009C090000}"/>
    <cellStyle name="Normal 9 2 2 3 4" xfId="2871" xr:uid="{00000000-0005-0000-0000-00009D090000}"/>
    <cellStyle name="Normal 9 2 2 3 4 2" xfId="4091" xr:uid="{00000000-0005-0000-0000-00009E090000}"/>
    <cellStyle name="Normal 9 2 2 3 5" xfId="3491" xr:uid="{00000000-0005-0000-0000-00009F090000}"/>
    <cellStyle name="Normal 9 2 2 4" xfId="2367" xr:uid="{00000000-0005-0000-0000-0000A0090000}"/>
    <cellStyle name="Normal 9 2 2 4 2" xfId="2669" xr:uid="{00000000-0005-0000-0000-0000A1090000}"/>
    <cellStyle name="Normal 9 2 2 4 2 2" xfId="3269" xr:uid="{00000000-0005-0000-0000-0000A2090000}"/>
    <cellStyle name="Normal 9 2 2 4 2 2 2" xfId="4489" xr:uid="{00000000-0005-0000-0000-0000A3090000}"/>
    <cellStyle name="Normal 9 2 2 4 2 3" xfId="3889" xr:uid="{00000000-0005-0000-0000-0000A4090000}"/>
    <cellStyle name="Normal 9 2 2 4 3" xfId="2969" xr:uid="{00000000-0005-0000-0000-0000A5090000}"/>
    <cellStyle name="Normal 9 2 2 4 3 2" xfId="4189" xr:uid="{00000000-0005-0000-0000-0000A6090000}"/>
    <cellStyle name="Normal 9 2 2 4 4" xfId="3589" xr:uid="{00000000-0005-0000-0000-0000A7090000}"/>
    <cellStyle name="Normal 9 2 2 5" xfId="2497" xr:uid="{00000000-0005-0000-0000-0000A8090000}"/>
    <cellStyle name="Normal 9 2 2 5 2" xfId="3097" xr:uid="{00000000-0005-0000-0000-0000A9090000}"/>
    <cellStyle name="Normal 9 2 2 5 2 2" xfId="4317" xr:uid="{00000000-0005-0000-0000-0000AA090000}"/>
    <cellStyle name="Normal 9 2 2 5 3" xfId="3717" xr:uid="{00000000-0005-0000-0000-0000AB090000}"/>
    <cellStyle name="Normal 9 2 2 6" xfId="2797" xr:uid="{00000000-0005-0000-0000-0000AC090000}"/>
    <cellStyle name="Normal 9 2 2 6 2" xfId="4017" xr:uid="{00000000-0005-0000-0000-0000AD090000}"/>
    <cellStyle name="Normal 9 2 2 7" xfId="3429" xr:uid="{00000000-0005-0000-0000-0000AE090000}"/>
    <cellStyle name="Normal 9 2 3" xfId="2239" xr:uid="{00000000-0005-0000-0000-0000AF090000}"/>
    <cellStyle name="Normal 9 2 3 2" xfId="2302" xr:uid="{00000000-0005-0000-0000-0000B0090000}"/>
    <cellStyle name="Normal 9 2 3 2 2" xfId="2466" xr:uid="{00000000-0005-0000-0000-0000B1090000}"/>
    <cellStyle name="Normal 9 2 3 2 2 2" xfId="2768" xr:uid="{00000000-0005-0000-0000-0000B2090000}"/>
    <cellStyle name="Normal 9 2 3 2 2 2 2" xfId="3368" xr:uid="{00000000-0005-0000-0000-0000B3090000}"/>
    <cellStyle name="Normal 9 2 3 2 2 2 2 2" xfId="4588" xr:uid="{00000000-0005-0000-0000-0000B4090000}"/>
    <cellStyle name="Normal 9 2 3 2 2 2 3" xfId="3988" xr:uid="{00000000-0005-0000-0000-0000B5090000}"/>
    <cellStyle name="Normal 9 2 3 2 2 3" xfId="3068" xr:uid="{00000000-0005-0000-0000-0000B6090000}"/>
    <cellStyle name="Normal 9 2 3 2 2 3 2" xfId="4288" xr:uid="{00000000-0005-0000-0000-0000B7090000}"/>
    <cellStyle name="Normal 9 2 3 2 2 4" xfId="3688" xr:uid="{00000000-0005-0000-0000-0000B8090000}"/>
    <cellStyle name="Normal 9 2 3 2 3" xfId="2608" xr:uid="{00000000-0005-0000-0000-0000B9090000}"/>
    <cellStyle name="Normal 9 2 3 2 3 2" xfId="3208" xr:uid="{00000000-0005-0000-0000-0000BA090000}"/>
    <cellStyle name="Normal 9 2 3 2 3 2 2" xfId="4428" xr:uid="{00000000-0005-0000-0000-0000BB090000}"/>
    <cellStyle name="Normal 9 2 3 2 3 3" xfId="3828" xr:uid="{00000000-0005-0000-0000-0000BC090000}"/>
    <cellStyle name="Normal 9 2 3 2 4" xfId="2908" xr:uid="{00000000-0005-0000-0000-0000BD090000}"/>
    <cellStyle name="Normal 9 2 3 2 4 2" xfId="4128" xr:uid="{00000000-0005-0000-0000-0000BE090000}"/>
    <cellStyle name="Normal 9 2 3 2 5" xfId="3528" xr:uid="{00000000-0005-0000-0000-0000BF090000}"/>
    <cellStyle name="Normal 9 2 3 3" xfId="2403" xr:uid="{00000000-0005-0000-0000-0000C0090000}"/>
    <cellStyle name="Normal 9 2 3 3 2" xfId="2705" xr:uid="{00000000-0005-0000-0000-0000C1090000}"/>
    <cellStyle name="Normal 9 2 3 3 2 2" xfId="3305" xr:uid="{00000000-0005-0000-0000-0000C2090000}"/>
    <cellStyle name="Normal 9 2 3 3 2 2 2" xfId="4525" xr:uid="{00000000-0005-0000-0000-0000C3090000}"/>
    <cellStyle name="Normal 9 2 3 3 2 3" xfId="3925" xr:uid="{00000000-0005-0000-0000-0000C4090000}"/>
    <cellStyle name="Normal 9 2 3 3 3" xfId="3005" xr:uid="{00000000-0005-0000-0000-0000C5090000}"/>
    <cellStyle name="Normal 9 2 3 3 3 2" xfId="4225" xr:uid="{00000000-0005-0000-0000-0000C6090000}"/>
    <cellStyle name="Normal 9 2 3 3 4" xfId="3625" xr:uid="{00000000-0005-0000-0000-0000C7090000}"/>
    <cellStyle name="Normal 9 2 3 4" xfId="2541" xr:uid="{00000000-0005-0000-0000-0000C8090000}"/>
    <cellStyle name="Normal 9 2 3 4 2" xfId="3141" xr:uid="{00000000-0005-0000-0000-0000C9090000}"/>
    <cellStyle name="Normal 9 2 3 4 2 2" xfId="4361" xr:uid="{00000000-0005-0000-0000-0000CA090000}"/>
    <cellStyle name="Normal 9 2 3 4 3" xfId="3761" xr:uid="{00000000-0005-0000-0000-0000CB090000}"/>
    <cellStyle name="Normal 9 2 3 5" xfId="2841" xr:uid="{00000000-0005-0000-0000-0000CC090000}"/>
    <cellStyle name="Normal 9 2 3 5 2" xfId="4061" xr:uid="{00000000-0005-0000-0000-0000CD090000}"/>
    <cellStyle name="Normal 9 2 3 6" xfId="3465" xr:uid="{00000000-0005-0000-0000-0000CE090000}"/>
    <cellStyle name="Normal 9 2 4" xfId="2254" xr:uid="{00000000-0005-0000-0000-0000CF090000}"/>
    <cellStyle name="Normal 9 2 4 2" xfId="2418" xr:uid="{00000000-0005-0000-0000-0000D0090000}"/>
    <cellStyle name="Normal 9 2 4 2 2" xfId="2720" xr:uid="{00000000-0005-0000-0000-0000D1090000}"/>
    <cellStyle name="Normal 9 2 4 2 2 2" xfId="3320" xr:uid="{00000000-0005-0000-0000-0000D2090000}"/>
    <cellStyle name="Normal 9 2 4 2 2 2 2" xfId="4540" xr:uid="{00000000-0005-0000-0000-0000D3090000}"/>
    <cellStyle name="Normal 9 2 4 2 2 3" xfId="3940" xr:uid="{00000000-0005-0000-0000-0000D4090000}"/>
    <cellStyle name="Normal 9 2 4 2 3" xfId="3020" xr:uid="{00000000-0005-0000-0000-0000D5090000}"/>
    <cellStyle name="Normal 9 2 4 2 3 2" xfId="4240" xr:uid="{00000000-0005-0000-0000-0000D6090000}"/>
    <cellStyle name="Normal 9 2 4 2 4" xfId="3640" xr:uid="{00000000-0005-0000-0000-0000D7090000}"/>
    <cellStyle name="Normal 9 2 4 3" xfId="2560" xr:uid="{00000000-0005-0000-0000-0000D8090000}"/>
    <cellStyle name="Normal 9 2 4 3 2" xfId="3160" xr:uid="{00000000-0005-0000-0000-0000D9090000}"/>
    <cellStyle name="Normal 9 2 4 3 2 2" xfId="4380" xr:uid="{00000000-0005-0000-0000-0000DA090000}"/>
    <cellStyle name="Normal 9 2 4 3 3" xfId="3780" xr:uid="{00000000-0005-0000-0000-0000DB090000}"/>
    <cellStyle name="Normal 9 2 4 4" xfId="2860" xr:uid="{00000000-0005-0000-0000-0000DC090000}"/>
    <cellStyle name="Normal 9 2 4 4 2" xfId="4080" xr:uid="{00000000-0005-0000-0000-0000DD090000}"/>
    <cellStyle name="Normal 9 2 4 5" xfId="3480" xr:uid="{00000000-0005-0000-0000-0000DE090000}"/>
    <cellStyle name="Normal 9 2 5" xfId="2351" xr:uid="{00000000-0005-0000-0000-0000DF090000}"/>
    <cellStyle name="Normal 9 2 5 2" xfId="2653" xr:uid="{00000000-0005-0000-0000-0000E0090000}"/>
    <cellStyle name="Normal 9 2 5 2 2" xfId="3253" xr:uid="{00000000-0005-0000-0000-0000E1090000}"/>
    <cellStyle name="Normal 9 2 5 2 2 2" xfId="4473" xr:uid="{00000000-0005-0000-0000-0000E2090000}"/>
    <cellStyle name="Normal 9 2 5 2 3" xfId="3873" xr:uid="{00000000-0005-0000-0000-0000E3090000}"/>
    <cellStyle name="Normal 9 2 5 3" xfId="2953" xr:uid="{00000000-0005-0000-0000-0000E4090000}"/>
    <cellStyle name="Normal 9 2 5 3 2" xfId="4173" xr:uid="{00000000-0005-0000-0000-0000E5090000}"/>
    <cellStyle name="Normal 9 2 5 4" xfId="3573" xr:uid="{00000000-0005-0000-0000-0000E6090000}"/>
    <cellStyle name="Normal 9 2 6" xfId="2486" xr:uid="{00000000-0005-0000-0000-0000E7090000}"/>
    <cellStyle name="Normal 9 2 6 2" xfId="3086" xr:uid="{00000000-0005-0000-0000-0000E8090000}"/>
    <cellStyle name="Normal 9 2 6 2 2" xfId="4306" xr:uid="{00000000-0005-0000-0000-0000E9090000}"/>
    <cellStyle name="Normal 9 2 6 3" xfId="3706" xr:uid="{00000000-0005-0000-0000-0000EA090000}"/>
    <cellStyle name="Normal 9 2 7" xfId="2786" xr:uid="{00000000-0005-0000-0000-0000EB090000}"/>
    <cellStyle name="Normal 9 2 7 2" xfId="4006" xr:uid="{00000000-0005-0000-0000-0000EC090000}"/>
    <cellStyle name="Normal 9 2 8" xfId="3413" xr:uid="{00000000-0005-0000-0000-0000ED090000}"/>
    <cellStyle name="Normal 9 3" xfId="2139" xr:uid="{00000000-0005-0000-0000-0000EE090000}"/>
    <cellStyle name="Normal 9 3 2" xfId="2157" xr:uid="{00000000-0005-0000-0000-0000EF090000}"/>
    <cellStyle name="Normal 9 3 2 2" xfId="2232" xr:uid="{00000000-0005-0000-0000-0000F0090000}"/>
    <cellStyle name="Normal 9 3 2 2 2" xfId="2399" xr:uid="{00000000-0005-0000-0000-0000F1090000}"/>
    <cellStyle name="Normal 9 3 2 2 2 2" xfId="2701" xr:uid="{00000000-0005-0000-0000-0000F2090000}"/>
    <cellStyle name="Normal 9 3 2 2 2 2 2" xfId="3301" xr:uid="{00000000-0005-0000-0000-0000F3090000}"/>
    <cellStyle name="Normal 9 3 2 2 2 2 2 2" xfId="4521" xr:uid="{00000000-0005-0000-0000-0000F4090000}"/>
    <cellStyle name="Normal 9 3 2 2 2 2 3" xfId="3921" xr:uid="{00000000-0005-0000-0000-0000F5090000}"/>
    <cellStyle name="Normal 9 3 2 2 2 3" xfId="3001" xr:uid="{00000000-0005-0000-0000-0000F6090000}"/>
    <cellStyle name="Normal 9 3 2 2 2 3 2" xfId="4221" xr:uid="{00000000-0005-0000-0000-0000F7090000}"/>
    <cellStyle name="Normal 9 3 2 2 2 4" xfId="3621" xr:uid="{00000000-0005-0000-0000-0000F8090000}"/>
    <cellStyle name="Normal 9 3 2 2 3" xfId="2537" xr:uid="{00000000-0005-0000-0000-0000F9090000}"/>
    <cellStyle name="Normal 9 3 2 2 3 2" xfId="3137" xr:uid="{00000000-0005-0000-0000-0000FA090000}"/>
    <cellStyle name="Normal 9 3 2 2 3 2 2" xfId="4357" xr:uid="{00000000-0005-0000-0000-0000FB090000}"/>
    <cellStyle name="Normal 9 3 2 2 3 3" xfId="3757" xr:uid="{00000000-0005-0000-0000-0000FC090000}"/>
    <cellStyle name="Normal 9 3 2 2 4" xfId="2837" xr:uid="{00000000-0005-0000-0000-0000FD090000}"/>
    <cellStyle name="Normal 9 3 2 2 4 2" xfId="4057" xr:uid="{00000000-0005-0000-0000-0000FE090000}"/>
    <cellStyle name="Normal 9 3 2 2 5" xfId="3461" xr:uid="{00000000-0005-0000-0000-0000FF090000}"/>
    <cellStyle name="Normal 9 3 2 3" xfId="2268" xr:uid="{00000000-0005-0000-0000-0000000A0000}"/>
    <cellStyle name="Normal 9 3 2 3 2" xfId="2432" xr:uid="{00000000-0005-0000-0000-0000010A0000}"/>
    <cellStyle name="Normal 9 3 2 3 2 2" xfId="2734" xr:uid="{00000000-0005-0000-0000-0000020A0000}"/>
    <cellStyle name="Normal 9 3 2 3 2 2 2" xfId="3334" xr:uid="{00000000-0005-0000-0000-0000030A0000}"/>
    <cellStyle name="Normal 9 3 2 3 2 2 2 2" xfId="4554" xr:uid="{00000000-0005-0000-0000-0000040A0000}"/>
    <cellStyle name="Normal 9 3 2 3 2 2 3" xfId="3954" xr:uid="{00000000-0005-0000-0000-0000050A0000}"/>
    <cellStyle name="Normal 9 3 2 3 2 3" xfId="3034" xr:uid="{00000000-0005-0000-0000-0000060A0000}"/>
    <cellStyle name="Normal 9 3 2 3 2 3 2" xfId="4254" xr:uid="{00000000-0005-0000-0000-0000070A0000}"/>
    <cellStyle name="Normal 9 3 2 3 2 4" xfId="3654" xr:uid="{00000000-0005-0000-0000-0000080A0000}"/>
    <cellStyle name="Normal 9 3 2 3 3" xfId="2574" xr:uid="{00000000-0005-0000-0000-0000090A0000}"/>
    <cellStyle name="Normal 9 3 2 3 3 2" xfId="3174" xr:uid="{00000000-0005-0000-0000-00000A0A0000}"/>
    <cellStyle name="Normal 9 3 2 3 3 2 2" xfId="4394" xr:uid="{00000000-0005-0000-0000-00000B0A0000}"/>
    <cellStyle name="Normal 9 3 2 3 3 3" xfId="3794" xr:uid="{00000000-0005-0000-0000-00000C0A0000}"/>
    <cellStyle name="Normal 9 3 2 3 4" xfId="2874" xr:uid="{00000000-0005-0000-0000-00000D0A0000}"/>
    <cellStyle name="Normal 9 3 2 3 4 2" xfId="4094" xr:uid="{00000000-0005-0000-0000-00000E0A0000}"/>
    <cellStyle name="Normal 9 3 2 3 5" xfId="3494" xr:uid="{00000000-0005-0000-0000-00000F0A0000}"/>
    <cellStyle name="Normal 9 3 2 4" xfId="2370" xr:uid="{00000000-0005-0000-0000-0000100A0000}"/>
    <cellStyle name="Normal 9 3 2 4 2" xfId="2672" xr:uid="{00000000-0005-0000-0000-0000110A0000}"/>
    <cellStyle name="Normal 9 3 2 4 2 2" xfId="3272" xr:uid="{00000000-0005-0000-0000-0000120A0000}"/>
    <cellStyle name="Normal 9 3 2 4 2 2 2" xfId="4492" xr:uid="{00000000-0005-0000-0000-0000130A0000}"/>
    <cellStyle name="Normal 9 3 2 4 2 3" xfId="3892" xr:uid="{00000000-0005-0000-0000-0000140A0000}"/>
    <cellStyle name="Normal 9 3 2 4 3" xfId="2972" xr:uid="{00000000-0005-0000-0000-0000150A0000}"/>
    <cellStyle name="Normal 9 3 2 4 3 2" xfId="4192" xr:uid="{00000000-0005-0000-0000-0000160A0000}"/>
    <cellStyle name="Normal 9 3 2 4 4" xfId="3592" xr:uid="{00000000-0005-0000-0000-0000170A0000}"/>
    <cellStyle name="Normal 9 3 2 5" xfId="2500" xr:uid="{00000000-0005-0000-0000-0000180A0000}"/>
    <cellStyle name="Normal 9 3 2 5 2" xfId="3100" xr:uid="{00000000-0005-0000-0000-0000190A0000}"/>
    <cellStyle name="Normal 9 3 2 5 2 2" xfId="4320" xr:uid="{00000000-0005-0000-0000-00001A0A0000}"/>
    <cellStyle name="Normal 9 3 2 5 3" xfId="3720" xr:uid="{00000000-0005-0000-0000-00001B0A0000}"/>
    <cellStyle name="Normal 9 3 2 6" xfId="2800" xr:uid="{00000000-0005-0000-0000-00001C0A0000}"/>
    <cellStyle name="Normal 9 3 2 6 2" xfId="4020" xr:uid="{00000000-0005-0000-0000-00001D0A0000}"/>
    <cellStyle name="Normal 9 3 2 7" xfId="3432" xr:uid="{00000000-0005-0000-0000-00001E0A0000}"/>
    <cellStyle name="Normal 9 3 3" xfId="2242" xr:uid="{00000000-0005-0000-0000-00001F0A0000}"/>
    <cellStyle name="Normal 9 3 3 2" xfId="2305" xr:uid="{00000000-0005-0000-0000-0000200A0000}"/>
    <cellStyle name="Normal 9 3 3 2 2" xfId="2469" xr:uid="{00000000-0005-0000-0000-0000210A0000}"/>
    <cellStyle name="Normal 9 3 3 2 2 2" xfId="2771" xr:uid="{00000000-0005-0000-0000-0000220A0000}"/>
    <cellStyle name="Normal 9 3 3 2 2 2 2" xfId="3371" xr:uid="{00000000-0005-0000-0000-0000230A0000}"/>
    <cellStyle name="Normal 9 3 3 2 2 2 2 2" xfId="4591" xr:uid="{00000000-0005-0000-0000-0000240A0000}"/>
    <cellStyle name="Normal 9 3 3 2 2 2 3" xfId="3991" xr:uid="{00000000-0005-0000-0000-0000250A0000}"/>
    <cellStyle name="Normal 9 3 3 2 2 3" xfId="3071" xr:uid="{00000000-0005-0000-0000-0000260A0000}"/>
    <cellStyle name="Normal 9 3 3 2 2 3 2" xfId="4291" xr:uid="{00000000-0005-0000-0000-0000270A0000}"/>
    <cellStyle name="Normal 9 3 3 2 2 4" xfId="3691" xr:uid="{00000000-0005-0000-0000-0000280A0000}"/>
    <cellStyle name="Normal 9 3 3 2 3" xfId="2611" xr:uid="{00000000-0005-0000-0000-0000290A0000}"/>
    <cellStyle name="Normal 9 3 3 2 3 2" xfId="3211" xr:uid="{00000000-0005-0000-0000-00002A0A0000}"/>
    <cellStyle name="Normal 9 3 3 2 3 2 2" xfId="4431" xr:uid="{00000000-0005-0000-0000-00002B0A0000}"/>
    <cellStyle name="Normal 9 3 3 2 3 3" xfId="3831" xr:uid="{00000000-0005-0000-0000-00002C0A0000}"/>
    <cellStyle name="Normal 9 3 3 2 4" xfId="2911" xr:uid="{00000000-0005-0000-0000-00002D0A0000}"/>
    <cellStyle name="Normal 9 3 3 2 4 2" xfId="4131" xr:uid="{00000000-0005-0000-0000-00002E0A0000}"/>
    <cellStyle name="Normal 9 3 3 2 5" xfId="3531" xr:uid="{00000000-0005-0000-0000-00002F0A0000}"/>
    <cellStyle name="Normal 9 3 3 3" xfId="2406" xr:uid="{00000000-0005-0000-0000-0000300A0000}"/>
    <cellStyle name="Normal 9 3 3 3 2" xfId="2708" xr:uid="{00000000-0005-0000-0000-0000310A0000}"/>
    <cellStyle name="Normal 9 3 3 3 2 2" xfId="3308" xr:uid="{00000000-0005-0000-0000-0000320A0000}"/>
    <cellStyle name="Normal 9 3 3 3 2 2 2" xfId="4528" xr:uid="{00000000-0005-0000-0000-0000330A0000}"/>
    <cellStyle name="Normal 9 3 3 3 2 3" xfId="3928" xr:uid="{00000000-0005-0000-0000-0000340A0000}"/>
    <cellStyle name="Normal 9 3 3 3 3" xfId="3008" xr:uid="{00000000-0005-0000-0000-0000350A0000}"/>
    <cellStyle name="Normal 9 3 3 3 3 2" xfId="4228" xr:uid="{00000000-0005-0000-0000-0000360A0000}"/>
    <cellStyle name="Normal 9 3 3 3 4" xfId="3628" xr:uid="{00000000-0005-0000-0000-0000370A0000}"/>
    <cellStyle name="Normal 9 3 3 4" xfId="2544" xr:uid="{00000000-0005-0000-0000-0000380A0000}"/>
    <cellStyle name="Normal 9 3 3 4 2" xfId="3144" xr:uid="{00000000-0005-0000-0000-0000390A0000}"/>
    <cellStyle name="Normal 9 3 3 4 2 2" xfId="4364" xr:uid="{00000000-0005-0000-0000-00003A0A0000}"/>
    <cellStyle name="Normal 9 3 3 4 3" xfId="3764" xr:uid="{00000000-0005-0000-0000-00003B0A0000}"/>
    <cellStyle name="Normal 9 3 3 5" xfId="2844" xr:uid="{00000000-0005-0000-0000-00003C0A0000}"/>
    <cellStyle name="Normal 9 3 3 5 2" xfId="4064" xr:uid="{00000000-0005-0000-0000-00003D0A0000}"/>
    <cellStyle name="Normal 9 3 3 6" xfId="3468" xr:uid="{00000000-0005-0000-0000-00003E0A0000}"/>
    <cellStyle name="Normal 9 3 4" xfId="2257" xr:uid="{00000000-0005-0000-0000-00003F0A0000}"/>
    <cellStyle name="Normal 9 3 4 2" xfId="2421" xr:uid="{00000000-0005-0000-0000-0000400A0000}"/>
    <cellStyle name="Normal 9 3 4 2 2" xfId="2723" xr:uid="{00000000-0005-0000-0000-0000410A0000}"/>
    <cellStyle name="Normal 9 3 4 2 2 2" xfId="3323" xr:uid="{00000000-0005-0000-0000-0000420A0000}"/>
    <cellStyle name="Normal 9 3 4 2 2 2 2" xfId="4543" xr:uid="{00000000-0005-0000-0000-0000430A0000}"/>
    <cellStyle name="Normal 9 3 4 2 2 3" xfId="3943" xr:uid="{00000000-0005-0000-0000-0000440A0000}"/>
    <cellStyle name="Normal 9 3 4 2 3" xfId="3023" xr:uid="{00000000-0005-0000-0000-0000450A0000}"/>
    <cellStyle name="Normal 9 3 4 2 3 2" xfId="4243" xr:uid="{00000000-0005-0000-0000-0000460A0000}"/>
    <cellStyle name="Normal 9 3 4 2 4" xfId="3643" xr:uid="{00000000-0005-0000-0000-0000470A0000}"/>
    <cellStyle name="Normal 9 3 4 3" xfId="2563" xr:uid="{00000000-0005-0000-0000-0000480A0000}"/>
    <cellStyle name="Normal 9 3 4 3 2" xfId="3163" xr:uid="{00000000-0005-0000-0000-0000490A0000}"/>
    <cellStyle name="Normal 9 3 4 3 2 2" xfId="4383" xr:uid="{00000000-0005-0000-0000-00004A0A0000}"/>
    <cellStyle name="Normal 9 3 4 3 3" xfId="3783" xr:uid="{00000000-0005-0000-0000-00004B0A0000}"/>
    <cellStyle name="Normal 9 3 4 4" xfId="2863" xr:uid="{00000000-0005-0000-0000-00004C0A0000}"/>
    <cellStyle name="Normal 9 3 4 4 2" xfId="4083" xr:uid="{00000000-0005-0000-0000-00004D0A0000}"/>
    <cellStyle name="Normal 9 3 4 5" xfId="3483" xr:uid="{00000000-0005-0000-0000-00004E0A0000}"/>
    <cellStyle name="Normal 9 3 5" xfId="2354" xr:uid="{00000000-0005-0000-0000-00004F0A0000}"/>
    <cellStyle name="Normal 9 3 5 2" xfId="2656" xr:uid="{00000000-0005-0000-0000-0000500A0000}"/>
    <cellStyle name="Normal 9 3 5 2 2" xfId="3256" xr:uid="{00000000-0005-0000-0000-0000510A0000}"/>
    <cellStyle name="Normal 9 3 5 2 2 2" xfId="4476" xr:uid="{00000000-0005-0000-0000-0000520A0000}"/>
    <cellStyle name="Normal 9 3 5 2 3" xfId="3876" xr:uid="{00000000-0005-0000-0000-0000530A0000}"/>
    <cellStyle name="Normal 9 3 5 3" xfId="2956" xr:uid="{00000000-0005-0000-0000-0000540A0000}"/>
    <cellStyle name="Normal 9 3 5 3 2" xfId="4176" xr:uid="{00000000-0005-0000-0000-0000550A0000}"/>
    <cellStyle name="Normal 9 3 5 4" xfId="3576" xr:uid="{00000000-0005-0000-0000-0000560A0000}"/>
    <cellStyle name="Normal 9 3 6" xfId="2489" xr:uid="{00000000-0005-0000-0000-0000570A0000}"/>
    <cellStyle name="Normal 9 3 6 2" xfId="3089" xr:uid="{00000000-0005-0000-0000-0000580A0000}"/>
    <cellStyle name="Normal 9 3 6 2 2" xfId="4309" xr:uid="{00000000-0005-0000-0000-0000590A0000}"/>
    <cellStyle name="Normal 9 3 6 3" xfId="3709" xr:uid="{00000000-0005-0000-0000-00005A0A0000}"/>
    <cellStyle name="Normal 9 3 7" xfId="2789" xr:uid="{00000000-0005-0000-0000-00005B0A0000}"/>
    <cellStyle name="Normal 9 3 7 2" xfId="4009" xr:uid="{00000000-0005-0000-0000-00005C0A0000}"/>
    <cellStyle name="Normal 9 3 8" xfId="3416" xr:uid="{00000000-0005-0000-0000-00005D0A0000}"/>
    <cellStyle name="Normal 9 4" xfId="2140" xr:uid="{00000000-0005-0000-0000-00005E0A0000}"/>
    <cellStyle name="Normal 9 4 2" xfId="2158" xr:uid="{00000000-0005-0000-0000-00005F0A0000}"/>
    <cellStyle name="Normal 9 4 2 2" xfId="2227" xr:uid="{00000000-0005-0000-0000-0000600A0000}"/>
    <cellStyle name="Normal 9 4 2 2 2" xfId="2394" xr:uid="{00000000-0005-0000-0000-0000610A0000}"/>
    <cellStyle name="Normal 9 4 2 2 2 2" xfId="2696" xr:uid="{00000000-0005-0000-0000-0000620A0000}"/>
    <cellStyle name="Normal 9 4 2 2 2 2 2" xfId="3296" xr:uid="{00000000-0005-0000-0000-0000630A0000}"/>
    <cellStyle name="Normal 9 4 2 2 2 2 2 2" xfId="4516" xr:uid="{00000000-0005-0000-0000-0000640A0000}"/>
    <cellStyle name="Normal 9 4 2 2 2 2 3" xfId="3916" xr:uid="{00000000-0005-0000-0000-0000650A0000}"/>
    <cellStyle name="Normal 9 4 2 2 2 3" xfId="2996" xr:uid="{00000000-0005-0000-0000-0000660A0000}"/>
    <cellStyle name="Normal 9 4 2 2 2 3 2" xfId="4216" xr:uid="{00000000-0005-0000-0000-0000670A0000}"/>
    <cellStyle name="Normal 9 4 2 2 2 4" xfId="3616" xr:uid="{00000000-0005-0000-0000-0000680A0000}"/>
    <cellStyle name="Normal 9 4 2 2 3" xfId="2532" xr:uid="{00000000-0005-0000-0000-0000690A0000}"/>
    <cellStyle name="Normal 9 4 2 2 3 2" xfId="3132" xr:uid="{00000000-0005-0000-0000-00006A0A0000}"/>
    <cellStyle name="Normal 9 4 2 2 3 2 2" xfId="4352" xr:uid="{00000000-0005-0000-0000-00006B0A0000}"/>
    <cellStyle name="Normal 9 4 2 2 3 3" xfId="3752" xr:uid="{00000000-0005-0000-0000-00006C0A0000}"/>
    <cellStyle name="Normal 9 4 2 2 4" xfId="2832" xr:uid="{00000000-0005-0000-0000-00006D0A0000}"/>
    <cellStyle name="Normal 9 4 2 2 4 2" xfId="4052" xr:uid="{00000000-0005-0000-0000-00006E0A0000}"/>
    <cellStyle name="Normal 9 4 2 2 5" xfId="3456" xr:uid="{00000000-0005-0000-0000-00006F0A0000}"/>
    <cellStyle name="Normal 9 4 2 3" xfId="2269" xr:uid="{00000000-0005-0000-0000-0000700A0000}"/>
    <cellStyle name="Normal 9 4 2 3 2" xfId="2433" xr:uid="{00000000-0005-0000-0000-0000710A0000}"/>
    <cellStyle name="Normal 9 4 2 3 2 2" xfId="2735" xr:uid="{00000000-0005-0000-0000-0000720A0000}"/>
    <cellStyle name="Normal 9 4 2 3 2 2 2" xfId="3335" xr:uid="{00000000-0005-0000-0000-0000730A0000}"/>
    <cellStyle name="Normal 9 4 2 3 2 2 2 2" xfId="4555" xr:uid="{00000000-0005-0000-0000-0000740A0000}"/>
    <cellStyle name="Normal 9 4 2 3 2 2 3" xfId="3955" xr:uid="{00000000-0005-0000-0000-0000750A0000}"/>
    <cellStyle name="Normal 9 4 2 3 2 3" xfId="3035" xr:uid="{00000000-0005-0000-0000-0000760A0000}"/>
    <cellStyle name="Normal 9 4 2 3 2 3 2" xfId="4255" xr:uid="{00000000-0005-0000-0000-0000770A0000}"/>
    <cellStyle name="Normal 9 4 2 3 2 4" xfId="3655" xr:uid="{00000000-0005-0000-0000-0000780A0000}"/>
    <cellStyle name="Normal 9 4 2 3 3" xfId="2575" xr:uid="{00000000-0005-0000-0000-0000790A0000}"/>
    <cellStyle name="Normal 9 4 2 3 3 2" xfId="3175" xr:uid="{00000000-0005-0000-0000-00007A0A0000}"/>
    <cellStyle name="Normal 9 4 2 3 3 2 2" xfId="4395" xr:uid="{00000000-0005-0000-0000-00007B0A0000}"/>
    <cellStyle name="Normal 9 4 2 3 3 3" xfId="3795" xr:uid="{00000000-0005-0000-0000-00007C0A0000}"/>
    <cellStyle name="Normal 9 4 2 3 4" xfId="2875" xr:uid="{00000000-0005-0000-0000-00007D0A0000}"/>
    <cellStyle name="Normal 9 4 2 3 4 2" xfId="4095" xr:uid="{00000000-0005-0000-0000-00007E0A0000}"/>
    <cellStyle name="Normal 9 4 2 3 5" xfId="3495" xr:uid="{00000000-0005-0000-0000-00007F0A0000}"/>
    <cellStyle name="Normal 9 4 2 4" xfId="2371" xr:uid="{00000000-0005-0000-0000-0000800A0000}"/>
    <cellStyle name="Normal 9 4 2 4 2" xfId="2673" xr:uid="{00000000-0005-0000-0000-0000810A0000}"/>
    <cellStyle name="Normal 9 4 2 4 2 2" xfId="3273" xr:uid="{00000000-0005-0000-0000-0000820A0000}"/>
    <cellStyle name="Normal 9 4 2 4 2 2 2" xfId="4493" xr:uid="{00000000-0005-0000-0000-0000830A0000}"/>
    <cellStyle name="Normal 9 4 2 4 2 3" xfId="3893" xr:uid="{00000000-0005-0000-0000-0000840A0000}"/>
    <cellStyle name="Normal 9 4 2 4 3" xfId="2973" xr:uid="{00000000-0005-0000-0000-0000850A0000}"/>
    <cellStyle name="Normal 9 4 2 4 3 2" xfId="4193" xr:uid="{00000000-0005-0000-0000-0000860A0000}"/>
    <cellStyle name="Normal 9 4 2 4 4" xfId="3593" xr:uid="{00000000-0005-0000-0000-0000870A0000}"/>
    <cellStyle name="Normal 9 4 2 5" xfId="2501" xr:uid="{00000000-0005-0000-0000-0000880A0000}"/>
    <cellStyle name="Normal 9 4 2 5 2" xfId="3101" xr:uid="{00000000-0005-0000-0000-0000890A0000}"/>
    <cellStyle name="Normal 9 4 2 5 2 2" xfId="4321" xr:uid="{00000000-0005-0000-0000-00008A0A0000}"/>
    <cellStyle name="Normal 9 4 2 5 3" xfId="3721" xr:uid="{00000000-0005-0000-0000-00008B0A0000}"/>
    <cellStyle name="Normal 9 4 2 6" xfId="2801" xr:uid="{00000000-0005-0000-0000-00008C0A0000}"/>
    <cellStyle name="Normal 9 4 2 6 2" xfId="4021" xr:uid="{00000000-0005-0000-0000-00008D0A0000}"/>
    <cellStyle name="Normal 9 4 2 7" xfId="3433" xr:uid="{00000000-0005-0000-0000-00008E0A0000}"/>
    <cellStyle name="Normal 9 4 3" xfId="2243" xr:uid="{00000000-0005-0000-0000-00008F0A0000}"/>
    <cellStyle name="Normal 9 4 3 2" xfId="2306" xr:uid="{00000000-0005-0000-0000-0000900A0000}"/>
    <cellStyle name="Normal 9 4 3 2 2" xfId="2470" xr:uid="{00000000-0005-0000-0000-0000910A0000}"/>
    <cellStyle name="Normal 9 4 3 2 2 2" xfId="2772" xr:uid="{00000000-0005-0000-0000-0000920A0000}"/>
    <cellStyle name="Normal 9 4 3 2 2 2 2" xfId="3372" xr:uid="{00000000-0005-0000-0000-0000930A0000}"/>
    <cellStyle name="Normal 9 4 3 2 2 2 2 2" xfId="4592" xr:uid="{00000000-0005-0000-0000-0000940A0000}"/>
    <cellStyle name="Normal 9 4 3 2 2 2 3" xfId="3992" xr:uid="{00000000-0005-0000-0000-0000950A0000}"/>
    <cellStyle name="Normal 9 4 3 2 2 3" xfId="3072" xr:uid="{00000000-0005-0000-0000-0000960A0000}"/>
    <cellStyle name="Normal 9 4 3 2 2 3 2" xfId="4292" xr:uid="{00000000-0005-0000-0000-0000970A0000}"/>
    <cellStyle name="Normal 9 4 3 2 2 4" xfId="3692" xr:uid="{00000000-0005-0000-0000-0000980A0000}"/>
    <cellStyle name="Normal 9 4 3 2 3" xfId="2612" xr:uid="{00000000-0005-0000-0000-0000990A0000}"/>
    <cellStyle name="Normal 9 4 3 2 3 2" xfId="3212" xr:uid="{00000000-0005-0000-0000-00009A0A0000}"/>
    <cellStyle name="Normal 9 4 3 2 3 2 2" xfId="4432" xr:uid="{00000000-0005-0000-0000-00009B0A0000}"/>
    <cellStyle name="Normal 9 4 3 2 3 3" xfId="3832" xr:uid="{00000000-0005-0000-0000-00009C0A0000}"/>
    <cellStyle name="Normal 9 4 3 2 4" xfId="2912" xr:uid="{00000000-0005-0000-0000-00009D0A0000}"/>
    <cellStyle name="Normal 9 4 3 2 4 2" xfId="4132" xr:uid="{00000000-0005-0000-0000-00009E0A0000}"/>
    <cellStyle name="Normal 9 4 3 2 5" xfId="3532" xr:uid="{00000000-0005-0000-0000-00009F0A0000}"/>
    <cellStyle name="Normal 9 4 3 3" xfId="2407" xr:uid="{00000000-0005-0000-0000-0000A00A0000}"/>
    <cellStyle name="Normal 9 4 3 3 2" xfId="2709" xr:uid="{00000000-0005-0000-0000-0000A10A0000}"/>
    <cellStyle name="Normal 9 4 3 3 2 2" xfId="3309" xr:uid="{00000000-0005-0000-0000-0000A20A0000}"/>
    <cellStyle name="Normal 9 4 3 3 2 2 2" xfId="4529" xr:uid="{00000000-0005-0000-0000-0000A30A0000}"/>
    <cellStyle name="Normal 9 4 3 3 2 3" xfId="3929" xr:uid="{00000000-0005-0000-0000-0000A40A0000}"/>
    <cellStyle name="Normal 9 4 3 3 3" xfId="3009" xr:uid="{00000000-0005-0000-0000-0000A50A0000}"/>
    <cellStyle name="Normal 9 4 3 3 3 2" xfId="4229" xr:uid="{00000000-0005-0000-0000-0000A60A0000}"/>
    <cellStyle name="Normal 9 4 3 3 4" xfId="3629" xr:uid="{00000000-0005-0000-0000-0000A70A0000}"/>
    <cellStyle name="Normal 9 4 3 4" xfId="2545" xr:uid="{00000000-0005-0000-0000-0000A80A0000}"/>
    <cellStyle name="Normal 9 4 3 4 2" xfId="3145" xr:uid="{00000000-0005-0000-0000-0000A90A0000}"/>
    <cellStyle name="Normal 9 4 3 4 2 2" xfId="4365" xr:uid="{00000000-0005-0000-0000-0000AA0A0000}"/>
    <cellStyle name="Normal 9 4 3 4 3" xfId="3765" xr:uid="{00000000-0005-0000-0000-0000AB0A0000}"/>
    <cellStyle name="Normal 9 4 3 5" xfId="2845" xr:uid="{00000000-0005-0000-0000-0000AC0A0000}"/>
    <cellStyle name="Normal 9 4 3 5 2" xfId="4065" xr:uid="{00000000-0005-0000-0000-0000AD0A0000}"/>
    <cellStyle name="Normal 9 4 3 6" xfId="3469" xr:uid="{00000000-0005-0000-0000-0000AE0A0000}"/>
    <cellStyle name="Normal 9 4 4" xfId="2258" xr:uid="{00000000-0005-0000-0000-0000AF0A0000}"/>
    <cellStyle name="Normal 9 4 4 2" xfId="2422" xr:uid="{00000000-0005-0000-0000-0000B00A0000}"/>
    <cellStyle name="Normal 9 4 4 2 2" xfId="2724" xr:uid="{00000000-0005-0000-0000-0000B10A0000}"/>
    <cellStyle name="Normal 9 4 4 2 2 2" xfId="3324" xr:uid="{00000000-0005-0000-0000-0000B20A0000}"/>
    <cellStyle name="Normal 9 4 4 2 2 2 2" xfId="4544" xr:uid="{00000000-0005-0000-0000-0000B30A0000}"/>
    <cellStyle name="Normal 9 4 4 2 2 3" xfId="3944" xr:uid="{00000000-0005-0000-0000-0000B40A0000}"/>
    <cellStyle name="Normal 9 4 4 2 3" xfId="3024" xr:uid="{00000000-0005-0000-0000-0000B50A0000}"/>
    <cellStyle name="Normal 9 4 4 2 3 2" xfId="4244" xr:uid="{00000000-0005-0000-0000-0000B60A0000}"/>
    <cellStyle name="Normal 9 4 4 2 4" xfId="3644" xr:uid="{00000000-0005-0000-0000-0000B70A0000}"/>
    <cellStyle name="Normal 9 4 4 3" xfId="2564" xr:uid="{00000000-0005-0000-0000-0000B80A0000}"/>
    <cellStyle name="Normal 9 4 4 3 2" xfId="3164" xr:uid="{00000000-0005-0000-0000-0000B90A0000}"/>
    <cellStyle name="Normal 9 4 4 3 2 2" xfId="4384" xr:uid="{00000000-0005-0000-0000-0000BA0A0000}"/>
    <cellStyle name="Normal 9 4 4 3 3" xfId="3784" xr:uid="{00000000-0005-0000-0000-0000BB0A0000}"/>
    <cellStyle name="Normal 9 4 4 4" xfId="2864" xr:uid="{00000000-0005-0000-0000-0000BC0A0000}"/>
    <cellStyle name="Normal 9 4 4 4 2" xfId="4084" xr:uid="{00000000-0005-0000-0000-0000BD0A0000}"/>
    <cellStyle name="Normal 9 4 4 5" xfId="3484" xr:uid="{00000000-0005-0000-0000-0000BE0A0000}"/>
    <cellStyle name="Normal 9 4 5" xfId="2355" xr:uid="{00000000-0005-0000-0000-0000BF0A0000}"/>
    <cellStyle name="Normal 9 4 5 2" xfId="2657" xr:uid="{00000000-0005-0000-0000-0000C00A0000}"/>
    <cellStyle name="Normal 9 4 5 2 2" xfId="3257" xr:uid="{00000000-0005-0000-0000-0000C10A0000}"/>
    <cellStyle name="Normal 9 4 5 2 2 2" xfId="4477" xr:uid="{00000000-0005-0000-0000-0000C20A0000}"/>
    <cellStyle name="Normal 9 4 5 2 3" xfId="3877" xr:uid="{00000000-0005-0000-0000-0000C30A0000}"/>
    <cellStyle name="Normal 9 4 5 3" xfId="2957" xr:uid="{00000000-0005-0000-0000-0000C40A0000}"/>
    <cellStyle name="Normal 9 4 5 3 2" xfId="4177" xr:uid="{00000000-0005-0000-0000-0000C50A0000}"/>
    <cellStyle name="Normal 9 4 5 4" xfId="3577" xr:uid="{00000000-0005-0000-0000-0000C60A0000}"/>
    <cellStyle name="Normal 9 4 6" xfId="2490" xr:uid="{00000000-0005-0000-0000-0000C70A0000}"/>
    <cellStyle name="Normal 9 4 6 2" xfId="3090" xr:uid="{00000000-0005-0000-0000-0000C80A0000}"/>
    <cellStyle name="Normal 9 4 6 2 2" xfId="4310" xr:uid="{00000000-0005-0000-0000-0000C90A0000}"/>
    <cellStyle name="Normal 9 4 6 3" xfId="3710" xr:uid="{00000000-0005-0000-0000-0000CA0A0000}"/>
    <cellStyle name="Normal 9 4 7" xfId="2790" xr:uid="{00000000-0005-0000-0000-0000CB0A0000}"/>
    <cellStyle name="Normal 9 4 7 2" xfId="4010" xr:uid="{00000000-0005-0000-0000-0000CC0A0000}"/>
    <cellStyle name="Normal 9 4 8" xfId="3417" xr:uid="{00000000-0005-0000-0000-0000CD0A0000}"/>
    <cellStyle name="Normal 9 5" xfId="2150" xr:uid="{00000000-0005-0000-0000-0000CE0A0000}"/>
    <cellStyle name="Normal 9 5 2" xfId="2228" xr:uid="{00000000-0005-0000-0000-0000CF0A0000}"/>
    <cellStyle name="Normal 9 5 2 2" xfId="2395" xr:uid="{00000000-0005-0000-0000-0000D00A0000}"/>
    <cellStyle name="Normal 9 5 2 2 2" xfId="2697" xr:uid="{00000000-0005-0000-0000-0000D10A0000}"/>
    <cellStyle name="Normal 9 5 2 2 2 2" xfId="3297" xr:uid="{00000000-0005-0000-0000-0000D20A0000}"/>
    <cellStyle name="Normal 9 5 2 2 2 2 2" xfId="4517" xr:uid="{00000000-0005-0000-0000-0000D30A0000}"/>
    <cellStyle name="Normal 9 5 2 2 2 3" xfId="3917" xr:uid="{00000000-0005-0000-0000-0000D40A0000}"/>
    <cellStyle name="Normal 9 5 2 2 3" xfId="2997" xr:uid="{00000000-0005-0000-0000-0000D50A0000}"/>
    <cellStyle name="Normal 9 5 2 2 3 2" xfId="4217" xr:uid="{00000000-0005-0000-0000-0000D60A0000}"/>
    <cellStyle name="Normal 9 5 2 2 4" xfId="3617" xr:uid="{00000000-0005-0000-0000-0000D70A0000}"/>
    <cellStyle name="Normal 9 5 2 3" xfId="2533" xr:uid="{00000000-0005-0000-0000-0000D80A0000}"/>
    <cellStyle name="Normal 9 5 2 3 2" xfId="3133" xr:uid="{00000000-0005-0000-0000-0000D90A0000}"/>
    <cellStyle name="Normal 9 5 2 3 2 2" xfId="4353" xr:uid="{00000000-0005-0000-0000-0000DA0A0000}"/>
    <cellStyle name="Normal 9 5 2 3 3" xfId="3753" xr:uid="{00000000-0005-0000-0000-0000DB0A0000}"/>
    <cellStyle name="Normal 9 5 2 4" xfId="2833" xr:uid="{00000000-0005-0000-0000-0000DC0A0000}"/>
    <cellStyle name="Normal 9 5 2 4 2" xfId="4053" xr:uid="{00000000-0005-0000-0000-0000DD0A0000}"/>
    <cellStyle name="Normal 9 5 2 5" xfId="3457" xr:uid="{00000000-0005-0000-0000-0000DE0A0000}"/>
    <cellStyle name="Normal 9 5 3" xfId="2262" xr:uid="{00000000-0005-0000-0000-0000DF0A0000}"/>
    <cellStyle name="Normal 9 5 3 2" xfId="2426" xr:uid="{00000000-0005-0000-0000-0000E00A0000}"/>
    <cellStyle name="Normal 9 5 3 2 2" xfId="2728" xr:uid="{00000000-0005-0000-0000-0000E10A0000}"/>
    <cellStyle name="Normal 9 5 3 2 2 2" xfId="3328" xr:uid="{00000000-0005-0000-0000-0000E20A0000}"/>
    <cellStyle name="Normal 9 5 3 2 2 2 2" xfId="4548" xr:uid="{00000000-0005-0000-0000-0000E30A0000}"/>
    <cellStyle name="Normal 9 5 3 2 2 3" xfId="3948" xr:uid="{00000000-0005-0000-0000-0000E40A0000}"/>
    <cellStyle name="Normal 9 5 3 2 3" xfId="3028" xr:uid="{00000000-0005-0000-0000-0000E50A0000}"/>
    <cellStyle name="Normal 9 5 3 2 3 2" xfId="4248" xr:uid="{00000000-0005-0000-0000-0000E60A0000}"/>
    <cellStyle name="Normal 9 5 3 2 4" xfId="3648" xr:uid="{00000000-0005-0000-0000-0000E70A0000}"/>
    <cellStyle name="Normal 9 5 3 3" xfId="2568" xr:uid="{00000000-0005-0000-0000-0000E80A0000}"/>
    <cellStyle name="Normal 9 5 3 3 2" xfId="3168" xr:uid="{00000000-0005-0000-0000-0000E90A0000}"/>
    <cellStyle name="Normal 9 5 3 3 2 2" xfId="4388" xr:uid="{00000000-0005-0000-0000-0000EA0A0000}"/>
    <cellStyle name="Normal 9 5 3 3 3" xfId="3788" xr:uid="{00000000-0005-0000-0000-0000EB0A0000}"/>
    <cellStyle name="Normal 9 5 3 4" xfId="2868" xr:uid="{00000000-0005-0000-0000-0000EC0A0000}"/>
    <cellStyle name="Normal 9 5 3 4 2" xfId="4088" xr:uid="{00000000-0005-0000-0000-0000ED0A0000}"/>
    <cellStyle name="Normal 9 5 3 5" xfId="3488" xr:uid="{00000000-0005-0000-0000-0000EE0A0000}"/>
    <cellStyle name="Normal 9 5 4" xfId="2364" xr:uid="{00000000-0005-0000-0000-0000EF0A0000}"/>
    <cellStyle name="Normal 9 5 4 2" xfId="2666" xr:uid="{00000000-0005-0000-0000-0000F00A0000}"/>
    <cellStyle name="Normal 9 5 4 2 2" xfId="3266" xr:uid="{00000000-0005-0000-0000-0000F10A0000}"/>
    <cellStyle name="Normal 9 5 4 2 2 2" xfId="4486" xr:uid="{00000000-0005-0000-0000-0000F20A0000}"/>
    <cellStyle name="Normal 9 5 4 2 3" xfId="3886" xr:uid="{00000000-0005-0000-0000-0000F30A0000}"/>
    <cellStyle name="Normal 9 5 4 3" xfId="2966" xr:uid="{00000000-0005-0000-0000-0000F40A0000}"/>
    <cellStyle name="Normal 9 5 4 3 2" xfId="4186" xr:uid="{00000000-0005-0000-0000-0000F50A0000}"/>
    <cellStyle name="Normal 9 5 4 4" xfId="3586" xr:uid="{00000000-0005-0000-0000-0000F60A0000}"/>
    <cellStyle name="Normal 9 5 5" xfId="2494" xr:uid="{00000000-0005-0000-0000-0000F70A0000}"/>
    <cellStyle name="Normal 9 5 5 2" xfId="3094" xr:uid="{00000000-0005-0000-0000-0000F80A0000}"/>
    <cellStyle name="Normal 9 5 5 2 2" xfId="4314" xr:uid="{00000000-0005-0000-0000-0000F90A0000}"/>
    <cellStyle name="Normal 9 5 5 3" xfId="3714" xr:uid="{00000000-0005-0000-0000-0000FA0A0000}"/>
    <cellStyle name="Normal 9 5 6" xfId="2794" xr:uid="{00000000-0005-0000-0000-0000FB0A0000}"/>
    <cellStyle name="Normal 9 5 6 2" xfId="4014" xr:uid="{00000000-0005-0000-0000-0000FC0A0000}"/>
    <cellStyle name="Normal 9 5 7" xfId="3426" xr:uid="{00000000-0005-0000-0000-0000FD0A0000}"/>
    <cellStyle name="Normal 9 6" xfId="2233" xr:uid="{00000000-0005-0000-0000-0000FE0A0000}"/>
    <cellStyle name="Normal 9 6 2" xfId="2299" xr:uid="{00000000-0005-0000-0000-0000FF0A0000}"/>
    <cellStyle name="Normal 9 6 2 2" xfId="2463" xr:uid="{00000000-0005-0000-0000-0000000B0000}"/>
    <cellStyle name="Normal 9 6 2 2 2" xfId="2765" xr:uid="{00000000-0005-0000-0000-0000010B0000}"/>
    <cellStyle name="Normal 9 6 2 2 2 2" xfId="3365" xr:uid="{00000000-0005-0000-0000-0000020B0000}"/>
    <cellStyle name="Normal 9 6 2 2 2 2 2" xfId="4585" xr:uid="{00000000-0005-0000-0000-0000030B0000}"/>
    <cellStyle name="Normal 9 6 2 2 2 3" xfId="3985" xr:uid="{00000000-0005-0000-0000-0000040B0000}"/>
    <cellStyle name="Normal 9 6 2 2 3" xfId="3065" xr:uid="{00000000-0005-0000-0000-0000050B0000}"/>
    <cellStyle name="Normal 9 6 2 2 3 2" xfId="4285" xr:uid="{00000000-0005-0000-0000-0000060B0000}"/>
    <cellStyle name="Normal 9 6 2 2 4" xfId="3685" xr:uid="{00000000-0005-0000-0000-0000070B0000}"/>
    <cellStyle name="Normal 9 6 2 3" xfId="2605" xr:uid="{00000000-0005-0000-0000-0000080B0000}"/>
    <cellStyle name="Normal 9 6 2 3 2" xfId="3205" xr:uid="{00000000-0005-0000-0000-0000090B0000}"/>
    <cellStyle name="Normal 9 6 2 3 2 2" xfId="4425" xr:uid="{00000000-0005-0000-0000-00000A0B0000}"/>
    <cellStyle name="Normal 9 6 2 3 3" xfId="3825" xr:uid="{00000000-0005-0000-0000-00000B0B0000}"/>
    <cellStyle name="Normal 9 6 2 4" xfId="2905" xr:uid="{00000000-0005-0000-0000-00000C0B0000}"/>
    <cellStyle name="Normal 9 6 2 4 2" xfId="4125" xr:uid="{00000000-0005-0000-0000-00000D0B0000}"/>
    <cellStyle name="Normal 9 6 2 5" xfId="3525" xr:uid="{00000000-0005-0000-0000-00000E0B0000}"/>
    <cellStyle name="Normal 9 6 3" xfId="2400" xr:uid="{00000000-0005-0000-0000-00000F0B0000}"/>
    <cellStyle name="Normal 9 6 3 2" xfId="2702" xr:uid="{00000000-0005-0000-0000-0000100B0000}"/>
    <cellStyle name="Normal 9 6 3 2 2" xfId="3302" xr:uid="{00000000-0005-0000-0000-0000110B0000}"/>
    <cellStyle name="Normal 9 6 3 2 2 2" xfId="4522" xr:uid="{00000000-0005-0000-0000-0000120B0000}"/>
    <cellStyle name="Normal 9 6 3 2 3" xfId="3922" xr:uid="{00000000-0005-0000-0000-0000130B0000}"/>
    <cellStyle name="Normal 9 6 3 3" xfId="3002" xr:uid="{00000000-0005-0000-0000-0000140B0000}"/>
    <cellStyle name="Normal 9 6 3 3 2" xfId="4222" xr:uid="{00000000-0005-0000-0000-0000150B0000}"/>
    <cellStyle name="Normal 9 6 3 4" xfId="3622" xr:uid="{00000000-0005-0000-0000-0000160B0000}"/>
    <cellStyle name="Normal 9 6 4" xfId="2538" xr:uid="{00000000-0005-0000-0000-0000170B0000}"/>
    <cellStyle name="Normal 9 6 4 2" xfId="3138" xr:uid="{00000000-0005-0000-0000-0000180B0000}"/>
    <cellStyle name="Normal 9 6 4 2 2" xfId="4358" xr:uid="{00000000-0005-0000-0000-0000190B0000}"/>
    <cellStyle name="Normal 9 6 4 3" xfId="3758" xr:uid="{00000000-0005-0000-0000-00001A0B0000}"/>
    <cellStyle name="Normal 9 6 5" xfId="2838" xr:uid="{00000000-0005-0000-0000-00001B0B0000}"/>
    <cellStyle name="Normal 9 6 5 2" xfId="4058" xr:uid="{00000000-0005-0000-0000-00001C0B0000}"/>
    <cellStyle name="Normal 9 6 6" xfId="3462" xr:uid="{00000000-0005-0000-0000-00001D0B0000}"/>
    <cellStyle name="Normal 9 7" xfId="2251" xr:uid="{00000000-0005-0000-0000-00001E0B0000}"/>
    <cellStyle name="Normal 9 7 2" xfId="2415" xr:uid="{00000000-0005-0000-0000-00001F0B0000}"/>
    <cellStyle name="Normal 9 7 2 2" xfId="2717" xr:uid="{00000000-0005-0000-0000-0000200B0000}"/>
    <cellStyle name="Normal 9 7 2 2 2" xfId="3317" xr:uid="{00000000-0005-0000-0000-0000210B0000}"/>
    <cellStyle name="Normal 9 7 2 2 2 2" xfId="4537" xr:uid="{00000000-0005-0000-0000-0000220B0000}"/>
    <cellStyle name="Normal 9 7 2 2 3" xfId="3937" xr:uid="{00000000-0005-0000-0000-0000230B0000}"/>
    <cellStyle name="Normal 9 7 2 3" xfId="3017" xr:uid="{00000000-0005-0000-0000-0000240B0000}"/>
    <cellStyle name="Normal 9 7 2 3 2" xfId="4237" xr:uid="{00000000-0005-0000-0000-0000250B0000}"/>
    <cellStyle name="Normal 9 7 2 4" xfId="3637" xr:uid="{00000000-0005-0000-0000-0000260B0000}"/>
    <cellStyle name="Normal 9 7 3" xfId="2557" xr:uid="{00000000-0005-0000-0000-0000270B0000}"/>
    <cellStyle name="Normal 9 7 3 2" xfId="3157" xr:uid="{00000000-0005-0000-0000-0000280B0000}"/>
    <cellStyle name="Normal 9 7 3 2 2" xfId="4377" xr:uid="{00000000-0005-0000-0000-0000290B0000}"/>
    <cellStyle name="Normal 9 7 3 3" xfId="3777" xr:uid="{00000000-0005-0000-0000-00002A0B0000}"/>
    <cellStyle name="Normal 9 7 4" xfId="2857" xr:uid="{00000000-0005-0000-0000-00002B0B0000}"/>
    <cellStyle name="Normal 9 7 4 2" xfId="4077" xr:uid="{00000000-0005-0000-0000-00002C0B0000}"/>
    <cellStyle name="Normal 9 7 5" xfId="3477" xr:uid="{00000000-0005-0000-0000-00002D0B0000}"/>
    <cellStyle name="Normal 9 8" xfId="2348" xr:uid="{00000000-0005-0000-0000-00002E0B0000}"/>
    <cellStyle name="Normal 9 8 2" xfId="2650" xr:uid="{00000000-0005-0000-0000-00002F0B0000}"/>
    <cellStyle name="Normal 9 8 2 2" xfId="3250" xr:uid="{00000000-0005-0000-0000-0000300B0000}"/>
    <cellStyle name="Normal 9 8 2 2 2" xfId="4470" xr:uid="{00000000-0005-0000-0000-0000310B0000}"/>
    <cellStyle name="Normal 9 8 2 3" xfId="3870" xr:uid="{00000000-0005-0000-0000-0000320B0000}"/>
    <cellStyle name="Normal 9 8 3" xfId="2950" xr:uid="{00000000-0005-0000-0000-0000330B0000}"/>
    <cellStyle name="Normal 9 8 3 2" xfId="4170" xr:uid="{00000000-0005-0000-0000-0000340B0000}"/>
    <cellStyle name="Normal 9 8 4" xfId="3570" xr:uid="{00000000-0005-0000-0000-0000350B0000}"/>
    <cellStyle name="Normal 9 9" xfId="2483" xr:uid="{00000000-0005-0000-0000-0000360B0000}"/>
    <cellStyle name="Normal 9 9 2" xfId="3083" xr:uid="{00000000-0005-0000-0000-0000370B0000}"/>
    <cellStyle name="Normal 9 9 2 2" xfId="4303" xr:uid="{00000000-0005-0000-0000-0000380B0000}"/>
    <cellStyle name="Normal 9 9 3" xfId="3703" xr:uid="{00000000-0005-0000-0000-0000390B0000}"/>
    <cellStyle name="Normale_Foglio1" xfId="281" xr:uid="{00000000-0005-0000-0000-00003A0B0000}"/>
    <cellStyle name="Nota" xfId="282" xr:uid="{00000000-0005-0000-0000-00003B0B0000}"/>
    <cellStyle name="Note" xfId="60" builtinId="10" customBuiltin="1"/>
    <cellStyle name="Note 10" xfId="368" xr:uid="{00000000-0005-0000-0000-00003D0B0000}"/>
    <cellStyle name="Note 11" xfId="2147" xr:uid="{00000000-0005-0000-0000-00003E0B0000}"/>
    <cellStyle name="Note 11 2" xfId="2313" xr:uid="{00000000-0005-0000-0000-00003F0B0000}"/>
    <cellStyle name="Note 11 2 2" xfId="2477" xr:uid="{00000000-0005-0000-0000-0000400B0000}"/>
    <cellStyle name="Note 11 2 2 2" xfId="2779" xr:uid="{00000000-0005-0000-0000-0000410B0000}"/>
    <cellStyle name="Note 11 2 2 2 2" xfId="3379" xr:uid="{00000000-0005-0000-0000-0000420B0000}"/>
    <cellStyle name="Note 11 2 2 2 2 2" xfId="4599" xr:uid="{00000000-0005-0000-0000-0000430B0000}"/>
    <cellStyle name="Note 11 2 2 2 3" xfId="3999" xr:uid="{00000000-0005-0000-0000-0000440B0000}"/>
    <cellStyle name="Note 11 2 2 3" xfId="3079" xr:uid="{00000000-0005-0000-0000-0000450B0000}"/>
    <cellStyle name="Note 11 2 2 3 2" xfId="4299" xr:uid="{00000000-0005-0000-0000-0000460B0000}"/>
    <cellStyle name="Note 11 2 2 4" xfId="3699" xr:uid="{00000000-0005-0000-0000-0000470B0000}"/>
    <cellStyle name="Note 11 2 3" xfId="2619" xr:uid="{00000000-0005-0000-0000-0000480B0000}"/>
    <cellStyle name="Note 11 2 3 2" xfId="3219" xr:uid="{00000000-0005-0000-0000-0000490B0000}"/>
    <cellStyle name="Note 11 2 3 2 2" xfId="4439" xr:uid="{00000000-0005-0000-0000-00004A0B0000}"/>
    <cellStyle name="Note 11 2 3 3" xfId="3839" xr:uid="{00000000-0005-0000-0000-00004B0B0000}"/>
    <cellStyle name="Note 11 2 4" xfId="2919" xr:uid="{00000000-0005-0000-0000-00004C0B0000}"/>
    <cellStyle name="Note 11 2 4 2" xfId="4139" xr:uid="{00000000-0005-0000-0000-00004D0B0000}"/>
    <cellStyle name="Note 11 2 5" xfId="3539" xr:uid="{00000000-0005-0000-0000-00004E0B0000}"/>
    <cellStyle name="Note 11 3" xfId="2362" xr:uid="{00000000-0005-0000-0000-00004F0B0000}"/>
    <cellStyle name="Note 11 3 2" xfId="2664" xr:uid="{00000000-0005-0000-0000-0000500B0000}"/>
    <cellStyle name="Note 11 3 2 2" xfId="3264" xr:uid="{00000000-0005-0000-0000-0000510B0000}"/>
    <cellStyle name="Note 11 3 2 2 2" xfId="4484" xr:uid="{00000000-0005-0000-0000-0000520B0000}"/>
    <cellStyle name="Note 11 3 2 3" xfId="3884" xr:uid="{00000000-0005-0000-0000-0000530B0000}"/>
    <cellStyle name="Note 11 3 3" xfId="2964" xr:uid="{00000000-0005-0000-0000-0000540B0000}"/>
    <cellStyle name="Note 11 3 3 2" xfId="4184" xr:uid="{00000000-0005-0000-0000-0000550B0000}"/>
    <cellStyle name="Note 11 3 4" xfId="3584" xr:uid="{00000000-0005-0000-0000-0000560B0000}"/>
    <cellStyle name="Note 11 4" xfId="2552" xr:uid="{00000000-0005-0000-0000-0000570B0000}"/>
    <cellStyle name="Note 11 4 2" xfId="3152" xr:uid="{00000000-0005-0000-0000-0000580B0000}"/>
    <cellStyle name="Note 11 4 2 2" xfId="4372" xr:uid="{00000000-0005-0000-0000-0000590B0000}"/>
    <cellStyle name="Note 11 4 3" xfId="3772" xr:uid="{00000000-0005-0000-0000-00005A0B0000}"/>
    <cellStyle name="Note 11 5" xfId="2852" xr:uid="{00000000-0005-0000-0000-00005B0B0000}"/>
    <cellStyle name="Note 11 5 2" xfId="4072" xr:uid="{00000000-0005-0000-0000-00005C0B0000}"/>
    <cellStyle name="Note 11 6" xfId="3424" xr:uid="{00000000-0005-0000-0000-00005D0B0000}"/>
    <cellStyle name="Note 12" xfId="2146" xr:uid="{00000000-0005-0000-0000-00005E0B0000}"/>
    <cellStyle name="Note 12 2" xfId="2312" xr:uid="{00000000-0005-0000-0000-00005F0B0000}"/>
    <cellStyle name="Note 12 2 2" xfId="2476" xr:uid="{00000000-0005-0000-0000-0000600B0000}"/>
    <cellStyle name="Note 12 2 2 2" xfId="2778" xr:uid="{00000000-0005-0000-0000-0000610B0000}"/>
    <cellStyle name="Note 12 2 2 2 2" xfId="3378" xr:uid="{00000000-0005-0000-0000-0000620B0000}"/>
    <cellStyle name="Note 12 2 2 2 2 2" xfId="4598" xr:uid="{00000000-0005-0000-0000-0000630B0000}"/>
    <cellStyle name="Note 12 2 2 2 3" xfId="3998" xr:uid="{00000000-0005-0000-0000-0000640B0000}"/>
    <cellStyle name="Note 12 2 2 3" xfId="3078" xr:uid="{00000000-0005-0000-0000-0000650B0000}"/>
    <cellStyle name="Note 12 2 2 3 2" xfId="4298" xr:uid="{00000000-0005-0000-0000-0000660B0000}"/>
    <cellStyle name="Note 12 2 2 4" xfId="3698" xr:uid="{00000000-0005-0000-0000-0000670B0000}"/>
    <cellStyle name="Note 12 2 3" xfId="2618" xr:uid="{00000000-0005-0000-0000-0000680B0000}"/>
    <cellStyle name="Note 12 2 3 2" xfId="3218" xr:uid="{00000000-0005-0000-0000-0000690B0000}"/>
    <cellStyle name="Note 12 2 3 2 2" xfId="4438" xr:uid="{00000000-0005-0000-0000-00006A0B0000}"/>
    <cellStyle name="Note 12 2 3 3" xfId="3838" xr:uid="{00000000-0005-0000-0000-00006B0B0000}"/>
    <cellStyle name="Note 12 2 4" xfId="2918" xr:uid="{00000000-0005-0000-0000-00006C0B0000}"/>
    <cellStyle name="Note 12 2 4 2" xfId="4138" xr:uid="{00000000-0005-0000-0000-00006D0B0000}"/>
    <cellStyle name="Note 12 2 5" xfId="3538" xr:uid="{00000000-0005-0000-0000-00006E0B0000}"/>
    <cellStyle name="Note 12 3" xfId="2361" xr:uid="{00000000-0005-0000-0000-00006F0B0000}"/>
    <cellStyle name="Note 12 3 2" xfId="2663" xr:uid="{00000000-0005-0000-0000-0000700B0000}"/>
    <cellStyle name="Note 12 3 2 2" xfId="3263" xr:uid="{00000000-0005-0000-0000-0000710B0000}"/>
    <cellStyle name="Note 12 3 2 2 2" xfId="4483" xr:uid="{00000000-0005-0000-0000-0000720B0000}"/>
    <cellStyle name="Note 12 3 2 3" xfId="3883" xr:uid="{00000000-0005-0000-0000-0000730B0000}"/>
    <cellStyle name="Note 12 3 3" xfId="2963" xr:uid="{00000000-0005-0000-0000-0000740B0000}"/>
    <cellStyle name="Note 12 3 3 2" xfId="4183" xr:uid="{00000000-0005-0000-0000-0000750B0000}"/>
    <cellStyle name="Note 12 3 4" xfId="3583" xr:uid="{00000000-0005-0000-0000-0000760B0000}"/>
    <cellStyle name="Note 12 4" xfId="2551" xr:uid="{00000000-0005-0000-0000-0000770B0000}"/>
    <cellStyle name="Note 12 4 2" xfId="3151" xr:uid="{00000000-0005-0000-0000-0000780B0000}"/>
    <cellStyle name="Note 12 4 2 2" xfId="4371" xr:uid="{00000000-0005-0000-0000-0000790B0000}"/>
    <cellStyle name="Note 12 4 3" xfId="3771" xr:uid="{00000000-0005-0000-0000-00007A0B0000}"/>
    <cellStyle name="Note 12 5" xfId="2851" xr:uid="{00000000-0005-0000-0000-00007B0B0000}"/>
    <cellStyle name="Note 12 5 2" xfId="4071" xr:uid="{00000000-0005-0000-0000-00007C0B0000}"/>
    <cellStyle name="Note 12 6" xfId="3423" xr:uid="{00000000-0005-0000-0000-00007D0B0000}"/>
    <cellStyle name="Note 13" xfId="2180" xr:uid="{00000000-0005-0000-0000-00007E0B0000}"/>
    <cellStyle name="Note 13 2" xfId="2274" xr:uid="{00000000-0005-0000-0000-00007F0B0000}"/>
    <cellStyle name="Note 13 2 2" xfId="2438" xr:uid="{00000000-0005-0000-0000-0000800B0000}"/>
    <cellStyle name="Note 13 2 2 2" xfId="2740" xr:uid="{00000000-0005-0000-0000-0000810B0000}"/>
    <cellStyle name="Note 13 2 2 2 2" xfId="3340" xr:uid="{00000000-0005-0000-0000-0000820B0000}"/>
    <cellStyle name="Note 13 2 2 2 2 2" xfId="4560" xr:uid="{00000000-0005-0000-0000-0000830B0000}"/>
    <cellStyle name="Note 13 2 2 2 3" xfId="3960" xr:uid="{00000000-0005-0000-0000-0000840B0000}"/>
    <cellStyle name="Note 13 2 2 3" xfId="3040" xr:uid="{00000000-0005-0000-0000-0000850B0000}"/>
    <cellStyle name="Note 13 2 2 3 2" xfId="4260" xr:uid="{00000000-0005-0000-0000-0000860B0000}"/>
    <cellStyle name="Note 13 2 2 4" xfId="3660" xr:uid="{00000000-0005-0000-0000-0000870B0000}"/>
    <cellStyle name="Note 13 2 3" xfId="2580" xr:uid="{00000000-0005-0000-0000-0000880B0000}"/>
    <cellStyle name="Note 13 2 3 2" xfId="3180" xr:uid="{00000000-0005-0000-0000-0000890B0000}"/>
    <cellStyle name="Note 13 2 3 2 2" xfId="4400" xr:uid="{00000000-0005-0000-0000-00008A0B0000}"/>
    <cellStyle name="Note 13 2 3 3" xfId="3800" xr:uid="{00000000-0005-0000-0000-00008B0B0000}"/>
    <cellStyle name="Note 13 2 4" xfId="2880" xr:uid="{00000000-0005-0000-0000-00008C0B0000}"/>
    <cellStyle name="Note 13 2 4 2" xfId="4100" xr:uid="{00000000-0005-0000-0000-00008D0B0000}"/>
    <cellStyle name="Note 13 2 5" xfId="3500" xr:uid="{00000000-0005-0000-0000-00008E0B0000}"/>
    <cellStyle name="Note 13 3" xfId="2376" xr:uid="{00000000-0005-0000-0000-00008F0B0000}"/>
    <cellStyle name="Note 13 3 2" xfId="2678" xr:uid="{00000000-0005-0000-0000-0000900B0000}"/>
    <cellStyle name="Note 13 3 2 2" xfId="3278" xr:uid="{00000000-0005-0000-0000-0000910B0000}"/>
    <cellStyle name="Note 13 3 2 2 2" xfId="4498" xr:uid="{00000000-0005-0000-0000-0000920B0000}"/>
    <cellStyle name="Note 13 3 2 3" xfId="3898" xr:uid="{00000000-0005-0000-0000-0000930B0000}"/>
    <cellStyle name="Note 13 3 3" xfId="2978" xr:uid="{00000000-0005-0000-0000-0000940B0000}"/>
    <cellStyle name="Note 13 3 3 2" xfId="4198" xr:uid="{00000000-0005-0000-0000-0000950B0000}"/>
    <cellStyle name="Note 13 3 4" xfId="3598" xr:uid="{00000000-0005-0000-0000-0000960B0000}"/>
    <cellStyle name="Note 13 4" xfId="2506" xr:uid="{00000000-0005-0000-0000-0000970B0000}"/>
    <cellStyle name="Note 13 4 2" xfId="3106" xr:uid="{00000000-0005-0000-0000-0000980B0000}"/>
    <cellStyle name="Note 13 4 2 2" xfId="4326" xr:uid="{00000000-0005-0000-0000-0000990B0000}"/>
    <cellStyle name="Note 13 4 3" xfId="3726" xr:uid="{00000000-0005-0000-0000-00009A0B0000}"/>
    <cellStyle name="Note 13 5" xfId="2806" xr:uid="{00000000-0005-0000-0000-00009B0B0000}"/>
    <cellStyle name="Note 13 5 2" xfId="4026" xr:uid="{00000000-0005-0000-0000-00009C0B0000}"/>
    <cellStyle name="Note 13 6" xfId="3438" xr:uid="{00000000-0005-0000-0000-00009D0B0000}"/>
    <cellStyle name="Note 14" xfId="2320" xr:uid="{00000000-0005-0000-0000-00009E0B0000}"/>
    <cellStyle name="Note 14 2" xfId="2625" xr:uid="{00000000-0005-0000-0000-00009F0B0000}"/>
    <cellStyle name="Note 14 2 2" xfId="3225" xr:uid="{00000000-0005-0000-0000-0000A00B0000}"/>
    <cellStyle name="Note 14 2 2 2" xfId="4445" xr:uid="{00000000-0005-0000-0000-0000A10B0000}"/>
    <cellStyle name="Note 14 2 3" xfId="3845" xr:uid="{00000000-0005-0000-0000-0000A20B0000}"/>
    <cellStyle name="Note 14 3" xfId="2925" xr:uid="{00000000-0005-0000-0000-0000A30B0000}"/>
    <cellStyle name="Note 14 3 2" xfId="4145" xr:uid="{00000000-0005-0000-0000-0000A40B0000}"/>
    <cellStyle name="Note 14 4" xfId="3545" xr:uid="{00000000-0005-0000-0000-0000A50B0000}"/>
    <cellStyle name="Note 15" xfId="3385" xr:uid="{00000000-0005-0000-0000-0000A60B0000}"/>
    <cellStyle name="Note 2" xfId="41" xr:uid="{00000000-0005-0000-0000-0000A70B0000}"/>
    <cellStyle name="Note 2 2" xfId="135" xr:uid="{00000000-0005-0000-0000-0000A80B0000}"/>
    <cellStyle name="Note 2 2 2" xfId="450" xr:uid="{00000000-0005-0000-0000-0000A90B0000}"/>
    <cellStyle name="Note 2 2 3" xfId="2210" xr:uid="{00000000-0005-0000-0000-0000AA0B0000}"/>
    <cellStyle name="Note 2 2 3 2" xfId="2296" xr:uid="{00000000-0005-0000-0000-0000AB0B0000}"/>
    <cellStyle name="Note 2 2 3 2 2" xfId="2460" xr:uid="{00000000-0005-0000-0000-0000AC0B0000}"/>
    <cellStyle name="Note 2 2 3 2 2 2" xfId="2762" xr:uid="{00000000-0005-0000-0000-0000AD0B0000}"/>
    <cellStyle name="Note 2 2 3 2 2 2 2" xfId="3362" xr:uid="{00000000-0005-0000-0000-0000AE0B0000}"/>
    <cellStyle name="Note 2 2 3 2 2 2 2 2" xfId="4582" xr:uid="{00000000-0005-0000-0000-0000AF0B0000}"/>
    <cellStyle name="Note 2 2 3 2 2 2 3" xfId="3982" xr:uid="{00000000-0005-0000-0000-0000B00B0000}"/>
    <cellStyle name="Note 2 2 3 2 2 3" xfId="3062" xr:uid="{00000000-0005-0000-0000-0000B10B0000}"/>
    <cellStyle name="Note 2 2 3 2 2 3 2" xfId="4282" xr:uid="{00000000-0005-0000-0000-0000B20B0000}"/>
    <cellStyle name="Note 2 2 3 2 2 4" xfId="3682" xr:uid="{00000000-0005-0000-0000-0000B30B0000}"/>
    <cellStyle name="Note 2 2 3 2 3" xfId="2602" xr:uid="{00000000-0005-0000-0000-0000B40B0000}"/>
    <cellStyle name="Note 2 2 3 2 3 2" xfId="3202" xr:uid="{00000000-0005-0000-0000-0000B50B0000}"/>
    <cellStyle name="Note 2 2 3 2 3 2 2" xfId="4422" xr:uid="{00000000-0005-0000-0000-0000B60B0000}"/>
    <cellStyle name="Note 2 2 3 2 3 3" xfId="3822" xr:uid="{00000000-0005-0000-0000-0000B70B0000}"/>
    <cellStyle name="Note 2 2 3 2 4" xfId="2902" xr:uid="{00000000-0005-0000-0000-0000B80B0000}"/>
    <cellStyle name="Note 2 2 3 2 4 2" xfId="4122" xr:uid="{00000000-0005-0000-0000-0000B90B0000}"/>
    <cellStyle name="Note 2 2 3 2 5" xfId="3522" xr:uid="{00000000-0005-0000-0000-0000BA0B0000}"/>
    <cellStyle name="Note 2 2 3 3" xfId="2390" xr:uid="{00000000-0005-0000-0000-0000BB0B0000}"/>
    <cellStyle name="Note 2 2 3 3 2" xfId="2692" xr:uid="{00000000-0005-0000-0000-0000BC0B0000}"/>
    <cellStyle name="Note 2 2 3 3 2 2" xfId="3292" xr:uid="{00000000-0005-0000-0000-0000BD0B0000}"/>
    <cellStyle name="Note 2 2 3 3 2 2 2" xfId="4512" xr:uid="{00000000-0005-0000-0000-0000BE0B0000}"/>
    <cellStyle name="Note 2 2 3 3 2 3" xfId="3912" xr:uid="{00000000-0005-0000-0000-0000BF0B0000}"/>
    <cellStyle name="Note 2 2 3 3 3" xfId="2992" xr:uid="{00000000-0005-0000-0000-0000C00B0000}"/>
    <cellStyle name="Note 2 2 3 3 3 2" xfId="4212" xr:uid="{00000000-0005-0000-0000-0000C10B0000}"/>
    <cellStyle name="Note 2 2 3 3 4" xfId="3612" xr:uid="{00000000-0005-0000-0000-0000C20B0000}"/>
    <cellStyle name="Note 2 2 3 4" xfId="2528" xr:uid="{00000000-0005-0000-0000-0000C30B0000}"/>
    <cellStyle name="Note 2 2 3 4 2" xfId="3128" xr:uid="{00000000-0005-0000-0000-0000C40B0000}"/>
    <cellStyle name="Note 2 2 3 4 2 2" xfId="4348" xr:uid="{00000000-0005-0000-0000-0000C50B0000}"/>
    <cellStyle name="Note 2 2 3 4 3" xfId="3748" xr:uid="{00000000-0005-0000-0000-0000C60B0000}"/>
    <cellStyle name="Note 2 2 3 5" xfId="2828" xr:uid="{00000000-0005-0000-0000-0000C70B0000}"/>
    <cellStyle name="Note 2 2 3 5 2" xfId="4048" xr:uid="{00000000-0005-0000-0000-0000C80B0000}"/>
    <cellStyle name="Note 2 2 3 6" xfId="3452" xr:uid="{00000000-0005-0000-0000-0000C90B0000}"/>
    <cellStyle name="Note 2 2 4" xfId="2343" xr:uid="{00000000-0005-0000-0000-0000CA0B0000}"/>
    <cellStyle name="Note 2 2 4 2" xfId="2647" xr:uid="{00000000-0005-0000-0000-0000CB0B0000}"/>
    <cellStyle name="Note 2 2 4 2 2" xfId="3247" xr:uid="{00000000-0005-0000-0000-0000CC0B0000}"/>
    <cellStyle name="Note 2 2 4 2 2 2" xfId="4467" xr:uid="{00000000-0005-0000-0000-0000CD0B0000}"/>
    <cellStyle name="Note 2 2 4 2 3" xfId="3867" xr:uid="{00000000-0005-0000-0000-0000CE0B0000}"/>
    <cellStyle name="Note 2 2 4 3" xfId="2947" xr:uid="{00000000-0005-0000-0000-0000CF0B0000}"/>
    <cellStyle name="Note 2 2 4 3 2" xfId="4167" xr:uid="{00000000-0005-0000-0000-0000D00B0000}"/>
    <cellStyle name="Note 2 2 4 4" xfId="3567" xr:uid="{00000000-0005-0000-0000-0000D10B0000}"/>
    <cellStyle name="Note 2 2 5" xfId="3407" xr:uid="{00000000-0005-0000-0000-0000D20B0000}"/>
    <cellStyle name="Note 2 3" xfId="283" xr:uid="{00000000-0005-0000-0000-0000D30B0000}"/>
    <cellStyle name="Note 2 4" xfId="129" xr:uid="{00000000-0005-0000-0000-0000D40B0000}"/>
    <cellStyle name="Note 2 5" xfId="395" xr:uid="{00000000-0005-0000-0000-0000D50B0000}"/>
    <cellStyle name="Note 2 6" xfId="2165" xr:uid="{00000000-0005-0000-0000-0000D60B0000}"/>
    <cellStyle name="Note 3" xfId="396" xr:uid="{00000000-0005-0000-0000-0000D70B0000}"/>
    <cellStyle name="Note 3 2" xfId="451" xr:uid="{00000000-0005-0000-0000-0000D80B0000}"/>
    <cellStyle name="Note 4" xfId="397" xr:uid="{00000000-0005-0000-0000-0000D90B0000}"/>
    <cellStyle name="Note 4 10" xfId="505" xr:uid="{00000000-0005-0000-0000-0000DA0B0000}"/>
    <cellStyle name="Note 4 10 2" xfId="613" xr:uid="{00000000-0005-0000-0000-0000DB0B0000}"/>
    <cellStyle name="Note 4 10 2 2" xfId="882" xr:uid="{00000000-0005-0000-0000-0000DC0B0000}"/>
    <cellStyle name="Note 4 10 2 2 2" xfId="1450" xr:uid="{00000000-0005-0000-0000-0000DD0B0000}"/>
    <cellStyle name="Note 4 10 2 2 3" xfId="1999" xr:uid="{00000000-0005-0000-0000-0000DE0B0000}"/>
    <cellStyle name="Note 4 10 2 3" xfId="1181" xr:uid="{00000000-0005-0000-0000-0000DF0B0000}"/>
    <cellStyle name="Note 4 10 2 4" xfId="1730" xr:uid="{00000000-0005-0000-0000-0000E00B0000}"/>
    <cellStyle name="Note 4 10 3" xfId="696" xr:uid="{00000000-0005-0000-0000-0000E10B0000}"/>
    <cellStyle name="Note 4 10 3 2" xfId="965" xr:uid="{00000000-0005-0000-0000-0000E20B0000}"/>
    <cellStyle name="Note 4 10 3 2 2" xfId="1533" xr:uid="{00000000-0005-0000-0000-0000E30B0000}"/>
    <cellStyle name="Note 4 10 3 2 3" xfId="2082" xr:uid="{00000000-0005-0000-0000-0000E40B0000}"/>
    <cellStyle name="Note 4 10 3 3" xfId="1264" xr:uid="{00000000-0005-0000-0000-0000E50B0000}"/>
    <cellStyle name="Note 4 10 3 4" xfId="1813" xr:uid="{00000000-0005-0000-0000-0000E60B0000}"/>
    <cellStyle name="Note 4 10 4" xfId="777" xr:uid="{00000000-0005-0000-0000-0000E70B0000}"/>
    <cellStyle name="Note 4 10 4 2" xfId="1345" xr:uid="{00000000-0005-0000-0000-0000E80B0000}"/>
    <cellStyle name="Note 4 10 4 3" xfId="1894" xr:uid="{00000000-0005-0000-0000-0000E90B0000}"/>
    <cellStyle name="Note 4 10 5" xfId="1074" xr:uid="{00000000-0005-0000-0000-0000EA0B0000}"/>
    <cellStyle name="Note 4 10 6" xfId="1623" xr:uid="{00000000-0005-0000-0000-0000EB0B0000}"/>
    <cellStyle name="Note 4 11" xfId="562" xr:uid="{00000000-0005-0000-0000-0000EC0B0000}"/>
    <cellStyle name="Note 4 11 2" xfId="833" xr:uid="{00000000-0005-0000-0000-0000ED0B0000}"/>
    <cellStyle name="Note 4 11 2 2" xfId="1401" xr:uid="{00000000-0005-0000-0000-0000EE0B0000}"/>
    <cellStyle name="Note 4 11 2 3" xfId="1950" xr:uid="{00000000-0005-0000-0000-0000EF0B0000}"/>
    <cellStyle name="Note 4 11 3" xfId="1131" xr:uid="{00000000-0005-0000-0000-0000F00B0000}"/>
    <cellStyle name="Note 4 11 4" xfId="1680" xr:uid="{00000000-0005-0000-0000-0000F10B0000}"/>
    <cellStyle name="Note 4 12" xfId="572" xr:uid="{00000000-0005-0000-0000-0000F20B0000}"/>
    <cellStyle name="Note 4 12 2" xfId="842" xr:uid="{00000000-0005-0000-0000-0000F30B0000}"/>
    <cellStyle name="Note 4 12 2 2" xfId="1410" xr:uid="{00000000-0005-0000-0000-0000F40B0000}"/>
    <cellStyle name="Note 4 12 2 3" xfId="1959" xr:uid="{00000000-0005-0000-0000-0000F50B0000}"/>
    <cellStyle name="Note 4 12 3" xfId="1141" xr:uid="{00000000-0005-0000-0000-0000F60B0000}"/>
    <cellStyle name="Note 4 12 4" xfId="1690" xr:uid="{00000000-0005-0000-0000-0000F70B0000}"/>
    <cellStyle name="Note 4 13" xfId="741" xr:uid="{00000000-0005-0000-0000-0000F80B0000}"/>
    <cellStyle name="Note 4 13 2" xfId="1309" xr:uid="{00000000-0005-0000-0000-0000F90B0000}"/>
    <cellStyle name="Note 4 13 3" xfId="1858" xr:uid="{00000000-0005-0000-0000-0000FA0B0000}"/>
    <cellStyle name="Note 4 14" xfId="1019" xr:uid="{00000000-0005-0000-0000-0000FB0B0000}"/>
    <cellStyle name="Note 4 15" xfId="1015" xr:uid="{00000000-0005-0000-0000-0000FC0B0000}"/>
    <cellStyle name="Note 4 2" xfId="452" xr:uid="{00000000-0005-0000-0000-0000FD0B0000}"/>
    <cellStyle name="Note 4 2 10" xfId="575" xr:uid="{00000000-0005-0000-0000-0000FE0B0000}"/>
    <cellStyle name="Note 4 2 10 2" xfId="845" xr:uid="{00000000-0005-0000-0000-0000FF0B0000}"/>
    <cellStyle name="Note 4 2 10 2 2" xfId="1413" xr:uid="{00000000-0005-0000-0000-0000000C0000}"/>
    <cellStyle name="Note 4 2 10 2 3" xfId="1962" xr:uid="{00000000-0005-0000-0000-0000010C0000}"/>
    <cellStyle name="Note 4 2 10 3" xfId="1144" xr:uid="{00000000-0005-0000-0000-0000020C0000}"/>
    <cellStyle name="Note 4 2 10 4" xfId="1693" xr:uid="{00000000-0005-0000-0000-0000030C0000}"/>
    <cellStyle name="Note 4 2 11" xfId="666" xr:uid="{00000000-0005-0000-0000-0000040C0000}"/>
    <cellStyle name="Note 4 2 11 2" xfId="935" xr:uid="{00000000-0005-0000-0000-0000050C0000}"/>
    <cellStyle name="Note 4 2 11 2 2" xfId="1503" xr:uid="{00000000-0005-0000-0000-0000060C0000}"/>
    <cellStyle name="Note 4 2 11 2 3" xfId="2052" xr:uid="{00000000-0005-0000-0000-0000070C0000}"/>
    <cellStyle name="Note 4 2 11 3" xfId="1234" xr:uid="{00000000-0005-0000-0000-0000080C0000}"/>
    <cellStyle name="Note 4 2 11 4" xfId="1783" xr:uid="{00000000-0005-0000-0000-0000090C0000}"/>
    <cellStyle name="Note 4 2 12" xfId="744" xr:uid="{00000000-0005-0000-0000-00000A0C0000}"/>
    <cellStyle name="Note 4 2 12 2" xfId="1312" xr:uid="{00000000-0005-0000-0000-00000B0C0000}"/>
    <cellStyle name="Note 4 2 12 3" xfId="1861" xr:uid="{00000000-0005-0000-0000-00000C0C0000}"/>
    <cellStyle name="Note 4 2 13" xfId="1029" xr:uid="{00000000-0005-0000-0000-00000D0C0000}"/>
    <cellStyle name="Note 4 2 14" xfId="1578" xr:uid="{00000000-0005-0000-0000-00000E0C0000}"/>
    <cellStyle name="Note 4 2 2" xfId="527" xr:uid="{00000000-0005-0000-0000-00000F0C0000}"/>
    <cellStyle name="Note 4 2 2 2" xfId="635" xr:uid="{00000000-0005-0000-0000-0000100C0000}"/>
    <cellStyle name="Note 4 2 2 2 2" xfId="904" xr:uid="{00000000-0005-0000-0000-0000110C0000}"/>
    <cellStyle name="Note 4 2 2 2 2 2" xfId="1472" xr:uid="{00000000-0005-0000-0000-0000120C0000}"/>
    <cellStyle name="Note 4 2 2 2 2 3" xfId="2021" xr:uid="{00000000-0005-0000-0000-0000130C0000}"/>
    <cellStyle name="Note 4 2 2 2 3" xfId="1203" xr:uid="{00000000-0005-0000-0000-0000140C0000}"/>
    <cellStyle name="Note 4 2 2 2 4" xfId="1752" xr:uid="{00000000-0005-0000-0000-0000150C0000}"/>
    <cellStyle name="Note 4 2 2 3" xfId="711" xr:uid="{00000000-0005-0000-0000-0000160C0000}"/>
    <cellStyle name="Note 4 2 2 3 2" xfId="980" xr:uid="{00000000-0005-0000-0000-0000170C0000}"/>
    <cellStyle name="Note 4 2 2 3 2 2" xfId="1548" xr:uid="{00000000-0005-0000-0000-0000180C0000}"/>
    <cellStyle name="Note 4 2 2 3 2 3" xfId="2097" xr:uid="{00000000-0005-0000-0000-0000190C0000}"/>
    <cellStyle name="Note 4 2 2 3 3" xfId="1279" xr:uid="{00000000-0005-0000-0000-00001A0C0000}"/>
    <cellStyle name="Note 4 2 2 3 4" xfId="1828" xr:uid="{00000000-0005-0000-0000-00001B0C0000}"/>
    <cellStyle name="Note 4 2 2 4" xfId="799" xr:uid="{00000000-0005-0000-0000-00001C0C0000}"/>
    <cellStyle name="Note 4 2 2 4 2" xfId="1367" xr:uid="{00000000-0005-0000-0000-00001D0C0000}"/>
    <cellStyle name="Note 4 2 2 4 3" xfId="1916" xr:uid="{00000000-0005-0000-0000-00001E0C0000}"/>
    <cellStyle name="Note 4 2 2 5" xfId="1096" xr:uid="{00000000-0005-0000-0000-00001F0C0000}"/>
    <cellStyle name="Note 4 2 2 6" xfId="1645" xr:uid="{00000000-0005-0000-0000-0000200C0000}"/>
    <cellStyle name="Note 4 2 3" xfId="533" xr:uid="{00000000-0005-0000-0000-0000210C0000}"/>
    <cellStyle name="Note 4 2 3 2" xfId="641" xr:uid="{00000000-0005-0000-0000-0000220C0000}"/>
    <cellStyle name="Note 4 2 3 2 2" xfId="910" xr:uid="{00000000-0005-0000-0000-0000230C0000}"/>
    <cellStyle name="Note 4 2 3 2 2 2" xfId="1478" xr:uid="{00000000-0005-0000-0000-0000240C0000}"/>
    <cellStyle name="Note 4 2 3 2 2 3" xfId="2027" xr:uid="{00000000-0005-0000-0000-0000250C0000}"/>
    <cellStyle name="Note 4 2 3 2 3" xfId="1209" xr:uid="{00000000-0005-0000-0000-0000260C0000}"/>
    <cellStyle name="Note 4 2 3 2 4" xfId="1758" xr:uid="{00000000-0005-0000-0000-0000270C0000}"/>
    <cellStyle name="Note 4 2 3 3" xfId="717" xr:uid="{00000000-0005-0000-0000-0000280C0000}"/>
    <cellStyle name="Note 4 2 3 3 2" xfId="986" xr:uid="{00000000-0005-0000-0000-0000290C0000}"/>
    <cellStyle name="Note 4 2 3 3 2 2" xfId="1554" xr:uid="{00000000-0005-0000-0000-00002A0C0000}"/>
    <cellStyle name="Note 4 2 3 3 2 3" xfId="2103" xr:uid="{00000000-0005-0000-0000-00002B0C0000}"/>
    <cellStyle name="Note 4 2 3 3 3" xfId="1285" xr:uid="{00000000-0005-0000-0000-00002C0C0000}"/>
    <cellStyle name="Note 4 2 3 3 4" xfId="1834" xr:uid="{00000000-0005-0000-0000-00002D0C0000}"/>
    <cellStyle name="Note 4 2 3 4" xfId="805" xr:uid="{00000000-0005-0000-0000-00002E0C0000}"/>
    <cellStyle name="Note 4 2 3 4 2" xfId="1373" xr:uid="{00000000-0005-0000-0000-00002F0C0000}"/>
    <cellStyle name="Note 4 2 3 4 3" xfId="1922" xr:uid="{00000000-0005-0000-0000-0000300C0000}"/>
    <cellStyle name="Note 4 2 3 5" xfId="1102" xr:uid="{00000000-0005-0000-0000-0000310C0000}"/>
    <cellStyle name="Note 4 2 3 6" xfId="1651" xr:uid="{00000000-0005-0000-0000-0000320C0000}"/>
    <cellStyle name="Note 4 2 4" xfId="538" xr:uid="{00000000-0005-0000-0000-0000330C0000}"/>
    <cellStyle name="Note 4 2 4 2" xfId="646" xr:uid="{00000000-0005-0000-0000-0000340C0000}"/>
    <cellStyle name="Note 4 2 4 2 2" xfId="915" xr:uid="{00000000-0005-0000-0000-0000350C0000}"/>
    <cellStyle name="Note 4 2 4 2 2 2" xfId="1483" xr:uid="{00000000-0005-0000-0000-0000360C0000}"/>
    <cellStyle name="Note 4 2 4 2 2 3" xfId="2032" xr:uid="{00000000-0005-0000-0000-0000370C0000}"/>
    <cellStyle name="Note 4 2 4 2 3" xfId="1214" xr:uid="{00000000-0005-0000-0000-0000380C0000}"/>
    <cellStyle name="Note 4 2 4 2 4" xfId="1763" xr:uid="{00000000-0005-0000-0000-0000390C0000}"/>
    <cellStyle name="Note 4 2 4 3" xfId="721" xr:uid="{00000000-0005-0000-0000-00003A0C0000}"/>
    <cellStyle name="Note 4 2 4 3 2" xfId="990" xr:uid="{00000000-0005-0000-0000-00003B0C0000}"/>
    <cellStyle name="Note 4 2 4 3 2 2" xfId="1558" xr:uid="{00000000-0005-0000-0000-00003C0C0000}"/>
    <cellStyle name="Note 4 2 4 3 2 3" xfId="2107" xr:uid="{00000000-0005-0000-0000-00003D0C0000}"/>
    <cellStyle name="Note 4 2 4 3 3" xfId="1289" xr:uid="{00000000-0005-0000-0000-00003E0C0000}"/>
    <cellStyle name="Note 4 2 4 3 4" xfId="1838" xr:uid="{00000000-0005-0000-0000-00003F0C0000}"/>
    <cellStyle name="Note 4 2 4 4" xfId="810" xr:uid="{00000000-0005-0000-0000-0000400C0000}"/>
    <cellStyle name="Note 4 2 4 4 2" xfId="1378" xr:uid="{00000000-0005-0000-0000-0000410C0000}"/>
    <cellStyle name="Note 4 2 4 4 3" xfId="1927" xr:uid="{00000000-0005-0000-0000-0000420C0000}"/>
    <cellStyle name="Note 4 2 4 5" xfId="1107" xr:uid="{00000000-0005-0000-0000-0000430C0000}"/>
    <cellStyle name="Note 4 2 4 6" xfId="1656" xr:uid="{00000000-0005-0000-0000-0000440C0000}"/>
    <cellStyle name="Note 4 2 5" xfId="541" xr:uid="{00000000-0005-0000-0000-0000450C0000}"/>
    <cellStyle name="Note 4 2 5 2" xfId="649" xr:uid="{00000000-0005-0000-0000-0000460C0000}"/>
    <cellStyle name="Note 4 2 5 2 2" xfId="918" xr:uid="{00000000-0005-0000-0000-0000470C0000}"/>
    <cellStyle name="Note 4 2 5 2 2 2" xfId="1486" xr:uid="{00000000-0005-0000-0000-0000480C0000}"/>
    <cellStyle name="Note 4 2 5 2 2 3" xfId="2035" xr:uid="{00000000-0005-0000-0000-0000490C0000}"/>
    <cellStyle name="Note 4 2 5 2 3" xfId="1217" xr:uid="{00000000-0005-0000-0000-00004A0C0000}"/>
    <cellStyle name="Note 4 2 5 2 4" xfId="1766" xr:uid="{00000000-0005-0000-0000-00004B0C0000}"/>
    <cellStyle name="Note 4 2 5 3" xfId="724" xr:uid="{00000000-0005-0000-0000-00004C0C0000}"/>
    <cellStyle name="Note 4 2 5 3 2" xfId="993" xr:uid="{00000000-0005-0000-0000-00004D0C0000}"/>
    <cellStyle name="Note 4 2 5 3 2 2" xfId="1561" xr:uid="{00000000-0005-0000-0000-00004E0C0000}"/>
    <cellStyle name="Note 4 2 5 3 2 3" xfId="2110" xr:uid="{00000000-0005-0000-0000-00004F0C0000}"/>
    <cellStyle name="Note 4 2 5 3 3" xfId="1292" xr:uid="{00000000-0005-0000-0000-0000500C0000}"/>
    <cellStyle name="Note 4 2 5 3 4" xfId="1841" xr:uid="{00000000-0005-0000-0000-0000510C0000}"/>
    <cellStyle name="Note 4 2 5 4" xfId="813" xr:uid="{00000000-0005-0000-0000-0000520C0000}"/>
    <cellStyle name="Note 4 2 5 4 2" xfId="1381" xr:uid="{00000000-0005-0000-0000-0000530C0000}"/>
    <cellStyle name="Note 4 2 5 4 3" xfId="1930" xr:uid="{00000000-0005-0000-0000-0000540C0000}"/>
    <cellStyle name="Note 4 2 5 5" xfId="1110" xr:uid="{00000000-0005-0000-0000-0000550C0000}"/>
    <cellStyle name="Note 4 2 5 6" xfId="1659" xr:uid="{00000000-0005-0000-0000-0000560C0000}"/>
    <cellStyle name="Note 4 2 6" xfId="545" xr:uid="{00000000-0005-0000-0000-0000570C0000}"/>
    <cellStyle name="Note 4 2 6 2" xfId="653" xr:uid="{00000000-0005-0000-0000-0000580C0000}"/>
    <cellStyle name="Note 4 2 6 2 2" xfId="922" xr:uid="{00000000-0005-0000-0000-0000590C0000}"/>
    <cellStyle name="Note 4 2 6 2 2 2" xfId="1490" xr:uid="{00000000-0005-0000-0000-00005A0C0000}"/>
    <cellStyle name="Note 4 2 6 2 2 3" xfId="2039" xr:uid="{00000000-0005-0000-0000-00005B0C0000}"/>
    <cellStyle name="Note 4 2 6 2 3" xfId="1221" xr:uid="{00000000-0005-0000-0000-00005C0C0000}"/>
    <cellStyle name="Note 4 2 6 2 4" xfId="1770" xr:uid="{00000000-0005-0000-0000-00005D0C0000}"/>
    <cellStyle name="Note 4 2 6 3" xfId="728" xr:uid="{00000000-0005-0000-0000-00005E0C0000}"/>
    <cellStyle name="Note 4 2 6 3 2" xfId="997" xr:uid="{00000000-0005-0000-0000-00005F0C0000}"/>
    <cellStyle name="Note 4 2 6 3 2 2" xfId="1565" xr:uid="{00000000-0005-0000-0000-0000600C0000}"/>
    <cellStyle name="Note 4 2 6 3 2 3" xfId="2114" xr:uid="{00000000-0005-0000-0000-0000610C0000}"/>
    <cellStyle name="Note 4 2 6 3 3" xfId="1296" xr:uid="{00000000-0005-0000-0000-0000620C0000}"/>
    <cellStyle name="Note 4 2 6 3 4" xfId="1845" xr:uid="{00000000-0005-0000-0000-0000630C0000}"/>
    <cellStyle name="Note 4 2 6 4" xfId="817" xr:uid="{00000000-0005-0000-0000-0000640C0000}"/>
    <cellStyle name="Note 4 2 6 4 2" xfId="1385" xr:uid="{00000000-0005-0000-0000-0000650C0000}"/>
    <cellStyle name="Note 4 2 6 4 3" xfId="1934" xr:uid="{00000000-0005-0000-0000-0000660C0000}"/>
    <cellStyle name="Note 4 2 6 5" xfId="1114" xr:uid="{00000000-0005-0000-0000-0000670C0000}"/>
    <cellStyle name="Note 4 2 6 6" xfId="1663" xr:uid="{00000000-0005-0000-0000-0000680C0000}"/>
    <cellStyle name="Note 4 2 7" xfId="549" xr:uid="{00000000-0005-0000-0000-0000690C0000}"/>
    <cellStyle name="Note 4 2 7 2" xfId="657" xr:uid="{00000000-0005-0000-0000-00006A0C0000}"/>
    <cellStyle name="Note 4 2 7 2 2" xfId="926" xr:uid="{00000000-0005-0000-0000-00006B0C0000}"/>
    <cellStyle name="Note 4 2 7 2 2 2" xfId="1494" xr:uid="{00000000-0005-0000-0000-00006C0C0000}"/>
    <cellStyle name="Note 4 2 7 2 2 3" xfId="2043" xr:uid="{00000000-0005-0000-0000-00006D0C0000}"/>
    <cellStyle name="Note 4 2 7 2 3" xfId="1225" xr:uid="{00000000-0005-0000-0000-00006E0C0000}"/>
    <cellStyle name="Note 4 2 7 2 4" xfId="1774" xr:uid="{00000000-0005-0000-0000-00006F0C0000}"/>
    <cellStyle name="Note 4 2 7 3" xfId="732" xr:uid="{00000000-0005-0000-0000-0000700C0000}"/>
    <cellStyle name="Note 4 2 7 3 2" xfId="1001" xr:uid="{00000000-0005-0000-0000-0000710C0000}"/>
    <cellStyle name="Note 4 2 7 3 2 2" xfId="1569" xr:uid="{00000000-0005-0000-0000-0000720C0000}"/>
    <cellStyle name="Note 4 2 7 3 2 3" xfId="2118" xr:uid="{00000000-0005-0000-0000-0000730C0000}"/>
    <cellStyle name="Note 4 2 7 3 3" xfId="1300" xr:uid="{00000000-0005-0000-0000-0000740C0000}"/>
    <cellStyle name="Note 4 2 7 3 4" xfId="1849" xr:uid="{00000000-0005-0000-0000-0000750C0000}"/>
    <cellStyle name="Note 4 2 7 4" xfId="821" xr:uid="{00000000-0005-0000-0000-0000760C0000}"/>
    <cellStyle name="Note 4 2 7 4 2" xfId="1389" xr:uid="{00000000-0005-0000-0000-0000770C0000}"/>
    <cellStyle name="Note 4 2 7 4 3" xfId="1938" xr:uid="{00000000-0005-0000-0000-0000780C0000}"/>
    <cellStyle name="Note 4 2 7 5" xfId="1118" xr:uid="{00000000-0005-0000-0000-0000790C0000}"/>
    <cellStyle name="Note 4 2 7 6" xfId="1667" xr:uid="{00000000-0005-0000-0000-00007A0C0000}"/>
    <cellStyle name="Note 4 2 8" xfId="552" xr:uid="{00000000-0005-0000-0000-00007B0C0000}"/>
    <cellStyle name="Note 4 2 8 2" xfId="660" xr:uid="{00000000-0005-0000-0000-00007C0C0000}"/>
    <cellStyle name="Note 4 2 8 2 2" xfId="929" xr:uid="{00000000-0005-0000-0000-00007D0C0000}"/>
    <cellStyle name="Note 4 2 8 2 2 2" xfId="1497" xr:uid="{00000000-0005-0000-0000-00007E0C0000}"/>
    <cellStyle name="Note 4 2 8 2 2 3" xfId="2046" xr:uid="{00000000-0005-0000-0000-00007F0C0000}"/>
    <cellStyle name="Note 4 2 8 2 3" xfId="1228" xr:uid="{00000000-0005-0000-0000-0000800C0000}"/>
    <cellStyle name="Note 4 2 8 2 4" xfId="1777" xr:uid="{00000000-0005-0000-0000-0000810C0000}"/>
    <cellStyle name="Note 4 2 8 3" xfId="735" xr:uid="{00000000-0005-0000-0000-0000820C0000}"/>
    <cellStyle name="Note 4 2 8 3 2" xfId="1004" xr:uid="{00000000-0005-0000-0000-0000830C0000}"/>
    <cellStyle name="Note 4 2 8 3 2 2" xfId="1572" xr:uid="{00000000-0005-0000-0000-0000840C0000}"/>
    <cellStyle name="Note 4 2 8 3 2 3" xfId="2121" xr:uid="{00000000-0005-0000-0000-0000850C0000}"/>
    <cellStyle name="Note 4 2 8 3 3" xfId="1303" xr:uid="{00000000-0005-0000-0000-0000860C0000}"/>
    <cellStyle name="Note 4 2 8 3 4" xfId="1852" xr:uid="{00000000-0005-0000-0000-0000870C0000}"/>
    <cellStyle name="Note 4 2 8 4" xfId="824" xr:uid="{00000000-0005-0000-0000-0000880C0000}"/>
    <cellStyle name="Note 4 2 8 4 2" xfId="1392" xr:uid="{00000000-0005-0000-0000-0000890C0000}"/>
    <cellStyle name="Note 4 2 8 4 3" xfId="1941" xr:uid="{00000000-0005-0000-0000-00008A0C0000}"/>
    <cellStyle name="Note 4 2 8 5" xfId="1121" xr:uid="{00000000-0005-0000-0000-00008B0C0000}"/>
    <cellStyle name="Note 4 2 8 6" xfId="1670" xr:uid="{00000000-0005-0000-0000-00008C0C0000}"/>
    <cellStyle name="Note 4 2 9" xfId="555" xr:uid="{00000000-0005-0000-0000-00008D0C0000}"/>
    <cellStyle name="Note 4 2 9 2" xfId="663" xr:uid="{00000000-0005-0000-0000-00008E0C0000}"/>
    <cellStyle name="Note 4 2 9 2 2" xfId="932" xr:uid="{00000000-0005-0000-0000-00008F0C0000}"/>
    <cellStyle name="Note 4 2 9 2 2 2" xfId="1500" xr:uid="{00000000-0005-0000-0000-0000900C0000}"/>
    <cellStyle name="Note 4 2 9 2 2 3" xfId="2049" xr:uid="{00000000-0005-0000-0000-0000910C0000}"/>
    <cellStyle name="Note 4 2 9 2 3" xfId="1231" xr:uid="{00000000-0005-0000-0000-0000920C0000}"/>
    <cellStyle name="Note 4 2 9 2 4" xfId="1780" xr:uid="{00000000-0005-0000-0000-0000930C0000}"/>
    <cellStyle name="Note 4 2 9 3" xfId="738" xr:uid="{00000000-0005-0000-0000-0000940C0000}"/>
    <cellStyle name="Note 4 2 9 3 2" xfId="1007" xr:uid="{00000000-0005-0000-0000-0000950C0000}"/>
    <cellStyle name="Note 4 2 9 3 2 2" xfId="1575" xr:uid="{00000000-0005-0000-0000-0000960C0000}"/>
    <cellStyle name="Note 4 2 9 3 2 3" xfId="2124" xr:uid="{00000000-0005-0000-0000-0000970C0000}"/>
    <cellStyle name="Note 4 2 9 3 3" xfId="1306" xr:uid="{00000000-0005-0000-0000-0000980C0000}"/>
    <cellStyle name="Note 4 2 9 3 4" xfId="1855" xr:uid="{00000000-0005-0000-0000-0000990C0000}"/>
    <cellStyle name="Note 4 2 9 4" xfId="827" xr:uid="{00000000-0005-0000-0000-00009A0C0000}"/>
    <cellStyle name="Note 4 2 9 4 2" xfId="1395" xr:uid="{00000000-0005-0000-0000-00009B0C0000}"/>
    <cellStyle name="Note 4 2 9 4 3" xfId="1944" xr:uid="{00000000-0005-0000-0000-00009C0C0000}"/>
    <cellStyle name="Note 4 2 9 5" xfId="1124" xr:uid="{00000000-0005-0000-0000-00009D0C0000}"/>
    <cellStyle name="Note 4 2 9 6" xfId="1673" xr:uid="{00000000-0005-0000-0000-00009E0C0000}"/>
    <cellStyle name="Note 4 3" xfId="501" xr:uid="{00000000-0005-0000-0000-00009F0C0000}"/>
    <cellStyle name="Note 4 3 2" xfId="609" xr:uid="{00000000-0005-0000-0000-0000A00C0000}"/>
    <cellStyle name="Note 4 3 2 2" xfId="878" xr:uid="{00000000-0005-0000-0000-0000A10C0000}"/>
    <cellStyle name="Note 4 3 2 2 2" xfId="1446" xr:uid="{00000000-0005-0000-0000-0000A20C0000}"/>
    <cellStyle name="Note 4 3 2 2 3" xfId="1995" xr:uid="{00000000-0005-0000-0000-0000A30C0000}"/>
    <cellStyle name="Note 4 3 2 3" xfId="1177" xr:uid="{00000000-0005-0000-0000-0000A40C0000}"/>
    <cellStyle name="Note 4 3 2 4" xfId="1726" xr:uid="{00000000-0005-0000-0000-0000A50C0000}"/>
    <cellStyle name="Note 4 3 3" xfId="694" xr:uid="{00000000-0005-0000-0000-0000A60C0000}"/>
    <cellStyle name="Note 4 3 3 2" xfId="963" xr:uid="{00000000-0005-0000-0000-0000A70C0000}"/>
    <cellStyle name="Note 4 3 3 2 2" xfId="1531" xr:uid="{00000000-0005-0000-0000-0000A80C0000}"/>
    <cellStyle name="Note 4 3 3 2 3" xfId="2080" xr:uid="{00000000-0005-0000-0000-0000A90C0000}"/>
    <cellStyle name="Note 4 3 3 3" xfId="1262" xr:uid="{00000000-0005-0000-0000-0000AA0C0000}"/>
    <cellStyle name="Note 4 3 3 4" xfId="1811" xr:uid="{00000000-0005-0000-0000-0000AB0C0000}"/>
    <cellStyle name="Note 4 3 4" xfId="773" xr:uid="{00000000-0005-0000-0000-0000AC0C0000}"/>
    <cellStyle name="Note 4 3 4 2" xfId="1341" xr:uid="{00000000-0005-0000-0000-0000AD0C0000}"/>
    <cellStyle name="Note 4 3 4 3" xfId="1890" xr:uid="{00000000-0005-0000-0000-0000AE0C0000}"/>
    <cellStyle name="Note 4 3 5" xfId="1070" xr:uid="{00000000-0005-0000-0000-0000AF0C0000}"/>
    <cellStyle name="Note 4 3 6" xfId="1619" xr:uid="{00000000-0005-0000-0000-0000B00C0000}"/>
    <cellStyle name="Note 4 4" xfId="483" xr:uid="{00000000-0005-0000-0000-0000B10C0000}"/>
    <cellStyle name="Note 4 4 2" xfId="591" xr:uid="{00000000-0005-0000-0000-0000B20C0000}"/>
    <cellStyle name="Note 4 4 2 2" xfId="860" xr:uid="{00000000-0005-0000-0000-0000B30C0000}"/>
    <cellStyle name="Note 4 4 2 2 2" xfId="1428" xr:uid="{00000000-0005-0000-0000-0000B40C0000}"/>
    <cellStyle name="Note 4 4 2 2 3" xfId="1977" xr:uid="{00000000-0005-0000-0000-0000B50C0000}"/>
    <cellStyle name="Note 4 4 2 3" xfId="1159" xr:uid="{00000000-0005-0000-0000-0000B60C0000}"/>
    <cellStyle name="Note 4 4 2 4" xfId="1708" xr:uid="{00000000-0005-0000-0000-0000B70C0000}"/>
    <cellStyle name="Note 4 4 3" xfId="679" xr:uid="{00000000-0005-0000-0000-0000B80C0000}"/>
    <cellStyle name="Note 4 4 3 2" xfId="948" xr:uid="{00000000-0005-0000-0000-0000B90C0000}"/>
    <cellStyle name="Note 4 4 3 2 2" xfId="1516" xr:uid="{00000000-0005-0000-0000-0000BA0C0000}"/>
    <cellStyle name="Note 4 4 3 2 3" xfId="2065" xr:uid="{00000000-0005-0000-0000-0000BB0C0000}"/>
    <cellStyle name="Note 4 4 3 3" xfId="1247" xr:uid="{00000000-0005-0000-0000-0000BC0C0000}"/>
    <cellStyle name="Note 4 4 3 4" xfId="1796" xr:uid="{00000000-0005-0000-0000-0000BD0C0000}"/>
    <cellStyle name="Note 4 4 4" xfId="755" xr:uid="{00000000-0005-0000-0000-0000BE0C0000}"/>
    <cellStyle name="Note 4 4 4 2" xfId="1323" xr:uid="{00000000-0005-0000-0000-0000BF0C0000}"/>
    <cellStyle name="Note 4 4 4 3" xfId="1872" xr:uid="{00000000-0005-0000-0000-0000C00C0000}"/>
    <cellStyle name="Note 4 4 5" xfId="1052" xr:uid="{00000000-0005-0000-0000-0000C10C0000}"/>
    <cellStyle name="Note 4 4 6" xfId="1601" xr:uid="{00000000-0005-0000-0000-0000C20C0000}"/>
    <cellStyle name="Note 4 5" xfId="499" xr:uid="{00000000-0005-0000-0000-0000C30C0000}"/>
    <cellStyle name="Note 4 5 2" xfId="607" xr:uid="{00000000-0005-0000-0000-0000C40C0000}"/>
    <cellStyle name="Note 4 5 2 2" xfId="876" xr:uid="{00000000-0005-0000-0000-0000C50C0000}"/>
    <cellStyle name="Note 4 5 2 2 2" xfId="1444" xr:uid="{00000000-0005-0000-0000-0000C60C0000}"/>
    <cellStyle name="Note 4 5 2 2 3" xfId="1993" xr:uid="{00000000-0005-0000-0000-0000C70C0000}"/>
    <cellStyle name="Note 4 5 2 3" xfId="1175" xr:uid="{00000000-0005-0000-0000-0000C80C0000}"/>
    <cellStyle name="Note 4 5 2 4" xfId="1724" xr:uid="{00000000-0005-0000-0000-0000C90C0000}"/>
    <cellStyle name="Note 4 5 3" xfId="692" xr:uid="{00000000-0005-0000-0000-0000CA0C0000}"/>
    <cellStyle name="Note 4 5 3 2" xfId="961" xr:uid="{00000000-0005-0000-0000-0000CB0C0000}"/>
    <cellStyle name="Note 4 5 3 2 2" xfId="1529" xr:uid="{00000000-0005-0000-0000-0000CC0C0000}"/>
    <cellStyle name="Note 4 5 3 2 3" xfId="2078" xr:uid="{00000000-0005-0000-0000-0000CD0C0000}"/>
    <cellStyle name="Note 4 5 3 3" xfId="1260" xr:uid="{00000000-0005-0000-0000-0000CE0C0000}"/>
    <cellStyle name="Note 4 5 3 4" xfId="1809" xr:uid="{00000000-0005-0000-0000-0000CF0C0000}"/>
    <cellStyle name="Note 4 5 4" xfId="771" xr:uid="{00000000-0005-0000-0000-0000D00C0000}"/>
    <cellStyle name="Note 4 5 4 2" xfId="1339" xr:uid="{00000000-0005-0000-0000-0000D10C0000}"/>
    <cellStyle name="Note 4 5 4 3" xfId="1888" xr:uid="{00000000-0005-0000-0000-0000D20C0000}"/>
    <cellStyle name="Note 4 5 5" xfId="1068" xr:uid="{00000000-0005-0000-0000-0000D30C0000}"/>
    <cellStyle name="Note 4 5 6" xfId="1617" xr:uid="{00000000-0005-0000-0000-0000D40C0000}"/>
    <cellStyle name="Note 4 6" xfId="486" xr:uid="{00000000-0005-0000-0000-0000D50C0000}"/>
    <cellStyle name="Note 4 6 2" xfId="594" xr:uid="{00000000-0005-0000-0000-0000D60C0000}"/>
    <cellStyle name="Note 4 6 2 2" xfId="863" xr:uid="{00000000-0005-0000-0000-0000D70C0000}"/>
    <cellStyle name="Note 4 6 2 2 2" xfId="1431" xr:uid="{00000000-0005-0000-0000-0000D80C0000}"/>
    <cellStyle name="Note 4 6 2 2 3" xfId="1980" xr:uid="{00000000-0005-0000-0000-0000D90C0000}"/>
    <cellStyle name="Note 4 6 2 3" xfId="1162" xr:uid="{00000000-0005-0000-0000-0000DA0C0000}"/>
    <cellStyle name="Note 4 6 2 4" xfId="1711" xr:uid="{00000000-0005-0000-0000-0000DB0C0000}"/>
    <cellStyle name="Note 4 6 3" xfId="680" xr:uid="{00000000-0005-0000-0000-0000DC0C0000}"/>
    <cellStyle name="Note 4 6 3 2" xfId="949" xr:uid="{00000000-0005-0000-0000-0000DD0C0000}"/>
    <cellStyle name="Note 4 6 3 2 2" xfId="1517" xr:uid="{00000000-0005-0000-0000-0000DE0C0000}"/>
    <cellStyle name="Note 4 6 3 2 3" xfId="2066" xr:uid="{00000000-0005-0000-0000-0000DF0C0000}"/>
    <cellStyle name="Note 4 6 3 3" xfId="1248" xr:uid="{00000000-0005-0000-0000-0000E00C0000}"/>
    <cellStyle name="Note 4 6 3 4" xfId="1797" xr:uid="{00000000-0005-0000-0000-0000E10C0000}"/>
    <cellStyle name="Note 4 6 4" xfId="758" xr:uid="{00000000-0005-0000-0000-0000E20C0000}"/>
    <cellStyle name="Note 4 6 4 2" xfId="1326" xr:uid="{00000000-0005-0000-0000-0000E30C0000}"/>
    <cellStyle name="Note 4 6 4 3" xfId="1875" xr:uid="{00000000-0005-0000-0000-0000E40C0000}"/>
    <cellStyle name="Note 4 6 5" xfId="1055" xr:uid="{00000000-0005-0000-0000-0000E50C0000}"/>
    <cellStyle name="Note 4 6 6" xfId="1604" xr:uid="{00000000-0005-0000-0000-0000E60C0000}"/>
    <cellStyle name="Note 4 7" xfId="497" xr:uid="{00000000-0005-0000-0000-0000E70C0000}"/>
    <cellStyle name="Note 4 7 2" xfId="605" xr:uid="{00000000-0005-0000-0000-0000E80C0000}"/>
    <cellStyle name="Note 4 7 2 2" xfId="874" xr:uid="{00000000-0005-0000-0000-0000E90C0000}"/>
    <cellStyle name="Note 4 7 2 2 2" xfId="1442" xr:uid="{00000000-0005-0000-0000-0000EA0C0000}"/>
    <cellStyle name="Note 4 7 2 2 3" xfId="1991" xr:uid="{00000000-0005-0000-0000-0000EB0C0000}"/>
    <cellStyle name="Note 4 7 2 3" xfId="1173" xr:uid="{00000000-0005-0000-0000-0000EC0C0000}"/>
    <cellStyle name="Note 4 7 2 4" xfId="1722" xr:uid="{00000000-0005-0000-0000-0000ED0C0000}"/>
    <cellStyle name="Note 4 7 3" xfId="690" xr:uid="{00000000-0005-0000-0000-0000EE0C0000}"/>
    <cellStyle name="Note 4 7 3 2" xfId="959" xr:uid="{00000000-0005-0000-0000-0000EF0C0000}"/>
    <cellStyle name="Note 4 7 3 2 2" xfId="1527" xr:uid="{00000000-0005-0000-0000-0000F00C0000}"/>
    <cellStyle name="Note 4 7 3 2 3" xfId="2076" xr:uid="{00000000-0005-0000-0000-0000F10C0000}"/>
    <cellStyle name="Note 4 7 3 3" xfId="1258" xr:uid="{00000000-0005-0000-0000-0000F20C0000}"/>
    <cellStyle name="Note 4 7 3 4" xfId="1807" xr:uid="{00000000-0005-0000-0000-0000F30C0000}"/>
    <cellStyle name="Note 4 7 4" xfId="769" xr:uid="{00000000-0005-0000-0000-0000F40C0000}"/>
    <cellStyle name="Note 4 7 4 2" xfId="1337" xr:uid="{00000000-0005-0000-0000-0000F50C0000}"/>
    <cellStyle name="Note 4 7 4 3" xfId="1886" xr:uid="{00000000-0005-0000-0000-0000F60C0000}"/>
    <cellStyle name="Note 4 7 5" xfId="1066" xr:uid="{00000000-0005-0000-0000-0000F70C0000}"/>
    <cellStyle name="Note 4 7 6" xfId="1615" xr:uid="{00000000-0005-0000-0000-0000F80C0000}"/>
    <cellStyle name="Note 4 8" xfId="489" xr:uid="{00000000-0005-0000-0000-0000F90C0000}"/>
    <cellStyle name="Note 4 8 2" xfId="597" xr:uid="{00000000-0005-0000-0000-0000FA0C0000}"/>
    <cellStyle name="Note 4 8 2 2" xfId="866" xr:uid="{00000000-0005-0000-0000-0000FB0C0000}"/>
    <cellStyle name="Note 4 8 2 2 2" xfId="1434" xr:uid="{00000000-0005-0000-0000-0000FC0C0000}"/>
    <cellStyle name="Note 4 8 2 2 3" xfId="1983" xr:uid="{00000000-0005-0000-0000-0000FD0C0000}"/>
    <cellStyle name="Note 4 8 2 3" xfId="1165" xr:uid="{00000000-0005-0000-0000-0000FE0C0000}"/>
    <cellStyle name="Note 4 8 2 4" xfId="1714" xr:uid="{00000000-0005-0000-0000-0000FF0C0000}"/>
    <cellStyle name="Note 4 8 3" xfId="683" xr:uid="{00000000-0005-0000-0000-0000000D0000}"/>
    <cellStyle name="Note 4 8 3 2" xfId="952" xr:uid="{00000000-0005-0000-0000-0000010D0000}"/>
    <cellStyle name="Note 4 8 3 2 2" xfId="1520" xr:uid="{00000000-0005-0000-0000-0000020D0000}"/>
    <cellStyle name="Note 4 8 3 2 3" xfId="2069" xr:uid="{00000000-0005-0000-0000-0000030D0000}"/>
    <cellStyle name="Note 4 8 3 3" xfId="1251" xr:uid="{00000000-0005-0000-0000-0000040D0000}"/>
    <cellStyle name="Note 4 8 3 4" xfId="1800" xr:uid="{00000000-0005-0000-0000-0000050D0000}"/>
    <cellStyle name="Note 4 8 4" xfId="761" xr:uid="{00000000-0005-0000-0000-0000060D0000}"/>
    <cellStyle name="Note 4 8 4 2" xfId="1329" xr:uid="{00000000-0005-0000-0000-0000070D0000}"/>
    <cellStyle name="Note 4 8 4 3" xfId="1878" xr:uid="{00000000-0005-0000-0000-0000080D0000}"/>
    <cellStyle name="Note 4 8 5" xfId="1058" xr:uid="{00000000-0005-0000-0000-0000090D0000}"/>
    <cellStyle name="Note 4 8 6" xfId="1607" xr:uid="{00000000-0005-0000-0000-00000A0D0000}"/>
    <cellStyle name="Note 4 9" xfId="536" xr:uid="{00000000-0005-0000-0000-00000B0D0000}"/>
    <cellStyle name="Note 4 9 2" xfId="644" xr:uid="{00000000-0005-0000-0000-00000C0D0000}"/>
    <cellStyle name="Note 4 9 2 2" xfId="913" xr:uid="{00000000-0005-0000-0000-00000D0D0000}"/>
    <cellStyle name="Note 4 9 2 2 2" xfId="1481" xr:uid="{00000000-0005-0000-0000-00000E0D0000}"/>
    <cellStyle name="Note 4 9 2 2 3" xfId="2030" xr:uid="{00000000-0005-0000-0000-00000F0D0000}"/>
    <cellStyle name="Note 4 9 2 3" xfId="1212" xr:uid="{00000000-0005-0000-0000-0000100D0000}"/>
    <cellStyle name="Note 4 9 2 4" xfId="1761" xr:uid="{00000000-0005-0000-0000-0000110D0000}"/>
    <cellStyle name="Note 4 9 3" xfId="719" xr:uid="{00000000-0005-0000-0000-0000120D0000}"/>
    <cellStyle name="Note 4 9 3 2" xfId="988" xr:uid="{00000000-0005-0000-0000-0000130D0000}"/>
    <cellStyle name="Note 4 9 3 2 2" xfId="1556" xr:uid="{00000000-0005-0000-0000-0000140D0000}"/>
    <cellStyle name="Note 4 9 3 2 3" xfId="2105" xr:uid="{00000000-0005-0000-0000-0000150D0000}"/>
    <cellStyle name="Note 4 9 3 3" xfId="1287" xr:uid="{00000000-0005-0000-0000-0000160D0000}"/>
    <cellStyle name="Note 4 9 3 4" xfId="1836" xr:uid="{00000000-0005-0000-0000-0000170D0000}"/>
    <cellStyle name="Note 4 9 4" xfId="808" xr:uid="{00000000-0005-0000-0000-0000180D0000}"/>
    <cellStyle name="Note 4 9 4 2" xfId="1376" xr:uid="{00000000-0005-0000-0000-0000190D0000}"/>
    <cellStyle name="Note 4 9 4 3" xfId="1925" xr:uid="{00000000-0005-0000-0000-00001A0D0000}"/>
    <cellStyle name="Note 4 9 5" xfId="1105" xr:uid="{00000000-0005-0000-0000-00001B0D0000}"/>
    <cellStyle name="Note 4 9 6" xfId="1654" xr:uid="{00000000-0005-0000-0000-00001C0D0000}"/>
    <cellStyle name="Note 5" xfId="398" xr:uid="{00000000-0005-0000-0000-00001D0D0000}"/>
    <cellStyle name="Note 5 10" xfId="487" xr:uid="{00000000-0005-0000-0000-00001E0D0000}"/>
    <cellStyle name="Note 5 10 2" xfId="595" xr:uid="{00000000-0005-0000-0000-00001F0D0000}"/>
    <cellStyle name="Note 5 10 2 2" xfId="864" xr:uid="{00000000-0005-0000-0000-0000200D0000}"/>
    <cellStyle name="Note 5 10 2 2 2" xfId="1432" xr:uid="{00000000-0005-0000-0000-0000210D0000}"/>
    <cellStyle name="Note 5 10 2 2 3" xfId="1981" xr:uid="{00000000-0005-0000-0000-0000220D0000}"/>
    <cellStyle name="Note 5 10 2 3" xfId="1163" xr:uid="{00000000-0005-0000-0000-0000230D0000}"/>
    <cellStyle name="Note 5 10 2 4" xfId="1712" xr:uid="{00000000-0005-0000-0000-0000240D0000}"/>
    <cellStyle name="Note 5 10 3" xfId="681" xr:uid="{00000000-0005-0000-0000-0000250D0000}"/>
    <cellStyle name="Note 5 10 3 2" xfId="950" xr:uid="{00000000-0005-0000-0000-0000260D0000}"/>
    <cellStyle name="Note 5 10 3 2 2" xfId="1518" xr:uid="{00000000-0005-0000-0000-0000270D0000}"/>
    <cellStyle name="Note 5 10 3 2 3" xfId="2067" xr:uid="{00000000-0005-0000-0000-0000280D0000}"/>
    <cellStyle name="Note 5 10 3 3" xfId="1249" xr:uid="{00000000-0005-0000-0000-0000290D0000}"/>
    <cellStyle name="Note 5 10 3 4" xfId="1798" xr:uid="{00000000-0005-0000-0000-00002A0D0000}"/>
    <cellStyle name="Note 5 10 4" xfId="759" xr:uid="{00000000-0005-0000-0000-00002B0D0000}"/>
    <cellStyle name="Note 5 10 4 2" xfId="1327" xr:uid="{00000000-0005-0000-0000-00002C0D0000}"/>
    <cellStyle name="Note 5 10 4 3" xfId="1876" xr:uid="{00000000-0005-0000-0000-00002D0D0000}"/>
    <cellStyle name="Note 5 10 5" xfId="1056" xr:uid="{00000000-0005-0000-0000-00002E0D0000}"/>
    <cellStyle name="Note 5 10 6" xfId="1605" xr:uid="{00000000-0005-0000-0000-00002F0D0000}"/>
    <cellStyle name="Note 5 11" xfId="567" xr:uid="{00000000-0005-0000-0000-0000300D0000}"/>
    <cellStyle name="Note 5 11 2" xfId="837" xr:uid="{00000000-0005-0000-0000-0000310D0000}"/>
    <cellStyle name="Note 5 11 2 2" xfId="1405" xr:uid="{00000000-0005-0000-0000-0000320D0000}"/>
    <cellStyle name="Note 5 11 2 3" xfId="1954" xr:uid="{00000000-0005-0000-0000-0000330D0000}"/>
    <cellStyle name="Note 5 11 3" xfId="1136" xr:uid="{00000000-0005-0000-0000-0000340D0000}"/>
    <cellStyle name="Note 5 11 4" xfId="1685" xr:uid="{00000000-0005-0000-0000-0000350D0000}"/>
    <cellStyle name="Note 5 12" xfId="570" xr:uid="{00000000-0005-0000-0000-0000360D0000}"/>
    <cellStyle name="Note 5 12 2" xfId="840" xr:uid="{00000000-0005-0000-0000-0000370D0000}"/>
    <cellStyle name="Note 5 12 2 2" xfId="1408" xr:uid="{00000000-0005-0000-0000-0000380D0000}"/>
    <cellStyle name="Note 5 12 2 3" xfId="1957" xr:uid="{00000000-0005-0000-0000-0000390D0000}"/>
    <cellStyle name="Note 5 12 3" xfId="1139" xr:uid="{00000000-0005-0000-0000-00003A0D0000}"/>
    <cellStyle name="Note 5 12 4" xfId="1688" xr:uid="{00000000-0005-0000-0000-00003B0D0000}"/>
    <cellStyle name="Note 5 13" xfId="746" xr:uid="{00000000-0005-0000-0000-00003C0D0000}"/>
    <cellStyle name="Note 5 13 2" xfId="1314" xr:uid="{00000000-0005-0000-0000-00003D0D0000}"/>
    <cellStyle name="Note 5 13 3" xfId="1863" xr:uid="{00000000-0005-0000-0000-00003E0D0000}"/>
    <cellStyle name="Note 5 14" xfId="1020" xr:uid="{00000000-0005-0000-0000-00003F0D0000}"/>
    <cellStyle name="Note 5 15" xfId="1014" xr:uid="{00000000-0005-0000-0000-0000400D0000}"/>
    <cellStyle name="Note 5 2" xfId="453" xr:uid="{00000000-0005-0000-0000-0000410D0000}"/>
    <cellStyle name="Note 5 2 10" xfId="576" xr:uid="{00000000-0005-0000-0000-0000420D0000}"/>
    <cellStyle name="Note 5 2 10 2" xfId="846" xr:uid="{00000000-0005-0000-0000-0000430D0000}"/>
    <cellStyle name="Note 5 2 10 2 2" xfId="1414" xr:uid="{00000000-0005-0000-0000-0000440D0000}"/>
    <cellStyle name="Note 5 2 10 2 3" xfId="1963" xr:uid="{00000000-0005-0000-0000-0000450D0000}"/>
    <cellStyle name="Note 5 2 10 3" xfId="1145" xr:uid="{00000000-0005-0000-0000-0000460D0000}"/>
    <cellStyle name="Note 5 2 10 4" xfId="1694" xr:uid="{00000000-0005-0000-0000-0000470D0000}"/>
    <cellStyle name="Note 5 2 11" xfId="667" xr:uid="{00000000-0005-0000-0000-0000480D0000}"/>
    <cellStyle name="Note 5 2 11 2" xfId="936" xr:uid="{00000000-0005-0000-0000-0000490D0000}"/>
    <cellStyle name="Note 5 2 11 2 2" xfId="1504" xr:uid="{00000000-0005-0000-0000-00004A0D0000}"/>
    <cellStyle name="Note 5 2 11 2 3" xfId="2053" xr:uid="{00000000-0005-0000-0000-00004B0D0000}"/>
    <cellStyle name="Note 5 2 11 3" xfId="1235" xr:uid="{00000000-0005-0000-0000-00004C0D0000}"/>
    <cellStyle name="Note 5 2 11 4" xfId="1784" xr:uid="{00000000-0005-0000-0000-00004D0D0000}"/>
    <cellStyle name="Note 5 2 12" xfId="748" xr:uid="{00000000-0005-0000-0000-00004E0D0000}"/>
    <cellStyle name="Note 5 2 12 2" xfId="1316" xr:uid="{00000000-0005-0000-0000-00004F0D0000}"/>
    <cellStyle name="Note 5 2 12 3" xfId="1865" xr:uid="{00000000-0005-0000-0000-0000500D0000}"/>
    <cellStyle name="Note 5 2 13" xfId="1030" xr:uid="{00000000-0005-0000-0000-0000510D0000}"/>
    <cellStyle name="Note 5 2 14" xfId="1579" xr:uid="{00000000-0005-0000-0000-0000520D0000}"/>
    <cellStyle name="Note 5 2 2" xfId="528" xr:uid="{00000000-0005-0000-0000-0000530D0000}"/>
    <cellStyle name="Note 5 2 2 2" xfId="636" xr:uid="{00000000-0005-0000-0000-0000540D0000}"/>
    <cellStyle name="Note 5 2 2 2 2" xfId="905" xr:uid="{00000000-0005-0000-0000-0000550D0000}"/>
    <cellStyle name="Note 5 2 2 2 2 2" xfId="1473" xr:uid="{00000000-0005-0000-0000-0000560D0000}"/>
    <cellStyle name="Note 5 2 2 2 2 3" xfId="2022" xr:uid="{00000000-0005-0000-0000-0000570D0000}"/>
    <cellStyle name="Note 5 2 2 2 3" xfId="1204" xr:uid="{00000000-0005-0000-0000-0000580D0000}"/>
    <cellStyle name="Note 5 2 2 2 4" xfId="1753" xr:uid="{00000000-0005-0000-0000-0000590D0000}"/>
    <cellStyle name="Note 5 2 2 3" xfId="712" xr:uid="{00000000-0005-0000-0000-00005A0D0000}"/>
    <cellStyle name="Note 5 2 2 3 2" xfId="981" xr:uid="{00000000-0005-0000-0000-00005B0D0000}"/>
    <cellStyle name="Note 5 2 2 3 2 2" xfId="1549" xr:uid="{00000000-0005-0000-0000-00005C0D0000}"/>
    <cellStyle name="Note 5 2 2 3 2 3" xfId="2098" xr:uid="{00000000-0005-0000-0000-00005D0D0000}"/>
    <cellStyle name="Note 5 2 2 3 3" xfId="1280" xr:uid="{00000000-0005-0000-0000-00005E0D0000}"/>
    <cellStyle name="Note 5 2 2 3 4" xfId="1829" xr:uid="{00000000-0005-0000-0000-00005F0D0000}"/>
    <cellStyle name="Note 5 2 2 4" xfId="800" xr:uid="{00000000-0005-0000-0000-0000600D0000}"/>
    <cellStyle name="Note 5 2 2 4 2" xfId="1368" xr:uid="{00000000-0005-0000-0000-0000610D0000}"/>
    <cellStyle name="Note 5 2 2 4 3" xfId="1917" xr:uid="{00000000-0005-0000-0000-0000620D0000}"/>
    <cellStyle name="Note 5 2 2 5" xfId="1097" xr:uid="{00000000-0005-0000-0000-0000630D0000}"/>
    <cellStyle name="Note 5 2 2 6" xfId="1646" xr:uid="{00000000-0005-0000-0000-0000640D0000}"/>
    <cellStyle name="Note 5 2 3" xfId="534" xr:uid="{00000000-0005-0000-0000-0000650D0000}"/>
    <cellStyle name="Note 5 2 3 2" xfId="642" xr:uid="{00000000-0005-0000-0000-0000660D0000}"/>
    <cellStyle name="Note 5 2 3 2 2" xfId="911" xr:uid="{00000000-0005-0000-0000-0000670D0000}"/>
    <cellStyle name="Note 5 2 3 2 2 2" xfId="1479" xr:uid="{00000000-0005-0000-0000-0000680D0000}"/>
    <cellStyle name="Note 5 2 3 2 2 3" xfId="2028" xr:uid="{00000000-0005-0000-0000-0000690D0000}"/>
    <cellStyle name="Note 5 2 3 2 3" xfId="1210" xr:uid="{00000000-0005-0000-0000-00006A0D0000}"/>
    <cellStyle name="Note 5 2 3 2 4" xfId="1759" xr:uid="{00000000-0005-0000-0000-00006B0D0000}"/>
    <cellStyle name="Note 5 2 3 3" xfId="718" xr:uid="{00000000-0005-0000-0000-00006C0D0000}"/>
    <cellStyle name="Note 5 2 3 3 2" xfId="987" xr:uid="{00000000-0005-0000-0000-00006D0D0000}"/>
    <cellStyle name="Note 5 2 3 3 2 2" xfId="1555" xr:uid="{00000000-0005-0000-0000-00006E0D0000}"/>
    <cellStyle name="Note 5 2 3 3 2 3" xfId="2104" xr:uid="{00000000-0005-0000-0000-00006F0D0000}"/>
    <cellStyle name="Note 5 2 3 3 3" xfId="1286" xr:uid="{00000000-0005-0000-0000-0000700D0000}"/>
    <cellStyle name="Note 5 2 3 3 4" xfId="1835" xr:uid="{00000000-0005-0000-0000-0000710D0000}"/>
    <cellStyle name="Note 5 2 3 4" xfId="806" xr:uid="{00000000-0005-0000-0000-0000720D0000}"/>
    <cellStyle name="Note 5 2 3 4 2" xfId="1374" xr:uid="{00000000-0005-0000-0000-0000730D0000}"/>
    <cellStyle name="Note 5 2 3 4 3" xfId="1923" xr:uid="{00000000-0005-0000-0000-0000740D0000}"/>
    <cellStyle name="Note 5 2 3 5" xfId="1103" xr:uid="{00000000-0005-0000-0000-0000750D0000}"/>
    <cellStyle name="Note 5 2 3 6" xfId="1652" xr:uid="{00000000-0005-0000-0000-0000760D0000}"/>
    <cellStyle name="Note 5 2 4" xfId="539" xr:uid="{00000000-0005-0000-0000-0000770D0000}"/>
    <cellStyle name="Note 5 2 4 2" xfId="647" xr:uid="{00000000-0005-0000-0000-0000780D0000}"/>
    <cellStyle name="Note 5 2 4 2 2" xfId="916" xr:uid="{00000000-0005-0000-0000-0000790D0000}"/>
    <cellStyle name="Note 5 2 4 2 2 2" xfId="1484" xr:uid="{00000000-0005-0000-0000-00007A0D0000}"/>
    <cellStyle name="Note 5 2 4 2 2 3" xfId="2033" xr:uid="{00000000-0005-0000-0000-00007B0D0000}"/>
    <cellStyle name="Note 5 2 4 2 3" xfId="1215" xr:uid="{00000000-0005-0000-0000-00007C0D0000}"/>
    <cellStyle name="Note 5 2 4 2 4" xfId="1764" xr:uid="{00000000-0005-0000-0000-00007D0D0000}"/>
    <cellStyle name="Note 5 2 4 3" xfId="722" xr:uid="{00000000-0005-0000-0000-00007E0D0000}"/>
    <cellStyle name="Note 5 2 4 3 2" xfId="991" xr:uid="{00000000-0005-0000-0000-00007F0D0000}"/>
    <cellStyle name="Note 5 2 4 3 2 2" xfId="1559" xr:uid="{00000000-0005-0000-0000-0000800D0000}"/>
    <cellStyle name="Note 5 2 4 3 2 3" xfId="2108" xr:uid="{00000000-0005-0000-0000-0000810D0000}"/>
    <cellStyle name="Note 5 2 4 3 3" xfId="1290" xr:uid="{00000000-0005-0000-0000-0000820D0000}"/>
    <cellStyle name="Note 5 2 4 3 4" xfId="1839" xr:uid="{00000000-0005-0000-0000-0000830D0000}"/>
    <cellStyle name="Note 5 2 4 4" xfId="811" xr:uid="{00000000-0005-0000-0000-0000840D0000}"/>
    <cellStyle name="Note 5 2 4 4 2" xfId="1379" xr:uid="{00000000-0005-0000-0000-0000850D0000}"/>
    <cellStyle name="Note 5 2 4 4 3" xfId="1928" xr:uid="{00000000-0005-0000-0000-0000860D0000}"/>
    <cellStyle name="Note 5 2 4 5" xfId="1108" xr:uid="{00000000-0005-0000-0000-0000870D0000}"/>
    <cellStyle name="Note 5 2 4 6" xfId="1657" xr:uid="{00000000-0005-0000-0000-0000880D0000}"/>
    <cellStyle name="Note 5 2 5" xfId="542" xr:uid="{00000000-0005-0000-0000-0000890D0000}"/>
    <cellStyle name="Note 5 2 5 2" xfId="650" xr:uid="{00000000-0005-0000-0000-00008A0D0000}"/>
    <cellStyle name="Note 5 2 5 2 2" xfId="919" xr:uid="{00000000-0005-0000-0000-00008B0D0000}"/>
    <cellStyle name="Note 5 2 5 2 2 2" xfId="1487" xr:uid="{00000000-0005-0000-0000-00008C0D0000}"/>
    <cellStyle name="Note 5 2 5 2 2 3" xfId="2036" xr:uid="{00000000-0005-0000-0000-00008D0D0000}"/>
    <cellStyle name="Note 5 2 5 2 3" xfId="1218" xr:uid="{00000000-0005-0000-0000-00008E0D0000}"/>
    <cellStyle name="Note 5 2 5 2 4" xfId="1767" xr:uid="{00000000-0005-0000-0000-00008F0D0000}"/>
    <cellStyle name="Note 5 2 5 3" xfId="725" xr:uid="{00000000-0005-0000-0000-0000900D0000}"/>
    <cellStyle name="Note 5 2 5 3 2" xfId="994" xr:uid="{00000000-0005-0000-0000-0000910D0000}"/>
    <cellStyle name="Note 5 2 5 3 2 2" xfId="1562" xr:uid="{00000000-0005-0000-0000-0000920D0000}"/>
    <cellStyle name="Note 5 2 5 3 2 3" xfId="2111" xr:uid="{00000000-0005-0000-0000-0000930D0000}"/>
    <cellStyle name="Note 5 2 5 3 3" xfId="1293" xr:uid="{00000000-0005-0000-0000-0000940D0000}"/>
    <cellStyle name="Note 5 2 5 3 4" xfId="1842" xr:uid="{00000000-0005-0000-0000-0000950D0000}"/>
    <cellStyle name="Note 5 2 5 4" xfId="814" xr:uid="{00000000-0005-0000-0000-0000960D0000}"/>
    <cellStyle name="Note 5 2 5 4 2" xfId="1382" xr:uid="{00000000-0005-0000-0000-0000970D0000}"/>
    <cellStyle name="Note 5 2 5 4 3" xfId="1931" xr:uid="{00000000-0005-0000-0000-0000980D0000}"/>
    <cellStyle name="Note 5 2 5 5" xfId="1111" xr:uid="{00000000-0005-0000-0000-0000990D0000}"/>
    <cellStyle name="Note 5 2 5 6" xfId="1660" xr:uid="{00000000-0005-0000-0000-00009A0D0000}"/>
    <cellStyle name="Note 5 2 6" xfId="546" xr:uid="{00000000-0005-0000-0000-00009B0D0000}"/>
    <cellStyle name="Note 5 2 6 2" xfId="654" xr:uid="{00000000-0005-0000-0000-00009C0D0000}"/>
    <cellStyle name="Note 5 2 6 2 2" xfId="923" xr:uid="{00000000-0005-0000-0000-00009D0D0000}"/>
    <cellStyle name="Note 5 2 6 2 2 2" xfId="1491" xr:uid="{00000000-0005-0000-0000-00009E0D0000}"/>
    <cellStyle name="Note 5 2 6 2 2 3" xfId="2040" xr:uid="{00000000-0005-0000-0000-00009F0D0000}"/>
    <cellStyle name="Note 5 2 6 2 3" xfId="1222" xr:uid="{00000000-0005-0000-0000-0000A00D0000}"/>
    <cellStyle name="Note 5 2 6 2 4" xfId="1771" xr:uid="{00000000-0005-0000-0000-0000A10D0000}"/>
    <cellStyle name="Note 5 2 6 3" xfId="729" xr:uid="{00000000-0005-0000-0000-0000A20D0000}"/>
    <cellStyle name="Note 5 2 6 3 2" xfId="998" xr:uid="{00000000-0005-0000-0000-0000A30D0000}"/>
    <cellStyle name="Note 5 2 6 3 2 2" xfId="1566" xr:uid="{00000000-0005-0000-0000-0000A40D0000}"/>
    <cellStyle name="Note 5 2 6 3 2 3" xfId="2115" xr:uid="{00000000-0005-0000-0000-0000A50D0000}"/>
    <cellStyle name="Note 5 2 6 3 3" xfId="1297" xr:uid="{00000000-0005-0000-0000-0000A60D0000}"/>
    <cellStyle name="Note 5 2 6 3 4" xfId="1846" xr:uid="{00000000-0005-0000-0000-0000A70D0000}"/>
    <cellStyle name="Note 5 2 6 4" xfId="818" xr:uid="{00000000-0005-0000-0000-0000A80D0000}"/>
    <cellStyle name="Note 5 2 6 4 2" xfId="1386" xr:uid="{00000000-0005-0000-0000-0000A90D0000}"/>
    <cellStyle name="Note 5 2 6 4 3" xfId="1935" xr:uid="{00000000-0005-0000-0000-0000AA0D0000}"/>
    <cellStyle name="Note 5 2 6 5" xfId="1115" xr:uid="{00000000-0005-0000-0000-0000AB0D0000}"/>
    <cellStyle name="Note 5 2 6 6" xfId="1664" xr:uid="{00000000-0005-0000-0000-0000AC0D0000}"/>
    <cellStyle name="Note 5 2 7" xfId="550" xr:uid="{00000000-0005-0000-0000-0000AD0D0000}"/>
    <cellStyle name="Note 5 2 7 2" xfId="658" xr:uid="{00000000-0005-0000-0000-0000AE0D0000}"/>
    <cellStyle name="Note 5 2 7 2 2" xfId="927" xr:uid="{00000000-0005-0000-0000-0000AF0D0000}"/>
    <cellStyle name="Note 5 2 7 2 2 2" xfId="1495" xr:uid="{00000000-0005-0000-0000-0000B00D0000}"/>
    <cellStyle name="Note 5 2 7 2 2 3" xfId="2044" xr:uid="{00000000-0005-0000-0000-0000B10D0000}"/>
    <cellStyle name="Note 5 2 7 2 3" xfId="1226" xr:uid="{00000000-0005-0000-0000-0000B20D0000}"/>
    <cellStyle name="Note 5 2 7 2 4" xfId="1775" xr:uid="{00000000-0005-0000-0000-0000B30D0000}"/>
    <cellStyle name="Note 5 2 7 3" xfId="733" xr:uid="{00000000-0005-0000-0000-0000B40D0000}"/>
    <cellStyle name="Note 5 2 7 3 2" xfId="1002" xr:uid="{00000000-0005-0000-0000-0000B50D0000}"/>
    <cellStyle name="Note 5 2 7 3 2 2" xfId="1570" xr:uid="{00000000-0005-0000-0000-0000B60D0000}"/>
    <cellStyle name="Note 5 2 7 3 2 3" xfId="2119" xr:uid="{00000000-0005-0000-0000-0000B70D0000}"/>
    <cellStyle name="Note 5 2 7 3 3" xfId="1301" xr:uid="{00000000-0005-0000-0000-0000B80D0000}"/>
    <cellStyle name="Note 5 2 7 3 4" xfId="1850" xr:uid="{00000000-0005-0000-0000-0000B90D0000}"/>
    <cellStyle name="Note 5 2 7 4" xfId="822" xr:uid="{00000000-0005-0000-0000-0000BA0D0000}"/>
    <cellStyle name="Note 5 2 7 4 2" xfId="1390" xr:uid="{00000000-0005-0000-0000-0000BB0D0000}"/>
    <cellStyle name="Note 5 2 7 4 3" xfId="1939" xr:uid="{00000000-0005-0000-0000-0000BC0D0000}"/>
    <cellStyle name="Note 5 2 7 5" xfId="1119" xr:uid="{00000000-0005-0000-0000-0000BD0D0000}"/>
    <cellStyle name="Note 5 2 7 6" xfId="1668" xr:uid="{00000000-0005-0000-0000-0000BE0D0000}"/>
    <cellStyle name="Note 5 2 8" xfId="553" xr:uid="{00000000-0005-0000-0000-0000BF0D0000}"/>
    <cellStyle name="Note 5 2 8 2" xfId="661" xr:uid="{00000000-0005-0000-0000-0000C00D0000}"/>
    <cellStyle name="Note 5 2 8 2 2" xfId="930" xr:uid="{00000000-0005-0000-0000-0000C10D0000}"/>
    <cellStyle name="Note 5 2 8 2 2 2" xfId="1498" xr:uid="{00000000-0005-0000-0000-0000C20D0000}"/>
    <cellStyle name="Note 5 2 8 2 2 3" xfId="2047" xr:uid="{00000000-0005-0000-0000-0000C30D0000}"/>
    <cellStyle name="Note 5 2 8 2 3" xfId="1229" xr:uid="{00000000-0005-0000-0000-0000C40D0000}"/>
    <cellStyle name="Note 5 2 8 2 4" xfId="1778" xr:uid="{00000000-0005-0000-0000-0000C50D0000}"/>
    <cellStyle name="Note 5 2 8 3" xfId="736" xr:uid="{00000000-0005-0000-0000-0000C60D0000}"/>
    <cellStyle name="Note 5 2 8 3 2" xfId="1005" xr:uid="{00000000-0005-0000-0000-0000C70D0000}"/>
    <cellStyle name="Note 5 2 8 3 2 2" xfId="1573" xr:uid="{00000000-0005-0000-0000-0000C80D0000}"/>
    <cellStyle name="Note 5 2 8 3 2 3" xfId="2122" xr:uid="{00000000-0005-0000-0000-0000C90D0000}"/>
    <cellStyle name="Note 5 2 8 3 3" xfId="1304" xr:uid="{00000000-0005-0000-0000-0000CA0D0000}"/>
    <cellStyle name="Note 5 2 8 3 4" xfId="1853" xr:uid="{00000000-0005-0000-0000-0000CB0D0000}"/>
    <cellStyle name="Note 5 2 8 4" xfId="825" xr:uid="{00000000-0005-0000-0000-0000CC0D0000}"/>
    <cellStyle name="Note 5 2 8 4 2" xfId="1393" xr:uid="{00000000-0005-0000-0000-0000CD0D0000}"/>
    <cellStyle name="Note 5 2 8 4 3" xfId="1942" xr:uid="{00000000-0005-0000-0000-0000CE0D0000}"/>
    <cellStyle name="Note 5 2 8 5" xfId="1122" xr:uid="{00000000-0005-0000-0000-0000CF0D0000}"/>
    <cellStyle name="Note 5 2 8 6" xfId="1671" xr:uid="{00000000-0005-0000-0000-0000D00D0000}"/>
    <cellStyle name="Note 5 2 9" xfId="556" xr:uid="{00000000-0005-0000-0000-0000D10D0000}"/>
    <cellStyle name="Note 5 2 9 2" xfId="664" xr:uid="{00000000-0005-0000-0000-0000D20D0000}"/>
    <cellStyle name="Note 5 2 9 2 2" xfId="933" xr:uid="{00000000-0005-0000-0000-0000D30D0000}"/>
    <cellStyle name="Note 5 2 9 2 2 2" xfId="1501" xr:uid="{00000000-0005-0000-0000-0000D40D0000}"/>
    <cellStyle name="Note 5 2 9 2 2 3" xfId="2050" xr:uid="{00000000-0005-0000-0000-0000D50D0000}"/>
    <cellStyle name="Note 5 2 9 2 3" xfId="1232" xr:uid="{00000000-0005-0000-0000-0000D60D0000}"/>
    <cellStyle name="Note 5 2 9 2 4" xfId="1781" xr:uid="{00000000-0005-0000-0000-0000D70D0000}"/>
    <cellStyle name="Note 5 2 9 3" xfId="739" xr:uid="{00000000-0005-0000-0000-0000D80D0000}"/>
    <cellStyle name="Note 5 2 9 3 2" xfId="1008" xr:uid="{00000000-0005-0000-0000-0000D90D0000}"/>
    <cellStyle name="Note 5 2 9 3 2 2" xfId="1576" xr:uid="{00000000-0005-0000-0000-0000DA0D0000}"/>
    <cellStyle name="Note 5 2 9 3 2 3" xfId="2125" xr:uid="{00000000-0005-0000-0000-0000DB0D0000}"/>
    <cellStyle name="Note 5 2 9 3 3" xfId="1307" xr:uid="{00000000-0005-0000-0000-0000DC0D0000}"/>
    <cellStyle name="Note 5 2 9 3 4" xfId="1856" xr:uid="{00000000-0005-0000-0000-0000DD0D0000}"/>
    <cellStyle name="Note 5 2 9 4" xfId="828" xr:uid="{00000000-0005-0000-0000-0000DE0D0000}"/>
    <cellStyle name="Note 5 2 9 4 2" xfId="1396" xr:uid="{00000000-0005-0000-0000-0000DF0D0000}"/>
    <cellStyle name="Note 5 2 9 4 3" xfId="1945" xr:uid="{00000000-0005-0000-0000-0000E00D0000}"/>
    <cellStyle name="Note 5 2 9 5" xfId="1125" xr:uid="{00000000-0005-0000-0000-0000E10D0000}"/>
    <cellStyle name="Note 5 2 9 6" xfId="1674" xr:uid="{00000000-0005-0000-0000-0000E20D0000}"/>
    <cellStyle name="Note 5 3" xfId="502" xr:uid="{00000000-0005-0000-0000-0000E30D0000}"/>
    <cellStyle name="Note 5 3 2" xfId="610" xr:uid="{00000000-0005-0000-0000-0000E40D0000}"/>
    <cellStyle name="Note 5 3 2 2" xfId="879" xr:uid="{00000000-0005-0000-0000-0000E50D0000}"/>
    <cellStyle name="Note 5 3 2 2 2" xfId="1447" xr:uid="{00000000-0005-0000-0000-0000E60D0000}"/>
    <cellStyle name="Note 5 3 2 2 3" xfId="1996" xr:uid="{00000000-0005-0000-0000-0000E70D0000}"/>
    <cellStyle name="Note 5 3 2 3" xfId="1178" xr:uid="{00000000-0005-0000-0000-0000E80D0000}"/>
    <cellStyle name="Note 5 3 2 4" xfId="1727" xr:uid="{00000000-0005-0000-0000-0000E90D0000}"/>
    <cellStyle name="Note 5 3 3" xfId="695" xr:uid="{00000000-0005-0000-0000-0000EA0D0000}"/>
    <cellStyle name="Note 5 3 3 2" xfId="964" xr:uid="{00000000-0005-0000-0000-0000EB0D0000}"/>
    <cellStyle name="Note 5 3 3 2 2" xfId="1532" xr:uid="{00000000-0005-0000-0000-0000EC0D0000}"/>
    <cellStyle name="Note 5 3 3 2 3" xfId="2081" xr:uid="{00000000-0005-0000-0000-0000ED0D0000}"/>
    <cellStyle name="Note 5 3 3 3" xfId="1263" xr:uid="{00000000-0005-0000-0000-0000EE0D0000}"/>
    <cellStyle name="Note 5 3 3 4" xfId="1812" xr:uid="{00000000-0005-0000-0000-0000EF0D0000}"/>
    <cellStyle name="Note 5 3 4" xfId="774" xr:uid="{00000000-0005-0000-0000-0000F00D0000}"/>
    <cellStyle name="Note 5 3 4 2" xfId="1342" xr:uid="{00000000-0005-0000-0000-0000F10D0000}"/>
    <cellStyle name="Note 5 3 4 3" xfId="1891" xr:uid="{00000000-0005-0000-0000-0000F20D0000}"/>
    <cellStyle name="Note 5 3 5" xfId="1071" xr:uid="{00000000-0005-0000-0000-0000F30D0000}"/>
    <cellStyle name="Note 5 3 6" xfId="1620" xr:uid="{00000000-0005-0000-0000-0000F40D0000}"/>
    <cellStyle name="Note 5 4" xfId="516" xr:uid="{00000000-0005-0000-0000-0000F50D0000}"/>
    <cellStyle name="Note 5 4 2" xfId="624" xr:uid="{00000000-0005-0000-0000-0000F60D0000}"/>
    <cellStyle name="Note 5 4 2 2" xfId="893" xr:uid="{00000000-0005-0000-0000-0000F70D0000}"/>
    <cellStyle name="Note 5 4 2 2 2" xfId="1461" xr:uid="{00000000-0005-0000-0000-0000F80D0000}"/>
    <cellStyle name="Note 5 4 2 2 3" xfId="2010" xr:uid="{00000000-0005-0000-0000-0000F90D0000}"/>
    <cellStyle name="Note 5 4 2 3" xfId="1192" xr:uid="{00000000-0005-0000-0000-0000FA0D0000}"/>
    <cellStyle name="Note 5 4 2 4" xfId="1741" xr:uid="{00000000-0005-0000-0000-0000FB0D0000}"/>
    <cellStyle name="Note 5 4 3" xfId="702" xr:uid="{00000000-0005-0000-0000-0000FC0D0000}"/>
    <cellStyle name="Note 5 4 3 2" xfId="971" xr:uid="{00000000-0005-0000-0000-0000FD0D0000}"/>
    <cellStyle name="Note 5 4 3 2 2" xfId="1539" xr:uid="{00000000-0005-0000-0000-0000FE0D0000}"/>
    <cellStyle name="Note 5 4 3 2 3" xfId="2088" xr:uid="{00000000-0005-0000-0000-0000FF0D0000}"/>
    <cellStyle name="Note 5 4 3 3" xfId="1270" xr:uid="{00000000-0005-0000-0000-0000000E0000}"/>
    <cellStyle name="Note 5 4 3 4" xfId="1819" xr:uid="{00000000-0005-0000-0000-0000010E0000}"/>
    <cellStyle name="Note 5 4 4" xfId="788" xr:uid="{00000000-0005-0000-0000-0000020E0000}"/>
    <cellStyle name="Note 5 4 4 2" xfId="1356" xr:uid="{00000000-0005-0000-0000-0000030E0000}"/>
    <cellStyle name="Note 5 4 4 3" xfId="1905" xr:uid="{00000000-0005-0000-0000-0000040E0000}"/>
    <cellStyle name="Note 5 4 5" xfId="1085" xr:uid="{00000000-0005-0000-0000-0000050E0000}"/>
    <cellStyle name="Note 5 4 6" xfId="1634" xr:uid="{00000000-0005-0000-0000-0000060E0000}"/>
    <cellStyle name="Note 5 5" xfId="477" xr:uid="{00000000-0005-0000-0000-0000070E0000}"/>
    <cellStyle name="Note 5 5 2" xfId="585" xr:uid="{00000000-0005-0000-0000-0000080E0000}"/>
    <cellStyle name="Note 5 5 2 2" xfId="854" xr:uid="{00000000-0005-0000-0000-0000090E0000}"/>
    <cellStyle name="Note 5 5 2 2 2" xfId="1422" xr:uid="{00000000-0005-0000-0000-00000A0E0000}"/>
    <cellStyle name="Note 5 5 2 2 3" xfId="1971" xr:uid="{00000000-0005-0000-0000-00000B0E0000}"/>
    <cellStyle name="Note 5 5 2 3" xfId="1153" xr:uid="{00000000-0005-0000-0000-00000C0E0000}"/>
    <cellStyle name="Note 5 5 2 4" xfId="1702" xr:uid="{00000000-0005-0000-0000-00000D0E0000}"/>
    <cellStyle name="Note 5 5 3" xfId="673" xr:uid="{00000000-0005-0000-0000-00000E0E0000}"/>
    <cellStyle name="Note 5 5 3 2" xfId="942" xr:uid="{00000000-0005-0000-0000-00000F0E0000}"/>
    <cellStyle name="Note 5 5 3 2 2" xfId="1510" xr:uid="{00000000-0005-0000-0000-0000100E0000}"/>
    <cellStyle name="Note 5 5 3 2 3" xfId="2059" xr:uid="{00000000-0005-0000-0000-0000110E0000}"/>
    <cellStyle name="Note 5 5 3 3" xfId="1241" xr:uid="{00000000-0005-0000-0000-0000120E0000}"/>
    <cellStyle name="Note 5 5 3 4" xfId="1790" xr:uid="{00000000-0005-0000-0000-0000130E0000}"/>
    <cellStyle name="Note 5 5 4" xfId="749" xr:uid="{00000000-0005-0000-0000-0000140E0000}"/>
    <cellStyle name="Note 5 5 4 2" xfId="1317" xr:uid="{00000000-0005-0000-0000-0000150E0000}"/>
    <cellStyle name="Note 5 5 4 3" xfId="1866" xr:uid="{00000000-0005-0000-0000-0000160E0000}"/>
    <cellStyle name="Note 5 5 5" xfId="1046" xr:uid="{00000000-0005-0000-0000-0000170E0000}"/>
    <cellStyle name="Note 5 5 6" xfId="1595" xr:uid="{00000000-0005-0000-0000-0000180E0000}"/>
    <cellStyle name="Note 5 6" xfId="530" xr:uid="{00000000-0005-0000-0000-0000190E0000}"/>
    <cellStyle name="Note 5 6 2" xfId="638" xr:uid="{00000000-0005-0000-0000-00001A0E0000}"/>
    <cellStyle name="Note 5 6 2 2" xfId="907" xr:uid="{00000000-0005-0000-0000-00001B0E0000}"/>
    <cellStyle name="Note 5 6 2 2 2" xfId="1475" xr:uid="{00000000-0005-0000-0000-00001C0E0000}"/>
    <cellStyle name="Note 5 6 2 2 3" xfId="2024" xr:uid="{00000000-0005-0000-0000-00001D0E0000}"/>
    <cellStyle name="Note 5 6 2 3" xfId="1206" xr:uid="{00000000-0005-0000-0000-00001E0E0000}"/>
    <cellStyle name="Note 5 6 2 4" xfId="1755" xr:uid="{00000000-0005-0000-0000-00001F0E0000}"/>
    <cellStyle name="Note 5 6 3" xfId="714" xr:uid="{00000000-0005-0000-0000-0000200E0000}"/>
    <cellStyle name="Note 5 6 3 2" xfId="983" xr:uid="{00000000-0005-0000-0000-0000210E0000}"/>
    <cellStyle name="Note 5 6 3 2 2" xfId="1551" xr:uid="{00000000-0005-0000-0000-0000220E0000}"/>
    <cellStyle name="Note 5 6 3 2 3" xfId="2100" xr:uid="{00000000-0005-0000-0000-0000230E0000}"/>
    <cellStyle name="Note 5 6 3 3" xfId="1282" xr:uid="{00000000-0005-0000-0000-0000240E0000}"/>
    <cellStyle name="Note 5 6 3 4" xfId="1831" xr:uid="{00000000-0005-0000-0000-0000250E0000}"/>
    <cellStyle name="Note 5 6 4" xfId="802" xr:uid="{00000000-0005-0000-0000-0000260E0000}"/>
    <cellStyle name="Note 5 6 4 2" xfId="1370" xr:uid="{00000000-0005-0000-0000-0000270E0000}"/>
    <cellStyle name="Note 5 6 4 3" xfId="1919" xr:uid="{00000000-0005-0000-0000-0000280E0000}"/>
    <cellStyle name="Note 5 6 5" xfId="1099" xr:uid="{00000000-0005-0000-0000-0000290E0000}"/>
    <cellStyle name="Note 5 6 6" xfId="1648" xr:uid="{00000000-0005-0000-0000-00002A0E0000}"/>
    <cellStyle name="Note 5 7" xfId="500" xr:uid="{00000000-0005-0000-0000-00002B0E0000}"/>
    <cellStyle name="Note 5 7 2" xfId="608" xr:uid="{00000000-0005-0000-0000-00002C0E0000}"/>
    <cellStyle name="Note 5 7 2 2" xfId="877" xr:uid="{00000000-0005-0000-0000-00002D0E0000}"/>
    <cellStyle name="Note 5 7 2 2 2" xfId="1445" xr:uid="{00000000-0005-0000-0000-00002E0E0000}"/>
    <cellStyle name="Note 5 7 2 2 3" xfId="1994" xr:uid="{00000000-0005-0000-0000-00002F0E0000}"/>
    <cellStyle name="Note 5 7 2 3" xfId="1176" xr:uid="{00000000-0005-0000-0000-0000300E0000}"/>
    <cellStyle name="Note 5 7 2 4" xfId="1725" xr:uid="{00000000-0005-0000-0000-0000310E0000}"/>
    <cellStyle name="Note 5 7 3" xfId="693" xr:uid="{00000000-0005-0000-0000-0000320E0000}"/>
    <cellStyle name="Note 5 7 3 2" xfId="962" xr:uid="{00000000-0005-0000-0000-0000330E0000}"/>
    <cellStyle name="Note 5 7 3 2 2" xfId="1530" xr:uid="{00000000-0005-0000-0000-0000340E0000}"/>
    <cellStyle name="Note 5 7 3 2 3" xfId="2079" xr:uid="{00000000-0005-0000-0000-0000350E0000}"/>
    <cellStyle name="Note 5 7 3 3" xfId="1261" xr:uid="{00000000-0005-0000-0000-0000360E0000}"/>
    <cellStyle name="Note 5 7 3 4" xfId="1810" xr:uid="{00000000-0005-0000-0000-0000370E0000}"/>
    <cellStyle name="Note 5 7 4" xfId="772" xr:uid="{00000000-0005-0000-0000-0000380E0000}"/>
    <cellStyle name="Note 5 7 4 2" xfId="1340" xr:uid="{00000000-0005-0000-0000-0000390E0000}"/>
    <cellStyle name="Note 5 7 4 3" xfId="1889" xr:uid="{00000000-0005-0000-0000-00003A0E0000}"/>
    <cellStyle name="Note 5 7 5" xfId="1069" xr:uid="{00000000-0005-0000-0000-00003B0E0000}"/>
    <cellStyle name="Note 5 7 6" xfId="1618" xr:uid="{00000000-0005-0000-0000-00003C0E0000}"/>
    <cellStyle name="Note 5 8" xfId="479" xr:uid="{00000000-0005-0000-0000-00003D0E0000}"/>
    <cellStyle name="Note 5 8 2" xfId="587" xr:uid="{00000000-0005-0000-0000-00003E0E0000}"/>
    <cellStyle name="Note 5 8 2 2" xfId="856" xr:uid="{00000000-0005-0000-0000-00003F0E0000}"/>
    <cellStyle name="Note 5 8 2 2 2" xfId="1424" xr:uid="{00000000-0005-0000-0000-0000400E0000}"/>
    <cellStyle name="Note 5 8 2 2 3" xfId="1973" xr:uid="{00000000-0005-0000-0000-0000410E0000}"/>
    <cellStyle name="Note 5 8 2 3" xfId="1155" xr:uid="{00000000-0005-0000-0000-0000420E0000}"/>
    <cellStyle name="Note 5 8 2 4" xfId="1704" xr:uid="{00000000-0005-0000-0000-0000430E0000}"/>
    <cellStyle name="Note 5 8 3" xfId="675" xr:uid="{00000000-0005-0000-0000-0000440E0000}"/>
    <cellStyle name="Note 5 8 3 2" xfId="944" xr:uid="{00000000-0005-0000-0000-0000450E0000}"/>
    <cellStyle name="Note 5 8 3 2 2" xfId="1512" xr:uid="{00000000-0005-0000-0000-0000460E0000}"/>
    <cellStyle name="Note 5 8 3 2 3" xfId="2061" xr:uid="{00000000-0005-0000-0000-0000470E0000}"/>
    <cellStyle name="Note 5 8 3 3" xfId="1243" xr:uid="{00000000-0005-0000-0000-0000480E0000}"/>
    <cellStyle name="Note 5 8 3 4" xfId="1792" xr:uid="{00000000-0005-0000-0000-0000490E0000}"/>
    <cellStyle name="Note 5 8 4" xfId="751" xr:uid="{00000000-0005-0000-0000-00004A0E0000}"/>
    <cellStyle name="Note 5 8 4 2" xfId="1319" xr:uid="{00000000-0005-0000-0000-00004B0E0000}"/>
    <cellStyle name="Note 5 8 4 3" xfId="1868" xr:uid="{00000000-0005-0000-0000-00004C0E0000}"/>
    <cellStyle name="Note 5 8 5" xfId="1048" xr:uid="{00000000-0005-0000-0000-00004D0E0000}"/>
    <cellStyle name="Note 5 8 6" xfId="1597" xr:uid="{00000000-0005-0000-0000-00004E0E0000}"/>
    <cellStyle name="Note 5 9" xfId="543" xr:uid="{00000000-0005-0000-0000-00004F0E0000}"/>
    <cellStyle name="Note 5 9 2" xfId="651" xr:uid="{00000000-0005-0000-0000-0000500E0000}"/>
    <cellStyle name="Note 5 9 2 2" xfId="920" xr:uid="{00000000-0005-0000-0000-0000510E0000}"/>
    <cellStyle name="Note 5 9 2 2 2" xfId="1488" xr:uid="{00000000-0005-0000-0000-0000520E0000}"/>
    <cellStyle name="Note 5 9 2 2 3" xfId="2037" xr:uid="{00000000-0005-0000-0000-0000530E0000}"/>
    <cellStyle name="Note 5 9 2 3" xfId="1219" xr:uid="{00000000-0005-0000-0000-0000540E0000}"/>
    <cellStyle name="Note 5 9 2 4" xfId="1768" xr:uid="{00000000-0005-0000-0000-0000550E0000}"/>
    <cellStyle name="Note 5 9 3" xfId="726" xr:uid="{00000000-0005-0000-0000-0000560E0000}"/>
    <cellStyle name="Note 5 9 3 2" xfId="995" xr:uid="{00000000-0005-0000-0000-0000570E0000}"/>
    <cellStyle name="Note 5 9 3 2 2" xfId="1563" xr:uid="{00000000-0005-0000-0000-0000580E0000}"/>
    <cellStyle name="Note 5 9 3 2 3" xfId="2112" xr:uid="{00000000-0005-0000-0000-0000590E0000}"/>
    <cellStyle name="Note 5 9 3 3" xfId="1294" xr:uid="{00000000-0005-0000-0000-00005A0E0000}"/>
    <cellStyle name="Note 5 9 3 4" xfId="1843" xr:uid="{00000000-0005-0000-0000-00005B0E0000}"/>
    <cellStyle name="Note 5 9 4" xfId="815" xr:uid="{00000000-0005-0000-0000-00005C0E0000}"/>
    <cellStyle name="Note 5 9 4 2" xfId="1383" xr:uid="{00000000-0005-0000-0000-00005D0E0000}"/>
    <cellStyle name="Note 5 9 4 3" xfId="1932" xr:uid="{00000000-0005-0000-0000-00005E0E0000}"/>
    <cellStyle name="Note 5 9 5" xfId="1112" xr:uid="{00000000-0005-0000-0000-00005F0E0000}"/>
    <cellStyle name="Note 5 9 6" xfId="1661" xr:uid="{00000000-0005-0000-0000-0000600E0000}"/>
    <cellStyle name="Note 6" xfId="410" xr:uid="{00000000-0005-0000-0000-0000610E0000}"/>
    <cellStyle name="Note 7" xfId="439" xr:uid="{00000000-0005-0000-0000-0000620E0000}"/>
    <cellStyle name="Note 7 10" xfId="513" xr:uid="{00000000-0005-0000-0000-0000630E0000}"/>
    <cellStyle name="Note 7 10 2" xfId="621" xr:uid="{00000000-0005-0000-0000-0000640E0000}"/>
    <cellStyle name="Note 7 10 2 2" xfId="890" xr:uid="{00000000-0005-0000-0000-0000650E0000}"/>
    <cellStyle name="Note 7 10 2 2 2" xfId="1458" xr:uid="{00000000-0005-0000-0000-0000660E0000}"/>
    <cellStyle name="Note 7 10 2 2 3" xfId="2007" xr:uid="{00000000-0005-0000-0000-0000670E0000}"/>
    <cellStyle name="Note 7 10 2 3" xfId="1189" xr:uid="{00000000-0005-0000-0000-0000680E0000}"/>
    <cellStyle name="Note 7 10 2 4" xfId="1738" xr:uid="{00000000-0005-0000-0000-0000690E0000}"/>
    <cellStyle name="Note 7 10 3" xfId="700" xr:uid="{00000000-0005-0000-0000-00006A0E0000}"/>
    <cellStyle name="Note 7 10 3 2" xfId="969" xr:uid="{00000000-0005-0000-0000-00006B0E0000}"/>
    <cellStyle name="Note 7 10 3 2 2" xfId="1537" xr:uid="{00000000-0005-0000-0000-00006C0E0000}"/>
    <cellStyle name="Note 7 10 3 2 3" xfId="2086" xr:uid="{00000000-0005-0000-0000-00006D0E0000}"/>
    <cellStyle name="Note 7 10 3 3" xfId="1268" xr:uid="{00000000-0005-0000-0000-00006E0E0000}"/>
    <cellStyle name="Note 7 10 3 4" xfId="1817" xr:uid="{00000000-0005-0000-0000-00006F0E0000}"/>
    <cellStyle name="Note 7 10 4" xfId="785" xr:uid="{00000000-0005-0000-0000-0000700E0000}"/>
    <cellStyle name="Note 7 10 4 2" xfId="1353" xr:uid="{00000000-0005-0000-0000-0000710E0000}"/>
    <cellStyle name="Note 7 10 4 3" xfId="1902" xr:uid="{00000000-0005-0000-0000-0000720E0000}"/>
    <cellStyle name="Note 7 10 5" xfId="1082" xr:uid="{00000000-0005-0000-0000-0000730E0000}"/>
    <cellStyle name="Note 7 10 6" xfId="1631" xr:uid="{00000000-0005-0000-0000-0000740E0000}"/>
    <cellStyle name="Note 7 11" xfId="568" xr:uid="{00000000-0005-0000-0000-0000750E0000}"/>
    <cellStyle name="Note 7 11 2" xfId="838" xr:uid="{00000000-0005-0000-0000-0000760E0000}"/>
    <cellStyle name="Note 7 11 2 2" xfId="1406" xr:uid="{00000000-0005-0000-0000-0000770E0000}"/>
    <cellStyle name="Note 7 11 2 3" xfId="1955" xr:uid="{00000000-0005-0000-0000-0000780E0000}"/>
    <cellStyle name="Note 7 11 3" xfId="1137" xr:uid="{00000000-0005-0000-0000-0000790E0000}"/>
    <cellStyle name="Note 7 11 4" xfId="1686" xr:uid="{00000000-0005-0000-0000-00007A0E0000}"/>
    <cellStyle name="Note 7 12" xfId="566" xr:uid="{00000000-0005-0000-0000-00007B0E0000}"/>
    <cellStyle name="Note 7 12 2" xfId="836" xr:uid="{00000000-0005-0000-0000-00007C0E0000}"/>
    <cellStyle name="Note 7 12 2 2" xfId="1404" xr:uid="{00000000-0005-0000-0000-00007D0E0000}"/>
    <cellStyle name="Note 7 12 2 3" xfId="1953" xr:uid="{00000000-0005-0000-0000-00007E0E0000}"/>
    <cellStyle name="Note 7 12 3" xfId="1135" xr:uid="{00000000-0005-0000-0000-00007F0E0000}"/>
    <cellStyle name="Note 7 12 4" xfId="1684" xr:uid="{00000000-0005-0000-0000-0000800E0000}"/>
    <cellStyle name="Note 7 13" xfId="747" xr:uid="{00000000-0005-0000-0000-0000810E0000}"/>
    <cellStyle name="Note 7 13 2" xfId="1315" xr:uid="{00000000-0005-0000-0000-0000820E0000}"/>
    <cellStyle name="Note 7 13 3" xfId="1864" xr:uid="{00000000-0005-0000-0000-0000830E0000}"/>
    <cellStyle name="Note 7 14" xfId="1026" xr:uid="{00000000-0005-0000-0000-0000840E0000}"/>
    <cellStyle name="Note 7 15" xfId="1010" xr:uid="{00000000-0005-0000-0000-0000850E0000}"/>
    <cellStyle name="Note 7 2" xfId="459" xr:uid="{00000000-0005-0000-0000-0000860E0000}"/>
    <cellStyle name="Note 7 2 10" xfId="577" xr:uid="{00000000-0005-0000-0000-0000870E0000}"/>
    <cellStyle name="Note 7 2 10 2" xfId="847" xr:uid="{00000000-0005-0000-0000-0000880E0000}"/>
    <cellStyle name="Note 7 2 10 2 2" xfId="1415" xr:uid="{00000000-0005-0000-0000-0000890E0000}"/>
    <cellStyle name="Note 7 2 10 2 3" xfId="1964" xr:uid="{00000000-0005-0000-0000-00008A0E0000}"/>
    <cellStyle name="Note 7 2 10 3" xfId="1146" xr:uid="{00000000-0005-0000-0000-00008B0E0000}"/>
    <cellStyle name="Note 7 2 10 4" xfId="1695" xr:uid="{00000000-0005-0000-0000-00008C0E0000}"/>
    <cellStyle name="Note 7 2 11" xfId="668" xr:uid="{00000000-0005-0000-0000-00008D0E0000}"/>
    <cellStyle name="Note 7 2 11 2" xfId="937" xr:uid="{00000000-0005-0000-0000-00008E0E0000}"/>
    <cellStyle name="Note 7 2 11 2 2" xfId="1505" xr:uid="{00000000-0005-0000-0000-00008F0E0000}"/>
    <cellStyle name="Note 7 2 11 2 3" xfId="2054" xr:uid="{00000000-0005-0000-0000-0000900E0000}"/>
    <cellStyle name="Note 7 2 11 3" xfId="1236" xr:uid="{00000000-0005-0000-0000-0000910E0000}"/>
    <cellStyle name="Note 7 2 11 4" xfId="1785" xr:uid="{00000000-0005-0000-0000-0000920E0000}"/>
    <cellStyle name="Note 7 2 12" xfId="462" xr:uid="{00000000-0005-0000-0000-0000930E0000}"/>
    <cellStyle name="Note 7 2 12 2" xfId="1032" xr:uid="{00000000-0005-0000-0000-0000940E0000}"/>
    <cellStyle name="Note 7 2 12 3" xfId="1581" xr:uid="{00000000-0005-0000-0000-0000950E0000}"/>
    <cellStyle name="Note 7 2 13" xfId="1031" xr:uid="{00000000-0005-0000-0000-0000960E0000}"/>
    <cellStyle name="Note 7 2 14" xfId="1580" xr:uid="{00000000-0005-0000-0000-0000970E0000}"/>
    <cellStyle name="Note 7 2 2" xfId="531" xr:uid="{00000000-0005-0000-0000-0000980E0000}"/>
    <cellStyle name="Note 7 2 2 2" xfId="639" xr:uid="{00000000-0005-0000-0000-0000990E0000}"/>
    <cellStyle name="Note 7 2 2 2 2" xfId="908" xr:uid="{00000000-0005-0000-0000-00009A0E0000}"/>
    <cellStyle name="Note 7 2 2 2 2 2" xfId="1476" xr:uid="{00000000-0005-0000-0000-00009B0E0000}"/>
    <cellStyle name="Note 7 2 2 2 2 3" xfId="2025" xr:uid="{00000000-0005-0000-0000-00009C0E0000}"/>
    <cellStyle name="Note 7 2 2 2 3" xfId="1207" xr:uid="{00000000-0005-0000-0000-00009D0E0000}"/>
    <cellStyle name="Note 7 2 2 2 4" xfId="1756" xr:uid="{00000000-0005-0000-0000-00009E0E0000}"/>
    <cellStyle name="Note 7 2 2 3" xfId="715" xr:uid="{00000000-0005-0000-0000-00009F0E0000}"/>
    <cellStyle name="Note 7 2 2 3 2" xfId="984" xr:uid="{00000000-0005-0000-0000-0000A00E0000}"/>
    <cellStyle name="Note 7 2 2 3 2 2" xfId="1552" xr:uid="{00000000-0005-0000-0000-0000A10E0000}"/>
    <cellStyle name="Note 7 2 2 3 2 3" xfId="2101" xr:uid="{00000000-0005-0000-0000-0000A20E0000}"/>
    <cellStyle name="Note 7 2 2 3 3" xfId="1283" xr:uid="{00000000-0005-0000-0000-0000A30E0000}"/>
    <cellStyle name="Note 7 2 2 3 4" xfId="1832" xr:uid="{00000000-0005-0000-0000-0000A40E0000}"/>
    <cellStyle name="Note 7 2 2 4" xfId="803" xr:uid="{00000000-0005-0000-0000-0000A50E0000}"/>
    <cellStyle name="Note 7 2 2 4 2" xfId="1371" xr:uid="{00000000-0005-0000-0000-0000A60E0000}"/>
    <cellStyle name="Note 7 2 2 4 3" xfId="1920" xr:uid="{00000000-0005-0000-0000-0000A70E0000}"/>
    <cellStyle name="Note 7 2 2 5" xfId="1100" xr:uid="{00000000-0005-0000-0000-0000A80E0000}"/>
    <cellStyle name="Note 7 2 2 6" xfId="1649" xr:uid="{00000000-0005-0000-0000-0000A90E0000}"/>
    <cellStyle name="Note 7 2 3" xfId="537" xr:uid="{00000000-0005-0000-0000-0000AA0E0000}"/>
    <cellStyle name="Note 7 2 3 2" xfId="645" xr:uid="{00000000-0005-0000-0000-0000AB0E0000}"/>
    <cellStyle name="Note 7 2 3 2 2" xfId="914" xr:uid="{00000000-0005-0000-0000-0000AC0E0000}"/>
    <cellStyle name="Note 7 2 3 2 2 2" xfId="1482" xr:uid="{00000000-0005-0000-0000-0000AD0E0000}"/>
    <cellStyle name="Note 7 2 3 2 2 3" xfId="2031" xr:uid="{00000000-0005-0000-0000-0000AE0E0000}"/>
    <cellStyle name="Note 7 2 3 2 3" xfId="1213" xr:uid="{00000000-0005-0000-0000-0000AF0E0000}"/>
    <cellStyle name="Note 7 2 3 2 4" xfId="1762" xr:uid="{00000000-0005-0000-0000-0000B00E0000}"/>
    <cellStyle name="Note 7 2 3 3" xfId="720" xr:uid="{00000000-0005-0000-0000-0000B10E0000}"/>
    <cellStyle name="Note 7 2 3 3 2" xfId="989" xr:uid="{00000000-0005-0000-0000-0000B20E0000}"/>
    <cellStyle name="Note 7 2 3 3 2 2" xfId="1557" xr:uid="{00000000-0005-0000-0000-0000B30E0000}"/>
    <cellStyle name="Note 7 2 3 3 2 3" xfId="2106" xr:uid="{00000000-0005-0000-0000-0000B40E0000}"/>
    <cellStyle name="Note 7 2 3 3 3" xfId="1288" xr:uid="{00000000-0005-0000-0000-0000B50E0000}"/>
    <cellStyle name="Note 7 2 3 3 4" xfId="1837" xr:uid="{00000000-0005-0000-0000-0000B60E0000}"/>
    <cellStyle name="Note 7 2 3 4" xfId="809" xr:uid="{00000000-0005-0000-0000-0000B70E0000}"/>
    <cellStyle name="Note 7 2 3 4 2" xfId="1377" xr:uid="{00000000-0005-0000-0000-0000B80E0000}"/>
    <cellStyle name="Note 7 2 3 4 3" xfId="1926" xr:uid="{00000000-0005-0000-0000-0000B90E0000}"/>
    <cellStyle name="Note 7 2 3 5" xfId="1106" xr:uid="{00000000-0005-0000-0000-0000BA0E0000}"/>
    <cellStyle name="Note 7 2 3 6" xfId="1655" xr:uid="{00000000-0005-0000-0000-0000BB0E0000}"/>
    <cellStyle name="Note 7 2 4" xfId="540" xr:uid="{00000000-0005-0000-0000-0000BC0E0000}"/>
    <cellStyle name="Note 7 2 4 2" xfId="648" xr:uid="{00000000-0005-0000-0000-0000BD0E0000}"/>
    <cellStyle name="Note 7 2 4 2 2" xfId="917" xr:uid="{00000000-0005-0000-0000-0000BE0E0000}"/>
    <cellStyle name="Note 7 2 4 2 2 2" xfId="1485" xr:uid="{00000000-0005-0000-0000-0000BF0E0000}"/>
    <cellStyle name="Note 7 2 4 2 2 3" xfId="2034" xr:uid="{00000000-0005-0000-0000-0000C00E0000}"/>
    <cellStyle name="Note 7 2 4 2 3" xfId="1216" xr:uid="{00000000-0005-0000-0000-0000C10E0000}"/>
    <cellStyle name="Note 7 2 4 2 4" xfId="1765" xr:uid="{00000000-0005-0000-0000-0000C20E0000}"/>
    <cellStyle name="Note 7 2 4 3" xfId="723" xr:uid="{00000000-0005-0000-0000-0000C30E0000}"/>
    <cellStyle name="Note 7 2 4 3 2" xfId="992" xr:uid="{00000000-0005-0000-0000-0000C40E0000}"/>
    <cellStyle name="Note 7 2 4 3 2 2" xfId="1560" xr:uid="{00000000-0005-0000-0000-0000C50E0000}"/>
    <cellStyle name="Note 7 2 4 3 2 3" xfId="2109" xr:uid="{00000000-0005-0000-0000-0000C60E0000}"/>
    <cellStyle name="Note 7 2 4 3 3" xfId="1291" xr:uid="{00000000-0005-0000-0000-0000C70E0000}"/>
    <cellStyle name="Note 7 2 4 3 4" xfId="1840" xr:uid="{00000000-0005-0000-0000-0000C80E0000}"/>
    <cellStyle name="Note 7 2 4 4" xfId="812" xr:uid="{00000000-0005-0000-0000-0000C90E0000}"/>
    <cellStyle name="Note 7 2 4 4 2" xfId="1380" xr:uid="{00000000-0005-0000-0000-0000CA0E0000}"/>
    <cellStyle name="Note 7 2 4 4 3" xfId="1929" xr:uid="{00000000-0005-0000-0000-0000CB0E0000}"/>
    <cellStyle name="Note 7 2 4 5" xfId="1109" xr:uid="{00000000-0005-0000-0000-0000CC0E0000}"/>
    <cellStyle name="Note 7 2 4 6" xfId="1658" xr:uid="{00000000-0005-0000-0000-0000CD0E0000}"/>
    <cellStyle name="Note 7 2 5" xfId="544" xr:uid="{00000000-0005-0000-0000-0000CE0E0000}"/>
    <cellStyle name="Note 7 2 5 2" xfId="652" xr:uid="{00000000-0005-0000-0000-0000CF0E0000}"/>
    <cellStyle name="Note 7 2 5 2 2" xfId="921" xr:uid="{00000000-0005-0000-0000-0000D00E0000}"/>
    <cellStyle name="Note 7 2 5 2 2 2" xfId="1489" xr:uid="{00000000-0005-0000-0000-0000D10E0000}"/>
    <cellStyle name="Note 7 2 5 2 2 3" xfId="2038" xr:uid="{00000000-0005-0000-0000-0000D20E0000}"/>
    <cellStyle name="Note 7 2 5 2 3" xfId="1220" xr:uid="{00000000-0005-0000-0000-0000D30E0000}"/>
    <cellStyle name="Note 7 2 5 2 4" xfId="1769" xr:uid="{00000000-0005-0000-0000-0000D40E0000}"/>
    <cellStyle name="Note 7 2 5 3" xfId="727" xr:uid="{00000000-0005-0000-0000-0000D50E0000}"/>
    <cellStyle name="Note 7 2 5 3 2" xfId="996" xr:uid="{00000000-0005-0000-0000-0000D60E0000}"/>
    <cellStyle name="Note 7 2 5 3 2 2" xfId="1564" xr:uid="{00000000-0005-0000-0000-0000D70E0000}"/>
    <cellStyle name="Note 7 2 5 3 2 3" xfId="2113" xr:uid="{00000000-0005-0000-0000-0000D80E0000}"/>
    <cellStyle name="Note 7 2 5 3 3" xfId="1295" xr:uid="{00000000-0005-0000-0000-0000D90E0000}"/>
    <cellStyle name="Note 7 2 5 3 4" xfId="1844" xr:uid="{00000000-0005-0000-0000-0000DA0E0000}"/>
    <cellStyle name="Note 7 2 5 4" xfId="816" xr:uid="{00000000-0005-0000-0000-0000DB0E0000}"/>
    <cellStyle name="Note 7 2 5 4 2" xfId="1384" xr:uid="{00000000-0005-0000-0000-0000DC0E0000}"/>
    <cellStyle name="Note 7 2 5 4 3" xfId="1933" xr:uid="{00000000-0005-0000-0000-0000DD0E0000}"/>
    <cellStyle name="Note 7 2 5 5" xfId="1113" xr:uid="{00000000-0005-0000-0000-0000DE0E0000}"/>
    <cellStyle name="Note 7 2 5 6" xfId="1662" xr:uid="{00000000-0005-0000-0000-0000DF0E0000}"/>
    <cellStyle name="Note 7 2 6" xfId="548" xr:uid="{00000000-0005-0000-0000-0000E00E0000}"/>
    <cellStyle name="Note 7 2 6 2" xfId="656" xr:uid="{00000000-0005-0000-0000-0000E10E0000}"/>
    <cellStyle name="Note 7 2 6 2 2" xfId="925" xr:uid="{00000000-0005-0000-0000-0000E20E0000}"/>
    <cellStyle name="Note 7 2 6 2 2 2" xfId="1493" xr:uid="{00000000-0005-0000-0000-0000E30E0000}"/>
    <cellStyle name="Note 7 2 6 2 2 3" xfId="2042" xr:uid="{00000000-0005-0000-0000-0000E40E0000}"/>
    <cellStyle name="Note 7 2 6 2 3" xfId="1224" xr:uid="{00000000-0005-0000-0000-0000E50E0000}"/>
    <cellStyle name="Note 7 2 6 2 4" xfId="1773" xr:uid="{00000000-0005-0000-0000-0000E60E0000}"/>
    <cellStyle name="Note 7 2 6 3" xfId="731" xr:uid="{00000000-0005-0000-0000-0000E70E0000}"/>
    <cellStyle name="Note 7 2 6 3 2" xfId="1000" xr:uid="{00000000-0005-0000-0000-0000E80E0000}"/>
    <cellStyle name="Note 7 2 6 3 2 2" xfId="1568" xr:uid="{00000000-0005-0000-0000-0000E90E0000}"/>
    <cellStyle name="Note 7 2 6 3 2 3" xfId="2117" xr:uid="{00000000-0005-0000-0000-0000EA0E0000}"/>
    <cellStyle name="Note 7 2 6 3 3" xfId="1299" xr:uid="{00000000-0005-0000-0000-0000EB0E0000}"/>
    <cellStyle name="Note 7 2 6 3 4" xfId="1848" xr:uid="{00000000-0005-0000-0000-0000EC0E0000}"/>
    <cellStyle name="Note 7 2 6 4" xfId="820" xr:uid="{00000000-0005-0000-0000-0000ED0E0000}"/>
    <cellStyle name="Note 7 2 6 4 2" xfId="1388" xr:uid="{00000000-0005-0000-0000-0000EE0E0000}"/>
    <cellStyle name="Note 7 2 6 4 3" xfId="1937" xr:uid="{00000000-0005-0000-0000-0000EF0E0000}"/>
    <cellStyle name="Note 7 2 6 5" xfId="1117" xr:uid="{00000000-0005-0000-0000-0000F00E0000}"/>
    <cellStyle name="Note 7 2 6 6" xfId="1666" xr:uid="{00000000-0005-0000-0000-0000F10E0000}"/>
    <cellStyle name="Note 7 2 7" xfId="551" xr:uid="{00000000-0005-0000-0000-0000F20E0000}"/>
    <cellStyle name="Note 7 2 7 2" xfId="659" xr:uid="{00000000-0005-0000-0000-0000F30E0000}"/>
    <cellStyle name="Note 7 2 7 2 2" xfId="928" xr:uid="{00000000-0005-0000-0000-0000F40E0000}"/>
    <cellStyle name="Note 7 2 7 2 2 2" xfId="1496" xr:uid="{00000000-0005-0000-0000-0000F50E0000}"/>
    <cellStyle name="Note 7 2 7 2 2 3" xfId="2045" xr:uid="{00000000-0005-0000-0000-0000F60E0000}"/>
    <cellStyle name="Note 7 2 7 2 3" xfId="1227" xr:uid="{00000000-0005-0000-0000-0000F70E0000}"/>
    <cellStyle name="Note 7 2 7 2 4" xfId="1776" xr:uid="{00000000-0005-0000-0000-0000F80E0000}"/>
    <cellStyle name="Note 7 2 7 3" xfId="734" xr:uid="{00000000-0005-0000-0000-0000F90E0000}"/>
    <cellStyle name="Note 7 2 7 3 2" xfId="1003" xr:uid="{00000000-0005-0000-0000-0000FA0E0000}"/>
    <cellStyle name="Note 7 2 7 3 2 2" xfId="1571" xr:uid="{00000000-0005-0000-0000-0000FB0E0000}"/>
    <cellStyle name="Note 7 2 7 3 2 3" xfId="2120" xr:uid="{00000000-0005-0000-0000-0000FC0E0000}"/>
    <cellStyle name="Note 7 2 7 3 3" xfId="1302" xr:uid="{00000000-0005-0000-0000-0000FD0E0000}"/>
    <cellStyle name="Note 7 2 7 3 4" xfId="1851" xr:uid="{00000000-0005-0000-0000-0000FE0E0000}"/>
    <cellStyle name="Note 7 2 7 4" xfId="823" xr:uid="{00000000-0005-0000-0000-0000FF0E0000}"/>
    <cellStyle name="Note 7 2 7 4 2" xfId="1391" xr:uid="{00000000-0005-0000-0000-0000000F0000}"/>
    <cellStyle name="Note 7 2 7 4 3" xfId="1940" xr:uid="{00000000-0005-0000-0000-0000010F0000}"/>
    <cellStyle name="Note 7 2 7 5" xfId="1120" xr:uid="{00000000-0005-0000-0000-0000020F0000}"/>
    <cellStyle name="Note 7 2 7 6" xfId="1669" xr:uid="{00000000-0005-0000-0000-0000030F0000}"/>
    <cellStyle name="Note 7 2 8" xfId="554" xr:uid="{00000000-0005-0000-0000-0000040F0000}"/>
    <cellStyle name="Note 7 2 8 2" xfId="662" xr:uid="{00000000-0005-0000-0000-0000050F0000}"/>
    <cellStyle name="Note 7 2 8 2 2" xfId="931" xr:uid="{00000000-0005-0000-0000-0000060F0000}"/>
    <cellStyle name="Note 7 2 8 2 2 2" xfId="1499" xr:uid="{00000000-0005-0000-0000-0000070F0000}"/>
    <cellStyle name="Note 7 2 8 2 2 3" xfId="2048" xr:uid="{00000000-0005-0000-0000-0000080F0000}"/>
    <cellStyle name="Note 7 2 8 2 3" xfId="1230" xr:uid="{00000000-0005-0000-0000-0000090F0000}"/>
    <cellStyle name="Note 7 2 8 2 4" xfId="1779" xr:uid="{00000000-0005-0000-0000-00000A0F0000}"/>
    <cellStyle name="Note 7 2 8 3" xfId="737" xr:uid="{00000000-0005-0000-0000-00000B0F0000}"/>
    <cellStyle name="Note 7 2 8 3 2" xfId="1006" xr:uid="{00000000-0005-0000-0000-00000C0F0000}"/>
    <cellStyle name="Note 7 2 8 3 2 2" xfId="1574" xr:uid="{00000000-0005-0000-0000-00000D0F0000}"/>
    <cellStyle name="Note 7 2 8 3 2 3" xfId="2123" xr:uid="{00000000-0005-0000-0000-00000E0F0000}"/>
    <cellStyle name="Note 7 2 8 3 3" xfId="1305" xr:uid="{00000000-0005-0000-0000-00000F0F0000}"/>
    <cellStyle name="Note 7 2 8 3 4" xfId="1854" xr:uid="{00000000-0005-0000-0000-0000100F0000}"/>
    <cellStyle name="Note 7 2 8 4" xfId="826" xr:uid="{00000000-0005-0000-0000-0000110F0000}"/>
    <cellStyle name="Note 7 2 8 4 2" xfId="1394" xr:uid="{00000000-0005-0000-0000-0000120F0000}"/>
    <cellStyle name="Note 7 2 8 4 3" xfId="1943" xr:uid="{00000000-0005-0000-0000-0000130F0000}"/>
    <cellStyle name="Note 7 2 8 5" xfId="1123" xr:uid="{00000000-0005-0000-0000-0000140F0000}"/>
    <cellStyle name="Note 7 2 8 6" xfId="1672" xr:uid="{00000000-0005-0000-0000-0000150F0000}"/>
    <cellStyle name="Note 7 2 9" xfId="557" xr:uid="{00000000-0005-0000-0000-0000160F0000}"/>
    <cellStyle name="Note 7 2 9 2" xfId="665" xr:uid="{00000000-0005-0000-0000-0000170F0000}"/>
    <cellStyle name="Note 7 2 9 2 2" xfId="934" xr:uid="{00000000-0005-0000-0000-0000180F0000}"/>
    <cellStyle name="Note 7 2 9 2 2 2" xfId="1502" xr:uid="{00000000-0005-0000-0000-0000190F0000}"/>
    <cellStyle name="Note 7 2 9 2 2 3" xfId="2051" xr:uid="{00000000-0005-0000-0000-00001A0F0000}"/>
    <cellStyle name="Note 7 2 9 2 3" xfId="1233" xr:uid="{00000000-0005-0000-0000-00001B0F0000}"/>
    <cellStyle name="Note 7 2 9 2 4" xfId="1782" xr:uid="{00000000-0005-0000-0000-00001C0F0000}"/>
    <cellStyle name="Note 7 2 9 3" xfId="740" xr:uid="{00000000-0005-0000-0000-00001D0F0000}"/>
    <cellStyle name="Note 7 2 9 3 2" xfId="1009" xr:uid="{00000000-0005-0000-0000-00001E0F0000}"/>
    <cellStyle name="Note 7 2 9 3 2 2" xfId="1577" xr:uid="{00000000-0005-0000-0000-00001F0F0000}"/>
    <cellStyle name="Note 7 2 9 3 2 3" xfId="2126" xr:uid="{00000000-0005-0000-0000-0000200F0000}"/>
    <cellStyle name="Note 7 2 9 3 3" xfId="1308" xr:uid="{00000000-0005-0000-0000-0000210F0000}"/>
    <cellStyle name="Note 7 2 9 3 4" xfId="1857" xr:uid="{00000000-0005-0000-0000-0000220F0000}"/>
    <cellStyle name="Note 7 2 9 4" xfId="829" xr:uid="{00000000-0005-0000-0000-0000230F0000}"/>
    <cellStyle name="Note 7 2 9 4 2" xfId="1397" xr:uid="{00000000-0005-0000-0000-0000240F0000}"/>
    <cellStyle name="Note 7 2 9 4 3" xfId="1946" xr:uid="{00000000-0005-0000-0000-0000250F0000}"/>
    <cellStyle name="Note 7 2 9 5" xfId="1126" xr:uid="{00000000-0005-0000-0000-0000260F0000}"/>
    <cellStyle name="Note 7 2 9 6" xfId="1675" xr:uid="{00000000-0005-0000-0000-0000270F0000}"/>
    <cellStyle name="Note 7 3" xfId="519" xr:uid="{00000000-0005-0000-0000-0000280F0000}"/>
    <cellStyle name="Note 7 3 2" xfId="627" xr:uid="{00000000-0005-0000-0000-0000290F0000}"/>
    <cellStyle name="Note 7 3 2 2" xfId="896" xr:uid="{00000000-0005-0000-0000-00002A0F0000}"/>
    <cellStyle name="Note 7 3 2 2 2" xfId="1464" xr:uid="{00000000-0005-0000-0000-00002B0F0000}"/>
    <cellStyle name="Note 7 3 2 2 3" xfId="2013" xr:uid="{00000000-0005-0000-0000-00002C0F0000}"/>
    <cellStyle name="Note 7 3 2 3" xfId="1195" xr:uid="{00000000-0005-0000-0000-00002D0F0000}"/>
    <cellStyle name="Note 7 3 2 4" xfId="1744" xr:uid="{00000000-0005-0000-0000-00002E0F0000}"/>
    <cellStyle name="Note 7 3 3" xfId="704" xr:uid="{00000000-0005-0000-0000-00002F0F0000}"/>
    <cellStyle name="Note 7 3 3 2" xfId="973" xr:uid="{00000000-0005-0000-0000-0000300F0000}"/>
    <cellStyle name="Note 7 3 3 2 2" xfId="1541" xr:uid="{00000000-0005-0000-0000-0000310F0000}"/>
    <cellStyle name="Note 7 3 3 2 3" xfId="2090" xr:uid="{00000000-0005-0000-0000-0000320F0000}"/>
    <cellStyle name="Note 7 3 3 3" xfId="1272" xr:uid="{00000000-0005-0000-0000-0000330F0000}"/>
    <cellStyle name="Note 7 3 3 4" xfId="1821" xr:uid="{00000000-0005-0000-0000-0000340F0000}"/>
    <cellStyle name="Note 7 3 4" xfId="791" xr:uid="{00000000-0005-0000-0000-0000350F0000}"/>
    <cellStyle name="Note 7 3 4 2" xfId="1359" xr:uid="{00000000-0005-0000-0000-0000360F0000}"/>
    <cellStyle name="Note 7 3 4 3" xfId="1908" xr:uid="{00000000-0005-0000-0000-0000370F0000}"/>
    <cellStyle name="Note 7 3 5" xfId="1088" xr:uid="{00000000-0005-0000-0000-0000380F0000}"/>
    <cellStyle name="Note 7 3 6" xfId="1637" xr:uid="{00000000-0005-0000-0000-0000390F0000}"/>
    <cellStyle name="Note 7 4" xfId="475" xr:uid="{00000000-0005-0000-0000-00003A0F0000}"/>
    <cellStyle name="Note 7 4 2" xfId="583" xr:uid="{00000000-0005-0000-0000-00003B0F0000}"/>
    <cellStyle name="Note 7 4 2 2" xfId="852" xr:uid="{00000000-0005-0000-0000-00003C0F0000}"/>
    <cellStyle name="Note 7 4 2 2 2" xfId="1420" xr:uid="{00000000-0005-0000-0000-00003D0F0000}"/>
    <cellStyle name="Note 7 4 2 2 3" xfId="1969" xr:uid="{00000000-0005-0000-0000-00003E0F0000}"/>
    <cellStyle name="Note 7 4 2 3" xfId="1151" xr:uid="{00000000-0005-0000-0000-00003F0F0000}"/>
    <cellStyle name="Note 7 4 2 4" xfId="1700" xr:uid="{00000000-0005-0000-0000-0000400F0000}"/>
    <cellStyle name="Note 7 4 3" xfId="672" xr:uid="{00000000-0005-0000-0000-0000410F0000}"/>
    <cellStyle name="Note 7 4 3 2" xfId="941" xr:uid="{00000000-0005-0000-0000-0000420F0000}"/>
    <cellStyle name="Note 7 4 3 2 2" xfId="1509" xr:uid="{00000000-0005-0000-0000-0000430F0000}"/>
    <cellStyle name="Note 7 4 3 2 3" xfId="2058" xr:uid="{00000000-0005-0000-0000-0000440F0000}"/>
    <cellStyle name="Note 7 4 3 3" xfId="1240" xr:uid="{00000000-0005-0000-0000-0000450F0000}"/>
    <cellStyle name="Note 7 4 3 4" xfId="1789" xr:uid="{00000000-0005-0000-0000-0000460F0000}"/>
    <cellStyle name="Note 7 4 4" xfId="465" xr:uid="{00000000-0005-0000-0000-0000470F0000}"/>
    <cellStyle name="Note 7 4 4 2" xfId="1034" xr:uid="{00000000-0005-0000-0000-0000480F0000}"/>
    <cellStyle name="Note 7 4 4 3" xfId="1583" xr:uid="{00000000-0005-0000-0000-0000490F0000}"/>
    <cellStyle name="Note 7 4 5" xfId="1044" xr:uid="{00000000-0005-0000-0000-00004A0F0000}"/>
    <cellStyle name="Note 7 4 6" xfId="1593" xr:uid="{00000000-0005-0000-0000-00004B0F0000}"/>
    <cellStyle name="Note 7 5" xfId="529" xr:uid="{00000000-0005-0000-0000-00004C0F0000}"/>
    <cellStyle name="Note 7 5 2" xfId="637" xr:uid="{00000000-0005-0000-0000-00004D0F0000}"/>
    <cellStyle name="Note 7 5 2 2" xfId="906" xr:uid="{00000000-0005-0000-0000-00004E0F0000}"/>
    <cellStyle name="Note 7 5 2 2 2" xfId="1474" xr:uid="{00000000-0005-0000-0000-00004F0F0000}"/>
    <cellStyle name="Note 7 5 2 2 3" xfId="2023" xr:uid="{00000000-0005-0000-0000-0000500F0000}"/>
    <cellStyle name="Note 7 5 2 3" xfId="1205" xr:uid="{00000000-0005-0000-0000-0000510F0000}"/>
    <cellStyle name="Note 7 5 2 4" xfId="1754" xr:uid="{00000000-0005-0000-0000-0000520F0000}"/>
    <cellStyle name="Note 7 5 3" xfId="713" xr:uid="{00000000-0005-0000-0000-0000530F0000}"/>
    <cellStyle name="Note 7 5 3 2" xfId="982" xr:uid="{00000000-0005-0000-0000-0000540F0000}"/>
    <cellStyle name="Note 7 5 3 2 2" xfId="1550" xr:uid="{00000000-0005-0000-0000-0000550F0000}"/>
    <cellStyle name="Note 7 5 3 2 3" xfId="2099" xr:uid="{00000000-0005-0000-0000-0000560F0000}"/>
    <cellStyle name="Note 7 5 3 3" xfId="1281" xr:uid="{00000000-0005-0000-0000-0000570F0000}"/>
    <cellStyle name="Note 7 5 3 4" xfId="1830" xr:uid="{00000000-0005-0000-0000-0000580F0000}"/>
    <cellStyle name="Note 7 5 4" xfId="801" xr:uid="{00000000-0005-0000-0000-0000590F0000}"/>
    <cellStyle name="Note 7 5 4 2" xfId="1369" xr:uid="{00000000-0005-0000-0000-00005A0F0000}"/>
    <cellStyle name="Note 7 5 4 3" xfId="1918" xr:uid="{00000000-0005-0000-0000-00005B0F0000}"/>
    <cellStyle name="Note 7 5 5" xfId="1098" xr:uid="{00000000-0005-0000-0000-00005C0F0000}"/>
    <cellStyle name="Note 7 5 6" xfId="1647" xr:uid="{00000000-0005-0000-0000-00005D0F0000}"/>
    <cellStyle name="Note 7 6" xfId="514" xr:uid="{00000000-0005-0000-0000-00005E0F0000}"/>
    <cellStyle name="Note 7 6 2" xfId="622" xr:uid="{00000000-0005-0000-0000-00005F0F0000}"/>
    <cellStyle name="Note 7 6 2 2" xfId="891" xr:uid="{00000000-0005-0000-0000-0000600F0000}"/>
    <cellStyle name="Note 7 6 2 2 2" xfId="1459" xr:uid="{00000000-0005-0000-0000-0000610F0000}"/>
    <cellStyle name="Note 7 6 2 2 3" xfId="2008" xr:uid="{00000000-0005-0000-0000-0000620F0000}"/>
    <cellStyle name="Note 7 6 2 3" xfId="1190" xr:uid="{00000000-0005-0000-0000-0000630F0000}"/>
    <cellStyle name="Note 7 6 2 4" xfId="1739" xr:uid="{00000000-0005-0000-0000-0000640F0000}"/>
    <cellStyle name="Note 7 6 3" xfId="701" xr:uid="{00000000-0005-0000-0000-0000650F0000}"/>
    <cellStyle name="Note 7 6 3 2" xfId="970" xr:uid="{00000000-0005-0000-0000-0000660F0000}"/>
    <cellStyle name="Note 7 6 3 2 2" xfId="1538" xr:uid="{00000000-0005-0000-0000-0000670F0000}"/>
    <cellStyle name="Note 7 6 3 2 3" xfId="2087" xr:uid="{00000000-0005-0000-0000-0000680F0000}"/>
    <cellStyle name="Note 7 6 3 3" xfId="1269" xr:uid="{00000000-0005-0000-0000-0000690F0000}"/>
    <cellStyle name="Note 7 6 3 4" xfId="1818" xr:uid="{00000000-0005-0000-0000-00006A0F0000}"/>
    <cellStyle name="Note 7 6 4" xfId="786" xr:uid="{00000000-0005-0000-0000-00006B0F0000}"/>
    <cellStyle name="Note 7 6 4 2" xfId="1354" xr:uid="{00000000-0005-0000-0000-00006C0F0000}"/>
    <cellStyle name="Note 7 6 4 3" xfId="1903" xr:uid="{00000000-0005-0000-0000-00006D0F0000}"/>
    <cellStyle name="Note 7 6 5" xfId="1083" xr:uid="{00000000-0005-0000-0000-00006E0F0000}"/>
    <cellStyle name="Note 7 6 6" xfId="1632" xr:uid="{00000000-0005-0000-0000-00006F0F0000}"/>
    <cellStyle name="Note 7 7" xfId="525" xr:uid="{00000000-0005-0000-0000-0000700F0000}"/>
    <cellStyle name="Note 7 7 2" xfId="633" xr:uid="{00000000-0005-0000-0000-0000710F0000}"/>
    <cellStyle name="Note 7 7 2 2" xfId="902" xr:uid="{00000000-0005-0000-0000-0000720F0000}"/>
    <cellStyle name="Note 7 7 2 2 2" xfId="1470" xr:uid="{00000000-0005-0000-0000-0000730F0000}"/>
    <cellStyle name="Note 7 7 2 2 3" xfId="2019" xr:uid="{00000000-0005-0000-0000-0000740F0000}"/>
    <cellStyle name="Note 7 7 2 3" xfId="1201" xr:uid="{00000000-0005-0000-0000-0000750F0000}"/>
    <cellStyle name="Note 7 7 2 4" xfId="1750" xr:uid="{00000000-0005-0000-0000-0000760F0000}"/>
    <cellStyle name="Note 7 7 3" xfId="709" xr:uid="{00000000-0005-0000-0000-0000770F0000}"/>
    <cellStyle name="Note 7 7 3 2" xfId="978" xr:uid="{00000000-0005-0000-0000-0000780F0000}"/>
    <cellStyle name="Note 7 7 3 2 2" xfId="1546" xr:uid="{00000000-0005-0000-0000-0000790F0000}"/>
    <cellStyle name="Note 7 7 3 2 3" xfId="2095" xr:uid="{00000000-0005-0000-0000-00007A0F0000}"/>
    <cellStyle name="Note 7 7 3 3" xfId="1277" xr:uid="{00000000-0005-0000-0000-00007B0F0000}"/>
    <cellStyle name="Note 7 7 3 4" xfId="1826" xr:uid="{00000000-0005-0000-0000-00007C0F0000}"/>
    <cellStyle name="Note 7 7 4" xfId="797" xr:uid="{00000000-0005-0000-0000-00007D0F0000}"/>
    <cellStyle name="Note 7 7 4 2" xfId="1365" xr:uid="{00000000-0005-0000-0000-00007E0F0000}"/>
    <cellStyle name="Note 7 7 4 3" xfId="1914" xr:uid="{00000000-0005-0000-0000-00007F0F0000}"/>
    <cellStyle name="Note 7 7 5" xfId="1094" xr:uid="{00000000-0005-0000-0000-0000800F0000}"/>
    <cellStyle name="Note 7 7 6" xfId="1643" xr:uid="{00000000-0005-0000-0000-0000810F0000}"/>
    <cellStyle name="Note 7 8" xfId="517" xr:uid="{00000000-0005-0000-0000-0000820F0000}"/>
    <cellStyle name="Note 7 8 2" xfId="625" xr:uid="{00000000-0005-0000-0000-0000830F0000}"/>
    <cellStyle name="Note 7 8 2 2" xfId="894" xr:uid="{00000000-0005-0000-0000-0000840F0000}"/>
    <cellStyle name="Note 7 8 2 2 2" xfId="1462" xr:uid="{00000000-0005-0000-0000-0000850F0000}"/>
    <cellStyle name="Note 7 8 2 2 3" xfId="2011" xr:uid="{00000000-0005-0000-0000-0000860F0000}"/>
    <cellStyle name="Note 7 8 2 3" xfId="1193" xr:uid="{00000000-0005-0000-0000-0000870F0000}"/>
    <cellStyle name="Note 7 8 2 4" xfId="1742" xr:uid="{00000000-0005-0000-0000-0000880F0000}"/>
    <cellStyle name="Note 7 8 3" xfId="703" xr:uid="{00000000-0005-0000-0000-0000890F0000}"/>
    <cellStyle name="Note 7 8 3 2" xfId="972" xr:uid="{00000000-0005-0000-0000-00008A0F0000}"/>
    <cellStyle name="Note 7 8 3 2 2" xfId="1540" xr:uid="{00000000-0005-0000-0000-00008B0F0000}"/>
    <cellStyle name="Note 7 8 3 2 3" xfId="2089" xr:uid="{00000000-0005-0000-0000-00008C0F0000}"/>
    <cellStyle name="Note 7 8 3 3" xfId="1271" xr:uid="{00000000-0005-0000-0000-00008D0F0000}"/>
    <cellStyle name="Note 7 8 3 4" xfId="1820" xr:uid="{00000000-0005-0000-0000-00008E0F0000}"/>
    <cellStyle name="Note 7 8 4" xfId="789" xr:uid="{00000000-0005-0000-0000-00008F0F0000}"/>
    <cellStyle name="Note 7 8 4 2" xfId="1357" xr:uid="{00000000-0005-0000-0000-0000900F0000}"/>
    <cellStyle name="Note 7 8 4 3" xfId="1906" xr:uid="{00000000-0005-0000-0000-0000910F0000}"/>
    <cellStyle name="Note 7 8 5" xfId="1086" xr:uid="{00000000-0005-0000-0000-0000920F0000}"/>
    <cellStyle name="Note 7 8 6" xfId="1635" xr:uid="{00000000-0005-0000-0000-0000930F0000}"/>
    <cellStyle name="Note 7 9" xfId="547" xr:uid="{00000000-0005-0000-0000-0000940F0000}"/>
    <cellStyle name="Note 7 9 2" xfId="655" xr:uid="{00000000-0005-0000-0000-0000950F0000}"/>
    <cellStyle name="Note 7 9 2 2" xfId="924" xr:uid="{00000000-0005-0000-0000-0000960F0000}"/>
    <cellStyle name="Note 7 9 2 2 2" xfId="1492" xr:uid="{00000000-0005-0000-0000-0000970F0000}"/>
    <cellStyle name="Note 7 9 2 2 3" xfId="2041" xr:uid="{00000000-0005-0000-0000-0000980F0000}"/>
    <cellStyle name="Note 7 9 2 3" xfId="1223" xr:uid="{00000000-0005-0000-0000-0000990F0000}"/>
    <cellStyle name="Note 7 9 2 4" xfId="1772" xr:uid="{00000000-0005-0000-0000-00009A0F0000}"/>
    <cellStyle name="Note 7 9 3" xfId="730" xr:uid="{00000000-0005-0000-0000-00009B0F0000}"/>
    <cellStyle name="Note 7 9 3 2" xfId="999" xr:uid="{00000000-0005-0000-0000-00009C0F0000}"/>
    <cellStyle name="Note 7 9 3 2 2" xfId="1567" xr:uid="{00000000-0005-0000-0000-00009D0F0000}"/>
    <cellStyle name="Note 7 9 3 2 3" xfId="2116" xr:uid="{00000000-0005-0000-0000-00009E0F0000}"/>
    <cellStyle name="Note 7 9 3 3" xfId="1298" xr:uid="{00000000-0005-0000-0000-00009F0F0000}"/>
    <cellStyle name="Note 7 9 3 4" xfId="1847" xr:uid="{00000000-0005-0000-0000-0000A00F0000}"/>
    <cellStyle name="Note 7 9 4" xfId="819" xr:uid="{00000000-0005-0000-0000-0000A10F0000}"/>
    <cellStyle name="Note 7 9 4 2" xfId="1387" xr:uid="{00000000-0005-0000-0000-0000A20F0000}"/>
    <cellStyle name="Note 7 9 4 3" xfId="1936" xr:uid="{00000000-0005-0000-0000-0000A30F0000}"/>
    <cellStyle name="Note 7 9 5" xfId="1116" xr:uid="{00000000-0005-0000-0000-0000A40F0000}"/>
    <cellStyle name="Note 7 9 6" xfId="1665" xr:uid="{00000000-0005-0000-0000-0000A50F0000}"/>
    <cellStyle name="Note 8" xfId="441" xr:uid="{00000000-0005-0000-0000-0000A60F0000}"/>
    <cellStyle name="Note 8 10" xfId="559" xr:uid="{00000000-0005-0000-0000-0000A70F0000}"/>
    <cellStyle name="Note 8 10 2" xfId="831" xr:uid="{00000000-0005-0000-0000-0000A80F0000}"/>
    <cellStyle name="Note 8 10 2 2" xfId="1399" xr:uid="{00000000-0005-0000-0000-0000A90F0000}"/>
    <cellStyle name="Note 8 10 2 3" xfId="1948" xr:uid="{00000000-0005-0000-0000-0000AA0F0000}"/>
    <cellStyle name="Note 8 10 3" xfId="1128" xr:uid="{00000000-0005-0000-0000-0000AB0F0000}"/>
    <cellStyle name="Note 8 10 4" xfId="1677" xr:uid="{00000000-0005-0000-0000-0000AC0F0000}"/>
    <cellStyle name="Note 8 11" xfId="565" xr:uid="{00000000-0005-0000-0000-0000AD0F0000}"/>
    <cellStyle name="Note 8 11 2" xfId="835" xr:uid="{00000000-0005-0000-0000-0000AE0F0000}"/>
    <cellStyle name="Note 8 11 2 2" xfId="1403" xr:uid="{00000000-0005-0000-0000-0000AF0F0000}"/>
    <cellStyle name="Note 8 11 2 3" xfId="1952" xr:uid="{00000000-0005-0000-0000-0000B00F0000}"/>
    <cellStyle name="Note 8 11 3" xfId="1134" xr:uid="{00000000-0005-0000-0000-0000B10F0000}"/>
    <cellStyle name="Note 8 11 4" xfId="1683" xr:uid="{00000000-0005-0000-0000-0000B20F0000}"/>
    <cellStyle name="Note 8 12" xfId="743" xr:uid="{00000000-0005-0000-0000-0000B30F0000}"/>
    <cellStyle name="Note 8 12 2" xfId="1311" xr:uid="{00000000-0005-0000-0000-0000B40F0000}"/>
    <cellStyle name="Note 8 12 3" xfId="1860" xr:uid="{00000000-0005-0000-0000-0000B50F0000}"/>
    <cellStyle name="Note 8 13" xfId="1027" xr:uid="{00000000-0005-0000-0000-0000B60F0000}"/>
    <cellStyle name="Note 8 14" xfId="1024" xr:uid="{00000000-0005-0000-0000-0000B70F0000}"/>
    <cellStyle name="Note 8 2" xfId="520" xr:uid="{00000000-0005-0000-0000-0000B80F0000}"/>
    <cellStyle name="Note 8 2 2" xfId="628" xr:uid="{00000000-0005-0000-0000-0000B90F0000}"/>
    <cellStyle name="Note 8 2 2 2" xfId="897" xr:uid="{00000000-0005-0000-0000-0000BA0F0000}"/>
    <cellStyle name="Note 8 2 2 2 2" xfId="1465" xr:uid="{00000000-0005-0000-0000-0000BB0F0000}"/>
    <cellStyle name="Note 8 2 2 2 3" xfId="2014" xr:uid="{00000000-0005-0000-0000-0000BC0F0000}"/>
    <cellStyle name="Note 8 2 2 3" xfId="1196" xr:uid="{00000000-0005-0000-0000-0000BD0F0000}"/>
    <cellStyle name="Note 8 2 2 4" xfId="1745" xr:uid="{00000000-0005-0000-0000-0000BE0F0000}"/>
    <cellStyle name="Note 8 2 3" xfId="705" xr:uid="{00000000-0005-0000-0000-0000BF0F0000}"/>
    <cellStyle name="Note 8 2 3 2" xfId="974" xr:uid="{00000000-0005-0000-0000-0000C00F0000}"/>
    <cellStyle name="Note 8 2 3 2 2" xfId="1542" xr:uid="{00000000-0005-0000-0000-0000C10F0000}"/>
    <cellStyle name="Note 8 2 3 2 3" xfId="2091" xr:uid="{00000000-0005-0000-0000-0000C20F0000}"/>
    <cellStyle name="Note 8 2 3 3" xfId="1273" xr:uid="{00000000-0005-0000-0000-0000C30F0000}"/>
    <cellStyle name="Note 8 2 3 4" xfId="1822" xr:uid="{00000000-0005-0000-0000-0000C40F0000}"/>
    <cellStyle name="Note 8 2 4" xfId="792" xr:uid="{00000000-0005-0000-0000-0000C50F0000}"/>
    <cellStyle name="Note 8 2 4 2" xfId="1360" xr:uid="{00000000-0005-0000-0000-0000C60F0000}"/>
    <cellStyle name="Note 8 2 4 3" xfId="1909" xr:uid="{00000000-0005-0000-0000-0000C70F0000}"/>
    <cellStyle name="Note 8 2 5" xfId="1089" xr:uid="{00000000-0005-0000-0000-0000C80F0000}"/>
    <cellStyle name="Note 8 2 6" xfId="1638" xr:uid="{00000000-0005-0000-0000-0000C90F0000}"/>
    <cellStyle name="Note 8 3" xfId="474" xr:uid="{00000000-0005-0000-0000-0000CA0F0000}"/>
    <cellStyle name="Note 8 3 2" xfId="582" xr:uid="{00000000-0005-0000-0000-0000CB0F0000}"/>
    <cellStyle name="Note 8 3 2 2" xfId="851" xr:uid="{00000000-0005-0000-0000-0000CC0F0000}"/>
    <cellStyle name="Note 8 3 2 2 2" xfId="1419" xr:uid="{00000000-0005-0000-0000-0000CD0F0000}"/>
    <cellStyle name="Note 8 3 2 2 3" xfId="1968" xr:uid="{00000000-0005-0000-0000-0000CE0F0000}"/>
    <cellStyle name="Note 8 3 2 3" xfId="1150" xr:uid="{00000000-0005-0000-0000-0000CF0F0000}"/>
    <cellStyle name="Note 8 3 2 4" xfId="1699" xr:uid="{00000000-0005-0000-0000-0000D00F0000}"/>
    <cellStyle name="Note 8 3 3" xfId="671" xr:uid="{00000000-0005-0000-0000-0000D10F0000}"/>
    <cellStyle name="Note 8 3 3 2" xfId="940" xr:uid="{00000000-0005-0000-0000-0000D20F0000}"/>
    <cellStyle name="Note 8 3 3 2 2" xfId="1508" xr:uid="{00000000-0005-0000-0000-0000D30F0000}"/>
    <cellStyle name="Note 8 3 3 2 3" xfId="2057" xr:uid="{00000000-0005-0000-0000-0000D40F0000}"/>
    <cellStyle name="Note 8 3 3 3" xfId="1239" xr:uid="{00000000-0005-0000-0000-0000D50F0000}"/>
    <cellStyle name="Note 8 3 3 4" xfId="1788" xr:uid="{00000000-0005-0000-0000-0000D60F0000}"/>
    <cellStyle name="Note 8 3 4" xfId="742" xr:uid="{00000000-0005-0000-0000-0000D70F0000}"/>
    <cellStyle name="Note 8 3 4 2" xfId="1310" xr:uid="{00000000-0005-0000-0000-0000D80F0000}"/>
    <cellStyle name="Note 8 3 4 3" xfId="1859" xr:uid="{00000000-0005-0000-0000-0000D90F0000}"/>
    <cellStyle name="Note 8 3 5" xfId="1043" xr:uid="{00000000-0005-0000-0000-0000DA0F0000}"/>
    <cellStyle name="Note 8 3 6" xfId="1592" xr:uid="{00000000-0005-0000-0000-0000DB0F0000}"/>
    <cellStyle name="Note 8 4" xfId="507" xr:uid="{00000000-0005-0000-0000-0000DC0F0000}"/>
    <cellStyle name="Note 8 4 2" xfId="615" xr:uid="{00000000-0005-0000-0000-0000DD0F0000}"/>
    <cellStyle name="Note 8 4 2 2" xfId="884" xr:uid="{00000000-0005-0000-0000-0000DE0F0000}"/>
    <cellStyle name="Note 8 4 2 2 2" xfId="1452" xr:uid="{00000000-0005-0000-0000-0000DF0F0000}"/>
    <cellStyle name="Note 8 4 2 2 3" xfId="2001" xr:uid="{00000000-0005-0000-0000-0000E00F0000}"/>
    <cellStyle name="Note 8 4 2 3" xfId="1183" xr:uid="{00000000-0005-0000-0000-0000E10F0000}"/>
    <cellStyle name="Note 8 4 2 4" xfId="1732" xr:uid="{00000000-0005-0000-0000-0000E20F0000}"/>
    <cellStyle name="Note 8 4 3" xfId="697" xr:uid="{00000000-0005-0000-0000-0000E30F0000}"/>
    <cellStyle name="Note 8 4 3 2" xfId="966" xr:uid="{00000000-0005-0000-0000-0000E40F0000}"/>
    <cellStyle name="Note 8 4 3 2 2" xfId="1534" xr:uid="{00000000-0005-0000-0000-0000E50F0000}"/>
    <cellStyle name="Note 8 4 3 2 3" xfId="2083" xr:uid="{00000000-0005-0000-0000-0000E60F0000}"/>
    <cellStyle name="Note 8 4 3 3" xfId="1265" xr:uid="{00000000-0005-0000-0000-0000E70F0000}"/>
    <cellStyle name="Note 8 4 3 4" xfId="1814" xr:uid="{00000000-0005-0000-0000-0000E80F0000}"/>
    <cellStyle name="Note 8 4 4" xfId="779" xr:uid="{00000000-0005-0000-0000-0000E90F0000}"/>
    <cellStyle name="Note 8 4 4 2" xfId="1347" xr:uid="{00000000-0005-0000-0000-0000EA0F0000}"/>
    <cellStyle name="Note 8 4 4 3" xfId="1896" xr:uid="{00000000-0005-0000-0000-0000EB0F0000}"/>
    <cellStyle name="Note 8 4 5" xfId="1076" xr:uid="{00000000-0005-0000-0000-0000EC0F0000}"/>
    <cellStyle name="Note 8 4 6" xfId="1625" xr:uid="{00000000-0005-0000-0000-0000ED0F0000}"/>
    <cellStyle name="Note 8 5" xfId="481" xr:uid="{00000000-0005-0000-0000-0000EE0F0000}"/>
    <cellStyle name="Note 8 5 2" xfId="589" xr:uid="{00000000-0005-0000-0000-0000EF0F0000}"/>
    <cellStyle name="Note 8 5 2 2" xfId="858" xr:uid="{00000000-0005-0000-0000-0000F00F0000}"/>
    <cellStyle name="Note 8 5 2 2 2" xfId="1426" xr:uid="{00000000-0005-0000-0000-0000F10F0000}"/>
    <cellStyle name="Note 8 5 2 2 3" xfId="1975" xr:uid="{00000000-0005-0000-0000-0000F20F0000}"/>
    <cellStyle name="Note 8 5 2 3" xfId="1157" xr:uid="{00000000-0005-0000-0000-0000F30F0000}"/>
    <cellStyle name="Note 8 5 2 4" xfId="1706" xr:uid="{00000000-0005-0000-0000-0000F40F0000}"/>
    <cellStyle name="Note 8 5 3" xfId="677" xr:uid="{00000000-0005-0000-0000-0000F50F0000}"/>
    <cellStyle name="Note 8 5 3 2" xfId="946" xr:uid="{00000000-0005-0000-0000-0000F60F0000}"/>
    <cellStyle name="Note 8 5 3 2 2" xfId="1514" xr:uid="{00000000-0005-0000-0000-0000F70F0000}"/>
    <cellStyle name="Note 8 5 3 2 3" xfId="2063" xr:uid="{00000000-0005-0000-0000-0000F80F0000}"/>
    <cellStyle name="Note 8 5 3 3" xfId="1245" xr:uid="{00000000-0005-0000-0000-0000F90F0000}"/>
    <cellStyle name="Note 8 5 3 4" xfId="1794" xr:uid="{00000000-0005-0000-0000-0000FA0F0000}"/>
    <cellStyle name="Note 8 5 4" xfId="753" xr:uid="{00000000-0005-0000-0000-0000FB0F0000}"/>
    <cellStyle name="Note 8 5 4 2" xfId="1321" xr:uid="{00000000-0005-0000-0000-0000FC0F0000}"/>
    <cellStyle name="Note 8 5 4 3" xfId="1870" xr:uid="{00000000-0005-0000-0000-0000FD0F0000}"/>
    <cellStyle name="Note 8 5 5" xfId="1050" xr:uid="{00000000-0005-0000-0000-0000FE0F0000}"/>
    <cellStyle name="Note 8 5 6" xfId="1599" xr:uid="{00000000-0005-0000-0000-0000FF0F0000}"/>
    <cellStyle name="Note 8 6" xfId="478" xr:uid="{00000000-0005-0000-0000-000000100000}"/>
    <cellStyle name="Note 8 6 2" xfId="586" xr:uid="{00000000-0005-0000-0000-000001100000}"/>
    <cellStyle name="Note 8 6 2 2" xfId="855" xr:uid="{00000000-0005-0000-0000-000002100000}"/>
    <cellStyle name="Note 8 6 2 2 2" xfId="1423" xr:uid="{00000000-0005-0000-0000-000003100000}"/>
    <cellStyle name="Note 8 6 2 2 3" xfId="1972" xr:uid="{00000000-0005-0000-0000-000004100000}"/>
    <cellStyle name="Note 8 6 2 3" xfId="1154" xr:uid="{00000000-0005-0000-0000-000005100000}"/>
    <cellStyle name="Note 8 6 2 4" xfId="1703" xr:uid="{00000000-0005-0000-0000-000006100000}"/>
    <cellStyle name="Note 8 6 3" xfId="674" xr:uid="{00000000-0005-0000-0000-000007100000}"/>
    <cellStyle name="Note 8 6 3 2" xfId="943" xr:uid="{00000000-0005-0000-0000-000008100000}"/>
    <cellStyle name="Note 8 6 3 2 2" xfId="1511" xr:uid="{00000000-0005-0000-0000-000009100000}"/>
    <cellStyle name="Note 8 6 3 2 3" xfId="2060" xr:uid="{00000000-0005-0000-0000-00000A100000}"/>
    <cellStyle name="Note 8 6 3 3" xfId="1242" xr:uid="{00000000-0005-0000-0000-00000B100000}"/>
    <cellStyle name="Note 8 6 3 4" xfId="1791" xr:uid="{00000000-0005-0000-0000-00000C100000}"/>
    <cellStyle name="Note 8 6 4" xfId="750" xr:uid="{00000000-0005-0000-0000-00000D100000}"/>
    <cellStyle name="Note 8 6 4 2" xfId="1318" xr:uid="{00000000-0005-0000-0000-00000E100000}"/>
    <cellStyle name="Note 8 6 4 3" xfId="1867" xr:uid="{00000000-0005-0000-0000-00000F100000}"/>
    <cellStyle name="Note 8 6 5" xfId="1047" xr:uid="{00000000-0005-0000-0000-000010100000}"/>
    <cellStyle name="Note 8 6 6" xfId="1596" xr:uid="{00000000-0005-0000-0000-000011100000}"/>
    <cellStyle name="Note 8 7" xfId="480" xr:uid="{00000000-0005-0000-0000-000012100000}"/>
    <cellStyle name="Note 8 7 2" xfId="588" xr:uid="{00000000-0005-0000-0000-000013100000}"/>
    <cellStyle name="Note 8 7 2 2" xfId="857" xr:uid="{00000000-0005-0000-0000-000014100000}"/>
    <cellStyle name="Note 8 7 2 2 2" xfId="1425" xr:uid="{00000000-0005-0000-0000-000015100000}"/>
    <cellStyle name="Note 8 7 2 2 3" xfId="1974" xr:uid="{00000000-0005-0000-0000-000016100000}"/>
    <cellStyle name="Note 8 7 2 3" xfId="1156" xr:uid="{00000000-0005-0000-0000-000017100000}"/>
    <cellStyle name="Note 8 7 2 4" xfId="1705" xr:uid="{00000000-0005-0000-0000-000018100000}"/>
    <cellStyle name="Note 8 7 3" xfId="676" xr:uid="{00000000-0005-0000-0000-000019100000}"/>
    <cellStyle name="Note 8 7 3 2" xfId="945" xr:uid="{00000000-0005-0000-0000-00001A100000}"/>
    <cellStyle name="Note 8 7 3 2 2" xfId="1513" xr:uid="{00000000-0005-0000-0000-00001B100000}"/>
    <cellStyle name="Note 8 7 3 2 3" xfId="2062" xr:uid="{00000000-0005-0000-0000-00001C100000}"/>
    <cellStyle name="Note 8 7 3 3" xfId="1244" xr:uid="{00000000-0005-0000-0000-00001D100000}"/>
    <cellStyle name="Note 8 7 3 4" xfId="1793" xr:uid="{00000000-0005-0000-0000-00001E100000}"/>
    <cellStyle name="Note 8 7 4" xfId="752" xr:uid="{00000000-0005-0000-0000-00001F100000}"/>
    <cellStyle name="Note 8 7 4 2" xfId="1320" xr:uid="{00000000-0005-0000-0000-000020100000}"/>
    <cellStyle name="Note 8 7 4 3" xfId="1869" xr:uid="{00000000-0005-0000-0000-000021100000}"/>
    <cellStyle name="Note 8 7 5" xfId="1049" xr:uid="{00000000-0005-0000-0000-000022100000}"/>
    <cellStyle name="Note 8 7 6" xfId="1598" xr:uid="{00000000-0005-0000-0000-000023100000}"/>
    <cellStyle name="Note 8 8" xfId="526" xr:uid="{00000000-0005-0000-0000-000024100000}"/>
    <cellStyle name="Note 8 8 2" xfId="634" xr:uid="{00000000-0005-0000-0000-000025100000}"/>
    <cellStyle name="Note 8 8 2 2" xfId="903" xr:uid="{00000000-0005-0000-0000-000026100000}"/>
    <cellStyle name="Note 8 8 2 2 2" xfId="1471" xr:uid="{00000000-0005-0000-0000-000027100000}"/>
    <cellStyle name="Note 8 8 2 2 3" xfId="2020" xr:uid="{00000000-0005-0000-0000-000028100000}"/>
    <cellStyle name="Note 8 8 2 3" xfId="1202" xr:uid="{00000000-0005-0000-0000-000029100000}"/>
    <cellStyle name="Note 8 8 2 4" xfId="1751" xr:uid="{00000000-0005-0000-0000-00002A100000}"/>
    <cellStyle name="Note 8 8 3" xfId="710" xr:uid="{00000000-0005-0000-0000-00002B100000}"/>
    <cellStyle name="Note 8 8 3 2" xfId="979" xr:uid="{00000000-0005-0000-0000-00002C100000}"/>
    <cellStyle name="Note 8 8 3 2 2" xfId="1547" xr:uid="{00000000-0005-0000-0000-00002D100000}"/>
    <cellStyle name="Note 8 8 3 2 3" xfId="2096" xr:uid="{00000000-0005-0000-0000-00002E100000}"/>
    <cellStyle name="Note 8 8 3 3" xfId="1278" xr:uid="{00000000-0005-0000-0000-00002F100000}"/>
    <cellStyle name="Note 8 8 3 4" xfId="1827" xr:uid="{00000000-0005-0000-0000-000030100000}"/>
    <cellStyle name="Note 8 8 4" xfId="798" xr:uid="{00000000-0005-0000-0000-000031100000}"/>
    <cellStyle name="Note 8 8 4 2" xfId="1366" xr:uid="{00000000-0005-0000-0000-000032100000}"/>
    <cellStyle name="Note 8 8 4 3" xfId="1915" xr:uid="{00000000-0005-0000-0000-000033100000}"/>
    <cellStyle name="Note 8 8 5" xfId="1095" xr:uid="{00000000-0005-0000-0000-000034100000}"/>
    <cellStyle name="Note 8 8 6" xfId="1644" xr:uid="{00000000-0005-0000-0000-000035100000}"/>
    <cellStyle name="Note 8 9" xfId="482" xr:uid="{00000000-0005-0000-0000-000036100000}"/>
    <cellStyle name="Note 8 9 2" xfId="590" xr:uid="{00000000-0005-0000-0000-000037100000}"/>
    <cellStyle name="Note 8 9 2 2" xfId="859" xr:uid="{00000000-0005-0000-0000-000038100000}"/>
    <cellStyle name="Note 8 9 2 2 2" xfId="1427" xr:uid="{00000000-0005-0000-0000-000039100000}"/>
    <cellStyle name="Note 8 9 2 2 3" xfId="1976" xr:uid="{00000000-0005-0000-0000-00003A100000}"/>
    <cellStyle name="Note 8 9 2 3" xfId="1158" xr:uid="{00000000-0005-0000-0000-00003B100000}"/>
    <cellStyle name="Note 8 9 2 4" xfId="1707" xr:uid="{00000000-0005-0000-0000-00003C100000}"/>
    <cellStyle name="Note 8 9 3" xfId="678" xr:uid="{00000000-0005-0000-0000-00003D100000}"/>
    <cellStyle name="Note 8 9 3 2" xfId="947" xr:uid="{00000000-0005-0000-0000-00003E100000}"/>
    <cellStyle name="Note 8 9 3 2 2" xfId="1515" xr:uid="{00000000-0005-0000-0000-00003F100000}"/>
    <cellStyle name="Note 8 9 3 2 3" xfId="2064" xr:uid="{00000000-0005-0000-0000-000040100000}"/>
    <cellStyle name="Note 8 9 3 3" xfId="1246" xr:uid="{00000000-0005-0000-0000-000041100000}"/>
    <cellStyle name="Note 8 9 3 4" xfId="1795" xr:uid="{00000000-0005-0000-0000-000042100000}"/>
    <cellStyle name="Note 8 9 4" xfId="754" xr:uid="{00000000-0005-0000-0000-000043100000}"/>
    <cellStyle name="Note 8 9 4 2" xfId="1322" xr:uid="{00000000-0005-0000-0000-000044100000}"/>
    <cellStyle name="Note 8 9 4 3" xfId="1871" xr:uid="{00000000-0005-0000-0000-000045100000}"/>
    <cellStyle name="Note 8 9 5" xfId="1051" xr:uid="{00000000-0005-0000-0000-000046100000}"/>
    <cellStyle name="Note 8 9 6" xfId="1600" xr:uid="{00000000-0005-0000-0000-000047100000}"/>
    <cellStyle name="Note 9" xfId="2132" xr:uid="{00000000-0005-0000-0000-000048100000}"/>
    <cellStyle name="Notitie 2" xfId="284" xr:uid="{00000000-0005-0000-0000-000049100000}"/>
    <cellStyle name="Ongeldig 2" xfId="285" xr:uid="{00000000-0005-0000-0000-00004A100000}"/>
    <cellStyle name="Output" xfId="55" builtinId="21" customBuiltin="1"/>
    <cellStyle name="Output 2" xfId="42" xr:uid="{00000000-0005-0000-0000-00004C100000}"/>
    <cellStyle name="Output 2 2" xfId="130" xr:uid="{00000000-0005-0000-0000-00004D100000}"/>
    <cellStyle name="Output 3" xfId="399" xr:uid="{00000000-0005-0000-0000-00004E100000}"/>
    <cellStyle name="Output 3 10" xfId="1013" xr:uid="{00000000-0005-0000-0000-00004F100000}"/>
    <cellStyle name="Output 3 2" xfId="503" xr:uid="{00000000-0005-0000-0000-000050100000}"/>
    <cellStyle name="Output 3 2 2" xfId="611" xr:uid="{00000000-0005-0000-0000-000051100000}"/>
    <cellStyle name="Output 3 2 2 2" xfId="880" xr:uid="{00000000-0005-0000-0000-000052100000}"/>
    <cellStyle name="Output 3 2 2 2 2" xfId="1448" xr:uid="{00000000-0005-0000-0000-000053100000}"/>
    <cellStyle name="Output 3 2 2 2 3" xfId="1997" xr:uid="{00000000-0005-0000-0000-000054100000}"/>
    <cellStyle name="Output 3 2 2 3" xfId="1179" xr:uid="{00000000-0005-0000-0000-000055100000}"/>
    <cellStyle name="Output 3 2 2 4" xfId="1728" xr:uid="{00000000-0005-0000-0000-000056100000}"/>
    <cellStyle name="Output 3 2 3" xfId="775" xr:uid="{00000000-0005-0000-0000-000057100000}"/>
    <cellStyle name="Output 3 2 3 2" xfId="1343" xr:uid="{00000000-0005-0000-0000-000058100000}"/>
    <cellStyle name="Output 3 2 3 3" xfId="1892" xr:uid="{00000000-0005-0000-0000-000059100000}"/>
    <cellStyle name="Output 3 2 4" xfId="1072" xr:uid="{00000000-0005-0000-0000-00005A100000}"/>
    <cellStyle name="Output 3 2 5" xfId="1621" xr:uid="{00000000-0005-0000-0000-00005B100000}"/>
    <cellStyle name="Output 3 3" xfId="485" xr:uid="{00000000-0005-0000-0000-00005C100000}"/>
    <cellStyle name="Output 3 3 2" xfId="593" xr:uid="{00000000-0005-0000-0000-00005D100000}"/>
    <cellStyle name="Output 3 3 2 2" xfId="862" xr:uid="{00000000-0005-0000-0000-00005E100000}"/>
    <cellStyle name="Output 3 3 2 2 2" xfId="1430" xr:uid="{00000000-0005-0000-0000-00005F100000}"/>
    <cellStyle name="Output 3 3 2 2 3" xfId="1979" xr:uid="{00000000-0005-0000-0000-000060100000}"/>
    <cellStyle name="Output 3 3 2 3" xfId="1161" xr:uid="{00000000-0005-0000-0000-000061100000}"/>
    <cellStyle name="Output 3 3 2 4" xfId="1710" xr:uid="{00000000-0005-0000-0000-000062100000}"/>
    <cellStyle name="Output 3 3 3" xfId="757" xr:uid="{00000000-0005-0000-0000-000063100000}"/>
    <cellStyle name="Output 3 3 3 2" xfId="1325" xr:uid="{00000000-0005-0000-0000-000064100000}"/>
    <cellStyle name="Output 3 3 3 3" xfId="1874" xr:uid="{00000000-0005-0000-0000-000065100000}"/>
    <cellStyle name="Output 3 3 4" xfId="1054" xr:uid="{00000000-0005-0000-0000-000066100000}"/>
    <cellStyle name="Output 3 3 5" xfId="1603" xr:uid="{00000000-0005-0000-0000-000067100000}"/>
    <cellStyle name="Output 3 4" xfId="509" xr:uid="{00000000-0005-0000-0000-000068100000}"/>
    <cellStyle name="Output 3 4 2" xfId="617" xr:uid="{00000000-0005-0000-0000-000069100000}"/>
    <cellStyle name="Output 3 4 2 2" xfId="886" xr:uid="{00000000-0005-0000-0000-00006A100000}"/>
    <cellStyle name="Output 3 4 2 2 2" xfId="1454" xr:uid="{00000000-0005-0000-0000-00006B100000}"/>
    <cellStyle name="Output 3 4 2 2 3" xfId="2003" xr:uid="{00000000-0005-0000-0000-00006C100000}"/>
    <cellStyle name="Output 3 4 2 3" xfId="1185" xr:uid="{00000000-0005-0000-0000-00006D100000}"/>
    <cellStyle name="Output 3 4 2 4" xfId="1734" xr:uid="{00000000-0005-0000-0000-00006E100000}"/>
    <cellStyle name="Output 3 4 3" xfId="781" xr:uid="{00000000-0005-0000-0000-00006F100000}"/>
    <cellStyle name="Output 3 4 3 2" xfId="1349" xr:uid="{00000000-0005-0000-0000-000070100000}"/>
    <cellStyle name="Output 3 4 3 3" xfId="1898" xr:uid="{00000000-0005-0000-0000-000071100000}"/>
    <cellStyle name="Output 3 4 4" xfId="1078" xr:uid="{00000000-0005-0000-0000-000072100000}"/>
    <cellStyle name="Output 3 4 5" xfId="1627" xr:uid="{00000000-0005-0000-0000-000073100000}"/>
    <cellStyle name="Output 3 5" xfId="495" xr:uid="{00000000-0005-0000-0000-000074100000}"/>
    <cellStyle name="Output 3 5 2" xfId="603" xr:uid="{00000000-0005-0000-0000-000075100000}"/>
    <cellStyle name="Output 3 5 2 2" xfId="872" xr:uid="{00000000-0005-0000-0000-000076100000}"/>
    <cellStyle name="Output 3 5 2 2 2" xfId="1440" xr:uid="{00000000-0005-0000-0000-000077100000}"/>
    <cellStyle name="Output 3 5 2 2 3" xfId="1989" xr:uid="{00000000-0005-0000-0000-000078100000}"/>
    <cellStyle name="Output 3 5 2 3" xfId="1171" xr:uid="{00000000-0005-0000-0000-000079100000}"/>
    <cellStyle name="Output 3 5 2 4" xfId="1720" xr:uid="{00000000-0005-0000-0000-00007A100000}"/>
    <cellStyle name="Output 3 5 3" xfId="767" xr:uid="{00000000-0005-0000-0000-00007B100000}"/>
    <cellStyle name="Output 3 5 3 2" xfId="1335" xr:uid="{00000000-0005-0000-0000-00007C100000}"/>
    <cellStyle name="Output 3 5 3 3" xfId="1884" xr:uid="{00000000-0005-0000-0000-00007D100000}"/>
    <cellStyle name="Output 3 5 4" xfId="1064" xr:uid="{00000000-0005-0000-0000-00007E100000}"/>
    <cellStyle name="Output 3 5 5" xfId="1613" xr:uid="{00000000-0005-0000-0000-00007F100000}"/>
    <cellStyle name="Output 3 6" xfId="484" xr:uid="{00000000-0005-0000-0000-000080100000}"/>
    <cellStyle name="Output 3 6 2" xfId="592" xr:uid="{00000000-0005-0000-0000-000081100000}"/>
    <cellStyle name="Output 3 6 2 2" xfId="861" xr:uid="{00000000-0005-0000-0000-000082100000}"/>
    <cellStyle name="Output 3 6 2 2 2" xfId="1429" xr:uid="{00000000-0005-0000-0000-000083100000}"/>
    <cellStyle name="Output 3 6 2 2 3" xfId="1978" xr:uid="{00000000-0005-0000-0000-000084100000}"/>
    <cellStyle name="Output 3 6 2 3" xfId="1160" xr:uid="{00000000-0005-0000-0000-000085100000}"/>
    <cellStyle name="Output 3 6 2 4" xfId="1709" xr:uid="{00000000-0005-0000-0000-000086100000}"/>
    <cellStyle name="Output 3 6 3" xfId="756" xr:uid="{00000000-0005-0000-0000-000087100000}"/>
    <cellStyle name="Output 3 6 3 2" xfId="1324" xr:uid="{00000000-0005-0000-0000-000088100000}"/>
    <cellStyle name="Output 3 6 3 3" xfId="1873" xr:uid="{00000000-0005-0000-0000-000089100000}"/>
    <cellStyle name="Output 3 6 4" xfId="1053" xr:uid="{00000000-0005-0000-0000-00008A100000}"/>
    <cellStyle name="Output 3 6 5" xfId="1602" xr:uid="{00000000-0005-0000-0000-00008B100000}"/>
    <cellStyle name="Output 3 7" xfId="571" xr:uid="{00000000-0005-0000-0000-00008C100000}"/>
    <cellStyle name="Output 3 7 2" xfId="841" xr:uid="{00000000-0005-0000-0000-00008D100000}"/>
    <cellStyle name="Output 3 7 2 2" xfId="1409" xr:uid="{00000000-0005-0000-0000-00008E100000}"/>
    <cellStyle name="Output 3 7 2 3" xfId="1958" xr:uid="{00000000-0005-0000-0000-00008F100000}"/>
    <cellStyle name="Output 3 7 3" xfId="1140" xr:uid="{00000000-0005-0000-0000-000090100000}"/>
    <cellStyle name="Output 3 7 4" xfId="1689" xr:uid="{00000000-0005-0000-0000-000091100000}"/>
    <cellStyle name="Output 3 8" xfId="560" xr:uid="{00000000-0005-0000-0000-000092100000}"/>
    <cellStyle name="Output 3 8 2" xfId="1129" xr:uid="{00000000-0005-0000-0000-000093100000}"/>
    <cellStyle name="Output 3 8 3" xfId="1678" xr:uid="{00000000-0005-0000-0000-000094100000}"/>
    <cellStyle name="Output 3 9" xfId="1021" xr:uid="{00000000-0005-0000-0000-000095100000}"/>
    <cellStyle name="Output 4" xfId="369" xr:uid="{00000000-0005-0000-0000-000096100000}"/>
    <cellStyle name="Output 5" xfId="2175" xr:uid="{00000000-0005-0000-0000-000097100000}"/>
    <cellStyle name="Percent" xfId="3" builtinId="5"/>
    <cellStyle name="Percent 10" xfId="2163" xr:uid="{00000000-0005-0000-0000-000099100000}"/>
    <cellStyle name="Percent 10 2" xfId="2273" xr:uid="{00000000-0005-0000-0000-00009A100000}"/>
    <cellStyle name="Percent 10 2 2" xfId="2437" xr:uid="{00000000-0005-0000-0000-00009B100000}"/>
    <cellStyle name="Percent 10 2 2 2" xfId="2739" xr:uid="{00000000-0005-0000-0000-00009C100000}"/>
    <cellStyle name="Percent 10 2 2 2 2" xfId="3339" xr:uid="{00000000-0005-0000-0000-00009D100000}"/>
    <cellStyle name="Percent 10 2 2 2 2 2" xfId="4559" xr:uid="{00000000-0005-0000-0000-00009E100000}"/>
    <cellStyle name="Percent 10 2 2 2 3" xfId="3959" xr:uid="{00000000-0005-0000-0000-00009F100000}"/>
    <cellStyle name="Percent 10 2 2 3" xfId="3039" xr:uid="{00000000-0005-0000-0000-0000A0100000}"/>
    <cellStyle name="Percent 10 2 2 3 2" xfId="4259" xr:uid="{00000000-0005-0000-0000-0000A1100000}"/>
    <cellStyle name="Percent 10 2 2 4" xfId="3659" xr:uid="{00000000-0005-0000-0000-0000A2100000}"/>
    <cellStyle name="Percent 10 2 3" xfId="2579" xr:uid="{00000000-0005-0000-0000-0000A3100000}"/>
    <cellStyle name="Percent 10 2 3 2" xfId="3179" xr:uid="{00000000-0005-0000-0000-0000A4100000}"/>
    <cellStyle name="Percent 10 2 3 2 2" xfId="4399" xr:uid="{00000000-0005-0000-0000-0000A5100000}"/>
    <cellStyle name="Percent 10 2 3 3" xfId="3799" xr:uid="{00000000-0005-0000-0000-0000A6100000}"/>
    <cellStyle name="Percent 10 2 4" xfId="2879" xr:uid="{00000000-0005-0000-0000-0000A7100000}"/>
    <cellStyle name="Percent 10 2 4 2" xfId="4099" xr:uid="{00000000-0005-0000-0000-0000A8100000}"/>
    <cellStyle name="Percent 10 2 5" xfId="3499" xr:uid="{00000000-0005-0000-0000-0000A9100000}"/>
    <cellStyle name="Percent 10 3" xfId="2375" xr:uid="{00000000-0005-0000-0000-0000AA100000}"/>
    <cellStyle name="Percent 10 3 2" xfId="2677" xr:uid="{00000000-0005-0000-0000-0000AB100000}"/>
    <cellStyle name="Percent 10 3 2 2" xfId="3277" xr:uid="{00000000-0005-0000-0000-0000AC100000}"/>
    <cellStyle name="Percent 10 3 2 2 2" xfId="4497" xr:uid="{00000000-0005-0000-0000-0000AD100000}"/>
    <cellStyle name="Percent 10 3 2 3" xfId="3897" xr:uid="{00000000-0005-0000-0000-0000AE100000}"/>
    <cellStyle name="Percent 10 3 3" xfId="2977" xr:uid="{00000000-0005-0000-0000-0000AF100000}"/>
    <cellStyle name="Percent 10 3 3 2" xfId="4197" xr:uid="{00000000-0005-0000-0000-0000B0100000}"/>
    <cellStyle name="Percent 10 3 4" xfId="3597" xr:uid="{00000000-0005-0000-0000-0000B1100000}"/>
    <cellStyle name="Percent 10 4" xfId="2505" xr:uid="{00000000-0005-0000-0000-0000B2100000}"/>
    <cellStyle name="Percent 10 4 2" xfId="3105" xr:uid="{00000000-0005-0000-0000-0000B3100000}"/>
    <cellStyle name="Percent 10 4 2 2" xfId="4325" xr:uid="{00000000-0005-0000-0000-0000B4100000}"/>
    <cellStyle name="Percent 10 4 3" xfId="3725" xr:uid="{00000000-0005-0000-0000-0000B5100000}"/>
    <cellStyle name="Percent 10 5" xfId="2805" xr:uid="{00000000-0005-0000-0000-0000B6100000}"/>
    <cellStyle name="Percent 10 5 2" xfId="4025" xr:uid="{00000000-0005-0000-0000-0000B7100000}"/>
    <cellStyle name="Percent 10 6" xfId="3437" xr:uid="{00000000-0005-0000-0000-0000B8100000}"/>
    <cellStyle name="Percent 11" xfId="2319" xr:uid="{00000000-0005-0000-0000-0000B9100000}"/>
    <cellStyle name="Percent 11 2" xfId="2624" xr:uid="{00000000-0005-0000-0000-0000BA100000}"/>
    <cellStyle name="Percent 11 2 2" xfId="3224" xr:uid="{00000000-0005-0000-0000-0000BB100000}"/>
    <cellStyle name="Percent 11 2 2 2" xfId="4444" xr:uid="{00000000-0005-0000-0000-0000BC100000}"/>
    <cellStyle name="Percent 11 2 3" xfId="3844" xr:uid="{00000000-0005-0000-0000-0000BD100000}"/>
    <cellStyle name="Percent 11 3" xfId="2924" xr:uid="{00000000-0005-0000-0000-0000BE100000}"/>
    <cellStyle name="Percent 11 3 2" xfId="4144" xr:uid="{00000000-0005-0000-0000-0000BF100000}"/>
    <cellStyle name="Percent 11 4" xfId="3544" xr:uid="{00000000-0005-0000-0000-0000C0100000}"/>
    <cellStyle name="Percent 12" xfId="3381" xr:uid="{00000000-0005-0000-0000-0000C1100000}"/>
    <cellStyle name="Percent 2" xfId="286" xr:uid="{00000000-0005-0000-0000-0000C2100000}"/>
    <cellStyle name="Percent 2 2" xfId="455" xr:uid="{00000000-0005-0000-0000-0000C3100000}"/>
    <cellStyle name="Percent 3" xfId="400" xr:uid="{00000000-0005-0000-0000-0000C4100000}"/>
    <cellStyle name="Percent 3 2" xfId="456" xr:uid="{00000000-0005-0000-0000-0000C5100000}"/>
    <cellStyle name="Percent 4" xfId="401" xr:uid="{00000000-0005-0000-0000-0000C6100000}"/>
    <cellStyle name="Percent 4 2" xfId="457" xr:uid="{00000000-0005-0000-0000-0000C7100000}"/>
    <cellStyle name="Percent 5" xfId="402" xr:uid="{00000000-0005-0000-0000-0000C8100000}"/>
    <cellStyle name="Percent 5 2" xfId="458" xr:uid="{00000000-0005-0000-0000-0000C9100000}"/>
    <cellStyle name="Percent 6" xfId="454" xr:uid="{00000000-0005-0000-0000-0000CA100000}"/>
    <cellStyle name="Percent 7" xfId="2131" xr:uid="{00000000-0005-0000-0000-0000CB100000}"/>
    <cellStyle name="Percent 7 2" xfId="2236" xr:uid="{00000000-0005-0000-0000-0000CC100000}"/>
    <cellStyle name="Percent 8" xfId="2145" xr:uid="{00000000-0005-0000-0000-0000CD100000}"/>
    <cellStyle name="Percent 8 2" xfId="2247" xr:uid="{00000000-0005-0000-0000-0000CE100000}"/>
    <cellStyle name="Percent 8 2 2" xfId="2311" xr:uid="{00000000-0005-0000-0000-0000CF100000}"/>
    <cellStyle name="Percent 8 2 2 2" xfId="2475" xr:uid="{00000000-0005-0000-0000-0000D0100000}"/>
    <cellStyle name="Percent 8 2 2 2 2" xfId="2777" xr:uid="{00000000-0005-0000-0000-0000D1100000}"/>
    <cellStyle name="Percent 8 2 2 2 2 2" xfId="3377" xr:uid="{00000000-0005-0000-0000-0000D2100000}"/>
    <cellStyle name="Percent 8 2 2 2 2 2 2" xfId="4597" xr:uid="{00000000-0005-0000-0000-0000D3100000}"/>
    <cellStyle name="Percent 8 2 2 2 2 3" xfId="3997" xr:uid="{00000000-0005-0000-0000-0000D4100000}"/>
    <cellStyle name="Percent 8 2 2 2 3" xfId="3077" xr:uid="{00000000-0005-0000-0000-0000D5100000}"/>
    <cellStyle name="Percent 8 2 2 2 3 2" xfId="4297" xr:uid="{00000000-0005-0000-0000-0000D6100000}"/>
    <cellStyle name="Percent 8 2 2 2 4" xfId="3697" xr:uid="{00000000-0005-0000-0000-0000D7100000}"/>
    <cellStyle name="Percent 8 2 2 3" xfId="2617" xr:uid="{00000000-0005-0000-0000-0000D8100000}"/>
    <cellStyle name="Percent 8 2 2 3 2" xfId="3217" xr:uid="{00000000-0005-0000-0000-0000D9100000}"/>
    <cellStyle name="Percent 8 2 2 3 2 2" xfId="4437" xr:uid="{00000000-0005-0000-0000-0000DA100000}"/>
    <cellStyle name="Percent 8 2 2 3 3" xfId="3837" xr:uid="{00000000-0005-0000-0000-0000DB100000}"/>
    <cellStyle name="Percent 8 2 2 4" xfId="2917" xr:uid="{00000000-0005-0000-0000-0000DC100000}"/>
    <cellStyle name="Percent 8 2 2 4 2" xfId="4137" xr:uid="{00000000-0005-0000-0000-0000DD100000}"/>
    <cellStyle name="Percent 8 2 2 5" xfId="3537" xr:uid="{00000000-0005-0000-0000-0000DE100000}"/>
    <cellStyle name="Percent 8 2 3" xfId="2411" xr:uid="{00000000-0005-0000-0000-0000DF100000}"/>
    <cellStyle name="Percent 8 2 3 2" xfId="2713" xr:uid="{00000000-0005-0000-0000-0000E0100000}"/>
    <cellStyle name="Percent 8 2 3 2 2" xfId="3313" xr:uid="{00000000-0005-0000-0000-0000E1100000}"/>
    <cellStyle name="Percent 8 2 3 2 2 2" xfId="4533" xr:uid="{00000000-0005-0000-0000-0000E2100000}"/>
    <cellStyle name="Percent 8 2 3 2 3" xfId="3933" xr:uid="{00000000-0005-0000-0000-0000E3100000}"/>
    <cellStyle name="Percent 8 2 3 3" xfId="3013" xr:uid="{00000000-0005-0000-0000-0000E4100000}"/>
    <cellStyle name="Percent 8 2 3 3 2" xfId="4233" xr:uid="{00000000-0005-0000-0000-0000E5100000}"/>
    <cellStyle name="Percent 8 2 3 4" xfId="3633" xr:uid="{00000000-0005-0000-0000-0000E6100000}"/>
    <cellStyle name="Percent 8 2 4" xfId="2550" xr:uid="{00000000-0005-0000-0000-0000E7100000}"/>
    <cellStyle name="Percent 8 2 4 2" xfId="3150" xr:uid="{00000000-0005-0000-0000-0000E8100000}"/>
    <cellStyle name="Percent 8 2 4 2 2" xfId="4370" xr:uid="{00000000-0005-0000-0000-0000E9100000}"/>
    <cellStyle name="Percent 8 2 4 3" xfId="3770" xr:uid="{00000000-0005-0000-0000-0000EA100000}"/>
    <cellStyle name="Percent 8 2 5" xfId="2850" xr:uid="{00000000-0005-0000-0000-0000EB100000}"/>
    <cellStyle name="Percent 8 2 5 2" xfId="4070" xr:uid="{00000000-0005-0000-0000-0000EC100000}"/>
    <cellStyle name="Percent 8 2 6" xfId="3473" xr:uid="{00000000-0005-0000-0000-0000ED100000}"/>
    <cellStyle name="Percent 8 3" xfId="2154" xr:uid="{00000000-0005-0000-0000-0000EE100000}"/>
    <cellStyle name="Percent 8 4" xfId="2360" xr:uid="{00000000-0005-0000-0000-0000EF100000}"/>
    <cellStyle name="Percent 8 4 2" xfId="2662" xr:uid="{00000000-0005-0000-0000-0000F0100000}"/>
    <cellStyle name="Percent 8 4 2 2" xfId="3262" xr:uid="{00000000-0005-0000-0000-0000F1100000}"/>
    <cellStyle name="Percent 8 4 2 2 2" xfId="4482" xr:uid="{00000000-0005-0000-0000-0000F2100000}"/>
    <cellStyle name="Percent 8 4 2 3" xfId="3882" xr:uid="{00000000-0005-0000-0000-0000F3100000}"/>
    <cellStyle name="Percent 8 4 3" xfId="2962" xr:uid="{00000000-0005-0000-0000-0000F4100000}"/>
    <cellStyle name="Percent 8 4 3 2" xfId="4182" xr:uid="{00000000-0005-0000-0000-0000F5100000}"/>
    <cellStyle name="Percent 8 4 4" xfId="3582" xr:uid="{00000000-0005-0000-0000-0000F6100000}"/>
    <cellStyle name="Percent 8 5" xfId="3422" xr:uid="{00000000-0005-0000-0000-0000F7100000}"/>
    <cellStyle name="Percent 9" xfId="2144" xr:uid="{00000000-0005-0000-0000-0000F8100000}"/>
    <cellStyle name="Percent 9 2" xfId="2310" xr:uid="{00000000-0005-0000-0000-0000F9100000}"/>
    <cellStyle name="Percent 9 2 2" xfId="2474" xr:uid="{00000000-0005-0000-0000-0000FA100000}"/>
    <cellStyle name="Percent 9 2 2 2" xfId="2776" xr:uid="{00000000-0005-0000-0000-0000FB100000}"/>
    <cellStyle name="Percent 9 2 2 2 2" xfId="3376" xr:uid="{00000000-0005-0000-0000-0000FC100000}"/>
    <cellStyle name="Percent 9 2 2 2 2 2" xfId="4596" xr:uid="{00000000-0005-0000-0000-0000FD100000}"/>
    <cellStyle name="Percent 9 2 2 2 3" xfId="3996" xr:uid="{00000000-0005-0000-0000-0000FE100000}"/>
    <cellStyle name="Percent 9 2 2 3" xfId="3076" xr:uid="{00000000-0005-0000-0000-0000FF100000}"/>
    <cellStyle name="Percent 9 2 2 3 2" xfId="4296" xr:uid="{00000000-0005-0000-0000-000000110000}"/>
    <cellStyle name="Percent 9 2 2 4" xfId="3696" xr:uid="{00000000-0005-0000-0000-000001110000}"/>
    <cellStyle name="Percent 9 2 3" xfId="2616" xr:uid="{00000000-0005-0000-0000-000002110000}"/>
    <cellStyle name="Percent 9 2 3 2" xfId="3216" xr:uid="{00000000-0005-0000-0000-000003110000}"/>
    <cellStyle name="Percent 9 2 3 2 2" xfId="4436" xr:uid="{00000000-0005-0000-0000-000004110000}"/>
    <cellStyle name="Percent 9 2 3 3" xfId="3836" xr:uid="{00000000-0005-0000-0000-000005110000}"/>
    <cellStyle name="Percent 9 2 4" xfId="2916" xr:uid="{00000000-0005-0000-0000-000006110000}"/>
    <cellStyle name="Percent 9 2 4 2" xfId="4136" xr:uid="{00000000-0005-0000-0000-000007110000}"/>
    <cellStyle name="Percent 9 2 5" xfId="3536" xr:uid="{00000000-0005-0000-0000-000008110000}"/>
    <cellStyle name="Percent 9 3" xfId="2359" xr:uid="{00000000-0005-0000-0000-000009110000}"/>
    <cellStyle name="Percent 9 3 2" xfId="2661" xr:uid="{00000000-0005-0000-0000-00000A110000}"/>
    <cellStyle name="Percent 9 3 2 2" xfId="3261" xr:uid="{00000000-0005-0000-0000-00000B110000}"/>
    <cellStyle name="Percent 9 3 2 2 2" xfId="4481" xr:uid="{00000000-0005-0000-0000-00000C110000}"/>
    <cellStyle name="Percent 9 3 2 3" xfId="3881" xr:uid="{00000000-0005-0000-0000-00000D110000}"/>
    <cellStyle name="Percent 9 3 3" xfId="2961" xr:uid="{00000000-0005-0000-0000-00000E110000}"/>
    <cellStyle name="Percent 9 3 3 2" xfId="4181" xr:uid="{00000000-0005-0000-0000-00000F110000}"/>
    <cellStyle name="Percent 9 3 4" xfId="3581" xr:uid="{00000000-0005-0000-0000-000010110000}"/>
    <cellStyle name="Percent 9 4" xfId="2549" xr:uid="{00000000-0005-0000-0000-000011110000}"/>
    <cellStyle name="Percent 9 4 2" xfId="3149" xr:uid="{00000000-0005-0000-0000-000012110000}"/>
    <cellStyle name="Percent 9 4 2 2" xfId="4369" xr:uid="{00000000-0005-0000-0000-000013110000}"/>
    <cellStyle name="Percent 9 4 3" xfId="3769" xr:uid="{00000000-0005-0000-0000-000014110000}"/>
    <cellStyle name="Percent 9 5" xfId="2849" xr:uid="{00000000-0005-0000-0000-000015110000}"/>
    <cellStyle name="Percent 9 5 2" xfId="4069" xr:uid="{00000000-0005-0000-0000-000016110000}"/>
    <cellStyle name="Percent 9 6" xfId="3421" xr:uid="{00000000-0005-0000-0000-000017110000}"/>
    <cellStyle name="Prozent_SubCatperStud" xfId="287" xr:uid="{00000000-0005-0000-0000-000018110000}"/>
    <cellStyle name="row" xfId="288" xr:uid="{00000000-0005-0000-0000-000019110000}"/>
    <cellStyle name="RowCodes" xfId="289" xr:uid="{00000000-0005-0000-0000-00001A110000}"/>
    <cellStyle name="Row-Col Headings" xfId="290" xr:uid="{00000000-0005-0000-0000-00001B110000}"/>
    <cellStyle name="RowTitles" xfId="291" xr:uid="{00000000-0005-0000-0000-00001C110000}"/>
    <cellStyle name="RowTitles1-Detail" xfId="292" xr:uid="{00000000-0005-0000-0000-00001D110000}"/>
    <cellStyle name="RowTitles-Col2" xfId="293" xr:uid="{00000000-0005-0000-0000-00001E110000}"/>
    <cellStyle name="RowTitles-Detail" xfId="294" xr:uid="{00000000-0005-0000-0000-00001F110000}"/>
    <cellStyle name="SAPBEXaggData" xfId="403" xr:uid="{00000000-0005-0000-0000-000020110000}"/>
    <cellStyle name="SAPBEXaggData 10" xfId="1012" xr:uid="{00000000-0005-0000-0000-000021110000}"/>
    <cellStyle name="SAPBEXaggData 2" xfId="506" xr:uid="{00000000-0005-0000-0000-000022110000}"/>
    <cellStyle name="SAPBEXaggData 2 2" xfId="614" xr:uid="{00000000-0005-0000-0000-000023110000}"/>
    <cellStyle name="SAPBEXaggData 2 2 2" xfId="883" xr:uid="{00000000-0005-0000-0000-000024110000}"/>
    <cellStyle name="SAPBEXaggData 2 2 2 2" xfId="1451" xr:uid="{00000000-0005-0000-0000-000025110000}"/>
    <cellStyle name="SAPBEXaggData 2 2 2 3" xfId="2000" xr:uid="{00000000-0005-0000-0000-000026110000}"/>
    <cellStyle name="SAPBEXaggData 2 2 3" xfId="1182" xr:uid="{00000000-0005-0000-0000-000027110000}"/>
    <cellStyle name="SAPBEXaggData 2 2 4" xfId="1731" xr:uid="{00000000-0005-0000-0000-000028110000}"/>
    <cellStyle name="SAPBEXaggData 2 3" xfId="778" xr:uid="{00000000-0005-0000-0000-000029110000}"/>
    <cellStyle name="SAPBEXaggData 2 3 2" xfId="1346" xr:uid="{00000000-0005-0000-0000-00002A110000}"/>
    <cellStyle name="SAPBEXaggData 2 3 3" xfId="1895" xr:uid="{00000000-0005-0000-0000-00002B110000}"/>
    <cellStyle name="SAPBEXaggData 2 4" xfId="1075" xr:uid="{00000000-0005-0000-0000-00002C110000}"/>
    <cellStyle name="SAPBEXaggData 2 5" xfId="1624" xr:uid="{00000000-0005-0000-0000-00002D110000}"/>
    <cellStyle name="SAPBEXaggData 3" xfId="512" xr:uid="{00000000-0005-0000-0000-00002E110000}"/>
    <cellStyle name="SAPBEXaggData 3 2" xfId="620" xr:uid="{00000000-0005-0000-0000-00002F110000}"/>
    <cellStyle name="SAPBEXaggData 3 2 2" xfId="889" xr:uid="{00000000-0005-0000-0000-000030110000}"/>
    <cellStyle name="SAPBEXaggData 3 2 2 2" xfId="1457" xr:uid="{00000000-0005-0000-0000-000031110000}"/>
    <cellStyle name="SAPBEXaggData 3 2 2 3" xfId="2006" xr:uid="{00000000-0005-0000-0000-000032110000}"/>
    <cellStyle name="SAPBEXaggData 3 2 3" xfId="1188" xr:uid="{00000000-0005-0000-0000-000033110000}"/>
    <cellStyle name="SAPBEXaggData 3 2 4" xfId="1737" xr:uid="{00000000-0005-0000-0000-000034110000}"/>
    <cellStyle name="SAPBEXaggData 3 3" xfId="784" xr:uid="{00000000-0005-0000-0000-000035110000}"/>
    <cellStyle name="SAPBEXaggData 3 3 2" xfId="1352" xr:uid="{00000000-0005-0000-0000-000036110000}"/>
    <cellStyle name="SAPBEXaggData 3 3 3" xfId="1901" xr:uid="{00000000-0005-0000-0000-000037110000}"/>
    <cellStyle name="SAPBEXaggData 3 4" xfId="1081" xr:uid="{00000000-0005-0000-0000-000038110000}"/>
    <cellStyle name="SAPBEXaggData 3 5" xfId="1630" xr:uid="{00000000-0005-0000-0000-000039110000}"/>
    <cellStyle name="SAPBEXaggData 4" xfId="522" xr:uid="{00000000-0005-0000-0000-00003A110000}"/>
    <cellStyle name="SAPBEXaggData 4 2" xfId="630" xr:uid="{00000000-0005-0000-0000-00003B110000}"/>
    <cellStyle name="SAPBEXaggData 4 2 2" xfId="899" xr:uid="{00000000-0005-0000-0000-00003C110000}"/>
    <cellStyle name="SAPBEXaggData 4 2 2 2" xfId="1467" xr:uid="{00000000-0005-0000-0000-00003D110000}"/>
    <cellStyle name="SAPBEXaggData 4 2 2 3" xfId="2016" xr:uid="{00000000-0005-0000-0000-00003E110000}"/>
    <cellStyle name="SAPBEXaggData 4 2 3" xfId="1198" xr:uid="{00000000-0005-0000-0000-00003F110000}"/>
    <cellStyle name="SAPBEXaggData 4 2 4" xfId="1747" xr:uid="{00000000-0005-0000-0000-000040110000}"/>
    <cellStyle name="SAPBEXaggData 4 3" xfId="794" xr:uid="{00000000-0005-0000-0000-000041110000}"/>
    <cellStyle name="SAPBEXaggData 4 3 2" xfId="1362" xr:uid="{00000000-0005-0000-0000-000042110000}"/>
    <cellStyle name="SAPBEXaggData 4 3 3" xfId="1911" xr:uid="{00000000-0005-0000-0000-000043110000}"/>
    <cellStyle name="SAPBEXaggData 4 4" xfId="1091" xr:uid="{00000000-0005-0000-0000-000044110000}"/>
    <cellStyle name="SAPBEXaggData 4 5" xfId="1640" xr:uid="{00000000-0005-0000-0000-000045110000}"/>
    <cellStyle name="SAPBEXaggData 5" xfId="476" xr:uid="{00000000-0005-0000-0000-000046110000}"/>
    <cellStyle name="SAPBEXaggData 5 2" xfId="584" xr:uid="{00000000-0005-0000-0000-000047110000}"/>
    <cellStyle name="SAPBEXaggData 5 2 2" xfId="853" xr:uid="{00000000-0005-0000-0000-000048110000}"/>
    <cellStyle name="SAPBEXaggData 5 2 2 2" xfId="1421" xr:uid="{00000000-0005-0000-0000-000049110000}"/>
    <cellStyle name="SAPBEXaggData 5 2 2 3" xfId="1970" xr:uid="{00000000-0005-0000-0000-00004A110000}"/>
    <cellStyle name="SAPBEXaggData 5 2 3" xfId="1152" xr:uid="{00000000-0005-0000-0000-00004B110000}"/>
    <cellStyle name="SAPBEXaggData 5 2 4" xfId="1701" xr:uid="{00000000-0005-0000-0000-00004C110000}"/>
    <cellStyle name="SAPBEXaggData 5 3" xfId="468" xr:uid="{00000000-0005-0000-0000-00004D110000}"/>
    <cellStyle name="SAPBEXaggData 5 3 2" xfId="1037" xr:uid="{00000000-0005-0000-0000-00004E110000}"/>
    <cellStyle name="SAPBEXaggData 5 3 3" xfId="1586" xr:uid="{00000000-0005-0000-0000-00004F110000}"/>
    <cellStyle name="SAPBEXaggData 5 4" xfId="1045" xr:uid="{00000000-0005-0000-0000-000050110000}"/>
    <cellStyle name="SAPBEXaggData 5 5" xfId="1594" xr:uid="{00000000-0005-0000-0000-000051110000}"/>
    <cellStyle name="SAPBEXaggData 6" xfId="518" xr:uid="{00000000-0005-0000-0000-000052110000}"/>
    <cellStyle name="SAPBEXaggData 6 2" xfId="626" xr:uid="{00000000-0005-0000-0000-000053110000}"/>
    <cellStyle name="SAPBEXaggData 6 2 2" xfId="895" xr:uid="{00000000-0005-0000-0000-000054110000}"/>
    <cellStyle name="SAPBEXaggData 6 2 2 2" xfId="1463" xr:uid="{00000000-0005-0000-0000-000055110000}"/>
    <cellStyle name="SAPBEXaggData 6 2 2 3" xfId="2012" xr:uid="{00000000-0005-0000-0000-000056110000}"/>
    <cellStyle name="SAPBEXaggData 6 2 3" xfId="1194" xr:uid="{00000000-0005-0000-0000-000057110000}"/>
    <cellStyle name="SAPBEXaggData 6 2 4" xfId="1743" xr:uid="{00000000-0005-0000-0000-000058110000}"/>
    <cellStyle name="SAPBEXaggData 6 3" xfId="790" xr:uid="{00000000-0005-0000-0000-000059110000}"/>
    <cellStyle name="SAPBEXaggData 6 3 2" xfId="1358" xr:uid="{00000000-0005-0000-0000-00005A110000}"/>
    <cellStyle name="SAPBEXaggData 6 3 3" xfId="1907" xr:uid="{00000000-0005-0000-0000-00005B110000}"/>
    <cellStyle name="SAPBEXaggData 6 4" xfId="1087" xr:uid="{00000000-0005-0000-0000-00005C110000}"/>
    <cellStyle name="SAPBEXaggData 6 5" xfId="1636" xr:uid="{00000000-0005-0000-0000-00005D110000}"/>
    <cellStyle name="SAPBEXaggData 7" xfId="564" xr:uid="{00000000-0005-0000-0000-00005E110000}"/>
    <cellStyle name="SAPBEXaggData 7 2" xfId="834" xr:uid="{00000000-0005-0000-0000-00005F110000}"/>
    <cellStyle name="SAPBEXaggData 7 2 2" xfId="1402" xr:uid="{00000000-0005-0000-0000-000060110000}"/>
    <cellStyle name="SAPBEXaggData 7 2 3" xfId="1951" xr:uid="{00000000-0005-0000-0000-000061110000}"/>
    <cellStyle name="SAPBEXaggData 7 3" xfId="1133" xr:uid="{00000000-0005-0000-0000-000062110000}"/>
    <cellStyle name="SAPBEXaggData 7 4" xfId="1682" xr:uid="{00000000-0005-0000-0000-000063110000}"/>
    <cellStyle name="SAPBEXaggData 8" xfId="470" xr:uid="{00000000-0005-0000-0000-000064110000}"/>
    <cellStyle name="SAPBEXaggData 8 2" xfId="1039" xr:uid="{00000000-0005-0000-0000-000065110000}"/>
    <cellStyle name="SAPBEXaggData 8 3" xfId="1588" xr:uid="{00000000-0005-0000-0000-000066110000}"/>
    <cellStyle name="SAPBEXaggData 9" xfId="1022" xr:uid="{00000000-0005-0000-0000-000067110000}"/>
    <cellStyle name="ss1" xfId="295" xr:uid="{00000000-0005-0000-0000-000068110000}"/>
    <cellStyle name="ss10" xfId="296" xr:uid="{00000000-0005-0000-0000-000069110000}"/>
    <cellStyle name="ss11" xfId="297" xr:uid="{00000000-0005-0000-0000-00006A110000}"/>
    <cellStyle name="ss12" xfId="298" xr:uid="{00000000-0005-0000-0000-00006B110000}"/>
    <cellStyle name="ss13" xfId="299" xr:uid="{00000000-0005-0000-0000-00006C110000}"/>
    <cellStyle name="ss14" xfId="300" xr:uid="{00000000-0005-0000-0000-00006D110000}"/>
    <cellStyle name="ss15" xfId="301" xr:uid="{00000000-0005-0000-0000-00006E110000}"/>
    <cellStyle name="ss16" xfId="302" xr:uid="{00000000-0005-0000-0000-00006F110000}"/>
    <cellStyle name="ss17" xfId="303" xr:uid="{00000000-0005-0000-0000-000070110000}"/>
    <cellStyle name="ss18" xfId="304" xr:uid="{00000000-0005-0000-0000-000071110000}"/>
    <cellStyle name="ss19" xfId="305" xr:uid="{00000000-0005-0000-0000-000072110000}"/>
    <cellStyle name="ss2" xfId="306" xr:uid="{00000000-0005-0000-0000-000073110000}"/>
    <cellStyle name="ss20" xfId="307" xr:uid="{00000000-0005-0000-0000-000074110000}"/>
    <cellStyle name="ss21" xfId="308" xr:uid="{00000000-0005-0000-0000-000075110000}"/>
    <cellStyle name="ss22" xfId="309" xr:uid="{00000000-0005-0000-0000-000076110000}"/>
    <cellStyle name="ss3" xfId="310" xr:uid="{00000000-0005-0000-0000-000077110000}"/>
    <cellStyle name="ss4" xfId="311" xr:uid="{00000000-0005-0000-0000-000078110000}"/>
    <cellStyle name="ss5" xfId="312" xr:uid="{00000000-0005-0000-0000-000079110000}"/>
    <cellStyle name="ss6" xfId="313" xr:uid="{00000000-0005-0000-0000-00007A110000}"/>
    <cellStyle name="ss7" xfId="314" xr:uid="{00000000-0005-0000-0000-00007B110000}"/>
    <cellStyle name="ss8" xfId="315" xr:uid="{00000000-0005-0000-0000-00007C110000}"/>
    <cellStyle name="ss9" xfId="316" xr:uid="{00000000-0005-0000-0000-00007D110000}"/>
    <cellStyle name="Standaard 2" xfId="317" xr:uid="{00000000-0005-0000-0000-00007E110000}"/>
    <cellStyle name="Standaard 3" xfId="318" xr:uid="{00000000-0005-0000-0000-00007F110000}"/>
    <cellStyle name="Standard_cpi-mp-be-stats" xfId="319" xr:uid="{00000000-0005-0000-0000-000080110000}"/>
    <cellStyle name="Style 1" xfId="320" xr:uid="{00000000-0005-0000-0000-000081110000}"/>
    <cellStyle name="Style 1 2" xfId="405" xr:uid="{00000000-0005-0000-0000-000082110000}"/>
    <cellStyle name="Style 1 3" xfId="406" xr:uid="{00000000-0005-0000-0000-000083110000}"/>
    <cellStyle name="Style 1 4" xfId="440" xr:uid="{00000000-0005-0000-0000-000084110000}"/>
    <cellStyle name="Style 1 4 2" xfId="460" xr:uid="{00000000-0005-0000-0000-000085110000}"/>
    <cellStyle name="Style 1 5" xfId="404" xr:uid="{00000000-0005-0000-0000-000086110000}"/>
    <cellStyle name="Style 1 6" xfId="2220" xr:uid="{00000000-0005-0000-0000-000087110000}"/>
    <cellStyle name="Style 2" xfId="321" xr:uid="{00000000-0005-0000-0000-000088110000}"/>
    <cellStyle name="Table No." xfId="322" xr:uid="{00000000-0005-0000-0000-000089110000}"/>
    <cellStyle name="Table Title" xfId="323" xr:uid="{00000000-0005-0000-0000-00008A110000}"/>
    <cellStyle name="Tagline" xfId="324" xr:uid="{00000000-0005-0000-0000-00008B110000}"/>
    <cellStyle name="temp" xfId="325" xr:uid="{00000000-0005-0000-0000-00008C110000}"/>
    <cellStyle name="test" xfId="347" xr:uid="{00000000-0005-0000-0000-00008D110000}"/>
    <cellStyle name="Testo avviso" xfId="326" xr:uid="{00000000-0005-0000-0000-00008E110000}"/>
    <cellStyle name="Testo descrittivo" xfId="327" xr:uid="{00000000-0005-0000-0000-00008F110000}"/>
    <cellStyle name="Title" xfId="46" builtinId="15" customBuiltin="1"/>
    <cellStyle name="Title 1" xfId="328" xr:uid="{00000000-0005-0000-0000-000091110000}"/>
    <cellStyle name="Title 2" xfId="43" xr:uid="{00000000-0005-0000-0000-000092110000}"/>
    <cellStyle name="Title 2 2" xfId="131" xr:uid="{00000000-0005-0000-0000-000093110000}"/>
    <cellStyle name="Title 3" xfId="407" xr:uid="{00000000-0005-0000-0000-000094110000}"/>
    <cellStyle name="Title 4" xfId="370" xr:uid="{00000000-0005-0000-0000-000095110000}"/>
    <cellStyle name="Title 5" xfId="2166" xr:uid="{00000000-0005-0000-0000-000096110000}"/>
    <cellStyle name="title1" xfId="329" xr:uid="{00000000-0005-0000-0000-000097110000}"/>
    <cellStyle name="Titolo" xfId="330" xr:uid="{00000000-0005-0000-0000-000098110000}"/>
    <cellStyle name="Titolo 1" xfId="331" xr:uid="{00000000-0005-0000-0000-000099110000}"/>
    <cellStyle name="Titolo 2" xfId="332" xr:uid="{00000000-0005-0000-0000-00009A110000}"/>
    <cellStyle name="Titolo 3" xfId="333" xr:uid="{00000000-0005-0000-0000-00009B110000}"/>
    <cellStyle name="Titolo 4" xfId="334" xr:uid="{00000000-0005-0000-0000-00009C110000}"/>
    <cellStyle name="Titolo_SSI2012-Finaldata_JRCresults_2003" xfId="335" xr:uid="{00000000-0005-0000-0000-00009D110000}"/>
    <cellStyle name="Totaal 2" xfId="336" xr:uid="{00000000-0005-0000-0000-00009E110000}"/>
    <cellStyle name="Total" xfId="62" builtinId="25" customBuiltin="1"/>
    <cellStyle name="Total 2" xfId="44" xr:uid="{00000000-0005-0000-0000-0000A0110000}"/>
    <cellStyle name="Total 2 2" xfId="132" xr:uid="{00000000-0005-0000-0000-0000A1110000}"/>
    <cellStyle name="Total 3" xfId="408" xr:uid="{00000000-0005-0000-0000-0000A2110000}"/>
    <cellStyle name="Total 3 10" xfId="1023" xr:uid="{00000000-0005-0000-0000-0000A3110000}"/>
    <cellStyle name="Total 3 11" xfId="1011" xr:uid="{00000000-0005-0000-0000-0000A4110000}"/>
    <cellStyle name="Total 3 2" xfId="437" xr:uid="{00000000-0005-0000-0000-0000A5110000}"/>
    <cellStyle name="Total 3 3" xfId="510" xr:uid="{00000000-0005-0000-0000-0000A6110000}"/>
    <cellStyle name="Total 3 3 2" xfId="618" xr:uid="{00000000-0005-0000-0000-0000A7110000}"/>
    <cellStyle name="Total 3 3 2 2" xfId="887" xr:uid="{00000000-0005-0000-0000-0000A8110000}"/>
    <cellStyle name="Total 3 3 2 2 2" xfId="1455" xr:uid="{00000000-0005-0000-0000-0000A9110000}"/>
    <cellStyle name="Total 3 3 2 2 3" xfId="2004" xr:uid="{00000000-0005-0000-0000-0000AA110000}"/>
    <cellStyle name="Total 3 3 2 3" xfId="1186" xr:uid="{00000000-0005-0000-0000-0000AB110000}"/>
    <cellStyle name="Total 3 3 2 4" xfId="1735" xr:uid="{00000000-0005-0000-0000-0000AC110000}"/>
    <cellStyle name="Total 3 3 3" xfId="782" xr:uid="{00000000-0005-0000-0000-0000AD110000}"/>
    <cellStyle name="Total 3 3 3 2" xfId="1350" xr:uid="{00000000-0005-0000-0000-0000AE110000}"/>
    <cellStyle name="Total 3 3 3 3" xfId="1899" xr:uid="{00000000-0005-0000-0000-0000AF110000}"/>
    <cellStyle name="Total 3 3 4" xfId="1079" xr:uid="{00000000-0005-0000-0000-0000B0110000}"/>
    <cellStyle name="Total 3 3 5" xfId="1628" xr:uid="{00000000-0005-0000-0000-0000B1110000}"/>
    <cellStyle name="Total 3 4" xfId="504" xr:uid="{00000000-0005-0000-0000-0000B2110000}"/>
    <cellStyle name="Total 3 4 2" xfId="612" xr:uid="{00000000-0005-0000-0000-0000B3110000}"/>
    <cellStyle name="Total 3 4 2 2" xfId="881" xr:uid="{00000000-0005-0000-0000-0000B4110000}"/>
    <cellStyle name="Total 3 4 2 2 2" xfId="1449" xr:uid="{00000000-0005-0000-0000-0000B5110000}"/>
    <cellStyle name="Total 3 4 2 2 3" xfId="1998" xr:uid="{00000000-0005-0000-0000-0000B6110000}"/>
    <cellStyle name="Total 3 4 2 3" xfId="1180" xr:uid="{00000000-0005-0000-0000-0000B7110000}"/>
    <cellStyle name="Total 3 4 2 4" xfId="1729" xr:uid="{00000000-0005-0000-0000-0000B8110000}"/>
    <cellStyle name="Total 3 4 3" xfId="776" xr:uid="{00000000-0005-0000-0000-0000B9110000}"/>
    <cellStyle name="Total 3 4 3 2" xfId="1344" xr:uid="{00000000-0005-0000-0000-0000BA110000}"/>
    <cellStyle name="Total 3 4 3 3" xfId="1893" xr:uid="{00000000-0005-0000-0000-0000BB110000}"/>
    <cellStyle name="Total 3 4 4" xfId="1073" xr:uid="{00000000-0005-0000-0000-0000BC110000}"/>
    <cellStyle name="Total 3 4 5" xfId="1622" xr:uid="{00000000-0005-0000-0000-0000BD110000}"/>
    <cellStyle name="Total 3 5" xfId="535" xr:uid="{00000000-0005-0000-0000-0000BE110000}"/>
    <cellStyle name="Total 3 5 2" xfId="643" xr:uid="{00000000-0005-0000-0000-0000BF110000}"/>
    <cellStyle name="Total 3 5 2 2" xfId="912" xr:uid="{00000000-0005-0000-0000-0000C0110000}"/>
    <cellStyle name="Total 3 5 2 2 2" xfId="1480" xr:uid="{00000000-0005-0000-0000-0000C1110000}"/>
    <cellStyle name="Total 3 5 2 2 3" xfId="2029" xr:uid="{00000000-0005-0000-0000-0000C2110000}"/>
    <cellStyle name="Total 3 5 2 3" xfId="1211" xr:uid="{00000000-0005-0000-0000-0000C3110000}"/>
    <cellStyle name="Total 3 5 2 4" xfId="1760" xr:uid="{00000000-0005-0000-0000-0000C4110000}"/>
    <cellStyle name="Total 3 5 3" xfId="807" xr:uid="{00000000-0005-0000-0000-0000C5110000}"/>
    <cellStyle name="Total 3 5 3 2" xfId="1375" xr:uid="{00000000-0005-0000-0000-0000C6110000}"/>
    <cellStyle name="Total 3 5 3 3" xfId="1924" xr:uid="{00000000-0005-0000-0000-0000C7110000}"/>
    <cellStyle name="Total 3 5 4" xfId="1104" xr:uid="{00000000-0005-0000-0000-0000C8110000}"/>
    <cellStyle name="Total 3 5 5" xfId="1653" xr:uid="{00000000-0005-0000-0000-0000C9110000}"/>
    <cellStyle name="Total 3 6" xfId="471" xr:uid="{00000000-0005-0000-0000-0000CA110000}"/>
    <cellStyle name="Total 3 6 2" xfId="579" xr:uid="{00000000-0005-0000-0000-0000CB110000}"/>
    <cellStyle name="Total 3 6 2 2" xfId="848" xr:uid="{00000000-0005-0000-0000-0000CC110000}"/>
    <cellStyle name="Total 3 6 2 2 2" xfId="1416" xr:uid="{00000000-0005-0000-0000-0000CD110000}"/>
    <cellStyle name="Total 3 6 2 2 3" xfId="1965" xr:uid="{00000000-0005-0000-0000-0000CE110000}"/>
    <cellStyle name="Total 3 6 2 3" xfId="1147" xr:uid="{00000000-0005-0000-0000-0000CF110000}"/>
    <cellStyle name="Total 3 6 2 4" xfId="1696" xr:uid="{00000000-0005-0000-0000-0000D0110000}"/>
    <cellStyle name="Total 3 6 3" xfId="469" xr:uid="{00000000-0005-0000-0000-0000D1110000}"/>
    <cellStyle name="Total 3 6 3 2" xfId="1038" xr:uid="{00000000-0005-0000-0000-0000D2110000}"/>
    <cellStyle name="Total 3 6 3 3" xfId="1587" xr:uid="{00000000-0005-0000-0000-0000D3110000}"/>
    <cellStyle name="Total 3 6 4" xfId="1040" xr:uid="{00000000-0005-0000-0000-0000D4110000}"/>
    <cellStyle name="Total 3 6 5" xfId="1589" xr:uid="{00000000-0005-0000-0000-0000D5110000}"/>
    <cellStyle name="Total 3 7" xfId="515" xr:uid="{00000000-0005-0000-0000-0000D6110000}"/>
    <cellStyle name="Total 3 7 2" xfId="623" xr:uid="{00000000-0005-0000-0000-0000D7110000}"/>
    <cellStyle name="Total 3 7 2 2" xfId="892" xr:uid="{00000000-0005-0000-0000-0000D8110000}"/>
    <cellStyle name="Total 3 7 2 2 2" xfId="1460" xr:uid="{00000000-0005-0000-0000-0000D9110000}"/>
    <cellStyle name="Total 3 7 2 2 3" xfId="2009" xr:uid="{00000000-0005-0000-0000-0000DA110000}"/>
    <cellStyle name="Total 3 7 2 3" xfId="1191" xr:uid="{00000000-0005-0000-0000-0000DB110000}"/>
    <cellStyle name="Total 3 7 2 4" xfId="1740" xr:uid="{00000000-0005-0000-0000-0000DC110000}"/>
    <cellStyle name="Total 3 7 3" xfId="787" xr:uid="{00000000-0005-0000-0000-0000DD110000}"/>
    <cellStyle name="Total 3 7 3 2" xfId="1355" xr:uid="{00000000-0005-0000-0000-0000DE110000}"/>
    <cellStyle name="Total 3 7 3 3" xfId="1904" xr:uid="{00000000-0005-0000-0000-0000DF110000}"/>
    <cellStyle name="Total 3 7 4" xfId="1084" xr:uid="{00000000-0005-0000-0000-0000E0110000}"/>
    <cellStyle name="Total 3 7 5" xfId="1633" xr:uid="{00000000-0005-0000-0000-0000E1110000}"/>
    <cellStyle name="Total 3 8" xfId="573" xr:uid="{00000000-0005-0000-0000-0000E2110000}"/>
    <cellStyle name="Total 3 8 2" xfId="843" xr:uid="{00000000-0005-0000-0000-0000E3110000}"/>
    <cellStyle name="Total 3 8 2 2" xfId="1411" xr:uid="{00000000-0005-0000-0000-0000E4110000}"/>
    <cellStyle name="Total 3 8 2 3" xfId="1960" xr:uid="{00000000-0005-0000-0000-0000E5110000}"/>
    <cellStyle name="Total 3 8 3" xfId="1142" xr:uid="{00000000-0005-0000-0000-0000E6110000}"/>
    <cellStyle name="Total 3 8 4" xfId="1691" xr:uid="{00000000-0005-0000-0000-0000E7110000}"/>
    <cellStyle name="Total 3 9" xfId="745" xr:uid="{00000000-0005-0000-0000-0000E8110000}"/>
    <cellStyle name="Total 3 9 2" xfId="1313" xr:uid="{00000000-0005-0000-0000-0000E9110000}"/>
    <cellStyle name="Total 3 9 3" xfId="1862" xr:uid="{00000000-0005-0000-0000-0000EA110000}"/>
    <cellStyle name="Total 4" xfId="371" xr:uid="{00000000-0005-0000-0000-0000EB110000}"/>
    <cellStyle name="Total 5" xfId="2182" xr:uid="{00000000-0005-0000-0000-0000EC110000}"/>
    <cellStyle name="Totale" xfId="337" xr:uid="{00000000-0005-0000-0000-0000ED110000}"/>
    <cellStyle name="Uitvoer 2" xfId="338" xr:uid="{00000000-0005-0000-0000-0000EE110000}"/>
    <cellStyle name="Valore non valido" xfId="339" xr:uid="{00000000-0005-0000-0000-0000EF110000}"/>
    <cellStyle name="Valore valido" xfId="340" xr:uid="{00000000-0005-0000-0000-0000F0110000}"/>
    <cellStyle name="Verklarende tekst 2" xfId="341" xr:uid="{00000000-0005-0000-0000-0000F1110000}"/>
    <cellStyle name="Waarschuwingstekst 2" xfId="342" xr:uid="{00000000-0005-0000-0000-0000F2110000}"/>
    <cellStyle name="Währung [0]_Germany" xfId="343" xr:uid="{00000000-0005-0000-0000-0000F3110000}"/>
    <cellStyle name="Währung_Germany" xfId="344" xr:uid="{00000000-0005-0000-0000-0000F4110000}"/>
    <cellStyle name="Warning Text" xfId="59" builtinId="11" customBuiltin="1"/>
    <cellStyle name="Warning Text 2" xfId="45" xr:uid="{00000000-0005-0000-0000-0000F6110000}"/>
    <cellStyle name="Warning Text 2 2" xfId="345" xr:uid="{00000000-0005-0000-0000-0000F7110000}"/>
    <cellStyle name="Warning Text 3" xfId="438" xr:uid="{00000000-0005-0000-0000-0000F8110000}"/>
    <cellStyle name="Warning Text 4" xfId="372" xr:uid="{00000000-0005-0000-0000-0000F9110000}"/>
    <cellStyle name="Warning Text 5" xfId="2179" xr:uid="{00000000-0005-0000-0000-0000FA110000}"/>
  </cellStyles>
  <dxfs count="55"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</font>
      <fill>
        <patternFill>
          <bgColor theme="6" tint="0.79998168889431442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theme="6" tint="-0.49998474074526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ont>
        <b/>
        <i val="0"/>
        <color theme="0"/>
      </font>
      <fill>
        <patternFill>
          <bgColor theme="3" tint="-0.499984740745262"/>
        </patternFill>
      </fill>
    </dxf>
  </dxfs>
  <tableStyles count="0" defaultTableStyle="TableStyleMedium2" defaultPivotStyle="PivotStyleLight16"/>
  <colors>
    <mruColors>
      <color rgb="FFD98CFC"/>
      <color rgb="FF6699FF"/>
      <color rgb="FF9999FF"/>
      <color rgb="FFFF66FF"/>
      <color rgb="FFFFC5FB"/>
      <color rgb="FFACC8DD"/>
      <color rgb="FFFF00FF"/>
      <color rgb="FF99FF99"/>
      <color rgb="FF45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CERF UFE 2019 R2 allocation scenarios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'Apportionment chart'!$A$2</c:f>
              <c:strCache>
                <c:ptCount val="1"/>
                <c:pt idx="0">
                  <c:v>Eritrea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chart'!$B$2:$D$2</c:f>
              <c:numCache>
                <c:formatCode>"$"#,,"M"</c:formatCode>
                <c:ptCount val="3"/>
                <c:pt idx="0">
                  <c:v>3000000</c:v>
                </c:pt>
                <c:pt idx="1">
                  <c:v>3000000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1-4E71-A44A-57CD39EB7C10}"/>
            </c:ext>
          </c:extLst>
        </c:ser>
        <c:ser>
          <c:idx val="1"/>
          <c:order val="1"/>
          <c:tx>
            <c:strRef>
              <c:f>'Apportionment chart'!$A$3</c:f>
              <c:strCache>
                <c:ptCount val="1"/>
                <c:pt idx="0">
                  <c:v>Venezuela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chart'!$B$3:$D$3</c:f>
              <c:numCache>
                <c:formatCode>"$"#,,"M"</c:formatCode>
                <c:ptCount val="3"/>
                <c:pt idx="0">
                  <c:v>15000000</c:v>
                </c:pt>
                <c:pt idx="1">
                  <c:v>15000000</c:v>
                </c:pt>
                <c:pt idx="2">
                  <c:v>10000000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1-4E71-A44A-57CD39EB7C10}"/>
            </c:ext>
          </c:extLst>
        </c:ser>
        <c:ser>
          <c:idx val="2"/>
          <c:order val="2"/>
          <c:tx>
            <c:strRef>
              <c:f>'Apportionment chart'!$A$4</c:f>
              <c:strCache>
                <c:ptCount val="1"/>
                <c:pt idx="0">
                  <c:v>DPRK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chart'!$B$4:$D$4</c:f>
              <c:numCache>
                <c:formatCode>"$"#,,"M"</c:formatCode>
                <c:ptCount val="3"/>
                <c:pt idx="0">
                  <c:v>8000000</c:v>
                </c:pt>
                <c:pt idx="1">
                  <c:v>7000000</c:v>
                </c:pt>
                <c:pt idx="2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1-4E71-A44A-57CD39EB7C10}"/>
            </c:ext>
          </c:extLst>
        </c:ser>
        <c:ser>
          <c:idx val="3"/>
          <c:order val="3"/>
          <c:tx>
            <c:strRef>
              <c:f>'Apportionment chart'!$A$5</c:f>
              <c:strCache>
                <c:ptCount val="1"/>
                <c:pt idx="0">
                  <c:v>Burkina Faso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chart'!$B$5:$D$5</c:f>
              <c:numCache>
                <c:formatCode>"$"#,,"M"</c:formatCode>
                <c:ptCount val="3"/>
                <c:pt idx="0">
                  <c:v>7000000</c:v>
                </c:pt>
                <c:pt idx="1">
                  <c:v>6000000</c:v>
                </c:pt>
                <c:pt idx="2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F1-4E71-A44A-57CD39EB7C10}"/>
            </c:ext>
          </c:extLst>
        </c:ser>
        <c:ser>
          <c:idx val="4"/>
          <c:order val="4"/>
          <c:tx>
            <c:strRef>
              <c:f>'Apportionment chart'!$A$6</c:f>
              <c:strCache>
                <c:ptCount val="1"/>
                <c:pt idx="0">
                  <c:v>Mali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chart'!$B$6:$D$6</c:f>
              <c:numCache>
                <c:formatCode>"$"#,,"M"</c:formatCode>
                <c:ptCount val="3"/>
                <c:pt idx="0">
                  <c:v>9000000</c:v>
                </c:pt>
                <c:pt idx="1">
                  <c:v>8000000</c:v>
                </c:pt>
                <c:pt idx="2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F1-4E71-A44A-57CD39EB7C10}"/>
            </c:ext>
          </c:extLst>
        </c:ser>
        <c:ser>
          <c:idx val="5"/>
          <c:order val="5"/>
          <c:tx>
            <c:strRef>
              <c:f>'Apportionment chart'!$A$7</c:f>
              <c:strCache>
                <c:ptCount val="1"/>
                <c:pt idx="0">
                  <c:v>Afghanistan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chart'!$B$7:$D$7</c:f>
              <c:numCache>
                <c:formatCode>"$"#,,"M"</c:formatCode>
                <c:ptCount val="3"/>
                <c:pt idx="0">
                  <c:v>16000000</c:v>
                </c:pt>
                <c:pt idx="1">
                  <c:v>15000000</c:v>
                </c:pt>
                <c:pt idx="2">
                  <c:v>12000000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F1-4E71-A44A-57CD39EB7C10}"/>
            </c:ext>
          </c:extLst>
        </c:ser>
        <c:ser>
          <c:idx val="6"/>
          <c:order val="6"/>
          <c:tx>
            <c:strRef>
              <c:f>'Apportionment chart'!$A$8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7030A0">
                <a:alpha val="67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chart'!$B$8:$D$8</c:f>
              <c:numCache>
                <c:formatCode>"$"#,,"M"</c:formatCode>
                <c:ptCount val="3"/>
                <c:pt idx="0">
                  <c:v>17000000</c:v>
                </c:pt>
                <c:pt idx="1">
                  <c:v>16000000</c:v>
                </c:pt>
                <c:pt idx="2">
                  <c:v>15000000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CF1-4E71-A44A-57CD39EB7C10}"/>
            </c:ext>
          </c:extLst>
        </c:ser>
        <c:ser>
          <c:idx val="7"/>
          <c:order val="7"/>
          <c:tx>
            <c:strRef>
              <c:f>'Apportionment chart'!$A$9</c:f>
              <c:strCache>
                <c:ptCount val="1"/>
                <c:pt idx="0">
                  <c:v>Cameroon</c:v>
                </c:pt>
              </c:strCache>
            </c:strRef>
          </c:tx>
          <c:spPr>
            <a:solidFill>
              <a:srgbClr val="C00000">
                <a:alpha val="76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chart'!$B$9:$D$9</c:f>
              <c:numCache>
                <c:formatCode>"$"#,,"M"</c:formatCode>
                <c:ptCount val="3"/>
                <c:pt idx="1">
                  <c:v>5000000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CF1-4E71-A44A-57CD39EB7C10}"/>
            </c:ext>
          </c:extLst>
        </c:ser>
        <c:ser>
          <c:idx val="8"/>
          <c:order val="8"/>
          <c:tx>
            <c:strRef>
              <c:f>'Apportionment chart'!$A$10</c:f>
              <c:strCache>
                <c:ptCount val="1"/>
                <c:pt idx="0">
                  <c:v>Sudan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3CF1-4E71-A44A-57CD39EB7C1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'Apportionment chart'!$B$1:$D$1</c:f>
              <c:strCache>
                <c:ptCount val="3"/>
                <c:pt idx="0">
                  <c:v>Scenario A</c:v>
                </c:pt>
                <c:pt idx="1">
                  <c:v>Scenario B</c:v>
                </c:pt>
                <c:pt idx="2">
                  <c:v>Scenario C</c:v>
                </c:pt>
              </c:strCache>
            </c:strRef>
          </c:cat>
          <c:val>
            <c:numRef>
              <c:f>'Apportionment chart'!$B$10:$D$10</c:f>
              <c:numCache>
                <c:formatCode>General</c:formatCode>
                <c:ptCount val="3"/>
                <c:pt idx="2" formatCode="&quot;$&quot;#,,&quot;M&quot;">
                  <c:v>20000000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F1-4E71-A44A-57CD39EB7C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958081368"/>
        <c:axId val="958078744"/>
      </c:barChart>
      <c:catAx>
        <c:axId val="958081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078744"/>
        <c:crosses val="autoZero"/>
        <c:auto val="1"/>
        <c:lblAlgn val="ctr"/>
        <c:lblOffset val="100"/>
        <c:noMultiLvlLbl val="0"/>
      </c:catAx>
      <c:valAx>
        <c:axId val="958078744"/>
        <c:scaling>
          <c:orientation val="minMax"/>
          <c:max val="75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UFE apportionment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,&quot;M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8081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0</xdr:row>
      <xdr:rowOff>180975</xdr:rowOff>
    </xdr:from>
    <xdr:to>
      <xdr:col>17</xdr:col>
      <xdr:colOff>485775</xdr:colOff>
      <xdr:row>35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1F5C1A-40FC-4215-A6A7-780AF910EE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RF/Programme%20Section/02%20UFE/UFE%2026%20Round%20II%202018/02%20Analysis/06%20UFE%20Analysis/CERF%20UFE%202018-2%20Fund%20Vuln%20Analysis_WITH%20CORREC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RF/Programme%20Section/02%20UFE/UFE%2028%20Round%20II%202019/02%20Analysis/04%20Data%20-%20Severity/I.%20INFORM/INFORM_Mid%20ye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F UFE 2018-1 All Data"/>
      <sheetName val="Inform_2018 Mid Year"/>
      <sheetName val="INFORM RISK"/>
      <sheetName val="Country Reorder"/>
      <sheetName val="2018-1 Crisis Profiles"/>
      <sheetName val="2017-1 Apportionment"/>
      <sheetName val="2018-1 Apportionment"/>
      <sheetName val="2018-2 Apportionment"/>
      <sheetName val="UFE considered-selected 2006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Table of Contents"/>
      <sheetName val="INFORM Mid2019 (a-z)"/>
      <sheetName val="Hazard &amp; Exposure"/>
      <sheetName val="Vulnerability"/>
      <sheetName val="Lack of Coping Capacity"/>
      <sheetName val="Indicator Data"/>
      <sheetName val="Indicator Date"/>
      <sheetName val="Indicator Date hidden"/>
      <sheetName val="Indicator Date hidden2"/>
      <sheetName val="Indicator Source"/>
      <sheetName val="Indicator Data imputation"/>
      <sheetName val="Imputed and missing data hidden"/>
      <sheetName val="Lack of Reliability Index"/>
      <sheetName val="Indicator Metadata"/>
      <sheetName val="Regions"/>
    </sheetNames>
    <sheetDataSet>
      <sheetData sheetId="0"/>
      <sheetData sheetId="1"/>
      <sheetData sheetId="2"/>
      <sheetData sheetId="3">
        <row r="3">
          <cell r="AO3">
            <v>9.1999999999999993</v>
          </cell>
          <cell r="AP3">
            <v>7.2</v>
          </cell>
          <cell r="AQ3">
            <v>0</v>
          </cell>
          <cell r="AR3">
            <v>0</v>
          </cell>
          <cell r="AU3">
            <v>7.6</v>
          </cell>
          <cell r="AV3">
            <v>6.1</v>
          </cell>
          <cell r="AY3">
            <v>10</v>
          </cell>
          <cell r="BB3">
            <v>10</v>
          </cell>
          <cell r="BC3">
            <v>10</v>
          </cell>
        </row>
        <row r="4">
          <cell r="AO4">
            <v>6.2</v>
          </cell>
          <cell r="AP4">
            <v>4.7</v>
          </cell>
          <cell r="AQ4">
            <v>7.8</v>
          </cell>
          <cell r="AR4">
            <v>0</v>
          </cell>
          <cell r="AU4">
            <v>6.8</v>
          </cell>
          <cell r="AV4">
            <v>5.6</v>
          </cell>
          <cell r="AY4">
            <v>0.1</v>
          </cell>
          <cell r="BB4">
            <v>0</v>
          </cell>
          <cell r="BC4">
            <v>0.1</v>
          </cell>
        </row>
        <row r="5">
          <cell r="AO5">
            <v>5.5</v>
          </cell>
          <cell r="AP5">
            <v>5.2</v>
          </cell>
          <cell r="AQ5">
            <v>4.5999999999999996</v>
          </cell>
          <cell r="AR5">
            <v>0</v>
          </cell>
          <cell r="AU5">
            <v>4.0999999999999996</v>
          </cell>
          <cell r="AV5">
            <v>4.0999999999999996</v>
          </cell>
          <cell r="AY5">
            <v>7.4</v>
          </cell>
          <cell r="BB5">
            <v>0</v>
          </cell>
          <cell r="BC5">
            <v>5.2</v>
          </cell>
        </row>
        <row r="6">
          <cell r="AO6">
            <v>0.1</v>
          </cell>
          <cell r="AP6">
            <v>5.0999999999999996</v>
          </cell>
          <cell r="AQ6">
            <v>0</v>
          </cell>
          <cell r="AR6">
            <v>0</v>
          </cell>
          <cell r="AU6">
            <v>4</v>
          </cell>
          <cell r="AV6">
            <v>2.1</v>
          </cell>
          <cell r="AY6">
            <v>6.6</v>
          </cell>
          <cell r="BB6">
            <v>0</v>
          </cell>
          <cell r="BC6">
            <v>4.5999999999999996</v>
          </cell>
        </row>
        <row r="7">
          <cell r="AO7">
            <v>1.1000000000000001</v>
          </cell>
          <cell r="AP7">
            <v>0.1</v>
          </cell>
          <cell r="AQ7">
            <v>0</v>
          </cell>
          <cell r="AR7">
            <v>8.4</v>
          </cell>
          <cell r="AU7">
            <v>0</v>
          </cell>
          <cell r="AV7">
            <v>2.9</v>
          </cell>
          <cell r="AY7">
            <v>0</v>
          </cell>
          <cell r="BB7">
            <v>0</v>
          </cell>
          <cell r="BC7">
            <v>0</v>
          </cell>
        </row>
        <row r="8">
          <cell r="AO8">
            <v>5.2</v>
          </cell>
          <cell r="AP8">
            <v>6.5</v>
          </cell>
          <cell r="AQ8">
            <v>0</v>
          </cell>
          <cell r="AR8">
            <v>0</v>
          </cell>
          <cell r="AU8">
            <v>3.1</v>
          </cell>
          <cell r="AV8">
            <v>3.4</v>
          </cell>
          <cell r="AY8">
            <v>2</v>
          </cell>
          <cell r="BB8">
            <v>0</v>
          </cell>
          <cell r="BC8">
            <v>1.4</v>
          </cell>
        </row>
        <row r="9">
          <cell r="AO9">
            <v>8.1</v>
          </cell>
          <cell r="AP9">
            <v>4.4000000000000004</v>
          </cell>
          <cell r="AQ9">
            <v>0</v>
          </cell>
          <cell r="AR9">
            <v>0</v>
          </cell>
          <cell r="AU9">
            <v>4.5999999999999996</v>
          </cell>
          <cell r="AV9">
            <v>4.2</v>
          </cell>
          <cell r="AY9">
            <v>4.5</v>
          </cell>
          <cell r="BB9">
            <v>0</v>
          </cell>
          <cell r="BC9">
            <v>3.2</v>
          </cell>
        </row>
        <row r="10">
          <cell r="AO10">
            <v>4</v>
          </cell>
          <cell r="AP10">
            <v>5.3</v>
          </cell>
          <cell r="AQ10">
            <v>7.2</v>
          </cell>
          <cell r="AR10">
            <v>4.8</v>
          </cell>
          <cell r="AU10">
            <v>6.6</v>
          </cell>
          <cell r="AV10">
            <v>5.7</v>
          </cell>
          <cell r="AY10">
            <v>0.1</v>
          </cell>
          <cell r="BB10">
            <v>0</v>
          </cell>
          <cell r="BC10">
            <v>0.1</v>
          </cell>
        </row>
        <row r="11">
          <cell r="AO11">
            <v>4</v>
          </cell>
          <cell r="AP11">
            <v>5.5</v>
          </cell>
          <cell r="AQ11">
            <v>0</v>
          </cell>
          <cell r="AR11">
            <v>0</v>
          </cell>
          <cell r="AU11">
            <v>0.5</v>
          </cell>
          <cell r="AV11">
            <v>2.2999999999999998</v>
          </cell>
          <cell r="AY11">
            <v>0</v>
          </cell>
          <cell r="BB11">
            <v>0</v>
          </cell>
          <cell r="BC11">
            <v>0</v>
          </cell>
        </row>
        <row r="12">
          <cell r="AO12">
            <v>8.1999999999999993</v>
          </cell>
          <cell r="AP12">
            <v>4.9000000000000004</v>
          </cell>
          <cell r="AQ12">
            <v>0</v>
          </cell>
          <cell r="AR12">
            <v>0</v>
          </cell>
          <cell r="AU12">
            <v>5.3</v>
          </cell>
          <cell r="AV12">
            <v>4.5</v>
          </cell>
          <cell r="AY12">
            <v>7.1</v>
          </cell>
          <cell r="BB12">
            <v>0</v>
          </cell>
          <cell r="BC12">
            <v>5</v>
          </cell>
        </row>
        <row r="13">
          <cell r="AO13">
            <v>0.1</v>
          </cell>
          <cell r="AP13">
            <v>0.1</v>
          </cell>
          <cell r="AQ13">
            <v>0</v>
          </cell>
          <cell r="AR13">
            <v>8.8000000000000007</v>
          </cell>
          <cell r="AU13">
            <v>2.6</v>
          </cell>
          <cell r="AV13">
            <v>3.4</v>
          </cell>
          <cell r="AY13">
            <v>0</v>
          </cell>
          <cell r="BB13">
            <v>0</v>
          </cell>
          <cell r="BC13">
            <v>0</v>
          </cell>
        </row>
        <row r="14">
          <cell r="AO14">
            <v>0.1</v>
          </cell>
          <cell r="AP14">
            <v>0.1</v>
          </cell>
          <cell r="AQ14">
            <v>0</v>
          </cell>
          <cell r="AR14">
            <v>0</v>
          </cell>
          <cell r="AU14">
            <v>0</v>
          </cell>
          <cell r="AV14">
            <v>0.1</v>
          </cell>
          <cell r="AY14">
            <v>0.3</v>
          </cell>
          <cell r="BB14">
            <v>0</v>
          </cell>
          <cell r="BC14">
            <v>0.2</v>
          </cell>
        </row>
        <row r="15">
          <cell r="AO15">
            <v>8.6999999999999993</v>
          </cell>
          <cell r="AP15">
            <v>10</v>
          </cell>
          <cell r="AQ15">
            <v>8.1999999999999993</v>
          </cell>
          <cell r="AR15">
            <v>6.9</v>
          </cell>
          <cell r="AU15">
            <v>5</v>
          </cell>
          <cell r="AV15">
            <v>8.1999999999999993</v>
          </cell>
          <cell r="AY15">
            <v>9.8000000000000007</v>
          </cell>
          <cell r="BB15">
            <v>0</v>
          </cell>
          <cell r="BC15">
            <v>6.9</v>
          </cell>
        </row>
        <row r="16">
          <cell r="AO16">
            <v>0.1</v>
          </cell>
          <cell r="AP16">
            <v>0.1</v>
          </cell>
          <cell r="AQ16">
            <v>5.7</v>
          </cell>
          <cell r="AR16">
            <v>4.5999999999999996</v>
          </cell>
          <cell r="AU16">
            <v>0.5</v>
          </cell>
          <cell r="AV16">
            <v>2.6</v>
          </cell>
          <cell r="AY16">
            <v>0</v>
          </cell>
          <cell r="BB16">
            <v>0</v>
          </cell>
          <cell r="BC16">
            <v>0</v>
          </cell>
        </row>
        <row r="17">
          <cell r="AO17">
            <v>0.1</v>
          </cell>
          <cell r="AP17">
            <v>6.2</v>
          </cell>
          <cell r="AQ17">
            <v>0</v>
          </cell>
          <cell r="AR17">
            <v>0</v>
          </cell>
          <cell r="AU17">
            <v>3.1</v>
          </cell>
          <cell r="AV17">
            <v>2.2999999999999998</v>
          </cell>
          <cell r="AY17">
            <v>1.4</v>
          </cell>
          <cell r="BB17">
            <v>0</v>
          </cell>
          <cell r="BC17">
            <v>1</v>
          </cell>
        </row>
        <row r="18">
          <cell r="AO18">
            <v>2.7</v>
          </cell>
          <cell r="AP18">
            <v>4</v>
          </cell>
          <cell r="AQ18">
            <v>0</v>
          </cell>
          <cell r="AR18">
            <v>0</v>
          </cell>
          <cell r="AU18">
            <v>0.5</v>
          </cell>
          <cell r="AV18">
            <v>1.6</v>
          </cell>
          <cell r="AY18">
            <v>3.4</v>
          </cell>
          <cell r="BB18">
            <v>0</v>
          </cell>
          <cell r="BC18">
            <v>2.4</v>
          </cell>
        </row>
        <row r="19">
          <cell r="AO19">
            <v>2</v>
          </cell>
          <cell r="AP19">
            <v>8.4</v>
          </cell>
          <cell r="AQ19">
            <v>5.3</v>
          </cell>
          <cell r="AR19">
            <v>7.2</v>
          </cell>
          <cell r="AU19">
            <v>1</v>
          </cell>
          <cell r="AV19">
            <v>5.5</v>
          </cell>
          <cell r="AY19">
            <v>0.2</v>
          </cell>
          <cell r="BB19">
            <v>0</v>
          </cell>
          <cell r="BC19">
            <v>0.1</v>
          </cell>
        </row>
        <row r="20">
          <cell r="AO20">
            <v>0.1</v>
          </cell>
          <cell r="AP20">
            <v>5.0999999999999996</v>
          </cell>
          <cell r="AQ20">
            <v>0</v>
          </cell>
          <cell r="AR20">
            <v>0</v>
          </cell>
          <cell r="AU20">
            <v>0.5</v>
          </cell>
          <cell r="AV20">
            <v>1.4</v>
          </cell>
          <cell r="AY20">
            <v>2.9</v>
          </cell>
          <cell r="BB20">
            <v>0</v>
          </cell>
          <cell r="BC20">
            <v>2</v>
          </cell>
        </row>
        <row r="21">
          <cell r="AO21">
            <v>7.2</v>
          </cell>
          <cell r="AP21">
            <v>5.4</v>
          </cell>
          <cell r="AQ21">
            <v>0</v>
          </cell>
          <cell r="AR21">
            <v>0</v>
          </cell>
          <cell r="AU21">
            <v>0</v>
          </cell>
          <cell r="AV21">
            <v>3.2</v>
          </cell>
          <cell r="AY21">
            <v>0.1</v>
          </cell>
          <cell r="BB21">
            <v>0</v>
          </cell>
          <cell r="BC21">
            <v>0.1</v>
          </cell>
        </row>
        <row r="22">
          <cell r="AO22">
            <v>6.3</v>
          </cell>
          <cell r="AP22">
            <v>5.5</v>
          </cell>
          <cell r="AQ22">
            <v>0</v>
          </cell>
          <cell r="AR22">
            <v>0</v>
          </cell>
          <cell r="AU22">
            <v>4.2</v>
          </cell>
          <cell r="AV22">
            <v>3.7</v>
          </cell>
          <cell r="AY22">
            <v>5.8</v>
          </cell>
          <cell r="BB22">
            <v>0</v>
          </cell>
          <cell r="BC22">
            <v>4.0999999999999996</v>
          </cell>
        </row>
        <row r="23">
          <cell r="AO23">
            <v>6.3</v>
          </cell>
          <cell r="AP23">
            <v>7.1</v>
          </cell>
          <cell r="AQ23">
            <v>3.1</v>
          </cell>
          <cell r="AR23">
            <v>0</v>
          </cell>
          <cell r="AU23">
            <v>3.4</v>
          </cell>
          <cell r="AV23">
            <v>4.4000000000000004</v>
          </cell>
          <cell r="AY23">
            <v>2.4</v>
          </cell>
          <cell r="BB23">
            <v>0</v>
          </cell>
          <cell r="BC23">
            <v>1.7</v>
          </cell>
        </row>
        <row r="24">
          <cell r="AO24">
            <v>0.1</v>
          </cell>
          <cell r="AP24">
            <v>4.8</v>
          </cell>
          <cell r="AQ24">
            <v>0</v>
          </cell>
          <cell r="AR24">
            <v>0</v>
          </cell>
          <cell r="AU24">
            <v>6.5</v>
          </cell>
          <cell r="AV24">
            <v>2.8</v>
          </cell>
          <cell r="AY24">
            <v>1.6</v>
          </cell>
          <cell r="BB24">
            <v>0</v>
          </cell>
          <cell r="BC24">
            <v>1.1000000000000001</v>
          </cell>
        </row>
        <row r="25">
          <cell r="AO25">
            <v>2.4</v>
          </cell>
          <cell r="AP25">
            <v>8.1</v>
          </cell>
          <cell r="AQ25">
            <v>0</v>
          </cell>
          <cell r="AR25">
            <v>0</v>
          </cell>
          <cell r="AU25">
            <v>4.5</v>
          </cell>
          <cell r="AV25">
            <v>3.8</v>
          </cell>
          <cell r="AY25">
            <v>9.3000000000000007</v>
          </cell>
          <cell r="BB25">
            <v>7</v>
          </cell>
          <cell r="BC25">
            <v>7</v>
          </cell>
        </row>
        <row r="26">
          <cell r="AO26">
            <v>0.1</v>
          </cell>
          <cell r="AP26">
            <v>1.4</v>
          </cell>
          <cell r="AQ26">
            <v>5</v>
          </cell>
          <cell r="AR26">
            <v>1.9</v>
          </cell>
          <cell r="AU26">
            <v>2</v>
          </cell>
          <cell r="AV26">
            <v>2.2000000000000002</v>
          </cell>
          <cell r="AY26">
            <v>0</v>
          </cell>
          <cell r="BB26">
            <v>0</v>
          </cell>
          <cell r="BC26">
            <v>0</v>
          </cell>
        </row>
        <row r="27">
          <cell r="AO27">
            <v>6.6</v>
          </cell>
          <cell r="AP27">
            <v>4.9000000000000004</v>
          </cell>
          <cell r="AQ27">
            <v>0</v>
          </cell>
          <cell r="AR27">
            <v>0</v>
          </cell>
          <cell r="AU27">
            <v>2.8</v>
          </cell>
          <cell r="AV27">
            <v>3.3</v>
          </cell>
          <cell r="AY27">
            <v>0.3</v>
          </cell>
          <cell r="BB27">
            <v>0</v>
          </cell>
          <cell r="BC27">
            <v>0.2</v>
          </cell>
        </row>
        <row r="28">
          <cell r="AO28">
            <v>0.1</v>
          </cell>
          <cell r="AP28">
            <v>4.5999999999999996</v>
          </cell>
          <cell r="AQ28">
            <v>0</v>
          </cell>
          <cell r="AR28">
            <v>0</v>
          </cell>
          <cell r="AU28">
            <v>6</v>
          </cell>
          <cell r="AV28">
            <v>2.6</v>
          </cell>
          <cell r="AY28">
            <v>5.5</v>
          </cell>
          <cell r="BB28">
            <v>0</v>
          </cell>
          <cell r="BC28">
            <v>3.9</v>
          </cell>
        </row>
        <row r="29">
          <cell r="AO29">
            <v>4</v>
          </cell>
          <cell r="AP29">
            <v>3.7</v>
          </cell>
          <cell r="AQ29">
            <v>0</v>
          </cell>
          <cell r="AR29">
            <v>0</v>
          </cell>
          <cell r="AU29">
            <v>5</v>
          </cell>
          <cell r="AV29">
            <v>2.8</v>
          </cell>
          <cell r="AY29">
            <v>9.1</v>
          </cell>
          <cell r="BB29">
            <v>0</v>
          </cell>
          <cell r="BC29">
            <v>6.4</v>
          </cell>
        </row>
        <row r="30">
          <cell r="AO30">
            <v>0.1</v>
          </cell>
          <cell r="AP30">
            <v>0.1</v>
          </cell>
          <cell r="AQ30">
            <v>0</v>
          </cell>
          <cell r="AR30">
            <v>0</v>
          </cell>
          <cell r="AU30">
            <v>6.6</v>
          </cell>
          <cell r="AV30">
            <v>1.9</v>
          </cell>
          <cell r="AY30">
            <v>0</v>
          </cell>
          <cell r="BB30">
            <v>0</v>
          </cell>
          <cell r="BC30">
            <v>0</v>
          </cell>
        </row>
        <row r="31">
          <cell r="AO31">
            <v>0.1</v>
          </cell>
          <cell r="AP31">
            <v>9.5</v>
          </cell>
          <cell r="AQ31">
            <v>5.2</v>
          </cell>
          <cell r="AR31">
            <v>4</v>
          </cell>
          <cell r="AU31">
            <v>4.7</v>
          </cell>
          <cell r="AV31">
            <v>5.7</v>
          </cell>
          <cell r="AY31">
            <v>4.5999999999999996</v>
          </cell>
          <cell r="BB31">
            <v>0</v>
          </cell>
          <cell r="BC31">
            <v>3.2</v>
          </cell>
        </row>
        <row r="32">
          <cell r="AO32">
            <v>0.7</v>
          </cell>
          <cell r="AP32">
            <v>6</v>
          </cell>
          <cell r="AQ32">
            <v>0</v>
          </cell>
          <cell r="AR32">
            <v>0</v>
          </cell>
          <cell r="AU32">
            <v>3.1</v>
          </cell>
          <cell r="AV32">
            <v>2.2999999999999998</v>
          </cell>
          <cell r="AY32">
            <v>9.6999999999999993</v>
          </cell>
          <cell r="BB32">
            <v>0</v>
          </cell>
          <cell r="BC32">
            <v>6.8</v>
          </cell>
        </row>
        <row r="33">
          <cell r="AO33">
            <v>4.8</v>
          </cell>
          <cell r="AP33">
            <v>5.2</v>
          </cell>
          <cell r="AQ33">
            <v>6.9</v>
          </cell>
          <cell r="AR33">
            <v>2.6</v>
          </cell>
          <cell r="AU33">
            <v>4.8</v>
          </cell>
          <cell r="AV33">
            <v>5</v>
          </cell>
          <cell r="AY33">
            <v>0.1</v>
          </cell>
          <cell r="BB33">
            <v>0</v>
          </cell>
          <cell r="BC33">
            <v>0.1</v>
          </cell>
        </row>
        <row r="34">
          <cell r="AO34">
            <v>0.6</v>
          </cell>
          <cell r="AP34">
            <v>5.8</v>
          </cell>
          <cell r="AQ34">
            <v>0</v>
          </cell>
          <cell r="AR34">
            <v>0</v>
          </cell>
          <cell r="AU34">
            <v>0.5</v>
          </cell>
          <cell r="AV34">
            <v>1.7</v>
          </cell>
          <cell r="AY34">
            <v>9.1999999999999993</v>
          </cell>
          <cell r="BB34">
            <v>10</v>
          </cell>
          <cell r="BC34">
            <v>10</v>
          </cell>
        </row>
        <row r="35">
          <cell r="AO35">
            <v>0.1</v>
          </cell>
          <cell r="AP35">
            <v>7.5</v>
          </cell>
          <cell r="AQ35">
            <v>0</v>
          </cell>
          <cell r="AR35">
            <v>0</v>
          </cell>
          <cell r="AU35">
            <v>5.4</v>
          </cell>
          <cell r="AV35">
            <v>3.4</v>
          </cell>
          <cell r="AY35">
            <v>10</v>
          </cell>
          <cell r="BB35">
            <v>0</v>
          </cell>
          <cell r="BC35">
            <v>7</v>
          </cell>
        </row>
        <row r="36">
          <cell r="AO36">
            <v>9.8000000000000007</v>
          </cell>
          <cell r="AP36">
            <v>5.6</v>
          </cell>
          <cell r="AQ36">
            <v>9.1</v>
          </cell>
          <cell r="AR36">
            <v>0</v>
          </cell>
          <cell r="AU36">
            <v>0.3</v>
          </cell>
          <cell r="AV36">
            <v>6.7</v>
          </cell>
          <cell r="AY36">
            <v>3.7</v>
          </cell>
          <cell r="BB36">
            <v>0</v>
          </cell>
          <cell r="BC36">
            <v>2.6</v>
          </cell>
        </row>
        <row r="37">
          <cell r="AO37">
            <v>7.9</v>
          </cell>
          <cell r="AP37">
            <v>8.4</v>
          </cell>
          <cell r="AQ37">
            <v>9.3000000000000007</v>
          </cell>
          <cell r="AR37">
            <v>8.1</v>
          </cell>
          <cell r="AU37">
            <v>4.5999999999999996</v>
          </cell>
          <cell r="AV37">
            <v>8</v>
          </cell>
          <cell r="AY37">
            <v>9</v>
          </cell>
          <cell r="BB37">
            <v>0</v>
          </cell>
          <cell r="BC37">
            <v>6.3</v>
          </cell>
        </row>
        <row r="38">
          <cell r="AO38">
            <v>8.6999999999999993</v>
          </cell>
          <cell r="AP38">
            <v>6.8</v>
          </cell>
          <cell r="AQ38">
            <v>7.9</v>
          </cell>
          <cell r="AR38">
            <v>4.0999999999999996</v>
          </cell>
          <cell r="AU38">
            <v>2</v>
          </cell>
          <cell r="AV38">
            <v>6.5</v>
          </cell>
          <cell r="AY38">
            <v>8.3000000000000007</v>
          </cell>
          <cell r="BB38">
            <v>7</v>
          </cell>
          <cell r="BC38">
            <v>7</v>
          </cell>
        </row>
        <row r="39">
          <cell r="AO39">
            <v>0.1</v>
          </cell>
          <cell r="AP39">
            <v>0.1</v>
          </cell>
          <cell r="AQ39">
            <v>5.5</v>
          </cell>
          <cell r="AR39">
            <v>2.9</v>
          </cell>
          <cell r="AU39">
            <v>1</v>
          </cell>
          <cell r="AV39">
            <v>2.2000000000000002</v>
          </cell>
          <cell r="AY39">
            <v>0.5</v>
          </cell>
          <cell r="BB39">
            <v>0</v>
          </cell>
          <cell r="BC39">
            <v>0.4</v>
          </cell>
        </row>
        <row r="40">
          <cell r="AO40">
            <v>1.6</v>
          </cell>
          <cell r="AP40">
            <v>8.6</v>
          </cell>
          <cell r="AQ40">
            <v>0</v>
          </cell>
          <cell r="AR40">
            <v>0</v>
          </cell>
          <cell r="AU40">
            <v>0.5</v>
          </cell>
          <cell r="AV40">
            <v>3.2</v>
          </cell>
          <cell r="AY40">
            <v>5</v>
          </cell>
          <cell r="BB40">
            <v>0</v>
          </cell>
          <cell r="BC40">
            <v>3.5</v>
          </cell>
        </row>
        <row r="41">
          <cell r="AO41">
            <v>4.0999999999999996</v>
          </cell>
          <cell r="AP41">
            <v>7.5</v>
          </cell>
          <cell r="AQ41">
            <v>0</v>
          </cell>
          <cell r="AR41">
            <v>0</v>
          </cell>
          <cell r="AU41">
            <v>2</v>
          </cell>
          <cell r="AV41">
            <v>3.3</v>
          </cell>
          <cell r="AY41">
            <v>9.9</v>
          </cell>
          <cell r="BB41">
            <v>7</v>
          </cell>
          <cell r="BC41">
            <v>7</v>
          </cell>
        </row>
        <row r="42">
          <cell r="AO42">
            <v>9.6</v>
          </cell>
          <cell r="AP42">
            <v>3.3</v>
          </cell>
          <cell r="AQ42">
            <v>8.6999999999999993</v>
          </cell>
          <cell r="AR42">
            <v>1.9</v>
          </cell>
          <cell r="AU42">
            <v>0.8</v>
          </cell>
          <cell r="AV42">
            <v>6.3</v>
          </cell>
          <cell r="AY42">
            <v>0.1</v>
          </cell>
          <cell r="BB42">
            <v>0</v>
          </cell>
          <cell r="BC42">
            <v>0.1</v>
          </cell>
        </row>
        <row r="43">
          <cell r="AO43">
            <v>0.1</v>
          </cell>
          <cell r="AP43">
            <v>5.6</v>
          </cell>
          <cell r="AQ43">
            <v>4.5999999999999996</v>
          </cell>
          <cell r="AR43">
            <v>0</v>
          </cell>
          <cell r="AU43">
            <v>1</v>
          </cell>
          <cell r="AV43">
            <v>2.6</v>
          </cell>
          <cell r="AY43">
            <v>9.1</v>
          </cell>
          <cell r="BB43">
            <v>0</v>
          </cell>
          <cell r="BC43">
            <v>6.4</v>
          </cell>
        </row>
        <row r="44">
          <cell r="AO44">
            <v>6</v>
          </cell>
          <cell r="AP44">
            <v>6.5</v>
          </cell>
          <cell r="AQ44">
            <v>7.7</v>
          </cell>
          <cell r="AR44">
            <v>0</v>
          </cell>
          <cell r="AU44">
            <v>3.3</v>
          </cell>
          <cell r="AV44">
            <v>5.2</v>
          </cell>
          <cell r="AY44">
            <v>0.2</v>
          </cell>
          <cell r="BB44">
            <v>0</v>
          </cell>
          <cell r="BC44">
            <v>0.1</v>
          </cell>
        </row>
        <row r="45">
          <cell r="AO45">
            <v>5.2</v>
          </cell>
          <cell r="AP45">
            <v>3.6</v>
          </cell>
          <cell r="AQ45">
            <v>5.7</v>
          </cell>
          <cell r="AR45">
            <v>8</v>
          </cell>
          <cell r="AU45">
            <v>5.0999999999999996</v>
          </cell>
          <cell r="AV45">
            <v>5.7</v>
          </cell>
          <cell r="AY45">
            <v>3.3</v>
          </cell>
          <cell r="BB45">
            <v>0</v>
          </cell>
          <cell r="BC45">
            <v>2.2999999999999998</v>
          </cell>
        </row>
        <row r="46">
          <cell r="AO46">
            <v>5</v>
          </cell>
          <cell r="AP46">
            <v>0</v>
          </cell>
          <cell r="AQ46">
            <v>6.4</v>
          </cell>
          <cell r="AR46">
            <v>0</v>
          </cell>
          <cell r="AU46">
            <v>3.1</v>
          </cell>
          <cell r="AV46">
            <v>3.3</v>
          </cell>
          <cell r="AY46">
            <v>0.1</v>
          </cell>
          <cell r="BB46">
            <v>0</v>
          </cell>
          <cell r="BC46">
            <v>0.1</v>
          </cell>
        </row>
        <row r="47">
          <cell r="AO47">
            <v>2.2000000000000002</v>
          </cell>
          <cell r="AP47">
            <v>5.3</v>
          </cell>
          <cell r="AQ47">
            <v>0</v>
          </cell>
          <cell r="AR47">
            <v>0</v>
          </cell>
          <cell r="AU47">
            <v>1.5</v>
          </cell>
          <cell r="AV47">
            <v>2</v>
          </cell>
          <cell r="AY47">
            <v>0.1</v>
          </cell>
          <cell r="BB47">
            <v>0</v>
          </cell>
          <cell r="BC47">
            <v>0.1</v>
          </cell>
        </row>
        <row r="48">
          <cell r="AO48">
            <v>0.1</v>
          </cell>
          <cell r="AP48">
            <v>2.2999999999999998</v>
          </cell>
          <cell r="AQ48">
            <v>0</v>
          </cell>
          <cell r="AR48">
            <v>0</v>
          </cell>
          <cell r="AU48">
            <v>2.2999999999999998</v>
          </cell>
          <cell r="AV48">
            <v>1</v>
          </cell>
          <cell r="AY48">
            <v>0</v>
          </cell>
          <cell r="BB48">
            <v>0</v>
          </cell>
          <cell r="BC48">
            <v>0</v>
          </cell>
        </row>
        <row r="49">
          <cell r="AO49">
            <v>5.3</v>
          </cell>
          <cell r="AP49">
            <v>0.4</v>
          </cell>
          <cell r="AQ49">
            <v>8.5</v>
          </cell>
          <cell r="AR49">
            <v>0</v>
          </cell>
          <cell r="AU49">
            <v>9.1999999999999993</v>
          </cell>
          <cell r="AV49">
            <v>6</v>
          </cell>
          <cell r="AY49">
            <v>2.2999999999999998</v>
          </cell>
          <cell r="BB49">
            <v>0</v>
          </cell>
          <cell r="BC49">
            <v>1.6</v>
          </cell>
        </row>
        <row r="50">
          <cell r="AO50">
            <v>1.6</v>
          </cell>
          <cell r="AP50">
            <v>0.1</v>
          </cell>
          <cell r="AQ50">
            <v>8.5</v>
          </cell>
          <cell r="AR50">
            <v>7.6</v>
          </cell>
          <cell r="AU50">
            <v>0</v>
          </cell>
          <cell r="AV50">
            <v>4.7</v>
          </cell>
          <cell r="AY50">
            <v>0</v>
          </cell>
          <cell r="BB50">
            <v>0</v>
          </cell>
          <cell r="BC50">
            <v>0</v>
          </cell>
        </row>
        <row r="51">
          <cell r="AO51">
            <v>7.2</v>
          </cell>
          <cell r="AP51">
            <v>4.5999999999999996</v>
          </cell>
          <cell r="AQ51">
            <v>6.4</v>
          </cell>
          <cell r="AR51">
            <v>7.9</v>
          </cell>
          <cell r="AU51">
            <v>1</v>
          </cell>
          <cell r="AV51">
            <v>5.9</v>
          </cell>
          <cell r="AY51">
            <v>5.0999999999999996</v>
          </cell>
          <cell r="BB51">
            <v>0</v>
          </cell>
          <cell r="BC51">
            <v>3.6</v>
          </cell>
        </row>
        <row r="52">
          <cell r="AO52">
            <v>9.4</v>
          </cell>
          <cell r="AP52">
            <v>6.7</v>
          </cell>
          <cell r="AQ52">
            <v>9.1999999999999993</v>
          </cell>
          <cell r="AR52">
            <v>0</v>
          </cell>
          <cell r="AU52">
            <v>2.8</v>
          </cell>
          <cell r="AV52">
            <v>6.9</v>
          </cell>
          <cell r="AY52">
            <v>0.7</v>
          </cell>
          <cell r="BB52">
            <v>0</v>
          </cell>
          <cell r="BC52">
            <v>0.5</v>
          </cell>
        </row>
        <row r="53">
          <cell r="AO53">
            <v>6</v>
          </cell>
          <cell r="AP53">
            <v>8.1</v>
          </cell>
          <cell r="AQ53">
            <v>7.2</v>
          </cell>
          <cell r="AR53">
            <v>0</v>
          </cell>
          <cell r="AU53">
            <v>3.1</v>
          </cell>
          <cell r="AV53">
            <v>5.5</v>
          </cell>
          <cell r="AY53">
            <v>9.3000000000000007</v>
          </cell>
          <cell r="BB53">
            <v>9</v>
          </cell>
          <cell r="BC53">
            <v>9</v>
          </cell>
        </row>
        <row r="54">
          <cell r="AO54">
            <v>8.6999999999999993</v>
          </cell>
          <cell r="AP54">
            <v>3</v>
          </cell>
          <cell r="AQ54">
            <v>8.1999999999999993</v>
          </cell>
          <cell r="AR54">
            <v>3.7</v>
          </cell>
          <cell r="AU54">
            <v>3.4</v>
          </cell>
          <cell r="AV54">
            <v>6.1</v>
          </cell>
          <cell r="AY54">
            <v>5.5</v>
          </cell>
          <cell r="BB54">
            <v>0</v>
          </cell>
          <cell r="BC54">
            <v>3.9</v>
          </cell>
        </row>
        <row r="55">
          <cell r="AO55">
            <v>0.1</v>
          </cell>
          <cell r="AP55">
            <v>4.4000000000000004</v>
          </cell>
          <cell r="AQ55">
            <v>0</v>
          </cell>
          <cell r="AR55">
            <v>0</v>
          </cell>
          <cell r="AU55">
            <v>3.6</v>
          </cell>
          <cell r="AV55">
            <v>1.8</v>
          </cell>
          <cell r="AY55">
            <v>4.3</v>
          </cell>
          <cell r="BB55">
            <v>0</v>
          </cell>
          <cell r="BC55">
            <v>3</v>
          </cell>
        </row>
        <row r="56">
          <cell r="AO56">
            <v>2.8</v>
          </cell>
          <cell r="AP56">
            <v>3.1</v>
          </cell>
          <cell r="AQ56">
            <v>0</v>
          </cell>
          <cell r="AR56">
            <v>0</v>
          </cell>
          <cell r="AU56">
            <v>8.3000000000000007</v>
          </cell>
          <cell r="AV56">
            <v>3.7</v>
          </cell>
          <cell r="AY56">
            <v>4.5999999999999996</v>
          </cell>
          <cell r="BB56">
            <v>0</v>
          </cell>
          <cell r="BC56">
            <v>3.2</v>
          </cell>
        </row>
        <row r="57">
          <cell r="AO57">
            <v>0.1</v>
          </cell>
          <cell r="AP57">
            <v>3.6</v>
          </cell>
          <cell r="AQ57">
            <v>0</v>
          </cell>
          <cell r="AR57">
            <v>0</v>
          </cell>
          <cell r="AU57">
            <v>0</v>
          </cell>
          <cell r="AV57">
            <v>0.9</v>
          </cell>
          <cell r="AY57">
            <v>0</v>
          </cell>
          <cell r="BB57">
            <v>0</v>
          </cell>
          <cell r="BC57">
            <v>0</v>
          </cell>
        </row>
        <row r="58">
          <cell r="AO58">
            <v>0.1</v>
          </cell>
          <cell r="AP58">
            <v>4.2</v>
          </cell>
          <cell r="AQ58">
            <v>0</v>
          </cell>
          <cell r="AR58">
            <v>0.2</v>
          </cell>
          <cell r="AU58">
            <v>5.3</v>
          </cell>
          <cell r="AV58">
            <v>2.2999999999999998</v>
          </cell>
          <cell r="AY58">
            <v>3.2</v>
          </cell>
          <cell r="BB58">
            <v>0</v>
          </cell>
          <cell r="BC58">
            <v>2.2000000000000002</v>
          </cell>
        </row>
        <row r="59">
          <cell r="AO59">
            <v>5.5</v>
          </cell>
          <cell r="AP59">
            <v>5.7</v>
          </cell>
          <cell r="AQ59">
            <v>0</v>
          </cell>
          <cell r="AR59">
            <v>0</v>
          </cell>
          <cell r="AU59">
            <v>5.7</v>
          </cell>
          <cell r="AV59">
            <v>3.8</v>
          </cell>
          <cell r="AY59">
            <v>10</v>
          </cell>
          <cell r="BB59">
            <v>9</v>
          </cell>
          <cell r="BC59">
            <v>9</v>
          </cell>
        </row>
        <row r="60">
          <cell r="AO60">
            <v>3.2</v>
          </cell>
          <cell r="AP60">
            <v>0.1</v>
          </cell>
          <cell r="AQ60">
            <v>8.1</v>
          </cell>
          <cell r="AR60">
            <v>3.3</v>
          </cell>
          <cell r="AU60">
            <v>2.6</v>
          </cell>
          <cell r="AV60">
            <v>4.0999999999999996</v>
          </cell>
          <cell r="AY60">
            <v>0.1</v>
          </cell>
          <cell r="BB60">
            <v>0</v>
          </cell>
          <cell r="BC60">
            <v>0.1</v>
          </cell>
        </row>
        <row r="61">
          <cell r="AO61">
            <v>0.1</v>
          </cell>
          <cell r="AP61">
            <v>0.1</v>
          </cell>
          <cell r="AQ61">
            <v>0</v>
          </cell>
          <cell r="AR61">
            <v>0</v>
          </cell>
          <cell r="AU61">
            <v>0</v>
          </cell>
          <cell r="AV61">
            <v>0.1</v>
          </cell>
          <cell r="AY61">
            <v>0</v>
          </cell>
          <cell r="BB61">
            <v>0</v>
          </cell>
          <cell r="BC61">
            <v>0</v>
          </cell>
        </row>
        <row r="62">
          <cell r="AO62">
            <v>3</v>
          </cell>
          <cell r="AP62">
            <v>6.4</v>
          </cell>
          <cell r="AQ62">
            <v>5.7</v>
          </cell>
          <cell r="AR62">
            <v>0</v>
          </cell>
          <cell r="AU62">
            <v>2.2999999999999998</v>
          </cell>
          <cell r="AV62">
            <v>3.8</v>
          </cell>
          <cell r="AY62">
            <v>0.8</v>
          </cell>
          <cell r="BB62">
            <v>0</v>
          </cell>
          <cell r="BC62">
            <v>0.6</v>
          </cell>
        </row>
        <row r="63">
          <cell r="AO63">
            <v>1.7</v>
          </cell>
          <cell r="AP63">
            <v>4.8</v>
          </cell>
          <cell r="AQ63">
            <v>0</v>
          </cell>
          <cell r="AR63">
            <v>0</v>
          </cell>
          <cell r="AU63">
            <v>1.5</v>
          </cell>
          <cell r="AV63">
            <v>1.8</v>
          </cell>
          <cell r="AY63">
            <v>6</v>
          </cell>
          <cell r="BB63">
            <v>0</v>
          </cell>
          <cell r="BC63">
            <v>4.2</v>
          </cell>
        </row>
        <row r="64">
          <cell r="AO64">
            <v>0.1</v>
          </cell>
          <cell r="AP64">
            <v>3.5</v>
          </cell>
          <cell r="AQ64">
            <v>3.6</v>
          </cell>
          <cell r="AR64">
            <v>0</v>
          </cell>
          <cell r="AU64">
            <v>3.3</v>
          </cell>
          <cell r="AV64">
            <v>2.2000000000000002</v>
          </cell>
          <cell r="AY64">
            <v>2.2999999999999998</v>
          </cell>
          <cell r="BB64">
            <v>0</v>
          </cell>
          <cell r="BC64">
            <v>1.6</v>
          </cell>
        </row>
        <row r="65">
          <cell r="AO65">
            <v>7.8</v>
          </cell>
          <cell r="AP65">
            <v>5.2</v>
          </cell>
          <cell r="AQ65">
            <v>0</v>
          </cell>
          <cell r="AR65">
            <v>0</v>
          </cell>
          <cell r="AU65">
            <v>5.3</v>
          </cell>
          <cell r="AV65">
            <v>4.4000000000000004</v>
          </cell>
          <cell r="AY65">
            <v>4.5999999999999996</v>
          </cell>
          <cell r="BB65">
            <v>0</v>
          </cell>
          <cell r="BC65">
            <v>3.2</v>
          </cell>
        </row>
        <row r="66">
          <cell r="AO66">
            <v>2.7</v>
          </cell>
          <cell r="AP66">
            <v>6.1</v>
          </cell>
          <cell r="AQ66">
            <v>0</v>
          </cell>
          <cell r="AR66">
            <v>0</v>
          </cell>
          <cell r="AU66">
            <v>0.5</v>
          </cell>
          <cell r="AV66">
            <v>2.2000000000000002</v>
          </cell>
          <cell r="AY66">
            <v>0.8</v>
          </cell>
          <cell r="BB66">
            <v>0</v>
          </cell>
          <cell r="BC66">
            <v>0.6</v>
          </cell>
        </row>
        <row r="67">
          <cell r="AO67">
            <v>0.1</v>
          </cell>
          <cell r="AP67">
            <v>4.9000000000000004</v>
          </cell>
          <cell r="AQ67">
            <v>5.2</v>
          </cell>
          <cell r="AR67">
            <v>0</v>
          </cell>
          <cell r="AU67">
            <v>1</v>
          </cell>
          <cell r="AV67">
            <v>2.6</v>
          </cell>
          <cell r="AY67">
            <v>2</v>
          </cell>
          <cell r="BB67">
            <v>0</v>
          </cell>
          <cell r="BC67">
            <v>1.4</v>
          </cell>
        </row>
        <row r="68">
          <cell r="AO68">
            <v>6.1</v>
          </cell>
          <cell r="AP68">
            <v>3.1</v>
          </cell>
          <cell r="AQ68">
            <v>8.6999999999999993</v>
          </cell>
          <cell r="AR68">
            <v>0</v>
          </cell>
          <cell r="AU68">
            <v>2.2999999999999998</v>
          </cell>
          <cell r="AV68">
            <v>4.9000000000000004</v>
          </cell>
          <cell r="AY68">
            <v>2.7</v>
          </cell>
          <cell r="BB68">
            <v>0</v>
          </cell>
          <cell r="BC68">
            <v>1.9</v>
          </cell>
        </row>
        <row r="69">
          <cell r="AO69">
            <v>0.5</v>
          </cell>
          <cell r="AP69">
            <v>0.1</v>
          </cell>
          <cell r="AQ69">
            <v>0</v>
          </cell>
          <cell r="AR69">
            <v>1.8</v>
          </cell>
          <cell r="AU69">
            <v>0.5</v>
          </cell>
          <cell r="AV69">
            <v>0.6</v>
          </cell>
          <cell r="AY69">
            <v>0</v>
          </cell>
          <cell r="BB69">
            <v>0</v>
          </cell>
          <cell r="BC69">
            <v>0</v>
          </cell>
        </row>
        <row r="70">
          <cell r="AO70">
            <v>9.6999999999999993</v>
          </cell>
          <cell r="AP70">
            <v>5.0999999999999996</v>
          </cell>
          <cell r="AQ70">
            <v>7.4</v>
          </cell>
          <cell r="AR70">
            <v>4.5</v>
          </cell>
          <cell r="AU70">
            <v>3.6</v>
          </cell>
          <cell r="AV70">
            <v>6.8</v>
          </cell>
          <cell r="AY70">
            <v>6.9</v>
          </cell>
          <cell r="BB70">
            <v>0</v>
          </cell>
          <cell r="BC70">
            <v>4.8</v>
          </cell>
        </row>
        <row r="71">
          <cell r="AO71">
            <v>0.1</v>
          </cell>
          <cell r="AP71">
            <v>5.2</v>
          </cell>
          <cell r="AQ71">
            <v>5.2</v>
          </cell>
          <cell r="AR71">
            <v>0</v>
          </cell>
          <cell r="AU71">
            <v>0.8</v>
          </cell>
          <cell r="AV71">
            <v>2.6</v>
          </cell>
          <cell r="AY71">
            <v>5.9</v>
          </cell>
          <cell r="BB71">
            <v>0</v>
          </cell>
          <cell r="BC71">
            <v>4.0999999999999996</v>
          </cell>
        </row>
        <row r="72">
          <cell r="AO72">
            <v>0.1</v>
          </cell>
          <cell r="AP72">
            <v>3.3</v>
          </cell>
          <cell r="AQ72">
            <v>1.5</v>
          </cell>
          <cell r="AR72">
            <v>0</v>
          </cell>
          <cell r="AU72">
            <v>2.1</v>
          </cell>
          <cell r="AV72">
            <v>1.5</v>
          </cell>
          <cell r="AY72">
            <v>2.2000000000000002</v>
          </cell>
          <cell r="BB72">
            <v>0</v>
          </cell>
          <cell r="BC72">
            <v>1.5</v>
          </cell>
        </row>
        <row r="73">
          <cell r="AO73">
            <v>0.1</v>
          </cell>
          <cell r="AP73">
            <v>5</v>
          </cell>
          <cell r="AQ73">
            <v>6.7</v>
          </cell>
          <cell r="AR73">
            <v>0</v>
          </cell>
          <cell r="AU73">
            <v>4.4000000000000004</v>
          </cell>
          <cell r="AV73">
            <v>3.7</v>
          </cell>
          <cell r="AY73">
            <v>0.9</v>
          </cell>
          <cell r="BB73">
            <v>0</v>
          </cell>
          <cell r="BC73">
            <v>0.6</v>
          </cell>
        </row>
        <row r="74">
          <cell r="AO74">
            <v>5.7</v>
          </cell>
          <cell r="AP74">
            <v>4.3</v>
          </cell>
          <cell r="AQ74">
            <v>6.3</v>
          </cell>
          <cell r="AR74">
            <v>7.2</v>
          </cell>
          <cell r="AU74">
            <v>4</v>
          </cell>
          <cell r="AV74">
            <v>5.6</v>
          </cell>
          <cell r="AY74">
            <v>7.5</v>
          </cell>
          <cell r="BB74">
            <v>0</v>
          </cell>
          <cell r="BC74">
            <v>5.3</v>
          </cell>
        </row>
        <row r="75">
          <cell r="AO75">
            <v>6.6</v>
          </cell>
          <cell r="AP75">
            <v>5.0999999999999996</v>
          </cell>
          <cell r="AQ75">
            <v>7</v>
          </cell>
          <cell r="AR75">
            <v>4.3</v>
          </cell>
          <cell r="AU75">
            <v>4.4000000000000004</v>
          </cell>
          <cell r="AV75">
            <v>5.6</v>
          </cell>
          <cell r="AY75">
            <v>5.4</v>
          </cell>
          <cell r="BB75">
            <v>0</v>
          </cell>
          <cell r="BC75">
            <v>3.8</v>
          </cell>
        </row>
        <row r="76">
          <cell r="AO76">
            <v>3.8</v>
          </cell>
          <cell r="AP76">
            <v>7.5</v>
          </cell>
          <cell r="AQ76">
            <v>0</v>
          </cell>
          <cell r="AR76">
            <v>0</v>
          </cell>
          <cell r="AU76">
            <v>3.8</v>
          </cell>
          <cell r="AV76">
            <v>3.6</v>
          </cell>
          <cell r="AY76">
            <v>0.1</v>
          </cell>
          <cell r="BB76">
            <v>0</v>
          </cell>
          <cell r="BC76">
            <v>0.1</v>
          </cell>
        </row>
        <row r="77">
          <cell r="AO77">
            <v>6</v>
          </cell>
          <cell r="AP77">
            <v>0.1</v>
          </cell>
          <cell r="AQ77">
            <v>0</v>
          </cell>
          <cell r="AR77">
            <v>0</v>
          </cell>
          <cell r="AU77">
            <v>0</v>
          </cell>
          <cell r="AV77">
            <v>1.6</v>
          </cell>
          <cell r="AY77">
            <v>0</v>
          </cell>
          <cell r="BB77">
            <v>0</v>
          </cell>
          <cell r="BC77">
            <v>0</v>
          </cell>
        </row>
        <row r="78">
          <cell r="AO78">
            <v>7.9</v>
          </cell>
          <cell r="AP78">
            <v>8.4</v>
          </cell>
          <cell r="AQ78">
            <v>8.1</v>
          </cell>
          <cell r="AR78">
            <v>7.2</v>
          </cell>
          <cell r="AU78">
            <v>6.1</v>
          </cell>
          <cell r="AV78">
            <v>7.6</v>
          </cell>
          <cell r="AY78">
            <v>9.5</v>
          </cell>
          <cell r="BB78">
            <v>7</v>
          </cell>
          <cell r="BC78">
            <v>7</v>
          </cell>
        </row>
        <row r="79">
          <cell r="AO79">
            <v>8.5</v>
          </cell>
          <cell r="AP79">
            <v>8.1</v>
          </cell>
          <cell r="AQ79">
            <v>9.6999999999999993</v>
          </cell>
          <cell r="AR79">
            <v>6.1</v>
          </cell>
          <cell r="AU79">
            <v>3.6</v>
          </cell>
          <cell r="AV79">
            <v>7.8</v>
          </cell>
          <cell r="AY79">
            <v>9.6</v>
          </cell>
          <cell r="BB79">
            <v>0</v>
          </cell>
          <cell r="BC79">
            <v>6.7</v>
          </cell>
        </row>
        <row r="80">
          <cell r="AO80">
            <v>10</v>
          </cell>
          <cell r="AP80">
            <v>6.4</v>
          </cell>
          <cell r="AQ80">
            <v>6.9</v>
          </cell>
          <cell r="AR80">
            <v>1.8</v>
          </cell>
          <cell r="AU80">
            <v>5.4</v>
          </cell>
          <cell r="AV80">
            <v>7</v>
          </cell>
          <cell r="AY80">
            <v>8.6999999999999993</v>
          </cell>
          <cell r="BB80">
            <v>0</v>
          </cell>
          <cell r="BC80">
            <v>6.1</v>
          </cell>
        </row>
        <row r="81">
          <cell r="AO81">
            <v>7</v>
          </cell>
          <cell r="AP81">
            <v>9.5</v>
          </cell>
          <cell r="AQ81">
            <v>0</v>
          </cell>
          <cell r="AR81">
            <v>0</v>
          </cell>
          <cell r="AU81">
            <v>3.3</v>
          </cell>
          <cell r="AV81">
            <v>5.3</v>
          </cell>
          <cell r="AY81">
            <v>10</v>
          </cell>
          <cell r="BB81">
            <v>10</v>
          </cell>
          <cell r="BC81">
            <v>10</v>
          </cell>
        </row>
        <row r="82">
          <cell r="AO82">
            <v>0.1</v>
          </cell>
          <cell r="AP82">
            <v>3.9</v>
          </cell>
          <cell r="AQ82">
            <v>5.8</v>
          </cell>
          <cell r="AR82">
            <v>0</v>
          </cell>
          <cell r="AU82">
            <v>0.5</v>
          </cell>
          <cell r="AV82">
            <v>2.4</v>
          </cell>
          <cell r="AY82">
            <v>0</v>
          </cell>
          <cell r="BB82">
            <v>0</v>
          </cell>
          <cell r="BC82">
            <v>0</v>
          </cell>
        </row>
        <row r="83">
          <cell r="AO83">
            <v>6.6</v>
          </cell>
          <cell r="AP83">
            <v>2.2999999999999998</v>
          </cell>
          <cell r="AQ83">
            <v>6.2</v>
          </cell>
          <cell r="AR83">
            <v>0</v>
          </cell>
          <cell r="AU83">
            <v>5.3</v>
          </cell>
          <cell r="AV83">
            <v>4.5</v>
          </cell>
          <cell r="AY83">
            <v>6.6</v>
          </cell>
          <cell r="BB83">
            <v>0</v>
          </cell>
          <cell r="BC83">
            <v>4.5999999999999996</v>
          </cell>
        </row>
        <row r="84">
          <cell r="AO84">
            <v>6.1</v>
          </cell>
          <cell r="AP84">
            <v>5.4</v>
          </cell>
          <cell r="AQ84">
            <v>7.4</v>
          </cell>
          <cell r="AR84">
            <v>0</v>
          </cell>
          <cell r="AU84">
            <v>2.8</v>
          </cell>
          <cell r="AV84">
            <v>4.8</v>
          </cell>
          <cell r="AY84">
            <v>0.7</v>
          </cell>
          <cell r="BB84">
            <v>0</v>
          </cell>
          <cell r="BC84">
            <v>0.5</v>
          </cell>
        </row>
        <row r="85">
          <cell r="AO85">
            <v>3.9</v>
          </cell>
          <cell r="AP85">
            <v>3.1</v>
          </cell>
          <cell r="AQ85">
            <v>0</v>
          </cell>
          <cell r="AR85">
            <v>7.2</v>
          </cell>
          <cell r="AU85">
            <v>2.5</v>
          </cell>
          <cell r="AV85">
            <v>3.7</v>
          </cell>
          <cell r="AY85">
            <v>1.6</v>
          </cell>
          <cell r="BB85">
            <v>0</v>
          </cell>
          <cell r="BC85">
            <v>1.1000000000000001</v>
          </cell>
        </row>
        <row r="86">
          <cell r="AO86">
            <v>9.5</v>
          </cell>
          <cell r="AP86">
            <v>3.9</v>
          </cell>
          <cell r="AQ86">
            <v>10</v>
          </cell>
          <cell r="AR86">
            <v>10</v>
          </cell>
          <cell r="AU86">
            <v>0.5</v>
          </cell>
          <cell r="AV86">
            <v>8.4</v>
          </cell>
          <cell r="AY86">
            <v>1.2</v>
          </cell>
          <cell r="BB86">
            <v>0</v>
          </cell>
          <cell r="BC86">
            <v>0.8</v>
          </cell>
        </row>
        <row r="87">
          <cell r="AO87">
            <v>6.6</v>
          </cell>
          <cell r="AP87">
            <v>2.6</v>
          </cell>
          <cell r="AQ87">
            <v>0</v>
          </cell>
          <cell r="AR87">
            <v>0</v>
          </cell>
          <cell r="AU87">
            <v>6.8</v>
          </cell>
          <cell r="AV87">
            <v>3.8</v>
          </cell>
          <cell r="AY87">
            <v>4</v>
          </cell>
          <cell r="BB87">
            <v>0</v>
          </cell>
          <cell r="BC87">
            <v>2.8</v>
          </cell>
        </row>
        <row r="88">
          <cell r="AO88">
            <v>7.5</v>
          </cell>
          <cell r="AP88">
            <v>6</v>
          </cell>
          <cell r="AQ88">
            <v>0</v>
          </cell>
          <cell r="AR88">
            <v>0</v>
          </cell>
          <cell r="AU88">
            <v>5</v>
          </cell>
          <cell r="AV88">
            <v>4.4000000000000004</v>
          </cell>
          <cell r="AY88">
            <v>0.6</v>
          </cell>
          <cell r="BB88">
            <v>0</v>
          </cell>
          <cell r="BC88">
            <v>0.4</v>
          </cell>
        </row>
        <row r="89">
          <cell r="AO89">
            <v>4.2</v>
          </cell>
          <cell r="AP89">
            <v>5.6</v>
          </cell>
          <cell r="AQ89">
            <v>6</v>
          </cell>
          <cell r="AR89">
            <v>0</v>
          </cell>
          <cell r="AU89">
            <v>7</v>
          </cell>
          <cell r="AV89">
            <v>4.9000000000000004</v>
          </cell>
          <cell r="AY89">
            <v>9.3000000000000007</v>
          </cell>
          <cell r="BB89">
            <v>0</v>
          </cell>
          <cell r="BC89">
            <v>6.5</v>
          </cell>
        </row>
        <row r="90">
          <cell r="AO90">
            <v>0.1</v>
          </cell>
          <cell r="AP90">
            <v>0.1</v>
          </cell>
          <cell r="AQ90">
            <v>8.6999999999999993</v>
          </cell>
          <cell r="AR90">
            <v>0</v>
          </cell>
          <cell r="AU90">
            <v>4</v>
          </cell>
          <cell r="AV90">
            <v>3.7</v>
          </cell>
          <cell r="AY90">
            <v>0</v>
          </cell>
          <cell r="BB90">
            <v>0</v>
          </cell>
          <cell r="BC90">
            <v>0</v>
          </cell>
        </row>
        <row r="91">
          <cell r="AO91">
            <v>1</v>
          </cell>
          <cell r="AP91">
            <v>7.4</v>
          </cell>
          <cell r="AQ91">
            <v>4.5999999999999996</v>
          </cell>
          <cell r="AR91">
            <v>6.5</v>
          </cell>
          <cell r="AU91">
            <v>2.9</v>
          </cell>
          <cell r="AV91">
            <v>4.9000000000000004</v>
          </cell>
          <cell r="AY91">
            <v>6.4</v>
          </cell>
          <cell r="BB91">
            <v>0</v>
          </cell>
          <cell r="BC91">
            <v>4.5</v>
          </cell>
        </row>
        <row r="92">
          <cell r="AO92">
            <v>0.1</v>
          </cell>
          <cell r="AP92">
            <v>4.7</v>
          </cell>
          <cell r="AQ92">
            <v>7.6</v>
          </cell>
          <cell r="AR92">
            <v>8.5</v>
          </cell>
          <cell r="AU92">
            <v>0.3</v>
          </cell>
          <cell r="AV92">
            <v>5.2</v>
          </cell>
          <cell r="AY92">
            <v>2.4</v>
          </cell>
          <cell r="BB92">
            <v>0</v>
          </cell>
          <cell r="BC92">
            <v>1.7</v>
          </cell>
        </row>
        <row r="93">
          <cell r="AO93">
            <v>5.6</v>
          </cell>
          <cell r="AP93">
            <v>1.3</v>
          </cell>
          <cell r="AQ93">
            <v>0</v>
          </cell>
          <cell r="AR93">
            <v>0</v>
          </cell>
          <cell r="AU93">
            <v>3.1</v>
          </cell>
          <cell r="AV93">
            <v>2.2999999999999998</v>
          </cell>
          <cell r="AY93">
            <v>0.6</v>
          </cell>
          <cell r="BB93">
            <v>0</v>
          </cell>
          <cell r="BC93">
            <v>0.4</v>
          </cell>
        </row>
        <row r="94">
          <cell r="AO94">
            <v>9.6999999999999993</v>
          </cell>
          <cell r="AP94">
            <v>5.6</v>
          </cell>
          <cell r="AQ94">
            <v>0</v>
          </cell>
          <cell r="AR94">
            <v>0</v>
          </cell>
          <cell r="AU94">
            <v>6.7</v>
          </cell>
          <cell r="AV94">
            <v>5.8</v>
          </cell>
          <cell r="AY94">
            <v>6.7</v>
          </cell>
          <cell r="BB94">
            <v>0</v>
          </cell>
          <cell r="BC94">
            <v>4.7</v>
          </cell>
        </row>
        <row r="95">
          <cell r="AO95">
            <v>4</v>
          </cell>
          <cell r="AP95">
            <v>9.1</v>
          </cell>
          <cell r="AQ95">
            <v>0</v>
          </cell>
          <cell r="AR95">
            <v>3.5</v>
          </cell>
          <cell r="AU95">
            <v>2.5</v>
          </cell>
          <cell r="AV95">
            <v>4.8</v>
          </cell>
          <cell r="AY95">
            <v>3.8</v>
          </cell>
          <cell r="BB95">
            <v>0</v>
          </cell>
          <cell r="BC95">
            <v>2.7</v>
          </cell>
        </row>
        <row r="96">
          <cell r="AO96">
            <v>0.1</v>
          </cell>
          <cell r="AP96">
            <v>6.6</v>
          </cell>
          <cell r="AQ96">
            <v>0</v>
          </cell>
          <cell r="AR96">
            <v>0</v>
          </cell>
          <cell r="AU96">
            <v>2</v>
          </cell>
          <cell r="AV96">
            <v>2.2000000000000002</v>
          </cell>
          <cell r="AY96">
            <v>0.1</v>
          </cell>
          <cell r="BB96">
            <v>0</v>
          </cell>
          <cell r="BC96">
            <v>0.1</v>
          </cell>
        </row>
        <row r="97">
          <cell r="AO97">
            <v>6.5</v>
          </cell>
          <cell r="AP97">
            <v>1.2</v>
          </cell>
          <cell r="AQ97">
            <v>7.2</v>
          </cell>
          <cell r="AR97">
            <v>0</v>
          </cell>
          <cell r="AU97">
            <v>2.6</v>
          </cell>
          <cell r="AV97">
            <v>4.0999999999999996</v>
          </cell>
          <cell r="AY97">
            <v>7.7</v>
          </cell>
          <cell r="BB97">
            <v>0</v>
          </cell>
          <cell r="BC97">
            <v>5.4</v>
          </cell>
        </row>
        <row r="98">
          <cell r="AO98">
            <v>0.1</v>
          </cell>
          <cell r="AP98">
            <v>3</v>
          </cell>
          <cell r="AQ98">
            <v>0</v>
          </cell>
          <cell r="AR98">
            <v>0</v>
          </cell>
          <cell r="AU98">
            <v>5.3</v>
          </cell>
          <cell r="AV98">
            <v>2</v>
          </cell>
          <cell r="AY98">
            <v>3</v>
          </cell>
          <cell r="BB98">
            <v>0</v>
          </cell>
          <cell r="BC98">
            <v>2.1</v>
          </cell>
        </row>
        <row r="99">
          <cell r="AO99">
            <v>0.1</v>
          </cell>
          <cell r="AP99">
            <v>6.2</v>
          </cell>
          <cell r="AQ99">
            <v>5.5</v>
          </cell>
          <cell r="AR99">
            <v>0</v>
          </cell>
          <cell r="AU99">
            <v>0.5</v>
          </cell>
          <cell r="AV99">
            <v>3</v>
          </cell>
          <cell r="AY99">
            <v>3</v>
          </cell>
          <cell r="BB99">
            <v>0</v>
          </cell>
          <cell r="BC99">
            <v>2.1</v>
          </cell>
        </row>
        <row r="100">
          <cell r="AO100">
            <v>5.4</v>
          </cell>
          <cell r="AP100">
            <v>2.6</v>
          </cell>
          <cell r="AQ100">
            <v>7.3</v>
          </cell>
          <cell r="AR100">
            <v>0</v>
          </cell>
          <cell r="AU100">
            <v>5</v>
          </cell>
          <cell r="AV100">
            <v>4.5</v>
          </cell>
          <cell r="AY100">
            <v>9.9</v>
          </cell>
          <cell r="BB100">
            <v>10</v>
          </cell>
          <cell r="BC100">
            <v>10</v>
          </cell>
        </row>
        <row r="101">
          <cell r="AO101">
            <v>5.2</v>
          </cell>
          <cell r="AP101">
            <v>0.1</v>
          </cell>
          <cell r="AQ101">
            <v>0</v>
          </cell>
          <cell r="AR101">
            <v>0</v>
          </cell>
          <cell r="AU101">
            <v>0</v>
          </cell>
          <cell r="AV101">
            <v>1.3</v>
          </cell>
          <cell r="AY101">
            <v>0</v>
          </cell>
          <cell r="BB101">
            <v>0</v>
          </cell>
          <cell r="BC101">
            <v>0</v>
          </cell>
        </row>
        <row r="102">
          <cell r="AO102">
            <v>0.1</v>
          </cell>
          <cell r="AP102">
            <v>4.7</v>
          </cell>
          <cell r="AQ102">
            <v>0</v>
          </cell>
          <cell r="AR102">
            <v>0</v>
          </cell>
          <cell r="AU102">
            <v>3.1</v>
          </cell>
          <cell r="AV102">
            <v>1.8</v>
          </cell>
          <cell r="AY102">
            <v>0</v>
          </cell>
          <cell r="BB102">
            <v>0</v>
          </cell>
          <cell r="BC102">
            <v>0</v>
          </cell>
        </row>
        <row r="103">
          <cell r="AO103">
            <v>0.1</v>
          </cell>
          <cell r="AP103">
            <v>2</v>
          </cell>
          <cell r="AQ103">
            <v>0</v>
          </cell>
          <cell r="AR103">
            <v>0</v>
          </cell>
          <cell r="AU103">
            <v>0</v>
          </cell>
          <cell r="AV103">
            <v>0.5</v>
          </cell>
          <cell r="AY103">
            <v>0</v>
          </cell>
          <cell r="BB103">
            <v>0</v>
          </cell>
          <cell r="BC103">
            <v>0</v>
          </cell>
        </row>
        <row r="104">
          <cell r="AO104">
            <v>0.1</v>
          </cell>
          <cell r="AP104">
            <v>7.3</v>
          </cell>
          <cell r="AQ104">
            <v>7.8</v>
          </cell>
          <cell r="AR104">
            <v>7.5</v>
          </cell>
          <cell r="AU104">
            <v>4.3</v>
          </cell>
          <cell r="AV104">
            <v>6</v>
          </cell>
          <cell r="AY104">
            <v>1</v>
          </cell>
          <cell r="BB104">
            <v>0</v>
          </cell>
          <cell r="BC104">
            <v>0.7</v>
          </cell>
        </row>
        <row r="105">
          <cell r="AO105">
            <v>4.0999999999999996</v>
          </cell>
          <cell r="AP105">
            <v>5.3</v>
          </cell>
          <cell r="AQ105">
            <v>0</v>
          </cell>
          <cell r="AR105">
            <v>0.7</v>
          </cell>
          <cell r="AU105">
            <v>6.1</v>
          </cell>
          <cell r="AV105">
            <v>3.6</v>
          </cell>
          <cell r="AY105">
            <v>1.5</v>
          </cell>
          <cell r="BB105">
            <v>0</v>
          </cell>
          <cell r="BC105">
            <v>1.1000000000000001</v>
          </cell>
        </row>
        <row r="106">
          <cell r="AO106">
            <v>4.0999999999999996</v>
          </cell>
          <cell r="AP106">
            <v>6.6</v>
          </cell>
          <cell r="AQ106">
            <v>7.1</v>
          </cell>
          <cell r="AR106">
            <v>2.9</v>
          </cell>
          <cell r="AU106">
            <v>3.3</v>
          </cell>
          <cell r="AV106">
            <v>5.0999999999999996</v>
          </cell>
          <cell r="AY106">
            <v>3.3</v>
          </cell>
          <cell r="BB106">
            <v>0</v>
          </cell>
          <cell r="BC106">
            <v>2.2999999999999998</v>
          </cell>
        </row>
        <row r="107">
          <cell r="AO107">
            <v>0.1</v>
          </cell>
          <cell r="AP107">
            <v>0.1</v>
          </cell>
          <cell r="AQ107">
            <v>9</v>
          </cell>
          <cell r="AR107">
            <v>0</v>
          </cell>
          <cell r="AU107">
            <v>0</v>
          </cell>
          <cell r="AV107">
            <v>3.2</v>
          </cell>
          <cell r="AY107">
            <v>0.1</v>
          </cell>
          <cell r="BB107">
            <v>0</v>
          </cell>
          <cell r="BC107">
            <v>0.1</v>
          </cell>
        </row>
        <row r="108">
          <cell r="AO108">
            <v>0.1</v>
          </cell>
          <cell r="AP108">
            <v>7</v>
          </cell>
          <cell r="AQ108">
            <v>0</v>
          </cell>
          <cell r="AR108">
            <v>0</v>
          </cell>
          <cell r="AU108">
            <v>5.0999999999999996</v>
          </cell>
          <cell r="AV108">
            <v>3.1</v>
          </cell>
          <cell r="AY108">
            <v>9.8000000000000007</v>
          </cell>
          <cell r="BB108">
            <v>8</v>
          </cell>
          <cell r="BC108">
            <v>8</v>
          </cell>
        </row>
        <row r="109">
          <cell r="AO109">
            <v>0.1</v>
          </cell>
          <cell r="AP109">
            <v>0.1</v>
          </cell>
          <cell r="AQ109">
            <v>7.7</v>
          </cell>
          <cell r="AR109">
            <v>0</v>
          </cell>
          <cell r="AU109">
            <v>0</v>
          </cell>
          <cell r="AV109">
            <v>2.4</v>
          </cell>
          <cell r="AY109">
            <v>0</v>
          </cell>
          <cell r="BB109">
            <v>0</v>
          </cell>
          <cell r="BC109">
            <v>0</v>
          </cell>
        </row>
        <row r="110">
          <cell r="AO110">
            <v>0.1</v>
          </cell>
          <cell r="AP110">
            <v>0.1</v>
          </cell>
          <cell r="AQ110">
            <v>8.6</v>
          </cell>
          <cell r="AR110">
            <v>0.4</v>
          </cell>
          <cell r="AU110">
            <v>3.6</v>
          </cell>
          <cell r="AV110">
            <v>3.6</v>
          </cell>
          <cell r="AY110">
            <v>0</v>
          </cell>
          <cell r="BB110">
            <v>0</v>
          </cell>
          <cell r="BC110">
            <v>0</v>
          </cell>
        </row>
        <row r="111">
          <cell r="AO111">
            <v>0.1</v>
          </cell>
          <cell r="AP111">
            <v>8.5</v>
          </cell>
          <cell r="AQ111">
            <v>4.7</v>
          </cell>
          <cell r="AR111">
            <v>0</v>
          </cell>
          <cell r="AU111">
            <v>8.6999999999999993</v>
          </cell>
          <cell r="AV111">
            <v>5.6</v>
          </cell>
          <cell r="AY111">
            <v>5.0999999999999996</v>
          </cell>
          <cell r="BB111">
            <v>0</v>
          </cell>
          <cell r="BC111">
            <v>3.6</v>
          </cell>
        </row>
        <row r="112">
          <cell r="AO112">
            <v>0.1</v>
          </cell>
          <cell r="AP112">
            <v>0.1</v>
          </cell>
          <cell r="AQ112">
            <v>6.8</v>
          </cell>
          <cell r="AR112">
            <v>7</v>
          </cell>
          <cell r="AU112">
            <v>1.3</v>
          </cell>
          <cell r="AV112">
            <v>3.8</v>
          </cell>
          <cell r="AY112">
            <v>0.1</v>
          </cell>
          <cell r="BB112">
            <v>0</v>
          </cell>
          <cell r="BC112">
            <v>0.1</v>
          </cell>
        </row>
        <row r="113">
          <cell r="AO113">
            <v>8.5</v>
          </cell>
          <cell r="AP113">
            <v>7.2</v>
          </cell>
          <cell r="AQ113">
            <v>6.6</v>
          </cell>
          <cell r="AR113">
            <v>7.7</v>
          </cell>
          <cell r="AU113">
            <v>3.9</v>
          </cell>
          <cell r="AV113">
            <v>7</v>
          </cell>
          <cell r="AY113">
            <v>9.9</v>
          </cell>
          <cell r="BB113">
            <v>9</v>
          </cell>
          <cell r="BC113">
            <v>9</v>
          </cell>
        </row>
        <row r="114">
          <cell r="AO114">
            <v>0.8</v>
          </cell>
          <cell r="AP114">
            <v>0.1</v>
          </cell>
          <cell r="AQ114">
            <v>8.6</v>
          </cell>
          <cell r="AR114">
            <v>3.8</v>
          </cell>
          <cell r="AU114">
            <v>5.4</v>
          </cell>
          <cell r="AV114">
            <v>4.5999999999999996</v>
          </cell>
          <cell r="AY114">
            <v>0</v>
          </cell>
          <cell r="BB114">
            <v>0</v>
          </cell>
          <cell r="BC114">
            <v>0</v>
          </cell>
        </row>
        <row r="115">
          <cell r="AO115">
            <v>5.0999999999999996</v>
          </cell>
          <cell r="AP115">
            <v>5.6</v>
          </cell>
          <cell r="AQ115">
            <v>0</v>
          </cell>
          <cell r="AR115">
            <v>0</v>
          </cell>
          <cell r="AU115">
            <v>5.5</v>
          </cell>
          <cell r="AV115">
            <v>3.7</v>
          </cell>
          <cell r="AY115">
            <v>2.5</v>
          </cell>
          <cell r="BB115">
            <v>0</v>
          </cell>
          <cell r="BC115">
            <v>1.8</v>
          </cell>
        </row>
        <row r="116">
          <cell r="AO116">
            <v>3.9</v>
          </cell>
          <cell r="AP116">
            <v>4.4000000000000004</v>
          </cell>
          <cell r="AQ116">
            <v>0</v>
          </cell>
          <cell r="AR116">
            <v>0</v>
          </cell>
          <cell r="AU116">
            <v>5.7</v>
          </cell>
          <cell r="AV116">
            <v>3.1</v>
          </cell>
          <cell r="AY116">
            <v>0.3</v>
          </cell>
          <cell r="BB116">
            <v>0</v>
          </cell>
          <cell r="BC116">
            <v>0.2</v>
          </cell>
        </row>
        <row r="117">
          <cell r="AO117">
            <v>4.3</v>
          </cell>
          <cell r="AP117">
            <v>4.4000000000000004</v>
          </cell>
          <cell r="AQ117">
            <v>7.7</v>
          </cell>
          <cell r="AR117">
            <v>0</v>
          </cell>
          <cell r="AU117">
            <v>2</v>
          </cell>
          <cell r="AV117">
            <v>4.2</v>
          </cell>
          <cell r="AY117">
            <v>0.1</v>
          </cell>
          <cell r="BB117">
            <v>0</v>
          </cell>
          <cell r="BC117">
            <v>0.1</v>
          </cell>
        </row>
        <row r="118">
          <cell r="AO118">
            <v>3.3</v>
          </cell>
          <cell r="AP118">
            <v>5.8</v>
          </cell>
          <cell r="AQ118">
            <v>6.7</v>
          </cell>
          <cell r="AR118">
            <v>0</v>
          </cell>
          <cell r="AU118">
            <v>6.2</v>
          </cell>
          <cell r="AV118">
            <v>4.8</v>
          </cell>
          <cell r="AY118">
            <v>5.7</v>
          </cell>
          <cell r="BB118">
            <v>0</v>
          </cell>
          <cell r="BC118">
            <v>4</v>
          </cell>
        </row>
        <row r="119">
          <cell r="AO119">
            <v>2.8</v>
          </cell>
          <cell r="AP119">
            <v>6.3</v>
          </cell>
          <cell r="AQ119">
            <v>6</v>
          </cell>
          <cell r="AR119">
            <v>5.2</v>
          </cell>
          <cell r="AU119">
            <v>7.6</v>
          </cell>
          <cell r="AV119">
            <v>5.8</v>
          </cell>
          <cell r="AY119">
            <v>6.9</v>
          </cell>
          <cell r="BB119">
            <v>0</v>
          </cell>
          <cell r="BC119">
            <v>4.8</v>
          </cell>
        </row>
        <row r="120">
          <cell r="AO120">
            <v>9.4</v>
          </cell>
          <cell r="AP120">
            <v>9.9</v>
          </cell>
          <cell r="AQ120">
            <v>8.9</v>
          </cell>
          <cell r="AR120">
            <v>5.6</v>
          </cell>
          <cell r="AU120">
            <v>1</v>
          </cell>
          <cell r="AV120">
            <v>8.1</v>
          </cell>
          <cell r="AY120">
            <v>9.1999999999999993</v>
          </cell>
          <cell r="BB120">
            <v>7</v>
          </cell>
          <cell r="BC120">
            <v>7</v>
          </cell>
        </row>
        <row r="121">
          <cell r="AO121">
            <v>0.1</v>
          </cell>
          <cell r="AP121">
            <v>6.7</v>
          </cell>
          <cell r="AQ121">
            <v>0</v>
          </cell>
          <cell r="AR121">
            <v>0</v>
          </cell>
          <cell r="AU121">
            <v>8.6</v>
          </cell>
          <cell r="AV121">
            <v>4.3</v>
          </cell>
          <cell r="AY121">
            <v>0.6</v>
          </cell>
          <cell r="BB121">
            <v>0</v>
          </cell>
          <cell r="BC121">
            <v>0.4</v>
          </cell>
        </row>
        <row r="122">
          <cell r="AO122">
            <v>0.1</v>
          </cell>
          <cell r="AP122">
            <v>0.1</v>
          </cell>
          <cell r="AQ122">
            <v>8.1999999999999993</v>
          </cell>
          <cell r="AR122">
            <v>0</v>
          </cell>
          <cell r="AU122">
            <v>0</v>
          </cell>
          <cell r="AV122">
            <v>2.6</v>
          </cell>
          <cell r="AY122">
            <v>0</v>
          </cell>
          <cell r="BB122">
            <v>0</v>
          </cell>
          <cell r="BC122">
            <v>0</v>
          </cell>
        </row>
        <row r="123">
          <cell r="AO123">
            <v>9.9</v>
          </cell>
          <cell r="AP123">
            <v>6.8</v>
          </cell>
          <cell r="AQ123">
            <v>0</v>
          </cell>
          <cell r="AR123">
            <v>0.2</v>
          </cell>
          <cell r="AU123">
            <v>2.9</v>
          </cell>
          <cell r="AV123">
            <v>5.6</v>
          </cell>
          <cell r="AY123">
            <v>8.3000000000000007</v>
          </cell>
          <cell r="BB123">
            <v>0</v>
          </cell>
          <cell r="BC123">
            <v>5.8</v>
          </cell>
        </row>
        <row r="124">
          <cell r="AO124">
            <v>1.8</v>
          </cell>
          <cell r="AP124">
            <v>5.8</v>
          </cell>
          <cell r="AQ124">
            <v>0</v>
          </cell>
          <cell r="AR124">
            <v>0</v>
          </cell>
          <cell r="AU124">
            <v>0.5</v>
          </cell>
          <cell r="AV124">
            <v>1.9</v>
          </cell>
          <cell r="AY124">
            <v>0</v>
          </cell>
          <cell r="BB124">
            <v>0</v>
          </cell>
          <cell r="BC124">
            <v>0</v>
          </cell>
        </row>
        <row r="125">
          <cell r="AO125">
            <v>8.3000000000000007</v>
          </cell>
          <cell r="AP125">
            <v>3.8</v>
          </cell>
          <cell r="AQ125">
            <v>7.1</v>
          </cell>
          <cell r="AR125">
            <v>2.9</v>
          </cell>
          <cell r="AU125">
            <v>1.5</v>
          </cell>
          <cell r="AV125">
            <v>5.3</v>
          </cell>
          <cell r="AY125">
            <v>0</v>
          </cell>
          <cell r="BB125">
            <v>0</v>
          </cell>
          <cell r="BC125">
            <v>0</v>
          </cell>
        </row>
        <row r="126">
          <cell r="AO126">
            <v>9.1999999999999993</v>
          </cell>
          <cell r="AP126">
            <v>5.2</v>
          </cell>
          <cell r="AQ126">
            <v>8.1</v>
          </cell>
          <cell r="AR126">
            <v>3.6</v>
          </cell>
          <cell r="AU126">
            <v>3.9</v>
          </cell>
          <cell r="AV126">
            <v>6.6</v>
          </cell>
          <cell r="AY126">
            <v>5</v>
          </cell>
          <cell r="BB126">
            <v>8</v>
          </cell>
          <cell r="BC126">
            <v>8</v>
          </cell>
        </row>
        <row r="127">
          <cell r="AO127">
            <v>0.1</v>
          </cell>
          <cell r="AP127">
            <v>7.4</v>
          </cell>
          <cell r="AQ127">
            <v>0</v>
          </cell>
          <cell r="AR127">
            <v>0</v>
          </cell>
          <cell r="AU127">
            <v>6.6</v>
          </cell>
          <cell r="AV127">
            <v>3.7</v>
          </cell>
          <cell r="AY127">
            <v>9.6999999999999993</v>
          </cell>
          <cell r="BB127">
            <v>0</v>
          </cell>
          <cell r="BC127">
            <v>6.8</v>
          </cell>
        </row>
        <row r="128">
          <cell r="AO128">
            <v>0.1</v>
          </cell>
          <cell r="AP128">
            <v>8</v>
          </cell>
          <cell r="AQ128">
            <v>0</v>
          </cell>
          <cell r="AR128">
            <v>0</v>
          </cell>
          <cell r="AU128">
            <v>0.5</v>
          </cell>
          <cell r="AV128">
            <v>2.6</v>
          </cell>
          <cell r="AY128">
            <v>10</v>
          </cell>
          <cell r="BB128">
            <v>10</v>
          </cell>
          <cell r="BC128">
            <v>10</v>
          </cell>
        </row>
        <row r="129">
          <cell r="AO129">
            <v>6.6</v>
          </cell>
          <cell r="AP129">
            <v>4.2</v>
          </cell>
          <cell r="AQ129">
            <v>0</v>
          </cell>
          <cell r="AR129">
            <v>0</v>
          </cell>
          <cell r="AU129">
            <v>3.3</v>
          </cell>
          <cell r="AV129">
            <v>3.2</v>
          </cell>
          <cell r="AY129">
            <v>2.5</v>
          </cell>
          <cell r="BB129">
            <v>0</v>
          </cell>
          <cell r="BC129">
            <v>1.8</v>
          </cell>
        </row>
        <row r="130">
          <cell r="AO130">
            <v>0.9</v>
          </cell>
          <cell r="AP130">
            <v>0.1</v>
          </cell>
          <cell r="AQ130">
            <v>0</v>
          </cell>
          <cell r="AR130">
            <v>0</v>
          </cell>
          <cell r="AU130">
            <v>0</v>
          </cell>
          <cell r="AV130">
            <v>0.2</v>
          </cell>
          <cell r="AY130">
            <v>0</v>
          </cell>
          <cell r="BB130">
            <v>0</v>
          </cell>
          <cell r="BC130">
            <v>0</v>
          </cell>
        </row>
        <row r="131">
          <cell r="AO131">
            <v>6.2</v>
          </cell>
          <cell r="AP131">
            <v>3.7</v>
          </cell>
          <cell r="AQ131">
            <v>9.1999999999999993</v>
          </cell>
          <cell r="AR131">
            <v>3.2</v>
          </cell>
          <cell r="AU131">
            <v>5</v>
          </cell>
          <cell r="AV131">
            <v>6</v>
          </cell>
          <cell r="AY131">
            <v>0.2</v>
          </cell>
          <cell r="BB131">
            <v>0</v>
          </cell>
          <cell r="BC131">
            <v>0.1</v>
          </cell>
        </row>
        <row r="132">
          <cell r="AO132">
            <v>9.1</v>
          </cell>
          <cell r="AP132">
            <v>8.9</v>
          </cell>
          <cell r="AQ132">
            <v>6.7</v>
          </cell>
          <cell r="AR132">
            <v>3.8</v>
          </cell>
          <cell r="AU132">
            <v>5.0999999999999996</v>
          </cell>
          <cell r="AV132">
            <v>7.2</v>
          </cell>
          <cell r="AY132">
            <v>9.6999999999999993</v>
          </cell>
          <cell r="BB132">
            <v>8</v>
          </cell>
          <cell r="BC132">
            <v>8</v>
          </cell>
        </row>
        <row r="133">
          <cell r="AO133">
            <v>0.3</v>
          </cell>
          <cell r="AP133">
            <v>0.1</v>
          </cell>
          <cell r="AQ133">
            <v>7.7</v>
          </cell>
          <cell r="AR133">
            <v>4.9000000000000004</v>
          </cell>
          <cell r="AU133">
            <v>0</v>
          </cell>
          <cell r="AV133">
            <v>3.4</v>
          </cell>
          <cell r="AY133">
            <v>0</v>
          </cell>
          <cell r="BB133">
            <v>0</v>
          </cell>
          <cell r="BC133">
            <v>0</v>
          </cell>
        </row>
        <row r="134">
          <cell r="AO134">
            <v>5.3</v>
          </cell>
          <cell r="AP134">
            <v>1.8</v>
          </cell>
          <cell r="AQ134">
            <v>5.6</v>
          </cell>
          <cell r="AR134">
            <v>0</v>
          </cell>
          <cell r="AU134">
            <v>0</v>
          </cell>
          <cell r="AV134">
            <v>2.9</v>
          </cell>
          <cell r="AY134">
            <v>5.4</v>
          </cell>
          <cell r="BB134">
            <v>7</v>
          </cell>
          <cell r="BC134">
            <v>7</v>
          </cell>
        </row>
        <row r="135">
          <cell r="AO135">
            <v>6.3</v>
          </cell>
          <cell r="AP135">
            <v>3</v>
          </cell>
          <cell r="AQ135">
            <v>9.1</v>
          </cell>
          <cell r="AR135">
            <v>2.4</v>
          </cell>
          <cell r="AU135">
            <v>1</v>
          </cell>
          <cell r="AV135">
            <v>5.3</v>
          </cell>
          <cell r="AY135">
            <v>0.2</v>
          </cell>
          <cell r="BB135">
            <v>0</v>
          </cell>
          <cell r="BC135">
            <v>0.1</v>
          </cell>
        </row>
        <row r="136">
          <cell r="AO136">
            <v>7.1</v>
          </cell>
          <cell r="AP136">
            <v>5.0999999999999996</v>
          </cell>
          <cell r="AQ136">
            <v>8.6</v>
          </cell>
          <cell r="AR136">
            <v>2.6</v>
          </cell>
          <cell r="AU136">
            <v>2.6</v>
          </cell>
          <cell r="AV136">
            <v>5.8</v>
          </cell>
          <cell r="AY136">
            <v>4.5999999999999996</v>
          </cell>
          <cell r="BB136">
            <v>0</v>
          </cell>
          <cell r="BC136">
            <v>3.2</v>
          </cell>
        </row>
        <row r="137">
          <cell r="AO137">
            <v>0.1</v>
          </cell>
          <cell r="AP137">
            <v>4.8</v>
          </cell>
          <cell r="AQ137">
            <v>0</v>
          </cell>
          <cell r="AR137">
            <v>0</v>
          </cell>
          <cell r="AU137">
            <v>3.6</v>
          </cell>
          <cell r="AV137">
            <v>2</v>
          </cell>
          <cell r="AY137">
            <v>3.2</v>
          </cell>
          <cell r="BB137">
            <v>0</v>
          </cell>
          <cell r="BC137">
            <v>2.2000000000000002</v>
          </cell>
        </row>
        <row r="138">
          <cell r="AO138">
            <v>9.1</v>
          </cell>
          <cell r="AP138">
            <v>6.4</v>
          </cell>
          <cell r="AQ138">
            <v>9.3000000000000007</v>
          </cell>
          <cell r="AR138">
            <v>0</v>
          </cell>
          <cell r="AU138">
            <v>4.8</v>
          </cell>
          <cell r="AV138">
            <v>7</v>
          </cell>
          <cell r="AY138">
            <v>3</v>
          </cell>
          <cell r="BB138">
            <v>0</v>
          </cell>
          <cell r="BC138">
            <v>2.1</v>
          </cell>
        </row>
        <row r="139">
          <cell r="AO139">
            <v>9.5</v>
          </cell>
          <cell r="AP139">
            <v>7.2</v>
          </cell>
          <cell r="AQ139">
            <v>9.3000000000000007</v>
          </cell>
          <cell r="AR139">
            <v>9.6</v>
          </cell>
          <cell r="AU139">
            <v>4</v>
          </cell>
          <cell r="AV139">
            <v>8.5</v>
          </cell>
          <cell r="AY139">
            <v>8.8000000000000007</v>
          </cell>
          <cell r="BB139">
            <v>7</v>
          </cell>
          <cell r="BC139">
            <v>7</v>
          </cell>
        </row>
        <row r="140">
          <cell r="AO140">
            <v>2.2000000000000002</v>
          </cell>
          <cell r="AP140">
            <v>6.2</v>
          </cell>
          <cell r="AQ140">
            <v>0</v>
          </cell>
          <cell r="AR140">
            <v>0</v>
          </cell>
          <cell r="AU140">
            <v>1.5</v>
          </cell>
          <cell r="AV140">
            <v>2.2999999999999998</v>
          </cell>
          <cell r="AY140">
            <v>0.1</v>
          </cell>
          <cell r="BB140">
            <v>0</v>
          </cell>
          <cell r="BC140">
            <v>0.1</v>
          </cell>
        </row>
        <row r="141">
          <cell r="AO141">
            <v>5.5</v>
          </cell>
          <cell r="AP141">
            <v>3.7</v>
          </cell>
          <cell r="AQ141">
            <v>6.2</v>
          </cell>
          <cell r="AR141">
            <v>0.3</v>
          </cell>
          <cell r="AU141">
            <v>2.5</v>
          </cell>
          <cell r="AV141">
            <v>3.9</v>
          </cell>
          <cell r="AY141">
            <v>0</v>
          </cell>
          <cell r="BB141">
            <v>0</v>
          </cell>
          <cell r="BC141">
            <v>0</v>
          </cell>
        </row>
        <row r="142">
          <cell r="AO142">
            <v>1.1000000000000001</v>
          </cell>
          <cell r="AP142">
            <v>0</v>
          </cell>
          <cell r="AQ142">
            <v>1.6</v>
          </cell>
          <cell r="AR142">
            <v>0</v>
          </cell>
          <cell r="AU142">
            <v>3.1</v>
          </cell>
          <cell r="AV142">
            <v>1.2</v>
          </cell>
          <cell r="AY142">
            <v>0.1</v>
          </cell>
          <cell r="BB142">
            <v>0</v>
          </cell>
          <cell r="BC142">
            <v>0.1</v>
          </cell>
        </row>
        <row r="143">
          <cell r="AO143">
            <v>8.1999999999999993</v>
          </cell>
          <cell r="AP143">
            <v>7</v>
          </cell>
          <cell r="AQ143">
            <v>0</v>
          </cell>
          <cell r="AR143">
            <v>0</v>
          </cell>
          <cell r="AU143">
            <v>2.8</v>
          </cell>
          <cell r="AV143">
            <v>4.5</v>
          </cell>
          <cell r="AY143">
            <v>4</v>
          </cell>
          <cell r="BB143">
            <v>0</v>
          </cell>
          <cell r="BC143">
            <v>2.8</v>
          </cell>
        </row>
        <row r="144">
          <cell r="AO144">
            <v>7.1</v>
          </cell>
          <cell r="AP144">
            <v>8.4</v>
          </cell>
          <cell r="AQ144">
            <v>5.5</v>
          </cell>
          <cell r="AR144">
            <v>3.8</v>
          </cell>
          <cell r="AU144">
            <v>5.4</v>
          </cell>
          <cell r="AV144">
            <v>6.3</v>
          </cell>
          <cell r="AY144">
            <v>9.6999999999999993</v>
          </cell>
          <cell r="BB144">
            <v>0</v>
          </cell>
          <cell r="BC144">
            <v>6.8</v>
          </cell>
        </row>
        <row r="145">
          <cell r="AO145">
            <v>3.9</v>
          </cell>
          <cell r="AP145">
            <v>4.4000000000000004</v>
          </cell>
          <cell r="AQ145">
            <v>0</v>
          </cell>
          <cell r="AR145">
            <v>0</v>
          </cell>
          <cell r="AU145">
            <v>5.2</v>
          </cell>
          <cell r="AV145">
            <v>3</v>
          </cell>
          <cell r="AY145">
            <v>4.3</v>
          </cell>
          <cell r="BB145">
            <v>0</v>
          </cell>
          <cell r="BC145">
            <v>3</v>
          </cell>
        </row>
        <row r="146">
          <cell r="AO146">
            <v>0.1</v>
          </cell>
          <cell r="AP146">
            <v>0.1</v>
          </cell>
          <cell r="AQ146">
            <v>0</v>
          </cell>
          <cell r="AR146">
            <v>6.9</v>
          </cell>
          <cell r="AU146">
            <v>0</v>
          </cell>
          <cell r="AV146">
            <v>2</v>
          </cell>
          <cell r="AY146">
            <v>0</v>
          </cell>
          <cell r="BB146">
            <v>0</v>
          </cell>
          <cell r="BC146">
            <v>0</v>
          </cell>
        </row>
        <row r="147">
          <cell r="AO147">
            <v>3.4</v>
          </cell>
          <cell r="AP147">
            <v>0.1</v>
          </cell>
          <cell r="AQ147">
            <v>0</v>
          </cell>
          <cell r="AR147">
            <v>4.7</v>
          </cell>
          <cell r="AU147">
            <v>0.5</v>
          </cell>
          <cell r="AV147">
            <v>2</v>
          </cell>
          <cell r="AY147">
            <v>0</v>
          </cell>
          <cell r="BB147">
            <v>0</v>
          </cell>
          <cell r="BC147">
            <v>0</v>
          </cell>
        </row>
        <row r="148">
          <cell r="AO148">
            <v>0.3</v>
          </cell>
          <cell r="AP148">
            <v>0.1</v>
          </cell>
          <cell r="AQ148">
            <v>0</v>
          </cell>
          <cell r="AR148">
            <v>4.3</v>
          </cell>
          <cell r="AU148">
            <v>0.5</v>
          </cell>
          <cell r="AV148">
            <v>1.2</v>
          </cell>
          <cell r="AY148">
            <v>0</v>
          </cell>
          <cell r="BB148">
            <v>0</v>
          </cell>
          <cell r="BC148">
            <v>0</v>
          </cell>
        </row>
        <row r="149">
          <cell r="AO149">
            <v>0.1</v>
          </cell>
          <cell r="AP149">
            <v>0.1</v>
          </cell>
          <cell r="AQ149">
            <v>6.9</v>
          </cell>
          <cell r="AR149">
            <v>4.4000000000000004</v>
          </cell>
          <cell r="AU149">
            <v>0.5</v>
          </cell>
          <cell r="AV149">
            <v>2.9</v>
          </cell>
          <cell r="AY149">
            <v>0</v>
          </cell>
          <cell r="BB149">
            <v>0</v>
          </cell>
          <cell r="BC149">
            <v>0</v>
          </cell>
        </row>
        <row r="150">
          <cell r="AO150">
            <v>0.1</v>
          </cell>
          <cell r="AP150">
            <v>0.1</v>
          </cell>
          <cell r="AQ150">
            <v>0</v>
          </cell>
          <cell r="AR150">
            <v>0</v>
          </cell>
          <cell r="AU150">
            <v>0</v>
          </cell>
          <cell r="AV150">
            <v>0.1</v>
          </cell>
          <cell r="AY150">
            <v>0</v>
          </cell>
          <cell r="BB150">
            <v>0</v>
          </cell>
          <cell r="BC150">
            <v>0</v>
          </cell>
        </row>
        <row r="151">
          <cell r="AO151">
            <v>2.8</v>
          </cell>
          <cell r="AP151">
            <v>3.7</v>
          </cell>
          <cell r="AQ151">
            <v>0</v>
          </cell>
          <cell r="AR151">
            <v>0</v>
          </cell>
          <cell r="AU151">
            <v>4.0999999999999996</v>
          </cell>
          <cell r="AV151">
            <v>2.2999999999999998</v>
          </cell>
          <cell r="AY151">
            <v>6.5</v>
          </cell>
          <cell r="BB151">
            <v>0</v>
          </cell>
          <cell r="BC151">
            <v>4.5999999999999996</v>
          </cell>
        </row>
        <row r="152">
          <cell r="AO152">
            <v>0.1</v>
          </cell>
          <cell r="AP152">
            <v>4.8</v>
          </cell>
          <cell r="AQ152">
            <v>6.4</v>
          </cell>
          <cell r="AR152">
            <v>0</v>
          </cell>
          <cell r="AU152">
            <v>7.5</v>
          </cell>
          <cell r="AV152">
            <v>4.4000000000000004</v>
          </cell>
          <cell r="AY152">
            <v>5.0999999999999996</v>
          </cell>
          <cell r="BB152">
            <v>0</v>
          </cell>
          <cell r="BC152">
            <v>3.6</v>
          </cell>
        </row>
        <row r="153">
          <cell r="AO153">
            <v>6.6</v>
          </cell>
          <cell r="AP153">
            <v>9</v>
          </cell>
          <cell r="AQ153">
            <v>0</v>
          </cell>
          <cell r="AR153">
            <v>0</v>
          </cell>
          <cell r="AU153">
            <v>2.6</v>
          </cell>
          <cell r="AV153">
            <v>4.8</v>
          </cell>
          <cell r="AY153">
            <v>2.7</v>
          </cell>
          <cell r="BB153">
            <v>0</v>
          </cell>
          <cell r="BC153">
            <v>1.9</v>
          </cell>
        </row>
        <row r="154">
          <cell r="AO154">
            <v>0.1</v>
          </cell>
          <cell r="AP154">
            <v>0.1</v>
          </cell>
          <cell r="AQ154">
            <v>8.6</v>
          </cell>
          <cell r="AR154">
            <v>0</v>
          </cell>
          <cell r="AU154">
            <v>0</v>
          </cell>
          <cell r="AV154">
            <v>2.9</v>
          </cell>
          <cell r="AY154">
            <v>0</v>
          </cell>
          <cell r="BB154">
            <v>0</v>
          </cell>
          <cell r="BC154">
            <v>0</v>
          </cell>
        </row>
        <row r="155">
          <cell r="AO155">
            <v>0.1</v>
          </cell>
          <cell r="AP155">
            <v>4.5999999999999996</v>
          </cell>
          <cell r="AQ155">
            <v>5.8</v>
          </cell>
          <cell r="AR155">
            <v>0</v>
          </cell>
          <cell r="AU155">
            <v>1</v>
          </cell>
          <cell r="AV155">
            <v>2.7</v>
          </cell>
          <cell r="AY155">
            <v>5.4</v>
          </cell>
          <cell r="BB155">
            <v>0</v>
          </cell>
          <cell r="BC155">
            <v>3.8</v>
          </cell>
        </row>
        <row r="156">
          <cell r="AO156">
            <v>0.1</v>
          </cell>
          <cell r="AP156">
            <v>0.1</v>
          </cell>
          <cell r="AQ156">
            <v>0</v>
          </cell>
          <cell r="AR156">
            <v>0</v>
          </cell>
          <cell r="AU156">
            <v>0</v>
          </cell>
          <cell r="AV156">
            <v>0.1</v>
          </cell>
          <cell r="AY156">
            <v>0.1</v>
          </cell>
          <cell r="BB156">
            <v>0</v>
          </cell>
          <cell r="BC156">
            <v>0.1</v>
          </cell>
        </row>
        <row r="157">
          <cell r="AO157">
            <v>5.0999999999999996</v>
          </cell>
          <cell r="AP157">
            <v>6.7</v>
          </cell>
          <cell r="AQ157">
            <v>0</v>
          </cell>
          <cell r="AR157">
            <v>0</v>
          </cell>
          <cell r="AU157">
            <v>2</v>
          </cell>
          <cell r="AV157">
            <v>3.3</v>
          </cell>
          <cell r="AY157">
            <v>0.1</v>
          </cell>
          <cell r="BB157">
            <v>0</v>
          </cell>
          <cell r="BC157">
            <v>0.1</v>
          </cell>
        </row>
        <row r="158">
          <cell r="AO158">
            <v>6.4</v>
          </cell>
          <cell r="AP158">
            <v>4</v>
          </cell>
          <cell r="AQ158">
            <v>5.7</v>
          </cell>
          <cell r="AR158">
            <v>0</v>
          </cell>
          <cell r="AU158">
            <v>1.5</v>
          </cell>
          <cell r="AV158">
            <v>3.9</v>
          </cell>
          <cell r="AY158">
            <v>0</v>
          </cell>
          <cell r="BB158">
            <v>0</v>
          </cell>
          <cell r="BC158">
            <v>0</v>
          </cell>
        </row>
        <row r="159">
          <cell r="AO159">
            <v>7.8</v>
          </cell>
          <cell r="AP159">
            <v>0.1</v>
          </cell>
          <cell r="AQ159">
            <v>8.8000000000000007</v>
          </cell>
          <cell r="AR159">
            <v>4.5</v>
          </cell>
          <cell r="AU159">
            <v>3.4</v>
          </cell>
          <cell r="AV159">
            <v>5.8</v>
          </cell>
          <cell r="AY159">
            <v>1.5</v>
          </cell>
          <cell r="BB159">
            <v>0</v>
          </cell>
          <cell r="BC159">
            <v>1.1000000000000001</v>
          </cell>
        </row>
        <row r="160">
          <cell r="AO160">
            <v>1.5</v>
          </cell>
          <cell r="AP160">
            <v>7.5</v>
          </cell>
          <cell r="AQ160">
            <v>8.1</v>
          </cell>
          <cell r="AR160">
            <v>1</v>
          </cell>
          <cell r="AU160">
            <v>10</v>
          </cell>
          <cell r="AV160">
            <v>7</v>
          </cell>
          <cell r="AY160">
            <v>10</v>
          </cell>
          <cell r="BB160">
            <v>10</v>
          </cell>
          <cell r="BC160">
            <v>10</v>
          </cell>
        </row>
        <row r="161">
          <cell r="AO161">
            <v>0.5</v>
          </cell>
          <cell r="AP161">
            <v>5</v>
          </cell>
          <cell r="AQ161">
            <v>4.9000000000000004</v>
          </cell>
          <cell r="AR161">
            <v>0.4</v>
          </cell>
          <cell r="AU161">
            <v>8.6</v>
          </cell>
          <cell r="AV161">
            <v>4.7</v>
          </cell>
          <cell r="AY161">
            <v>9.4</v>
          </cell>
          <cell r="BB161">
            <v>0</v>
          </cell>
          <cell r="BC161">
            <v>6.6</v>
          </cell>
        </row>
        <row r="162">
          <cell r="AO162">
            <v>2.9</v>
          </cell>
          <cell r="AP162">
            <v>7.2</v>
          </cell>
          <cell r="AQ162">
            <v>0</v>
          </cell>
          <cell r="AR162">
            <v>0</v>
          </cell>
          <cell r="AU162">
            <v>3.8</v>
          </cell>
          <cell r="AV162">
            <v>3.3</v>
          </cell>
          <cell r="AY162">
            <v>10</v>
          </cell>
          <cell r="BB162">
            <v>8</v>
          </cell>
          <cell r="BC162">
            <v>8</v>
          </cell>
        </row>
        <row r="163">
          <cell r="AO163">
            <v>4.3</v>
          </cell>
          <cell r="AP163">
            <v>5.4</v>
          </cell>
          <cell r="AQ163">
            <v>7</v>
          </cell>
          <cell r="AR163">
            <v>0</v>
          </cell>
          <cell r="AU163">
            <v>4.5</v>
          </cell>
          <cell r="AV163">
            <v>4.5999999999999996</v>
          </cell>
          <cell r="AY163">
            <v>1.4</v>
          </cell>
          <cell r="BB163">
            <v>0</v>
          </cell>
          <cell r="BC163">
            <v>1</v>
          </cell>
        </row>
        <row r="164">
          <cell r="AO164">
            <v>0.1</v>
          </cell>
          <cell r="AP164">
            <v>6.1</v>
          </cell>
          <cell r="AQ164">
            <v>8.5</v>
          </cell>
          <cell r="AR164">
            <v>3.6</v>
          </cell>
          <cell r="AU164">
            <v>3.6</v>
          </cell>
          <cell r="AV164">
            <v>5.0999999999999996</v>
          </cell>
          <cell r="AY164">
            <v>4.0999999999999996</v>
          </cell>
          <cell r="BB164">
            <v>0</v>
          </cell>
          <cell r="BC164">
            <v>2.9</v>
          </cell>
        </row>
        <row r="165">
          <cell r="AO165">
            <v>0.1</v>
          </cell>
          <cell r="AP165">
            <v>8</v>
          </cell>
          <cell r="AQ165">
            <v>0</v>
          </cell>
          <cell r="AR165">
            <v>0</v>
          </cell>
          <cell r="AU165">
            <v>7</v>
          </cell>
          <cell r="AV165">
            <v>4.0999999999999996</v>
          </cell>
          <cell r="AY165">
            <v>10</v>
          </cell>
          <cell r="BB165">
            <v>9</v>
          </cell>
          <cell r="BC165">
            <v>9</v>
          </cell>
        </row>
        <row r="166">
          <cell r="AO166">
            <v>0.1</v>
          </cell>
          <cell r="AP166">
            <v>8.6</v>
          </cell>
          <cell r="AQ166">
            <v>3.2</v>
          </cell>
          <cell r="AR166">
            <v>0</v>
          </cell>
          <cell r="AU166">
            <v>1.5</v>
          </cell>
          <cell r="AV166">
            <v>3.6</v>
          </cell>
          <cell r="AY166">
            <v>0.1</v>
          </cell>
          <cell r="BB166">
            <v>0</v>
          </cell>
          <cell r="BC166">
            <v>0.1</v>
          </cell>
        </row>
        <row r="167">
          <cell r="AO167">
            <v>0.1</v>
          </cell>
          <cell r="AP167">
            <v>3.2</v>
          </cell>
          <cell r="AQ167">
            <v>0</v>
          </cell>
          <cell r="AR167">
            <v>0</v>
          </cell>
          <cell r="AU167">
            <v>1.5</v>
          </cell>
          <cell r="AV167">
            <v>1</v>
          </cell>
          <cell r="AY167">
            <v>0.1</v>
          </cell>
          <cell r="BB167">
            <v>0</v>
          </cell>
          <cell r="BC167">
            <v>0.1</v>
          </cell>
        </row>
        <row r="168">
          <cell r="AO168">
            <v>3.3</v>
          </cell>
          <cell r="AP168">
            <v>4.3</v>
          </cell>
          <cell r="AQ168">
            <v>0</v>
          </cell>
          <cell r="AR168">
            <v>0</v>
          </cell>
          <cell r="AU168">
            <v>0.5</v>
          </cell>
          <cell r="AV168">
            <v>1.8</v>
          </cell>
          <cell r="AY168">
            <v>0.1</v>
          </cell>
          <cell r="BB168">
            <v>0</v>
          </cell>
          <cell r="BC168">
            <v>0.1</v>
          </cell>
        </row>
        <row r="169">
          <cell r="AO169">
            <v>6.3</v>
          </cell>
          <cell r="AP169">
            <v>5.2</v>
          </cell>
          <cell r="AQ169">
            <v>5.6</v>
          </cell>
          <cell r="AR169">
            <v>0</v>
          </cell>
          <cell r="AU169">
            <v>7.2</v>
          </cell>
          <cell r="AV169">
            <v>5.3</v>
          </cell>
          <cell r="AY169">
            <v>10</v>
          </cell>
          <cell r="BB169">
            <v>10</v>
          </cell>
          <cell r="BC169">
            <v>10</v>
          </cell>
        </row>
        <row r="170">
          <cell r="AO170">
            <v>9.6999999999999993</v>
          </cell>
          <cell r="AP170">
            <v>5.4</v>
          </cell>
          <cell r="AQ170">
            <v>0</v>
          </cell>
          <cell r="AR170">
            <v>0</v>
          </cell>
          <cell r="AU170">
            <v>7.6</v>
          </cell>
          <cell r="AV170">
            <v>6</v>
          </cell>
          <cell r="AY170">
            <v>6.5</v>
          </cell>
          <cell r="BB170">
            <v>0</v>
          </cell>
          <cell r="BC170">
            <v>4.5999999999999996</v>
          </cell>
        </row>
        <row r="171">
          <cell r="AO171">
            <v>4.7</v>
          </cell>
          <cell r="AP171">
            <v>5.8</v>
          </cell>
          <cell r="AQ171">
            <v>5.9</v>
          </cell>
          <cell r="AR171">
            <v>0.8</v>
          </cell>
          <cell r="AU171">
            <v>5.0999999999999996</v>
          </cell>
          <cell r="AV171">
            <v>4.7</v>
          </cell>
          <cell r="AY171">
            <v>6.8</v>
          </cell>
          <cell r="BB171">
            <v>0</v>
          </cell>
          <cell r="BC171">
            <v>4.8</v>
          </cell>
        </row>
        <row r="172">
          <cell r="AO172">
            <v>3.4</v>
          </cell>
          <cell r="AP172">
            <v>8.8000000000000007</v>
          </cell>
          <cell r="AQ172">
            <v>7.2</v>
          </cell>
          <cell r="AR172">
            <v>4.9000000000000004</v>
          </cell>
          <cell r="AU172">
            <v>5.6</v>
          </cell>
          <cell r="AV172">
            <v>6.4</v>
          </cell>
          <cell r="AY172">
            <v>7</v>
          </cell>
          <cell r="BB172">
            <v>0</v>
          </cell>
          <cell r="BC172">
            <v>4.9000000000000004</v>
          </cell>
        </row>
        <row r="173">
          <cell r="AO173">
            <v>5.8</v>
          </cell>
          <cell r="AP173">
            <v>1.7</v>
          </cell>
          <cell r="AQ173">
            <v>6</v>
          </cell>
          <cell r="AR173">
            <v>3.7</v>
          </cell>
          <cell r="AU173">
            <v>1.6</v>
          </cell>
          <cell r="AV173">
            <v>4</v>
          </cell>
          <cell r="AY173">
            <v>3</v>
          </cell>
          <cell r="BB173">
            <v>0</v>
          </cell>
          <cell r="BC173">
            <v>2.1</v>
          </cell>
        </row>
        <row r="174">
          <cell r="AO174">
            <v>0.1</v>
          </cell>
          <cell r="AP174">
            <v>4.3</v>
          </cell>
          <cell r="AQ174">
            <v>0</v>
          </cell>
          <cell r="AR174">
            <v>0</v>
          </cell>
          <cell r="AU174">
            <v>2.6</v>
          </cell>
          <cell r="AV174">
            <v>1.6</v>
          </cell>
          <cell r="AY174">
            <v>3</v>
          </cell>
          <cell r="BB174">
            <v>0</v>
          </cell>
          <cell r="BC174">
            <v>2.1</v>
          </cell>
        </row>
        <row r="175">
          <cell r="AO175">
            <v>0.1</v>
          </cell>
          <cell r="AP175">
            <v>0.1</v>
          </cell>
          <cell r="AQ175">
            <v>8</v>
          </cell>
          <cell r="AR175">
            <v>6.2</v>
          </cell>
          <cell r="AU175">
            <v>0.5</v>
          </cell>
          <cell r="AV175">
            <v>3.9</v>
          </cell>
          <cell r="AY175">
            <v>0</v>
          </cell>
          <cell r="BB175">
            <v>0</v>
          </cell>
          <cell r="BC175">
            <v>0</v>
          </cell>
        </row>
        <row r="176">
          <cell r="AO176">
            <v>4</v>
          </cell>
          <cell r="AP176">
            <v>0.3</v>
          </cell>
          <cell r="AQ176">
            <v>0</v>
          </cell>
          <cell r="AR176">
            <v>2.4</v>
          </cell>
          <cell r="AU176">
            <v>2.2999999999999998</v>
          </cell>
          <cell r="AV176">
            <v>1.9</v>
          </cell>
          <cell r="AY176">
            <v>1.1000000000000001</v>
          </cell>
          <cell r="BB176">
            <v>0</v>
          </cell>
          <cell r="BC176">
            <v>0.8</v>
          </cell>
        </row>
        <row r="177">
          <cell r="AO177">
            <v>4.0999999999999996</v>
          </cell>
          <cell r="AP177">
            <v>3.8</v>
          </cell>
          <cell r="AQ177">
            <v>7.5</v>
          </cell>
          <cell r="AR177">
            <v>0</v>
          </cell>
          <cell r="AU177">
            <v>5.3</v>
          </cell>
          <cell r="AV177">
            <v>4.5999999999999996</v>
          </cell>
          <cell r="AY177">
            <v>3.8</v>
          </cell>
          <cell r="BB177">
            <v>0</v>
          </cell>
          <cell r="BC177">
            <v>2.7</v>
          </cell>
        </row>
        <row r="178">
          <cell r="AO178">
            <v>9.3000000000000007</v>
          </cell>
          <cell r="AP178">
            <v>5.7</v>
          </cell>
          <cell r="AQ178">
            <v>7</v>
          </cell>
          <cell r="AR178">
            <v>0</v>
          </cell>
          <cell r="AU178">
            <v>2.6</v>
          </cell>
          <cell r="AV178">
            <v>5.9</v>
          </cell>
          <cell r="AY178">
            <v>9.6</v>
          </cell>
          <cell r="BB178">
            <v>9</v>
          </cell>
          <cell r="BC178">
            <v>9</v>
          </cell>
        </row>
        <row r="179">
          <cell r="AO179">
            <v>8.6</v>
          </cell>
          <cell r="AP179">
            <v>6.4</v>
          </cell>
          <cell r="AQ179">
            <v>0</v>
          </cell>
          <cell r="AR179">
            <v>0</v>
          </cell>
          <cell r="AU179">
            <v>4.5999999999999996</v>
          </cell>
          <cell r="AV179">
            <v>4.9000000000000004</v>
          </cell>
          <cell r="AY179">
            <v>1.2</v>
          </cell>
          <cell r="BB179">
            <v>0</v>
          </cell>
          <cell r="BC179">
            <v>0.8</v>
          </cell>
        </row>
        <row r="180">
          <cell r="AO180">
            <v>0.1</v>
          </cell>
          <cell r="AP180">
            <v>0.1</v>
          </cell>
          <cell r="AQ180">
            <v>8.3000000000000007</v>
          </cell>
          <cell r="AR180">
            <v>0.1</v>
          </cell>
          <cell r="AU180">
            <v>0.5</v>
          </cell>
          <cell r="AV180">
            <v>2.8</v>
          </cell>
          <cell r="AY180">
            <v>0</v>
          </cell>
          <cell r="BB180">
            <v>0</v>
          </cell>
          <cell r="BC180">
            <v>0</v>
          </cell>
        </row>
        <row r="181">
          <cell r="AO181">
            <v>4.5</v>
          </cell>
          <cell r="AP181">
            <v>5.0999999999999996</v>
          </cell>
          <cell r="AQ181">
            <v>0</v>
          </cell>
          <cell r="AR181">
            <v>0</v>
          </cell>
          <cell r="AU181">
            <v>5.3</v>
          </cell>
          <cell r="AV181">
            <v>3.3</v>
          </cell>
          <cell r="AY181">
            <v>9.3000000000000007</v>
          </cell>
          <cell r="BB181">
            <v>0</v>
          </cell>
          <cell r="BC181">
            <v>6.5</v>
          </cell>
        </row>
        <row r="182">
          <cell r="AO182">
            <v>2.7</v>
          </cell>
          <cell r="AP182">
            <v>7.1</v>
          </cell>
          <cell r="AQ182">
            <v>0</v>
          </cell>
          <cell r="AR182">
            <v>0</v>
          </cell>
          <cell r="AU182">
            <v>3.3</v>
          </cell>
          <cell r="AV182">
            <v>3.1</v>
          </cell>
          <cell r="AY182">
            <v>10</v>
          </cell>
          <cell r="BB182">
            <v>7</v>
          </cell>
          <cell r="BC182">
            <v>7</v>
          </cell>
        </row>
        <row r="183">
          <cell r="AO183">
            <v>9</v>
          </cell>
          <cell r="AP183">
            <v>3.8</v>
          </cell>
          <cell r="AQ183">
            <v>7</v>
          </cell>
          <cell r="AR183">
            <v>1.8</v>
          </cell>
          <cell r="AU183">
            <v>4.0999999999999996</v>
          </cell>
          <cell r="AV183">
            <v>5.8</v>
          </cell>
          <cell r="AY183">
            <v>0.1</v>
          </cell>
          <cell r="BB183">
            <v>0</v>
          </cell>
          <cell r="BC183">
            <v>0.1</v>
          </cell>
        </row>
        <row r="184">
          <cell r="AO184">
            <v>0.1</v>
          </cell>
          <cell r="AP184">
            <v>4.8</v>
          </cell>
          <cell r="AQ184">
            <v>4.9000000000000004</v>
          </cell>
          <cell r="AR184">
            <v>0</v>
          </cell>
          <cell r="AU184">
            <v>0.5</v>
          </cell>
          <cell r="AV184">
            <v>2.4</v>
          </cell>
          <cell r="AY184">
            <v>2</v>
          </cell>
          <cell r="BB184">
            <v>0</v>
          </cell>
          <cell r="BC184">
            <v>1.4</v>
          </cell>
        </row>
        <row r="185">
          <cell r="AO185">
            <v>7.9</v>
          </cell>
          <cell r="AP185">
            <v>6.4</v>
          </cell>
          <cell r="AQ185">
            <v>7.9</v>
          </cell>
          <cell r="AR185">
            <v>7.6</v>
          </cell>
          <cell r="AU185">
            <v>4.5</v>
          </cell>
          <cell r="AV185">
            <v>7</v>
          </cell>
          <cell r="AY185">
            <v>9.6999999999999993</v>
          </cell>
          <cell r="BB185">
            <v>0</v>
          </cell>
          <cell r="BC185">
            <v>6.8</v>
          </cell>
        </row>
        <row r="186">
          <cell r="AO186">
            <v>0.1</v>
          </cell>
          <cell r="AP186">
            <v>3.9</v>
          </cell>
          <cell r="AQ186">
            <v>0</v>
          </cell>
          <cell r="AR186">
            <v>0</v>
          </cell>
          <cell r="AU186">
            <v>1.8</v>
          </cell>
          <cell r="AV186">
            <v>1.3</v>
          </cell>
          <cell r="AY186">
            <v>0.1</v>
          </cell>
          <cell r="BB186">
            <v>0</v>
          </cell>
          <cell r="BC186">
            <v>0.1</v>
          </cell>
        </row>
        <row r="187">
          <cell r="AO187">
            <v>9.9</v>
          </cell>
          <cell r="AP187">
            <v>6.3</v>
          </cell>
          <cell r="AQ187">
            <v>0</v>
          </cell>
          <cell r="AR187">
            <v>0</v>
          </cell>
          <cell r="AU187">
            <v>6.6</v>
          </cell>
          <cell r="AV187">
            <v>6.1</v>
          </cell>
          <cell r="AY187">
            <v>3</v>
          </cell>
          <cell r="BB187">
            <v>0</v>
          </cell>
          <cell r="BC187">
            <v>2.1</v>
          </cell>
        </row>
        <row r="188">
          <cell r="AO188">
            <v>3.5</v>
          </cell>
          <cell r="AP188">
            <v>0.1</v>
          </cell>
          <cell r="AQ188">
            <v>8.6</v>
          </cell>
          <cell r="AR188">
            <v>5.0999999999999996</v>
          </cell>
          <cell r="AU188">
            <v>1.5</v>
          </cell>
          <cell r="AV188">
            <v>4.5999999999999996</v>
          </cell>
          <cell r="AY188">
            <v>0</v>
          </cell>
          <cell r="BB188">
            <v>0</v>
          </cell>
          <cell r="BC188">
            <v>0</v>
          </cell>
        </row>
        <row r="189">
          <cell r="AO189">
            <v>8.8000000000000007</v>
          </cell>
          <cell r="AP189">
            <v>5.6</v>
          </cell>
          <cell r="AQ189">
            <v>6.8</v>
          </cell>
          <cell r="AR189">
            <v>4.5999999999999996</v>
          </cell>
          <cell r="AU189">
            <v>1.3</v>
          </cell>
          <cell r="AV189">
            <v>6</v>
          </cell>
          <cell r="AY189">
            <v>8.4</v>
          </cell>
          <cell r="BB189">
            <v>0</v>
          </cell>
          <cell r="BC189">
            <v>5.9</v>
          </cell>
        </row>
        <row r="190">
          <cell r="AO190">
            <v>3.1</v>
          </cell>
          <cell r="AP190">
            <v>10</v>
          </cell>
          <cell r="AQ190">
            <v>7.4</v>
          </cell>
          <cell r="AR190">
            <v>7.9</v>
          </cell>
          <cell r="AU190">
            <v>3.5</v>
          </cell>
          <cell r="AV190">
            <v>7.3</v>
          </cell>
          <cell r="AY190">
            <v>4.5</v>
          </cell>
          <cell r="BB190">
            <v>0</v>
          </cell>
          <cell r="BC190">
            <v>3.2</v>
          </cell>
        </row>
        <row r="191">
          <cell r="AO191">
            <v>0.1</v>
          </cell>
          <cell r="AP191">
            <v>4.8</v>
          </cell>
          <cell r="AQ191">
            <v>5.5</v>
          </cell>
          <cell r="AR191">
            <v>0</v>
          </cell>
          <cell r="AU191">
            <v>2.6</v>
          </cell>
          <cell r="AV191">
            <v>2.9</v>
          </cell>
          <cell r="AY191">
            <v>10</v>
          </cell>
          <cell r="BB191">
            <v>10</v>
          </cell>
          <cell r="BC191">
            <v>10</v>
          </cell>
        </row>
        <row r="192">
          <cell r="AO192">
            <v>1.5</v>
          </cell>
          <cell r="AP192">
            <v>5.5</v>
          </cell>
          <cell r="AQ192">
            <v>0</v>
          </cell>
          <cell r="AR192">
            <v>0</v>
          </cell>
          <cell r="AU192">
            <v>3.3</v>
          </cell>
          <cell r="AV192">
            <v>2.2999999999999998</v>
          </cell>
          <cell r="AY192">
            <v>1.4</v>
          </cell>
          <cell r="BB192">
            <v>0</v>
          </cell>
          <cell r="BC192">
            <v>1</v>
          </cell>
        </row>
        <row r="193">
          <cell r="AO193">
            <v>0.2</v>
          </cell>
          <cell r="AP193">
            <v>6</v>
          </cell>
          <cell r="AQ193">
            <v>0</v>
          </cell>
          <cell r="AR193">
            <v>0.4</v>
          </cell>
          <cell r="AU193">
            <v>9.3000000000000007</v>
          </cell>
          <cell r="AV193">
            <v>4.5999999999999996</v>
          </cell>
          <cell r="AY193">
            <v>5.3</v>
          </cell>
          <cell r="BB193">
            <v>0</v>
          </cell>
          <cell r="BC193">
            <v>3.7</v>
          </cell>
        </row>
      </sheetData>
      <sheetData sheetId="4">
        <row r="3">
          <cell r="E3">
            <v>8.1999999999999993</v>
          </cell>
          <cell r="H3">
            <v>4.7</v>
          </cell>
          <cell r="M3">
            <v>7</v>
          </cell>
          <cell r="N3">
            <v>7</v>
          </cell>
          <cell r="S3">
            <v>9.6</v>
          </cell>
          <cell r="W3">
            <v>1.2</v>
          </cell>
          <cell r="Z3">
            <v>5.2</v>
          </cell>
          <cell r="AC3">
            <v>6.2</v>
          </cell>
          <cell r="AI3">
            <v>6.4</v>
          </cell>
          <cell r="AJ3">
            <v>5</v>
          </cell>
          <cell r="AK3">
            <v>8.1</v>
          </cell>
        </row>
        <row r="4">
          <cell r="E4">
            <v>2.5</v>
          </cell>
          <cell r="H4">
            <v>2.1</v>
          </cell>
          <cell r="M4">
            <v>1.2</v>
          </cell>
          <cell r="N4">
            <v>2.1</v>
          </cell>
          <cell r="S4">
            <v>0</v>
          </cell>
          <cell r="W4">
            <v>0.3</v>
          </cell>
          <cell r="Z4">
            <v>1.1000000000000001</v>
          </cell>
          <cell r="AC4">
            <v>0.4</v>
          </cell>
          <cell r="AI4">
            <v>2.8</v>
          </cell>
          <cell r="AJ4">
            <v>1.2</v>
          </cell>
          <cell r="AK4">
            <v>0.6</v>
          </cell>
        </row>
        <row r="5">
          <cell r="E5">
            <v>3</v>
          </cell>
          <cell r="H5">
            <v>5.9</v>
          </cell>
          <cell r="M5">
            <v>0.1</v>
          </cell>
          <cell r="N5">
            <v>3</v>
          </cell>
          <cell r="S5">
            <v>6.1</v>
          </cell>
          <cell r="W5">
            <v>0.5</v>
          </cell>
          <cell r="Z5">
            <v>1.3</v>
          </cell>
          <cell r="AC5">
            <v>0.2</v>
          </cell>
          <cell r="AI5">
            <v>1.7</v>
          </cell>
          <cell r="AJ5">
            <v>0.9</v>
          </cell>
          <cell r="AK5">
            <v>4</v>
          </cell>
        </row>
        <row r="6">
          <cell r="E6">
            <v>7.8</v>
          </cell>
          <cell r="H6">
            <v>4.4000000000000004</v>
          </cell>
          <cell r="M6">
            <v>0.1</v>
          </cell>
          <cell r="N6">
            <v>5</v>
          </cell>
          <cell r="S6">
            <v>4.4000000000000004</v>
          </cell>
          <cell r="W6">
            <v>6.2</v>
          </cell>
          <cell r="Z6">
            <v>5.2</v>
          </cell>
          <cell r="AC6">
            <v>2.5</v>
          </cell>
          <cell r="AI6">
            <v>4.5999999999999996</v>
          </cell>
          <cell r="AJ6">
            <v>4.8</v>
          </cell>
          <cell r="AK6">
            <v>4.5999999999999996</v>
          </cell>
        </row>
        <row r="7">
          <cell r="E7">
            <v>2.6</v>
          </cell>
          <cell r="H7">
            <v>5.8</v>
          </cell>
          <cell r="M7">
            <v>2.2000000000000002</v>
          </cell>
          <cell r="N7">
            <v>3.3</v>
          </cell>
          <cell r="S7">
            <v>0</v>
          </cell>
          <cell r="W7">
            <v>0</v>
          </cell>
          <cell r="Z7">
            <v>0.6</v>
          </cell>
          <cell r="AC7">
            <v>0.7</v>
          </cell>
          <cell r="AI7">
            <v>5.4</v>
          </cell>
          <cell r="AJ7">
            <v>2</v>
          </cell>
          <cell r="AK7">
            <v>1</v>
          </cell>
        </row>
        <row r="8">
          <cell r="E8">
            <v>1.9</v>
          </cell>
          <cell r="H8">
            <v>4.5999999999999996</v>
          </cell>
          <cell r="M8">
            <v>0</v>
          </cell>
          <cell r="N8">
            <v>2.1</v>
          </cell>
          <cell r="S8">
            <v>1.8</v>
          </cell>
          <cell r="W8">
            <v>0.7</v>
          </cell>
          <cell r="Z8">
            <v>0.8</v>
          </cell>
          <cell r="AC8">
            <v>0.3</v>
          </cell>
          <cell r="AI8">
            <v>1.1000000000000001</v>
          </cell>
          <cell r="AJ8">
            <v>0.7</v>
          </cell>
          <cell r="AK8">
            <v>1.3</v>
          </cell>
        </row>
        <row r="9">
          <cell r="E9">
            <v>1.6</v>
          </cell>
          <cell r="H9">
            <v>2.7</v>
          </cell>
          <cell r="M9">
            <v>1.7</v>
          </cell>
          <cell r="N9">
            <v>1.9</v>
          </cell>
          <cell r="S9">
            <v>4.5999999999999996</v>
          </cell>
          <cell r="W9">
            <v>0.6</v>
          </cell>
          <cell r="Z9">
            <v>0.8</v>
          </cell>
          <cell r="AC9">
            <v>0</v>
          </cell>
          <cell r="AI9">
            <v>4</v>
          </cell>
          <cell r="AJ9">
            <v>1.5</v>
          </cell>
          <cell r="AK9">
            <v>3.2</v>
          </cell>
        </row>
        <row r="10">
          <cell r="E10">
            <v>0.2</v>
          </cell>
          <cell r="H10">
            <v>2</v>
          </cell>
          <cell r="M10">
            <v>0</v>
          </cell>
          <cell r="N10">
            <v>0.6</v>
          </cell>
          <cell r="S10">
            <v>4.8</v>
          </cell>
          <cell r="W10">
            <v>0.2</v>
          </cell>
          <cell r="Z10">
            <v>0.2</v>
          </cell>
          <cell r="AC10">
            <v>0.1</v>
          </cell>
          <cell r="AI10">
            <v>1.2</v>
          </cell>
          <cell r="AJ10">
            <v>0.4</v>
          </cell>
          <cell r="AK10">
            <v>2.9</v>
          </cell>
        </row>
        <row r="11">
          <cell r="E11">
            <v>0.6</v>
          </cell>
          <cell r="H11">
            <v>1.2</v>
          </cell>
          <cell r="M11">
            <v>0</v>
          </cell>
          <cell r="N11">
            <v>0.6</v>
          </cell>
          <cell r="S11">
            <v>6.6</v>
          </cell>
          <cell r="W11">
            <v>0.1</v>
          </cell>
          <cell r="Z11">
            <v>0.3</v>
          </cell>
          <cell r="AC11">
            <v>0</v>
          </cell>
          <cell r="AI11">
            <v>0.3</v>
          </cell>
          <cell r="AJ11">
            <v>0.2</v>
          </cell>
          <cell r="AK11">
            <v>4.0999999999999996</v>
          </cell>
        </row>
        <row r="12">
          <cell r="E12">
            <v>3</v>
          </cell>
          <cell r="H12">
            <v>3</v>
          </cell>
          <cell r="M12">
            <v>0.3</v>
          </cell>
          <cell r="N12">
            <v>2.2999999999999998</v>
          </cell>
          <cell r="S12">
            <v>8.3000000000000007</v>
          </cell>
          <cell r="W12">
            <v>0.5</v>
          </cell>
          <cell r="Z12">
            <v>1.5</v>
          </cell>
          <cell r="AC12">
            <v>0</v>
          </cell>
          <cell r="AI12">
            <v>1.3</v>
          </cell>
          <cell r="AJ12">
            <v>0.8</v>
          </cell>
          <cell r="AK12">
            <v>5.7</v>
          </cell>
        </row>
        <row r="13">
          <cell r="E13">
            <v>2.2000000000000002</v>
          </cell>
          <cell r="H13">
            <v>4.5</v>
          </cell>
          <cell r="M13">
            <v>0</v>
          </cell>
          <cell r="N13">
            <v>2.2000000000000002</v>
          </cell>
          <cell r="S13">
            <v>0</v>
          </cell>
          <cell r="W13">
            <v>3.5</v>
          </cell>
          <cell r="Z13">
            <v>0.6</v>
          </cell>
          <cell r="AC13">
            <v>0</v>
          </cell>
          <cell r="AI13">
            <v>2.8</v>
          </cell>
          <cell r="AJ13">
            <v>1.8</v>
          </cell>
          <cell r="AK13">
            <v>0.9</v>
          </cell>
        </row>
        <row r="14">
          <cell r="E14">
            <v>1.6</v>
          </cell>
          <cell r="H14">
            <v>3</v>
          </cell>
          <cell r="M14">
            <v>0</v>
          </cell>
          <cell r="N14">
            <v>1.6</v>
          </cell>
          <cell r="S14">
            <v>1.1000000000000001</v>
          </cell>
          <cell r="W14">
            <v>0.2</v>
          </cell>
          <cell r="Z14">
            <v>0.6</v>
          </cell>
          <cell r="AC14">
            <v>0</v>
          </cell>
          <cell r="AI14">
            <v>1.5</v>
          </cell>
          <cell r="AJ14">
            <v>0.6</v>
          </cell>
          <cell r="AK14">
            <v>0.9</v>
          </cell>
        </row>
        <row r="15">
          <cell r="E15">
            <v>7.1</v>
          </cell>
          <cell r="H15">
            <v>4.5999999999999996</v>
          </cell>
          <cell r="M15">
            <v>0.8</v>
          </cell>
          <cell r="N15">
            <v>4.9000000000000004</v>
          </cell>
          <cell r="S15">
            <v>7.7</v>
          </cell>
          <cell r="W15">
            <v>1.8</v>
          </cell>
          <cell r="Z15">
            <v>4.9000000000000004</v>
          </cell>
          <cell r="AC15">
            <v>4</v>
          </cell>
          <cell r="AI15">
            <v>5.2</v>
          </cell>
          <cell r="AJ15">
            <v>4.0999999999999996</v>
          </cell>
          <cell r="AK15">
            <v>6.2</v>
          </cell>
        </row>
        <row r="16">
          <cell r="E16">
            <v>2.2999999999999998</v>
          </cell>
          <cell r="H16">
            <v>4.7</v>
          </cell>
          <cell r="M16">
            <v>0.2</v>
          </cell>
          <cell r="N16">
            <v>2.4</v>
          </cell>
          <cell r="S16">
            <v>0</v>
          </cell>
          <cell r="W16">
            <v>1.3</v>
          </cell>
          <cell r="Z16">
            <v>0.9</v>
          </cell>
          <cell r="AC16">
            <v>0</v>
          </cell>
          <cell r="AI16">
            <v>1.9</v>
          </cell>
          <cell r="AJ16">
            <v>1</v>
          </cell>
          <cell r="AK16">
            <v>0.5</v>
          </cell>
        </row>
        <row r="17">
          <cell r="E17">
            <v>2.2000000000000002</v>
          </cell>
          <cell r="H17">
            <v>1.1000000000000001</v>
          </cell>
          <cell r="M17">
            <v>0.2</v>
          </cell>
          <cell r="N17">
            <v>1.4</v>
          </cell>
          <cell r="S17">
            <v>1.9</v>
          </cell>
          <cell r="W17">
            <v>0.8</v>
          </cell>
          <cell r="Z17">
            <v>0.3</v>
          </cell>
          <cell r="AC17">
            <v>0.8</v>
          </cell>
          <cell r="AI17">
            <v>2.4</v>
          </cell>
          <cell r="AJ17">
            <v>1.1000000000000001</v>
          </cell>
          <cell r="AK17">
            <v>1.5</v>
          </cell>
        </row>
        <row r="18">
          <cell r="E18">
            <v>0.5</v>
          </cell>
          <cell r="H18">
            <v>0.6</v>
          </cell>
          <cell r="M18">
            <v>0</v>
          </cell>
          <cell r="N18">
            <v>0.4</v>
          </cell>
          <cell r="S18">
            <v>5.4</v>
          </cell>
          <cell r="W18">
            <v>0.2</v>
          </cell>
          <cell r="Z18">
            <v>0.3</v>
          </cell>
          <cell r="AC18">
            <v>0</v>
          </cell>
          <cell r="AI18">
            <v>0.4</v>
          </cell>
          <cell r="AJ18">
            <v>0.2</v>
          </cell>
          <cell r="AK18">
            <v>3.2</v>
          </cell>
        </row>
        <row r="19">
          <cell r="E19">
            <v>4.2</v>
          </cell>
          <cell r="H19">
            <v>4</v>
          </cell>
          <cell r="M19">
            <v>1</v>
          </cell>
          <cell r="N19">
            <v>3.4</v>
          </cell>
          <cell r="S19">
            <v>0.9</v>
          </cell>
          <cell r="W19">
            <v>1.4</v>
          </cell>
          <cell r="Z19">
            <v>1.3</v>
          </cell>
          <cell r="AC19">
            <v>0.7</v>
          </cell>
          <cell r="AI19">
            <v>2.6</v>
          </cell>
          <cell r="AJ19">
            <v>1.5</v>
          </cell>
          <cell r="AK19">
            <v>1.2</v>
          </cell>
        </row>
        <row r="20">
          <cell r="E20">
            <v>8.4</v>
          </cell>
          <cell r="H20">
            <v>6.4</v>
          </cell>
          <cell r="M20">
            <v>3</v>
          </cell>
          <cell r="N20">
            <v>6.6</v>
          </cell>
          <cell r="S20">
            <v>1</v>
          </cell>
          <cell r="W20">
            <v>3.3</v>
          </cell>
          <cell r="Z20">
            <v>5.8</v>
          </cell>
          <cell r="AC20">
            <v>0</v>
          </cell>
          <cell r="AI20">
            <v>4.5999999999999996</v>
          </cell>
          <cell r="AJ20">
            <v>3.7</v>
          </cell>
          <cell r="AK20">
            <v>2.5</v>
          </cell>
        </row>
        <row r="21">
          <cell r="E21">
            <v>6.7</v>
          </cell>
          <cell r="H21">
            <v>4.7</v>
          </cell>
          <cell r="M21">
            <v>2.6</v>
          </cell>
          <cell r="N21">
            <v>5.2</v>
          </cell>
          <cell r="S21">
            <v>0</v>
          </cell>
          <cell r="W21">
            <v>0.9</v>
          </cell>
          <cell r="Z21">
            <v>2.6</v>
          </cell>
          <cell r="AC21">
            <v>0</v>
          </cell>
          <cell r="AI21">
            <v>4.3</v>
          </cell>
          <cell r="AJ21">
            <v>2.1</v>
          </cell>
          <cell r="AK21">
            <v>1.1000000000000001</v>
          </cell>
        </row>
        <row r="22">
          <cell r="E22">
            <v>6</v>
          </cell>
          <cell r="H22">
            <v>5.5</v>
          </cell>
          <cell r="M22">
            <v>1.4</v>
          </cell>
          <cell r="N22">
            <v>4.7</v>
          </cell>
          <cell r="S22">
            <v>0.9</v>
          </cell>
          <cell r="W22">
            <v>0.9</v>
          </cell>
          <cell r="Z22">
            <v>1.8</v>
          </cell>
          <cell r="AC22">
            <v>1.6</v>
          </cell>
          <cell r="AI22">
            <v>5.6</v>
          </cell>
          <cell r="AJ22">
            <v>2.7</v>
          </cell>
          <cell r="AK22">
            <v>1.8</v>
          </cell>
        </row>
        <row r="23">
          <cell r="E23">
            <v>2.9</v>
          </cell>
          <cell r="H23">
            <v>2.2000000000000002</v>
          </cell>
          <cell r="M23">
            <v>1.9</v>
          </cell>
          <cell r="N23">
            <v>2.5</v>
          </cell>
          <cell r="S23">
            <v>7.1</v>
          </cell>
          <cell r="W23">
            <v>0.5</v>
          </cell>
          <cell r="Z23">
            <v>0.4</v>
          </cell>
          <cell r="AC23">
            <v>0</v>
          </cell>
          <cell r="AI23">
            <v>2.4</v>
          </cell>
          <cell r="AJ23">
            <v>0.9</v>
          </cell>
          <cell r="AK23">
            <v>4.7</v>
          </cell>
        </row>
        <row r="24">
          <cell r="E24">
            <v>3.6</v>
          </cell>
          <cell r="H24">
            <v>7.4</v>
          </cell>
          <cell r="M24">
            <v>0.9</v>
          </cell>
          <cell r="N24">
            <v>3.9</v>
          </cell>
          <cell r="S24">
            <v>2.1</v>
          </cell>
          <cell r="W24">
            <v>5.2</v>
          </cell>
          <cell r="Z24">
            <v>2.7</v>
          </cell>
          <cell r="AC24">
            <v>0.3</v>
          </cell>
          <cell r="AI24">
            <v>5.3</v>
          </cell>
          <cell r="AJ24">
            <v>3.6</v>
          </cell>
          <cell r="AK24">
            <v>2.9</v>
          </cell>
        </row>
        <row r="25">
          <cell r="E25">
            <v>3.3</v>
          </cell>
          <cell r="H25">
            <v>6</v>
          </cell>
          <cell r="M25">
            <v>0.1</v>
          </cell>
          <cell r="N25">
            <v>3.2</v>
          </cell>
          <cell r="S25">
            <v>2.5</v>
          </cell>
          <cell r="W25">
            <v>0.7</v>
          </cell>
          <cell r="Z25">
            <v>0.8</v>
          </cell>
          <cell r="AC25">
            <v>0</v>
          </cell>
          <cell r="AI25">
            <v>1.5</v>
          </cell>
          <cell r="AJ25">
            <v>0.8</v>
          </cell>
          <cell r="AK25">
            <v>1.7</v>
          </cell>
        </row>
        <row r="26">
          <cell r="E26">
            <v>1.5</v>
          </cell>
          <cell r="H26">
            <v>3.1</v>
          </cell>
          <cell r="M26">
            <v>0</v>
          </cell>
          <cell r="N26">
            <v>1.5</v>
          </cell>
          <cell r="S26">
            <v>0</v>
          </cell>
          <cell r="W26">
            <v>0.6</v>
          </cell>
          <cell r="Z26">
            <v>1.5</v>
          </cell>
          <cell r="AC26">
            <v>0</v>
          </cell>
          <cell r="AI26">
            <v>1.8</v>
          </cell>
          <cell r="AJ26">
            <v>1</v>
          </cell>
          <cell r="AK26">
            <v>0.5</v>
          </cell>
        </row>
        <row r="27">
          <cell r="E27">
            <v>2.1</v>
          </cell>
          <cell r="H27">
            <v>2.9</v>
          </cell>
          <cell r="M27">
            <v>0</v>
          </cell>
          <cell r="N27">
            <v>1.8</v>
          </cell>
          <cell r="S27">
            <v>4.2</v>
          </cell>
          <cell r="W27">
            <v>0.3</v>
          </cell>
          <cell r="Z27">
            <v>0.6</v>
          </cell>
          <cell r="AC27">
            <v>0</v>
          </cell>
          <cell r="AI27">
            <v>2.2999999999999998</v>
          </cell>
          <cell r="AJ27">
            <v>0.8</v>
          </cell>
          <cell r="AK27">
            <v>2.7</v>
          </cell>
        </row>
        <row r="28">
          <cell r="E28">
            <v>9.3000000000000007</v>
          </cell>
          <cell r="H28">
            <v>5.4</v>
          </cell>
          <cell r="M28">
            <v>3</v>
          </cell>
          <cell r="N28">
            <v>6.8</v>
          </cell>
          <cell r="S28">
            <v>4.9000000000000004</v>
          </cell>
          <cell r="W28">
            <v>3.7</v>
          </cell>
          <cell r="Z28">
            <v>5.3</v>
          </cell>
          <cell r="AC28">
            <v>0.1</v>
          </cell>
          <cell r="AI28">
            <v>5.2</v>
          </cell>
          <cell r="AJ28">
            <v>3.8</v>
          </cell>
          <cell r="AK28">
            <v>4.4000000000000004</v>
          </cell>
        </row>
        <row r="29">
          <cell r="E29">
            <v>9.1</v>
          </cell>
          <cell r="H29">
            <v>4.2</v>
          </cell>
          <cell r="M29">
            <v>5.4</v>
          </cell>
          <cell r="N29">
            <v>7</v>
          </cell>
          <cell r="S29">
            <v>6.7</v>
          </cell>
          <cell r="W29">
            <v>3.2</v>
          </cell>
          <cell r="Z29">
            <v>5.6</v>
          </cell>
          <cell r="AC29">
            <v>0.1</v>
          </cell>
          <cell r="AI29">
            <v>8</v>
          </cell>
          <cell r="AJ29">
            <v>4.9000000000000004</v>
          </cell>
          <cell r="AK29">
            <v>5.9</v>
          </cell>
        </row>
        <row r="30">
          <cell r="E30">
            <v>4.5999999999999996</v>
          </cell>
          <cell r="H30">
            <v>5.5</v>
          </cell>
          <cell r="M30">
            <v>5.6</v>
          </cell>
          <cell r="N30">
            <v>5.0999999999999996</v>
          </cell>
          <cell r="S30">
            <v>0</v>
          </cell>
          <cell r="W30">
            <v>1.3</v>
          </cell>
          <cell r="Z30">
            <v>1.3</v>
          </cell>
          <cell r="AC30">
            <v>0</v>
          </cell>
          <cell r="AI30">
            <v>4.3</v>
          </cell>
          <cell r="AJ30">
            <v>1.9</v>
          </cell>
          <cell r="AK30">
            <v>1</v>
          </cell>
        </row>
        <row r="31">
          <cell r="E31">
            <v>7.1</v>
          </cell>
          <cell r="H31">
            <v>3.9</v>
          </cell>
          <cell r="M31">
            <v>2</v>
          </cell>
          <cell r="N31">
            <v>5</v>
          </cell>
          <cell r="S31">
            <v>0</v>
          </cell>
          <cell r="W31">
            <v>2.5</v>
          </cell>
          <cell r="Z31">
            <v>3.8</v>
          </cell>
          <cell r="AC31">
            <v>3.9</v>
          </cell>
          <cell r="AI31">
            <v>5</v>
          </cell>
          <cell r="AJ31">
            <v>3.9</v>
          </cell>
          <cell r="AK31">
            <v>2.2000000000000002</v>
          </cell>
        </row>
        <row r="32">
          <cell r="E32">
            <v>7.8</v>
          </cell>
          <cell r="H32">
            <v>6.5</v>
          </cell>
          <cell r="M32">
            <v>1.8</v>
          </cell>
          <cell r="N32">
            <v>6</v>
          </cell>
          <cell r="S32">
            <v>8.3000000000000007</v>
          </cell>
          <cell r="W32">
            <v>5.5</v>
          </cell>
          <cell r="Z32">
            <v>5</v>
          </cell>
          <cell r="AC32">
            <v>0</v>
          </cell>
          <cell r="AI32">
            <v>4</v>
          </cell>
          <cell r="AJ32">
            <v>3.9</v>
          </cell>
          <cell r="AK32">
            <v>6.6</v>
          </cell>
        </row>
        <row r="33">
          <cell r="E33">
            <v>0.4</v>
          </cell>
          <cell r="H33">
            <v>1.7</v>
          </cell>
          <cell r="M33">
            <v>0</v>
          </cell>
          <cell r="N33">
            <v>0.6</v>
          </cell>
          <cell r="S33">
            <v>5.5</v>
          </cell>
          <cell r="W33">
            <v>0.1</v>
          </cell>
          <cell r="Z33">
            <v>0.4</v>
          </cell>
          <cell r="AC33">
            <v>0.2</v>
          </cell>
          <cell r="AI33">
            <v>0.8</v>
          </cell>
          <cell r="AJ33">
            <v>0.4</v>
          </cell>
          <cell r="AK33">
            <v>3.4</v>
          </cell>
        </row>
        <row r="34">
          <cell r="E34">
            <v>9.4</v>
          </cell>
          <cell r="H34">
            <v>8.4</v>
          </cell>
          <cell r="M34">
            <v>7.5</v>
          </cell>
          <cell r="N34">
            <v>8.6999999999999993</v>
          </cell>
          <cell r="S34">
            <v>9.6999999999999993</v>
          </cell>
          <cell r="W34">
            <v>8.4</v>
          </cell>
          <cell r="Z34">
            <v>7.3</v>
          </cell>
          <cell r="AC34">
            <v>0.1</v>
          </cell>
          <cell r="AI34">
            <v>9.6999999999999993</v>
          </cell>
          <cell r="AJ34">
            <v>7.6</v>
          </cell>
          <cell r="AK34">
            <v>8.9</v>
          </cell>
        </row>
        <row r="35">
          <cell r="E35">
            <v>9.4</v>
          </cell>
          <cell r="H35">
            <v>7</v>
          </cell>
          <cell r="M35">
            <v>2.9</v>
          </cell>
          <cell r="N35">
            <v>7.2</v>
          </cell>
          <cell r="S35">
            <v>8.5</v>
          </cell>
          <cell r="W35">
            <v>5.0999999999999996</v>
          </cell>
          <cell r="Z35">
            <v>8</v>
          </cell>
          <cell r="AC35">
            <v>6.4</v>
          </cell>
          <cell r="AI35">
            <v>7.8</v>
          </cell>
          <cell r="AJ35">
            <v>7</v>
          </cell>
          <cell r="AK35">
            <v>7.8</v>
          </cell>
        </row>
        <row r="36">
          <cell r="E36">
            <v>1.6</v>
          </cell>
          <cell r="H36">
            <v>5.4</v>
          </cell>
          <cell r="M36">
            <v>0.1</v>
          </cell>
          <cell r="N36">
            <v>2.2000000000000002</v>
          </cell>
          <cell r="S36">
            <v>1.5</v>
          </cell>
          <cell r="W36">
            <v>0.7</v>
          </cell>
          <cell r="Z36">
            <v>0.4</v>
          </cell>
          <cell r="AC36">
            <v>0</v>
          </cell>
          <cell r="AI36">
            <v>2</v>
          </cell>
          <cell r="AJ36">
            <v>0.8</v>
          </cell>
          <cell r="AK36">
            <v>1.2</v>
          </cell>
        </row>
        <row r="37">
          <cell r="E37">
            <v>4.0999999999999996</v>
          </cell>
          <cell r="H37">
            <v>3.2</v>
          </cell>
          <cell r="M37">
            <v>0</v>
          </cell>
          <cell r="N37">
            <v>2.9</v>
          </cell>
          <cell r="S37">
            <v>5.3</v>
          </cell>
          <cell r="W37">
            <v>0.4</v>
          </cell>
          <cell r="Z37">
            <v>0.8</v>
          </cell>
          <cell r="AC37">
            <v>2.2999999999999998</v>
          </cell>
          <cell r="AI37">
            <v>2.4</v>
          </cell>
          <cell r="AJ37">
            <v>1.5</v>
          </cell>
          <cell r="AK37">
            <v>3.6</v>
          </cell>
        </row>
        <row r="38">
          <cell r="E38">
            <v>4.0999999999999996</v>
          </cell>
          <cell r="H38">
            <v>5.8</v>
          </cell>
          <cell r="M38">
            <v>0.5</v>
          </cell>
          <cell r="N38">
            <v>3.6</v>
          </cell>
          <cell r="S38">
            <v>10</v>
          </cell>
          <cell r="W38">
            <v>0.5</v>
          </cell>
          <cell r="Z38">
            <v>1</v>
          </cell>
          <cell r="AC38">
            <v>0.2</v>
          </cell>
          <cell r="AI38">
            <v>2</v>
          </cell>
          <cell r="AJ38">
            <v>0.9</v>
          </cell>
          <cell r="AK38">
            <v>7.7</v>
          </cell>
        </row>
        <row r="39">
          <cell r="E39">
            <v>7.6</v>
          </cell>
          <cell r="H39" t="str">
            <v>x</v>
          </cell>
          <cell r="M39">
            <v>2.6</v>
          </cell>
          <cell r="N39">
            <v>5.9</v>
          </cell>
          <cell r="S39">
            <v>0</v>
          </cell>
          <cell r="W39">
            <v>2.2000000000000002</v>
          </cell>
          <cell r="Z39">
            <v>4.5999999999999996</v>
          </cell>
          <cell r="AC39">
            <v>0</v>
          </cell>
          <cell r="AI39">
            <v>7.5</v>
          </cell>
          <cell r="AJ39">
            <v>4.2</v>
          </cell>
          <cell r="AK39">
            <v>2.2999999999999998</v>
          </cell>
        </row>
        <row r="40">
          <cell r="E40">
            <v>7.2</v>
          </cell>
          <cell r="H40">
            <v>6.9</v>
          </cell>
          <cell r="M40">
            <v>0.7</v>
          </cell>
          <cell r="N40">
            <v>5.5</v>
          </cell>
          <cell r="S40">
            <v>7.3</v>
          </cell>
          <cell r="W40">
            <v>7.2</v>
          </cell>
          <cell r="Z40">
            <v>3.2</v>
          </cell>
          <cell r="AC40">
            <v>0</v>
          </cell>
          <cell r="AI40">
            <v>7</v>
          </cell>
          <cell r="AJ40">
            <v>5</v>
          </cell>
          <cell r="AK40">
            <v>6.3</v>
          </cell>
        </row>
        <row r="41">
          <cell r="E41">
            <v>8.6999999999999993</v>
          </cell>
          <cell r="H41">
            <v>6.5</v>
          </cell>
          <cell r="M41">
            <v>2.5</v>
          </cell>
          <cell r="N41">
            <v>6.6</v>
          </cell>
          <cell r="S41">
            <v>9.1</v>
          </cell>
          <cell r="W41">
            <v>5.4</v>
          </cell>
          <cell r="Z41">
            <v>6.1</v>
          </cell>
          <cell r="AC41">
            <v>0</v>
          </cell>
          <cell r="AI41">
            <v>9.6999999999999993</v>
          </cell>
          <cell r="AJ41">
            <v>6.5</v>
          </cell>
          <cell r="AK41">
            <v>8.1</v>
          </cell>
        </row>
        <row r="42">
          <cell r="E42">
            <v>2.4</v>
          </cell>
          <cell r="H42">
            <v>5</v>
          </cell>
          <cell r="M42">
            <v>0.4</v>
          </cell>
          <cell r="N42">
            <v>2.6</v>
          </cell>
          <cell r="S42">
            <v>2.7</v>
          </cell>
          <cell r="W42">
            <v>0.3</v>
          </cell>
          <cell r="Z42">
            <v>0.5</v>
          </cell>
          <cell r="AC42">
            <v>2.9</v>
          </cell>
          <cell r="AI42">
            <v>2.5</v>
          </cell>
          <cell r="AJ42">
            <v>1.6</v>
          </cell>
          <cell r="AK42">
            <v>2.2000000000000002</v>
          </cell>
        </row>
        <row r="43">
          <cell r="E43">
            <v>8</v>
          </cell>
          <cell r="H43">
            <v>6.7</v>
          </cell>
          <cell r="M43">
            <v>1</v>
          </cell>
          <cell r="N43">
            <v>5.9</v>
          </cell>
          <cell r="S43">
            <v>3.6</v>
          </cell>
          <cell r="W43">
            <v>4.7</v>
          </cell>
          <cell r="Z43">
            <v>4.8</v>
          </cell>
          <cell r="AC43">
            <v>0.1</v>
          </cell>
          <cell r="AI43">
            <v>4.2</v>
          </cell>
          <cell r="AJ43">
            <v>3.7</v>
          </cell>
          <cell r="AK43">
            <v>3.7</v>
          </cell>
        </row>
        <row r="44">
          <cell r="E44">
            <v>1.8</v>
          </cell>
          <cell r="H44">
            <v>1.8</v>
          </cell>
          <cell r="M44">
            <v>0</v>
          </cell>
          <cell r="N44">
            <v>1.4</v>
          </cell>
          <cell r="S44">
            <v>1</v>
          </cell>
          <cell r="W44">
            <v>0.2</v>
          </cell>
          <cell r="Z44">
            <v>0.4</v>
          </cell>
          <cell r="AC44">
            <v>0.1</v>
          </cell>
          <cell r="AI44">
            <v>1.7</v>
          </cell>
          <cell r="AJ44">
            <v>0.6</v>
          </cell>
          <cell r="AK44">
            <v>0.8</v>
          </cell>
        </row>
        <row r="45">
          <cell r="E45">
            <v>2.7</v>
          </cell>
          <cell r="H45">
            <v>4</v>
          </cell>
          <cell r="M45">
            <v>4.5999999999999996</v>
          </cell>
          <cell r="N45">
            <v>3.5</v>
          </cell>
          <cell r="S45">
            <v>0</v>
          </cell>
          <cell r="W45">
            <v>0.5</v>
          </cell>
          <cell r="Z45">
            <v>0.4</v>
          </cell>
          <cell r="AC45">
            <v>10</v>
          </cell>
          <cell r="AI45">
            <v>0.5</v>
          </cell>
          <cell r="AJ45">
            <v>5.0999999999999996</v>
          </cell>
          <cell r="AK45">
            <v>2.9</v>
          </cell>
        </row>
        <row r="46">
          <cell r="E46">
            <v>1.2</v>
          </cell>
          <cell r="H46">
            <v>1.7</v>
          </cell>
          <cell r="M46">
            <v>0</v>
          </cell>
          <cell r="N46">
            <v>1</v>
          </cell>
          <cell r="S46">
            <v>9</v>
          </cell>
          <cell r="W46">
            <v>0.2</v>
          </cell>
          <cell r="Z46">
            <v>0.2</v>
          </cell>
          <cell r="AC46">
            <v>0</v>
          </cell>
          <cell r="AI46">
            <v>2.6</v>
          </cell>
          <cell r="AJ46">
            <v>0.8</v>
          </cell>
          <cell r="AK46">
            <v>6.4</v>
          </cell>
        </row>
        <row r="47">
          <cell r="E47">
            <v>1</v>
          </cell>
          <cell r="H47">
            <v>1</v>
          </cell>
          <cell r="M47">
            <v>0</v>
          </cell>
          <cell r="N47">
            <v>0.8</v>
          </cell>
          <cell r="S47">
            <v>2.2000000000000002</v>
          </cell>
          <cell r="W47">
            <v>0.2</v>
          </cell>
          <cell r="Z47">
            <v>0.3</v>
          </cell>
          <cell r="AC47">
            <v>0</v>
          </cell>
          <cell r="AI47">
            <v>1.7</v>
          </cell>
          <cell r="AJ47">
            <v>0.6</v>
          </cell>
          <cell r="AK47">
            <v>1.4</v>
          </cell>
        </row>
        <row r="48">
          <cell r="E48">
            <v>0.3</v>
          </cell>
          <cell r="H48">
            <v>0.8</v>
          </cell>
          <cell r="M48">
            <v>0</v>
          </cell>
          <cell r="N48">
            <v>0.4</v>
          </cell>
          <cell r="S48">
            <v>5.0999999999999996</v>
          </cell>
          <cell r="W48">
            <v>0.3</v>
          </cell>
          <cell r="Z48">
            <v>0.3</v>
          </cell>
          <cell r="AC48">
            <v>0</v>
          </cell>
          <cell r="AI48">
            <v>1</v>
          </cell>
          <cell r="AJ48">
            <v>0.4</v>
          </cell>
          <cell r="AK48">
            <v>3.1</v>
          </cell>
        </row>
        <row r="49">
          <cell r="E49">
            <v>7.3</v>
          </cell>
          <cell r="H49">
            <v>4.8</v>
          </cell>
          <cell r="M49">
            <v>4.3</v>
          </cell>
          <cell r="N49">
            <v>5.9</v>
          </cell>
          <cell r="S49">
            <v>6.3</v>
          </cell>
          <cell r="W49">
            <v>3.3</v>
          </cell>
          <cell r="Z49">
            <v>5.7</v>
          </cell>
          <cell r="AC49">
            <v>2.6</v>
          </cell>
          <cell r="AI49">
            <v>3.5</v>
          </cell>
          <cell r="AJ49">
            <v>3.9</v>
          </cell>
          <cell r="AK49">
            <v>5.2</v>
          </cell>
        </row>
        <row r="50">
          <cell r="E50">
            <v>3.6</v>
          </cell>
          <cell r="H50">
            <v>4.8</v>
          </cell>
          <cell r="M50">
            <v>5.4</v>
          </cell>
          <cell r="N50">
            <v>4.4000000000000004</v>
          </cell>
          <cell r="S50">
            <v>0</v>
          </cell>
          <cell r="W50">
            <v>0</v>
          </cell>
          <cell r="Z50">
            <v>2.6</v>
          </cell>
          <cell r="AC50">
            <v>10</v>
          </cell>
          <cell r="AI50">
            <v>2.2000000000000002</v>
          </cell>
          <cell r="AJ50">
            <v>5.6</v>
          </cell>
          <cell r="AK50">
            <v>3.3</v>
          </cell>
        </row>
        <row r="51">
          <cell r="E51">
            <v>4.3</v>
          </cell>
          <cell r="H51">
            <v>5.6</v>
          </cell>
          <cell r="M51">
            <v>0.3</v>
          </cell>
          <cell r="N51">
            <v>3.6</v>
          </cell>
          <cell r="S51">
            <v>0.8</v>
          </cell>
          <cell r="W51">
            <v>0.9</v>
          </cell>
          <cell r="Z51">
            <v>1.6</v>
          </cell>
          <cell r="AC51">
            <v>4.4000000000000004</v>
          </cell>
          <cell r="AI51">
            <v>3.8</v>
          </cell>
          <cell r="AJ51">
            <v>2.8</v>
          </cell>
          <cell r="AK51">
            <v>1.9</v>
          </cell>
        </row>
        <row r="52">
          <cell r="E52">
            <v>3.7</v>
          </cell>
          <cell r="H52">
            <v>5.0999999999999996</v>
          </cell>
          <cell r="M52">
            <v>0.3</v>
          </cell>
          <cell r="N52">
            <v>3.2</v>
          </cell>
          <cell r="S52">
            <v>5.8</v>
          </cell>
          <cell r="W52">
            <v>0.5</v>
          </cell>
          <cell r="Z52">
            <v>1.3</v>
          </cell>
          <cell r="AC52">
            <v>0.6</v>
          </cell>
          <cell r="AI52">
            <v>3.6</v>
          </cell>
          <cell r="AJ52">
            <v>1.6</v>
          </cell>
          <cell r="AK52">
            <v>4</v>
          </cell>
        </row>
        <row r="53">
          <cell r="E53">
            <v>4.2</v>
          </cell>
          <cell r="H53">
            <v>3.7</v>
          </cell>
          <cell r="M53">
            <v>0.1</v>
          </cell>
          <cell r="N53">
            <v>3.1</v>
          </cell>
          <cell r="S53">
            <v>6.4</v>
          </cell>
          <cell r="W53">
            <v>0.2</v>
          </cell>
          <cell r="Z53">
            <v>1.7</v>
          </cell>
          <cell r="AC53">
            <v>0</v>
          </cell>
          <cell r="AI53">
            <v>2.2000000000000002</v>
          </cell>
          <cell r="AJ53">
            <v>1.1000000000000001</v>
          </cell>
          <cell r="AK53">
            <v>4.2</v>
          </cell>
        </row>
        <row r="54">
          <cell r="E54">
            <v>4.2</v>
          </cell>
          <cell r="H54">
            <v>4.5</v>
          </cell>
          <cell r="M54">
            <v>0.6</v>
          </cell>
          <cell r="N54">
            <v>3.4</v>
          </cell>
          <cell r="S54">
            <v>0</v>
          </cell>
          <cell r="W54">
            <v>0.8</v>
          </cell>
          <cell r="Z54">
            <v>1.3</v>
          </cell>
          <cell r="AC54">
            <v>6.2</v>
          </cell>
          <cell r="AI54">
            <v>3.5</v>
          </cell>
          <cell r="AJ54">
            <v>3.3</v>
          </cell>
          <cell r="AK54">
            <v>1.8</v>
          </cell>
        </row>
        <row r="55">
          <cell r="E55">
            <v>5.5</v>
          </cell>
          <cell r="H55" t="str">
            <v>x</v>
          </cell>
          <cell r="M55">
            <v>0.1</v>
          </cell>
          <cell r="N55">
            <v>3.7</v>
          </cell>
          <cell r="S55">
            <v>0</v>
          </cell>
          <cell r="W55">
            <v>6.4</v>
          </cell>
          <cell r="Z55">
            <v>4.0999999999999996</v>
          </cell>
          <cell r="AC55">
            <v>0</v>
          </cell>
          <cell r="AI55">
            <v>2</v>
          </cell>
          <cell r="AJ55">
            <v>3.5</v>
          </cell>
          <cell r="AK55">
            <v>1.9</v>
          </cell>
        </row>
        <row r="56">
          <cell r="E56">
            <v>7.8</v>
          </cell>
          <cell r="H56" t="str">
            <v>x</v>
          </cell>
          <cell r="M56">
            <v>0.2</v>
          </cell>
          <cell r="N56">
            <v>5.3</v>
          </cell>
          <cell r="S56">
            <v>2</v>
          </cell>
          <cell r="W56">
            <v>0.9</v>
          </cell>
          <cell r="Z56">
            <v>6</v>
          </cell>
          <cell r="AC56">
            <v>0</v>
          </cell>
          <cell r="AI56">
            <v>7.4</v>
          </cell>
          <cell r="AJ56">
            <v>4.3</v>
          </cell>
          <cell r="AK56">
            <v>3.2</v>
          </cell>
        </row>
        <row r="57">
          <cell r="E57">
            <v>1.2</v>
          </cell>
          <cell r="H57">
            <v>1.8</v>
          </cell>
          <cell r="M57">
            <v>0</v>
          </cell>
          <cell r="N57">
            <v>1.1000000000000001</v>
          </cell>
          <cell r="S57">
            <v>1.2</v>
          </cell>
          <cell r="W57">
            <v>1.5</v>
          </cell>
          <cell r="Z57">
            <v>0.2</v>
          </cell>
          <cell r="AC57">
            <v>0</v>
          </cell>
          <cell r="AI57">
            <v>1.7</v>
          </cell>
          <cell r="AJ57">
            <v>0.9</v>
          </cell>
          <cell r="AK57">
            <v>1.1000000000000001</v>
          </cell>
        </row>
        <row r="58">
          <cell r="E58">
            <v>6.7</v>
          </cell>
          <cell r="H58">
            <v>7.1</v>
          </cell>
          <cell r="M58">
            <v>2.1</v>
          </cell>
          <cell r="N58">
            <v>5.7</v>
          </cell>
          <cell r="S58">
            <v>1.4</v>
          </cell>
          <cell r="W58">
            <v>5.8</v>
          </cell>
          <cell r="Z58">
            <v>3.4</v>
          </cell>
          <cell r="AC58">
            <v>9</v>
          </cell>
          <cell r="AI58">
            <v>5.5</v>
          </cell>
          <cell r="AJ58">
            <v>6.4</v>
          </cell>
          <cell r="AK58">
            <v>4.3</v>
          </cell>
        </row>
        <row r="59">
          <cell r="E59">
            <v>9.1</v>
          </cell>
          <cell r="H59">
            <v>4.4000000000000004</v>
          </cell>
          <cell r="M59">
            <v>2.2999999999999998</v>
          </cell>
          <cell r="N59">
            <v>6.2</v>
          </cell>
          <cell r="S59">
            <v>8.5</v>
          </cell>
          <cell r="W59">
            <v>3.1</v>
          </cell>
          <cell r="Z59">
            <v>4.9000000000000004</v>
          </cell>
          <cell r="AC59">
            <v>0.1</v>
          </cell>
          <cell r="AI59">
            <v>6.7</v>
          </cell>
          <cell r="AJ59">
            <v>4.0999999999999996</v>
          </cell>
          <cell r="AK59">
            <v>6.8</v>
          </cell>
        </row>
        <row r="60">
          <cell r="E60">
            <v>3.2</v>
          </cell>
          <cell r="H60">
            <v>4.5999999999999996</v>
          </cell>
          <cell r="M60">
            <v>3</v>
          </cell>
          <cell r="N60">
            <v>3.5</v>
          </cell>
          <cell r="S60">
            <v>0</v>
          </cell>
          <cell r="W60">
            <v>0.6</v>
          </cell>
          <cell r="Z60">
            <v>1.9</v>
          </cell>
          <cell r="AC60">
            <v>10</v>
          </cell>
          <cell r="AI60">
            <v>2.7</v>
          </cell>
          <cell r="AJ60">
            <v>5.6</v>
          </cell>
          <cell r="AK60">
            <v>3.3</v>
          </cell>
        </row>
        <row r="61">
          <cell r="E61">
            <v>0.5</v>
          </cell>
          <cell r="H61">
            <v>0.7</v>
          </cell>
          <cell r="M61">
            <v>0</v>
          </cell>
          <cell r="N61">
            <v>0.4</v>
          </cell>
          <cell r="S61">
            <v>4.5</v>
          </cell>
          <cell r="W61">
            <v>0.1</v>
          </cell>
          <cell r="Z61">
            <v>0.2</v>
          </cell>
          <cell r="AC61">
            <v>0</v>
          </cell>
          <cell r="AI61">
            <v>1.1000000000000001</v>
          </cell>
          <cell r="AJ61">
            <v>0.4</v>
          </cell>
          <cell r="AK61">
            <v>2.7</v>
          </cell>
        </row>
        <row r="62">
          <cell r="E62">
            <v>0.8</v>
          </cell>
          <cell r="H62">
            <v>1.6</v>
          </cell>
          <cell r="M62">
            <v>0</v>
          </cell>
          <cell r="N62">
            <v>0.8</v>
          </cell>
          <cell r="S62">
            <v>6.7</v>
          </cell>
          <cell r="W62">
            <v>0.5</v>
          </cell>
          <cell r="Z62">
            <v>0.3</v>
          </cell>
          <cell r="AC62">
            <v>0</v>
          </cell>
          <cell r="AI62">
            <v>0.8</v>
          </cell>
          <cell r="AJ62">
            <v>0.4</v>
          </cell>
          <cell r="AK62">
            <v>4.2</v>
          </cell>
        </row>
        <row r="63">
          <cell r="E63">
            <v>5.6</v>
          </cell>
          <cell r="H63">
            <v>5.2</v>
          </cell>
          <cell r="M63">
            <v>0.9</v>
          </cell>
          <cell r="N63">
            <v>4.3</v>
          </cell>
          <cell r="S63">
            <v>1.3</v>
          </cell>
          <cell r="W63">
            <v>7.5</v>
          </cell>
          <cell r="Z63">
            <v>2.6</v>
          </cell>
          <cell r="AC63">
            <v>0</v>
          </cell>
          <cell r="AI63">
            <v>3.2</v>
          </cell>
          <cell r="AJ63">
            <v>3.9</v>
          </cell>
          <cell r="AK63">
            <v>2.7</v>
          </cell>
        </row>
        <row r="64">
          <cell r="E64">
            <v>8.4</v>
          </cell>
          <cell r="H64">
            <v>8.3000000000000007</v>
          </cell>
          <cell r="M64">
            <v>5.4</v>
          </cell>
          <cell r="N64">
            <v>7.6</v>
          </cell>
          <cell r="S64">
            <v>3.8</v>
          </cell>
          <cell r="W64">
            <v>4.5</v>
          </cell>
          <cell r="Z64">
            <v>4.3</v>
          </cell>
          <cell r="AC64">
            <v>0</v>
          </cell>
          <cell r="AI64">
            <v>4</v>
          </cell>
          <cell r="AJ64">
            <v>3.4</v>
          </cell>
          <cell r="AK64">
            <v>3.6</v>
          </cell>
        </row>
        <row r="65">
          <cell r="E65">
            <v>2.6</v>
          </cell>
          <cell r="H65">
            <v>3.8</v>
          </cell>
          <cell r="M65">
            <v>2.1</v>
          </cell>
          <cell r="N65">
            <v>2.8</v>
          </cell>
          <cell r="S65">
            <v>8.8000000000000007</v>
          </cell>
          <cell r="W65">
            <v>0.9</v>
          </cell>
          <cell r="Z65">
            <v>0.5</v>
          </cell>
          <cell r="AC65">
            <v>0</v>
          </cell>
          <cell r="AI65">
            <v>2.5</v>
          </cell>
          <cell r="AJ65">
            <v>1</v>
          </cell>
          <cell r="AK65">
            <v>6.3</v>
          </cell>
        </row>
        <row r="66">
          <cell r="E66">
            <v>0.2</v>
          </cell>
          <cell r="H66">
            <v>1.2</v>
          </cell>
          <cell r="M66">
            <v>0</v>
          </cell>
          <cell r="N66">
            <v>0.4</v>
          </cell>
          <cell r="S66">
            <v>8</v>
          </cell>
          <cell r="W66">
            <v>0.1</v>
          </cell>
          <cell r="Z66">
            <v>0.3</v>
          </cell>
          <cell r="AC66">
            <v>0</v>
          </cell>
          <cell r="AI66">
            <v>1</v>
          </cell>
          <cell r="AJ66">
            <v>0.4</v>
          </cell>
          <cell r="AK66">
            <v>5.3</v>
          </cell>
        </row>
        <row r="67">
          <cell r="E67">
            <v>6.9</v>
          </cell>
          <cell r="H67">
            <v>5.8</v>
          </cell>
          <cell r="M67">
            <v>1.2</v>
          </cell>
          <cell r="N67">
            <v>5.2</v>
          </cell>
          <cell r="S67">
            <v>3.1</v>
          </cell>
          <cell r="W67">
            <v>3.9</v>
          </cell>
          <cell r="Z67">
            <v>3.1</v>
          </cell>
          <cell r="AC67">
            <v>2.1</v>
          </cell>
          <cell r="AI67">
            <v>3</v>
          </cell>
          <cell r="AJ67">
            <v>3.1</v>
          </cell>
          <cell r="AK67">
            <v>3.1</v>
          </cell>
        </row>
        <row r="68">
          <cell r="E68">
            <v>1.2</v>
          </cell>
          <cell r="H68">
            <v>2.2999999999999998</v>
          </cell>
          <cell r="M68">
            <v>1.1000000000000001</v>
          </cell>
          <cell r="N68">
            <v>1.5</v>
          </cell>
          <cell r="S68">
            <v>5.3</v>
          </cell>
          <cell r="W68">
            <v>0.4</v>
          </cell>
          <cell r="Z68">
            <v>0.4</v>
          </cell>
          <cell r="AC68">
            <v>0</v>
          </cell>
          <cell r="AI68">
            <v>1.5</v>
          </cell>
          <cell r="AJ68">
            <v>0.6</v>
          </cell>
          <cell r="AK68">
            <v>3.3</v>
          </cell>
        </row>
        <row r="69">
          <cell r="E69">
            <v>2.7</v>
          </cell>
          <cell r="H69">
            <v>3</v>
          </cell>
          <cell r="M69">
            <v>0.8</v>
          </cell>
          <cell r="N69">
            <v>2.2999999999999998</v>
          </cell>
          <cell r="S69">
            <v>0</v>
          </cell>
          <cell r="W69">
            <v>0.1</v>
          </cell>
          <cell r="Z69">
            <v>1.3</v>
          </cell>
          <cell r="AC69">
            <v>0</v>
          </cell>
          <cell r="AI69">
            <v>5.4</v>
          </cell>
          <cell r="AJ69">
            <v>2</v>
          </cell>
          <cell r="AK69">
            <v>1</v>
          </cell>
        </row>
        <row r="70">
          <cell r="E70">
            <v>6.5</v>
          </cell>
          <cell r="H70">
            <v>6.3</v>
          </cell>
          <cell r="M70">
            <v>0.5</v>
          </cell>
          <cell r="N70">
            <v>5</v>
          </cell>
          <cell r="S70">
            <v>7.1</v>
          </cell>
          <cell r="W70">
            <v>0.5</v>
          </cell>
          <cell r="Z70">
            <v>2.5</v>
          </cell>
          <cell r="AC70">
            <v>10</v>
          </cell>
          <cell r="AI70">
            <v>4.7</v>
          </cell>
          <cell r="AJ70">
            <v>6.1</v>
          </cell>
          <cell r="AK70">
            <v>6.6</v>
          </cell>
        </row>
        <row r="71">
          <cell r="E71">
            <v>8.6999999999999993</v>
          </cell>
          <cell r="H71">
            <v>2.2000000000000002</v>
          </cell>
          <cell r="M71">
            <v>1.8</v>
          </cell>
          <cell r="N71">
            <v>5.4</v>
          </cell>
          <cell r="S71">
            <v>2.2999999999999998</v>
          </cell>
          <cell r="W71">
            <v>5</v>
          </cell>
          <cell r="Z71">
            <v>5.4</v>
          </cell>
          <cell r="AC71">
            <v>0</v>
          </cell>
          <cell r="AI71">
            <v>5.8</v>
          </cell>
          <cell r="AJ71">
            <v>4.4000000000000004</v>
          </cell>
          <cell r="AK71">
            <v>3.4</v>
          </cell>
        </row>
        <row r="72">
          <cell r="E72">
            <v>7.6</v>
          </cell>
          <cell r="H72">
            <v>6.4</v>
          </cell>
          <cell r="M72">
            <v>3.7</v>
          </cell>
          <cell r="N72">
            <v>6.3</v>
          </cell>
          <cell r="S72">
            <v>4.3</v>
          </cell>
          <cell r="W72">
            <v>7</v>
          </cell>
          <cell r="Z72">
            <v>5.2</v>
          </cell>
          <cell r="AC72">
            <v>0.6</v>
          </cell>
          <cell r="AI72">
            <v>7.3</v>
          </cell>
          <cell r="AJ72">
            <v>5.5</v>
          </cell>
          <cell r="AK72">
            <v>4.9000000000000004</v>
          </cell>
        </row>
        <row r="73">
          <cell r="E73">
            <v>5.0999999999999996</v>
          </cell>
          <cell r="H73">
            <v>4.5999999999999996</v>
          </cell>
          <cell r="M73">
            <v>0.9</v>
          </cell>
          <cell r="N73">
            <v>3.9</v>
          </cell>
          <cell r="S73">
            <v>0</v>
          </cell>
          <cell r="W73">
            <v>2.2999999999999998</v>
          </cell>
          <cell r="Z73">
            <v>2.2000000000000002</v>
          </cell>
          <cell r="AC73">
            <v>0.2</v>
          </cell>
          <cell r="AI73">
            <v>2.8</v>
          </cell>
          <cell r="AJ73">
            <v>1.9</v>
          </cell>
          <cell r="AK73">
            <v>1</v>
          </cell>
        </row>
        <row r="74">
          <cell r="E74">
            <v>8</v>
          </cell>
          <cell r="H74">
            <v>8.5</v>
          </cell>
          <cell r="M74">
            <v>5.3</v>
          </cell>
          <cell r="N74">
            <v>7.5</v>
          </cell>
          <cell r="S74">
            <v>5.0999999999999996</v>
          </cell>
          <cell r="W74">
            <v>2.6</v>
          </cell>
          <cell r="Z74">
            <v>4.0999999999999996</v>
          </cell>
          <cell r="AC74">
            <v>10</v>
          </cell>
          <cell r="AI74">
            <v>8.5</v>
          </cell>
          <cell r="AJ74">
            <v>7.5</v>
          </cell>
          <cell r="AK74">
            <v>6.5</v>
          </cell>
        </row>
        <row r="75">
          <cell r="E75">
            <v>6.4</v>
          </cell>
          <cell r="H75">
            <v>6.2</v>
          </cell>
          <cell r="M75">
            <v>1.2</v>
          </cell>
          <cell r="N75">
            <v>5.0999999999999996</v>
          </cell>
          <cell r="S75">
            <v>7.2</v>
          </cell>
          <cell r="W75">
            <v>0.5</v>
          </cell>
          <cell r="Z75">
            <v>1.5</v>
          </cell>
          <cell r="AC75">
            <v>5.4</v>
          </cell>
          <cell r="AI75">
            <v>3.9</v>
          </cell>
          <cell r="AJ75">
            <v>3.1</v>
          </cell>
          <cell r="AK75">
            <v>5.5</v>
          </cell>
        </row>
        <row r="76">
          <cell r="E76">
            <v>1.7</v>
          </cell>
          <cell r="H76">
            <v>2.4</v>
          </cell>
          <cell r="M76">
            <v>0</v>
          </cell>
          <cell r="N76">
            <v>1.5</v>
          </cell>
          <cell r="S76">
            <v>2.7</v>
          </cell>
          <cell r="W76">
            <v>0.1</v>
          </cell>
          <cell r="Z76">
            <v>0.3</v>
          </cell>
          <cell r="AC76">
            <v>0</v>
          </cell>
          <cell r="AI76">
            <v>1.9</v>
          </cell>
          <cell r="AJ76">
            <v>0.6</v>
          </cell>
          <cell r="AK76">
            <v>1.7</v>
          </cell>
        </row>
        <row r="77">
          <cell r="E77">
            <v>0.2</v>
          </cell>
          <cell r="H77">
            <v>0.7</v>
          </cell>
          <cell r="M77">
            <v>0</v>
          </cell>
          <cell r="N77">
            <v>0.3</v>
          </cell>
          <cell r="S77">
            <v>1.7</v>
          </cell>
          <cell r="W77">
            <v>0.1</v>
          </cell>
          <cell r="Z77">
            <v>0.2</v>
          </cell>
          <cell r="AC77">
            <v>0</v>
          </cell>
          <cell r="AI77">
            <v>1.2</v>
          </cell>
          <cell r="AJ77">
            <v>0.4</v>
          </cell>
          <cell r="AK77">
            <v>1.1000000000000001</v>
          </cell>
        </row>
        <row r="78">
          <cell r="E78">
            <v>6.5</v>
          </cell>
          <cell r="H78">
            <v>4.5999999999999996</v>
          </cell>
          <cell r="M78">
            <v>0.1</v>
          </cell>
          <cell r="N78">
            <v>4.4000000000000004</v>
          </cell>
          <cell r="S78">
            <v>6.5</v>
          </cell>
          <cell r="W78">
            <v>1.5</v>
          </cell>
          <cell r="Z78">
            <v>6.4</v>
          </cell>
          <cell r="AC78">
            <v>2.7</v>
          </cell>
          <cell r="AI78">
            <v>4.3</v>
          </cell>
          <cell r="AJ78">
            <v>4</v>
          </cell>
          <cell r="AK78">
            <v>5.4</v>
          </cell>
        </row>
        <row r="79">
          <cell r="E79">
            <v>4.5</v>
          </cell>
          <cell r="H79">
            <v>4.3</v>
          </cell>
          <cell r="M79">
            <v>0</v>
          </cell>
          <cell r="N79">
            <v>3.3</v>
          </cell>
          <cell r="S79">
            <v>3.3</v>
          </cell>
          <cell r="W79">
            <v>2.5</v>
          </cell>
          <cell r="Z79">
            <v>3.2</v>
          </cell>
          <cell r="AC79">
            <v>0.5</v>
          </cell>
          <cell r="AI79">
            <v>3.6</v>
          </cell>
          <cell r="AJ79">
            <v>2.5</v>
          </cell>
          <cell r="AK79">
            <v>2.9</v>
          </cell>
        </row>
        <row r="80">
          <cell r="E80">
            <v>2.2999999999999998</v>
          </cell>
          <cell r="H80">
            <v>4.5999999999999996</v>
          </cell>
          <cell r="M80">
            <v>0.1</v>
          </cell>
          <cell r="N80">
            <v>2.2999999999999998</v>
          </cell>
          <cell r="S80">
            <v>8</v>
          </cell>
          <cell r="W80">
            <v>0.2</v>
          </cell>
          <cell r="Z80">
            <v>1.1000000000000001</v>
          </cell>
          <cell r="AC80">
            <v>0.2</v>
          </cell>
          <cell r="AI80">
            <v>2.5</v>
          </cell>
          <cell r="AJ80">
            <v>1</v>
          </cell>
          <cell r="AK80">
            <v>5.5</v>
          </cell>
        </row>
        <row r="81">
          <cell r="E81">
            <v>5.4</v>
          </cell>
          <cell r="H81">
            <v>3.9</v>
          </cell>
          <cell r="M81">
            <v>2.2999999999999998</v>
          </cell>
          <cell r="N81">
            <v>4.3</v>
          </cell>
          <cell r="S81">
            <v>9.4</v>
          </cell>
          <cell r="W81">
            <v>0.8</v>
          </cell>
          <cell r="Z81">
            <v>2.1</v>
          </cell>
          <cell r="AC81">
            <v>0.1</v>
          </cell>
          <cell r="AI81">
            <v>6</v>
          </cell>
          <cell r="AJ81">
            <v>2.6</v>
          </cell>
          <cell r="AK81">
            <v>7.3</v>
          </cell>
        </row>
        <row r="82">
          <cell r="E82">
            <v>0.2</v>
          </cell>
          <cell r="H82">
            <v>1.7</v>
          </cell>
          <cell r="M82">
            <v>0</v>
          </cell>
          <cell r="N82">
            <v>0.5</v>
          </cell>
          <cell r="S82">
            <v>3.1</v>
          </cell>
          <cell r="W82">
            <v>0.3</v>
          </cell>
          <cell r="Z82">
            <v>0.3</v>
          </cell>
          <cell r="AC82">
            <v>0</v>
          </cell>
          <cell r="AI82">
            <v>0.4</v>
          </cell>
          <cell r="AJ82">
            <v>0.3</v>
          </cell>
          <cell r="AK82">
            <v>1.8</v>
          </cell>
        </row>
        <row r="83">
          <cell r="E83">
            <v>0.7</v>
          </cell>
          <cell r="H83">
            <v>2.9</v>
          </cell>
          <cell r="M83">
            <v>0</v>
          </cell>
          <cell r="N83">
            <v>1.1000000000000001</v>
          </cell>
          <cell r="S83">
            <v>4</v>
          </cell>
          <cell r="W83">
            <v>0.1</v>
          </cell>
          <cell r="Z83">
            <v>0.3</v>
          </cell>
          <cell r="AC83">
            <v>0.2</v>
          </cell>
          <cell r="AI83">
            <v>0.5</v>
          </cell>
          <cell r="AJ83">
            <v>0.3</v>
          </cell>
          <cell r="AK83">
            <v>2.2999999999999998</v>
          </cell>
        </row>
        <row r="84">
          <cell r="E84">
            <v>1.1000000000000001</v>
          </cell>
          <cell r="H84">
            <v>1.9</v>
          </cell>
          <cell r="M84">
            <v>0</v>
          </cell>
          <cell r="N84">
            <v>1</v>
          </cell>
          <cell r="S84">
            <v>5.9</v>
          </cell>
          <cell r="W84">
            <v>0.4</v>
          </cell>
          <cell r="Z84">
            <v>0.3</v>
          </cell>
          <cell r="AC84">
            <v>0</v>
          </cell>
          <cell r="AI84">
            <v>0.8</v>
          </cell>
          <cell r="AJ84">
            <v>0.4</v>
          </cell>
          <cell r="AK84">
            <v>3.6</v>
          </cell>
        </row>
        <row r="85">
          <cell r="E85">
            <v>3.7</v>
          </cell>
          <cell r="H85">
            <v>5.5</v>
          </cell>
          <cell r="M85">
            <v>0.3</v>
          </cell>
          <cell r="N85">
            <v>3.3</v>
          </cell>
          <cell r="S85">
            <v>0</v>
          </cell>
          <cell r="W85">
            <v>1.8</v>
          </cell>
          <cell r="Z85">
            <v>0.9</v>
          </cell>
          <cell r="AC85">
            <v>1.2</v>
          </cell>
          <cell r="AI85">
            <v>3.4</v>
          </cell>
          <cell r="AJ85">
            <v>1.9</v>
          </cell>
          <cell r="AK85">
            <v>1</v>
          </cell>
        </row>
        <row r="86">
          <cell r="E86">
            <v>0.6</v>
          </cell>
          <cell r="H86">
            <v>1.6</v>
          </cell>
          <cell r="M86">
            <v>0</v>
          </cell>
          <cell r="N86">
            <v>0.7</v>
          </cell>
          <cell r="S86">
            <v>0.5</v>
          </cell>
          <cell r="W86">
            <v>0.3</v>
          </cell>
          <cell r="Z86">
            <v>0.5</v>
          </cell>
          <cell r="AC86">
            <v>1.4</v>
          </cell>
          <cell r="AI86">
            <v>2.2000000000000002</v>
          </cell>
          <cell r="AJ86">
            <v>1.1000000000000001</v>
          </cell>
          <cell r="AK86">
            <v>0.8</v>
          </cell>
        </row>
        <row r="87">
          <cell r="E87">
            <v>2.8</v>
          </cell>
          <cell r="H87">
            <v>4.2</v>
          </cell>
          <cell r="M87">
            <v>7.5</v>
          </cell>
          <cell r="N87">
            <v>4.3</v>
          </cell>
          <cell r="S87">
            <v>10</v>
          </cell>
          <cell r="W87">
            <v>0.2</v>
          </cell>
          <cell r="Z87">
            <v>1</v>
          </cell>
          <cell r="AC87">
            <v>0</v>
          </cell>
          <cell r="AI87">
            <v>2</v>
          </cell>
          <cell r="AJ87">
            <v>0.8</v>
          </cell>
          <cell r="AK87">
            <v>7.7</v>
          </cell>
        </row>
        <row r="88">
          <cell r="E88">
            <v>1.6</v>
          </cell>
          <cell r="H88">
            <v>1.5</v>
          </cell>
          <cell r="M88">
            <v>0</v>
          </cell>
          <cell r="N88">
            <v>1.2</v>
          </cell>
          <cell r="S88">
            <v>0</v>
          </cell>
          <cell r="W88">
            <v>0.8</v>
          </cell>
          <cell r="Z88">
            <v>0.8</v>
          </cell>
          <cell r="AC88">
            <v>0</v>
          </cell>
          <cell r="AI88">
            <v>0.9</v>
          </cell>
          <cell r="AJ88">
            <v>0.6</v>
          </cell>
          <cell r="AK88">
            <v>0.3</v>
          </cell>
        </row>
        <row r="89">
          <cell r="E89">
            <v>7.1</v>
          </cell>
          <cell r="H89">
            <v>6.6</v>
          </cell>
          <cell r="M89">
            <v>1.8</v>
          </cell>
          <cell r="N89">
            <v>5.7</v>
          </cell>
          <cell r="S89">
            <v>7.6</v>
          </cell>
          <cell r="W89">
            <v>6.7</v>
          </cell>
          <cell r="Z89">
            <v>3</v>
          </cell>
          <cell r="AC89">
            <v>1.1000000000000001</v>
          </cell>
          <cell r="AI89">
            <v>5.2</v>
          </cell>
          <cell r="AJ89">
            <v>4.3</v>
          </cell>
          <cell r="AK89">
            <v>6.2</v>
          </cell>
        </row>
        <row r="90">
          <cell r="E90">
            <v>5.2</v>
          </cell>
          <cell r="H90">
            <v>3.2</v>
          </cell>
          <cell r="M90">
            <v>10</v>
          </cell>
          <cell r="N90">
            <v>5.9</v>
          </cell>
          <cell r="S90">
            <v>0</v>
          </cell>
          <cell r="W90">
            <v>7.5</v>
          </cell>
          <cell r="Z90">
            <v>3.8</v>
          </cell>
          <cell r="AC90">
            <v>0</v>
          </cell>
          <cell r="AI90">
            <v>0.8</v>
          </cell>
          <cell r="AJ90">
            <v>3.7</v>
          </cell>
          <cell r="AK90">
            <v>2</v>
          </cell>
        </row>
        <row r="91">
          <cell r="E91">
            <v>7.5</v>
          </cell>
          <cell r="H91">
            <v>6.1</v>
          </cell>
          <cell r="M91">
            <v>0.1</v>
          </cell>
          <cell r="N91">
            <v>5.3</v>
          </cell>
          <cell r="S91">
            <v>0</v>
          </cell>
          <cell r="W91">
            <v>4.7</v>
          </cell>
          <cell r="Z91">
            <v>2.5</v>
          </cell>
          <cell r="AC91">
            <v>3.2</v>
          </cell>
          <cell r="AI91">
            <v>9.1999999999999993</v>
          </cell>
          <cell r="AJ91">
            <v>5.7</v>
          </cell>
          <cell r="AK91">
            <v>3.4</v>
          </cell>
        </row>
        <row r="92">
          <cell r="E92">
            <v>0.7</v>
          </cell>
          <cell r="H92">
            <v>0.8</v>
          </cell>
          <cell r="M92">
            <v>0</v>
          </cell>
          <cell r="N92">
            <v>0.6</v>
          </cell>
          <cell r="S92">
            <v>0.7</v>
          </cell>
          <cell r="W92">
            <v>0.7</v>
          </cell>
          <cell r="Z92">
            <v>0.2</v>
          </cell>
          <cell r="AC92">
            <v>0</v>
          </cell>
          <cell r="AI92">
            <v>1.2</v>
          </cell>
          <cell r="AJ92">
            <v>0.5</v>
          </cell>
          <cell r="AK92">
            <v>0.6</v>
          </cell>
        </row>
        <row r="93">
          <cell r="E93">
            <v>2.2999999999999998</v>
          </cell>
          <cell r="H93">
            <v>3.6</v>
          </cell>
          <cell r="M93">
            <v>0</v>
          </cell>
          <cell r="N93">
            <v>2.1</v>
          </cell>
          <cell r="S93">
            <v>1</v>
          </cell>
          <cell r="W93">
            <v>0.4</v>
          </cell>
          <cell r="Z93">
            <v>0.7</v>
          </cell>
          <cell r="AC93">
            <v>0</v>
          </cell>
          <cell r="AI93">
            <v>1</v>
          </cell>
          <cell r="AJ93">
            <v>0.5</v>
          </cell>
          <cell r="AK93">
            <v>0.8</v>
          </cell>
        </row>
        <row r="94">
          <cell r="E94">
            <v>3.8</v>
          </cell>
          <cell r="H94">
            <v>2.8</v>
          </cell>
          <cell r="M94">
            <v>2.6</v>
          </cell>
          <cell r="N94">
            <v>3.3</v>
          </cell>
          <cell r="S94">
            <v>0.8</v>
          </cell>
          <cell r="W94">
            <v>1</v>
          </cell>
          <cell r="Z94">
            <v>1.1000000000000001</v>
          </cell>
          <cell r="AC94">
            <v>0</v>
          </cell>
          <cell r="AI94">
            <v>2.2999999999999998</v>
          </cell>
          <cell r="AJ94">
            <v>1.1000000000000001</v>
          </cell>
          <cell r="AK94">
            <v>1</v>
          </cell>
        </row>
        <row r="95">
          <cell r="E95">
            <v>7.2</v>
          </cell>
          <cell r="H95">
            <v>4.7</v>
          </cell>
          <cell r="M95">
            <v>1.8</v>
          </cell>
          <cell r="N95">
            <v>5.2</v>
          </cell>
          <cell r="S95">
            <v>0</v>
          </cell>
          <cell r="W95">
            <v>1.5</v>
          </cell>
          <cell r="Z95">
            <v>5.4</v>
          </cell>
          <cell r="AC95">
            <v>10</v>
          </cell>
          <cell r="AI95">
            <v>5.7</v>
          </cell>
          <cell r="AJ95">
            <v>6.8</v>
          </cell>
          <cell r="AK95">
            <v>4.2</v>
          </cell>
        </row>
        <row r="96">
          <cell r="E96">
            <v>1.6</v>
          </cell>
          <cell r="H96">
            <v>2.6</v>
          </cell>
          <cell r="M96">
            <v>0</v>
          </cell>
          <cell r="N96">
            <v>1.5</v>
          </cell>
          <cell r="S96">
            <v>1.2</v>
          </cell>
          <cell r="W96">
            <v>1</v>
          </cell>
          <cell r="Z96">
            <v>0.3</v>
          </cell>
          <cell r="AC96">
            <v>0</v>
          </cell>
          <cell r="AI96">
            <v>1.6</v>
          </cell>
          <cell r="AJ96">
            <v>0.7</v>
          </cell>
          <cell r="AK96">
            <v>1</v>
          </cell>
        </row>
        <row r="97">
          <cell r="E97">
            <v>3</v>
          </cell>
          <cell r="H97">
            <v>5.0999999999999996</v>
          </cell>
          <cell r="M97">
            <v>5.8</v>
          </cell>
          <cell r="N97">
            <v>4.2</v>
          </cell>
          <cell r="S97">
            <v>10</v>
          </cell>
          <cell r="W97">
            <v>0.2</v>
          </cell>
          <cell r="Z97">
            <v>0.6</v>
          </cell>
          <cell r="AC97">
            <v>0</v>
          </cell>
          <cell r="AI97">
            <v>1.7</v>
          </cell>
          <cell r="AJ97">
            <v>0.6</v>
          </cell>
          <cell r="AK97">
            <v>7.7</v>
          </cell>
        </row>
        <row r="98">
          <cell r="E98">
            <v>7.8</v>
          </cell>
          <cell r="H98">
            <v>7.3</v>
          </cell>
          <cell r="M98">
            <v>2.4</v>
          </cell>
          <cell r="N98">
            <v>6.3</v>
          </cell>
          <cell r="S98">
            <v>0</v>
          </cell>
          <cell r="W98">
            <v>10</v>
          </cell>
          <cell r="Z98">
            <v>4.5</v>
          </cell>
          <cell r="AC98">
            <v>10</v>
          </cell>
          <cell r="AI98">
            <v>4</v>
          </cell>
          <cell r="AJ98">
            <v>8.4</v>
          </cell>
          <cell r="AK98">
            <v>5.6</v>
          </cell>
        </row>
        <row r="99">
          <cell r="E99">
            <v>8.8000000000000007</v>
          </cell>
          <cell r="H99">
            <v>5.8</v>
          </cell>
          <cell r="M99">
            <v>7</v>
          </cell>
          <cell r="N99">
            <v>7.6</v>
          </cell>
          <cell r="S99">
            <v>3.5</v>
          </cell>
          <cell r="W99">
            <v>4.9000000000000004</v>
          </cell>
          <cell r="Z99">
            <v>4.5999999999999996</v>
          </cell>
          <cell r="AC99">
            <v>0.1</v>
          </cell>
          <cell r="AI99">
            <v>8.6</v>
          </cell>
          <cell r="AJ99">
            <v>5.3</v>
          </cell>
          <cell r="AK99">
            <v>4.5</v>
          </cell>
        </row>
        <row r="100">
          <cell r="E100">
            <v>3.2</v>
          </cell>
          <cell r="H100">
            <v>2.2999999999999998</v>
          </cell>
          <cell r="M100">
            <v>1.5</v>
          </cell>
          <cell r="N100">
            <v>2.6</v>
          </cell>
          <cell r="S100">
            <v>7.6</v>
          </cell>
          <cell r="W100">
            <v>0.7</v>
          </cell>
          <cell r="Z100">
            <v>1.1000000000000001</v>
          </cell>
          <cell r="AC100">
            <v>0</v>
          </cell>
          <cell r="AI100">
            <v>1.2</v>
          </cell>
          <cell r="AJ100">
            <v>0.8</v>
          </cell>
          <cell r="AK100">
            <v>5.0999999999999996</v>
          </cell>
        </row>
        <row r="101">
          <cell r="E101">
            <v>0.5</v>
          </cell>
          <cell r="H101" t="str">
            <v>x</v>
          </cell>
          <cell r="M101">
            <v>0</v>
          </cell>
          <cell r="N101">
            <v>0.3</v>
          </cell>
          <cell r="S101">
            <v>2.2999999999999998</v>
          </cell>
          <cell r="W101" t="str">
            <v>x</v>
          </cell>
          <cell r="Z101" t="str">
            <v>x</v>
          </cell>
          <cell r="AC101">
            <v>0</v>
          </cell>
          <cell r="AI101">
            <v>0</v>
          </cell>
          <cell r="AJ101">
            <v>0</v>
          </cell>
          <cell r="AK101">
            <v>1.2</v>
          </cell>
        </row>
        <row r="102">
          <cell r="E102">
            <v>1.4</v>
          </cell>
          <cell r="H102">
            <v>2.1</v>
          </cell>
          <cell r="M102">
            <v>0</v>
          </cell>
          <cell r="N102">
            <v>1.2</v>
          </cell>
          <cell r="S102">
            <v>1.8</v>
          </cell>
          <cell r="W102">
            <v>0.7</v>
          </cell>
          <cell r="Z102">
            <v>0.3</v>
          </cell>
          <cell r="AC102">
            <v>0</v>
          </cell>
          <cell r="AI102">
            <v>1.3</v>
          </cell>
          <cell r="AJ102">
            <v>0.6</v>
          </cell>
          <cell r="AK102">
            <v>1.2</v>
          </cell>
        </row>
        <row r="103">
          <cell r="E103">
            <v>0.7</v>
          </cell>
          <cell r="H103">
            <v>1.7</v>
          </cell>
          <cell r="M103">
            <v>0</v>
          </cell>
          <cell r="N103">
            <v>0.8</v>
          </cell>
          <cell r="S103">
            <v>2.7</v>
          </cell>
          <cell r="W103">
            <v>0.1</v>
          </cell>
          <cell r="Z103">
            <v>0.2</v>
          </cell>
          <cell r="AC103">
            <v>0</v>
          </cell>
          <cell r="AI103">
            <v>0.9</v>
          </cell>
          <cell r="AJ103">
            <v>0.3</v>
          </cell>
          <cell r="AK103">
            <v>1.6</v>
          </cell>
        </row>
        <row r="104">
          <cell r="E104">
            <v>8.6</v>
          </cell>
          <cell r="H104">
            <v>3.9</v>
          </cell>
          <cell r="M104">
            <v>2.6</v>
          </cell>
          <cell r="N104">
            <v>5.9</v>
          </cell>
          <cell r="S104">
            <v>0</v>
          </cell>
          <cell r="W104">
            <v>2.7</v>
          </cell>
          <cell r="Z104">
            <v>3.4</v>
          </cell>
          <cell r="AC104">
            <v>7.7</v>
          </cell>
          <cell r="AI104">
            <v>7.9</v>
          </cell>
          <cell r="AJ104">
            <v>5.9</v>
          </cell>
          <cell r="AK104">
            <v>3.5</v>
          </cell>
        </row>
        <row r="105">
          <cell r="E105">
            <v>8.1</v>
          </cell>
          <cell r="H105">
            <v>6.8</v>
          </cell>
          <cell r="M105">
            <v>5.9</v>
          </cell>
          <cell r="N105">
            <v>7.2</v>
          </cell>
          <cell r="S105">
            <v>4.2</v>
          </cell>
          <cell r="W105">
            <v>5.9</v>
          </cell>
          <cell r="Z105">
            <v>4</v>
          </cell>
          <cell r="AC105">
            <v>0.2</v>
          </cell>
          <cell r="AI105">
            <v>7</v>
          </cell>
          <cell r="AJ105">
            <v>4.7</v>
          </cell>
          <cell r="AK105">
            <v>4.5</v>
          </cell>
        </row>
        <row r="106">
          <cell r="E106">
            <v>2.2999999999999998</v>
          </cell>
          <cell r="H106">
            <v>4.5999999999999996</v>
          </cell>
          <cell r="M106">
            <v>0</v>
          </cell>
          <cell r="N106">
            <v>2.2999999999999998</v>
          </cell>
          <cell r="S106">
            <v>5.6</v>
          </cell>
          <cell r="W106">
            <v>0.9</v>
          </cell>
          <cell r="Z106">
            <v>1.8</v>
          </cell>
          <cell r="AC106">
            <v>0.1</v>
          </cell>
          <cell r="AI106">
            <v>1.7</v>
          </cell>
          <cell r="AJ106">
            <v>1.1000000000000001</v>
          </cell>
          <cell r="AK106">
            <v>3.7</v>
          </cell>
        </row>
        <row r="107">
          <cell r="E107">
            <v>3.4</v>
          </cell>
          <cell r="H107">
            <v>3.8</v>
          </cell>
          <cell r="M107">
            <v>0.8</v>
          </cell>
          <cell r="N107">
            <v>2.9</v>
          </cell>
          <cell r="S107">
            <v>0</v>
          </cell>
          <cell r="W107">
            <v>0.5</v>
          </cell>
          <cell r="Z107">
            <v>2.2999999999999998</v>
          </cell>
          <cell r="AC107">
            <v>0</v>
          </cell>
          <cell r="AI107">
            <v>3</v>
          </cell>
          <cell r="AJ107">
            <v>1.5</v>
          </cell>
          <cell r="AK107">
            <v>0.8</v>
          </cell>
        </row>
        <row r="108">
          <cell r="E108">
            <v>9.1999999999999993</v>
          </cell>
          <cell r="H108">
            <v>5.5</v>
          </cell>
          <cell r="M108">
            <v>4</v>
          </cell>
          <cell r="N108">
            <v>7</v>
          </cell>
          <cell r="S108">
            <v>5.6</v>
          </cell>
          <cell r="W108">
            <v>3.6</v>
          </cell>
          <cell r="Z108">
            <v>7.2</v>
          </cell>
          <cell r="AC108">
            <v>0.1</v>
          </cell>
          <cell r="AI108">
            <v>2.4</v>
          </cell>
          <cell r="AJ108">
            <v>3.8</v>
          </cell>
          <cell r="AK108">
            <v>4.8</v>
          </cell>
        </row>
        <row r="109">
          <cell r="E109">
            <v>1.1000000000000001</v>
          </cell>
          <cell r="H109">
            <v>2.9</v>
          </cell>
          <cell r="M109">
            <v>0</v>
          </cell>
          <cell r="N109">
            <v>1.3</v>
          </cell>
          <cell r="S109">
            <v>4.8</v>
          </cell>
          <cell r="W109">
            <v>0.2</v>
          </cell>
          <cell r="Z109">
            <v>0.5</v>
          </cell>
          <cell r="AC109">
            <v>0</v>
          </cell>
          <cell r="AI109">
            <v>1.5</v>
          </cell>
          <cell r="AJ109">
            <v>0.6</v>
          </cell>
          <cell r="AK109">
            <v>3</v>
          </cell>
        </row>
        <row r="110">
          <cell r="E110">
            <v>3.7</v>
          </cell>
          <cell r="H110" t="str">
            <v>x</v>
          </cell>
          <cell r="M110">
            <v>10</v>
          </cell>
          <cell r="N110">
            <v>5.8</v>
          </cell>
          <cell r="S110">
            <v>0</v>
          </cell>
          <cell r="W110">
            <v>8.6999999999999993</v>
          </cell>
          <cell r="Z110">
            <v>2.8</v>
          </cell>
          <cell r="AC110">
            <v>9.9</v>
          </cell>
          <cell r="AI110">
            <v>5</v>
          </cell>
          <cell r="AJ110">
            <v>7.6</v>
          </cell>
          <cell r="AK110">
            <v>4.9000000000000004</v>
          </cell>
        </row>
        <row r="111">
          <cell r="E111">
            <v>8</v>
          </cell>
          <cell r="H111">
            <v>5.0999999999999996</v>
          </cell>
          <cell r="M111">
            <v>2.5</v>
          </cell>
          <cell r="N111">
            <v>5.9</v>
          </cell>
          <cell r="S111">
            <v>6.5</v>
          </cell>
          <cell r="W111">
            <v>2.8</v>
          </cell>
          <cell r="Z111">
            <v>5.2</v>
          </cell>
          <cell r="AC111">
            <v>10</v>
          </cell>
          <cell r="AI111">
            <v>3.6</v>
          </cell>
          <cell r="AJ111">
            <v>6.6</v>
          </cell>
          <cell r="AK111">
            <v>6.6</v>
          </cell>
        </row>
        <row r="112">
          <cell r="E112">
            <v>2.5</v>
          </cell>
          <cell r="H112">
            <v>3.9</v>
          </cell>
          <cell r="M112">
            <v>0.2</v>
          </cell>
          <cell r="N112">
            <v>2.2999999999999998</v>
          </cell>
          <cell r="S112">
            <v>0</v>
          </cell>
          <cell r="W112">
            <v>1</v>
          </cell>
          <cell r="Z112">
            <v>1</v>
          </cell>
          <cell r="AC112">
            <v>2.4</v>
          </cell>
          <cell r="AI112">
            <v>2.6</v>
          </cell>
          <cell r="AJ112">
            <v>1.8</v>
          </cell>
          <cell r="AK112">
            <v>0.9</v>
          </cell>
        </row>
        <row r="113">
          <cell r="E113">
            <v>4.0999999999999996</v>
          </cell>
          <cell r="H113">
            <v>4.5999999999999996</v>
          </cell>
          <cell r="M113">
            <v>0.1</v>
          </cell>
          <cell r="N113">
            <v>3.2</v>
          </cell>
          <cell r="S113">
            <v>6.2</v>
          </cell>
          <cell r="W113">
            <v>0.3</v>
          </cell>
          <cell r="Z113">
            <v>0.8</v>
          </cell>
          <cell r="AC113">
            <v>0.6</v>
          </cell>
          <cell r="AI113">
            <v>1.9</v>
          </cell>
          <cell r="AJ113">
            <v>0.9</v>
          </cell>
          <cell r="AK113">
            <v>4</v>
          </cell>
        </row>
        <row r="114">
          <cell r="E114">
            <v>5</v>
          </cell>
          <cell r="H114" t="str">
            <v>x</v>
          </cell>
          <cell r="M114">
            <v>10</v>
          </cell>
          <cell r="N114">
            <v>6.7</v>
          </cell>
          <cell r="S114">
            <v>0</v>
          </cell>
          <cell r="W114">
            <v>3</v>
          </cell>
          <cell r="Z114">
            <v>2.5</v>
          </cell>
          <cell r="AC114">
            <v>10</v>
          </cell>
          <cell r="AI114">
            <v>5</v>
          </cell>
          <cell r="AJ114">
            <v>6.4</v>
          </cell>
          <cell r="AK114">
            <v>3.9</v>
          </cell>
        </row>
        <row r="115">
          <cell r="E115">
            <v>3.1</v>
          </cell>
          <cell r="H115">
            <v>1.7</v>
          </cell>
          <cell r="M115">
            <v>1.5</v>
          </cell>
          <cell r="N115">
            <v>2.4</v>
          </cell>
          <cell r="S115">
            <v>1</v>
          </cell>
          <cell r="W115">
            <v>1.5</v>
          </cell>
          <cell r="Z115">
            <v>0.9</v>
          </cell>
          <cell r="AC115">
            <v>0</v>
          </cell>
          <cell r="AI115">
            <v>3.7</v>
          </cell>
          <cell r="AJ115">
            <v>1.6</v>
          </cell>
          <cell r="AK115">
            <v>1.3</v>
          </cell>
        </row>
        <row r="116">
          <cell r="E116">
            <v>4.9000000000000004</v>
          </cell>
          <cell r="H116">
            <v>2.9</v>
          </cell>
          <cell r="M116">
            <v>5.5</v>
          </cell>
          <cell r="N116">
            <v>4.5999999999999996</v>
          </cell>
          <cell r="S116">
            <v>0</v>
          </cell>
          <cell r="W116">
            <v>4</v>
          </cell>
          <cell r="Z116">
            <v>0.9</v>
          </cell>
          <cell r="AC116">
            <v>10</v>
          </cell>
          <cell r="AI116">
            <v>5.3</v>
          </cell>
          <cell r="AJ116">
            <v>6.5</v>
          </cell>
          <cell r="AK116">
            <v>4</v>
          </cell>
        </row>
        <row r="117">
          <cell r="E117">
            <v>1.6</v>
          </cell>
          <cell r="H117">
            <v>1.8</v>
          </cell>
          <cell r="M117">
            <v>1.2</v>
          </cell>
          <cell r="N117">
            <v>1.6</v>
          </cell>
          <cell r="S117">
            <v>1.7</v>
          </cell>
          <cell r="W117">
            <v>0.3</v>
          </cell>
          <cell r="Z117">
            <v>0.3</v>
          </cell>
          <cell r="AC117">
            <v>0</v>
          </cell>
          <cell r="AI117">
            <v>1.7</v>
          </cell>
          <cell r="AJ117">
            <v>0.6</v>
          </cell>
          <cell r="AK117">
            <v>1.2</v>
          </cell>
        </row>
        <row r="118">
          <cell r="E118">
            <v>5.7</v>
          </cell>
          <cell r="H118">
            <v>5.2</v>
          </cell>
          <cell r="M118">
            <v>1.1000000000000001</v>
          </cell>
          <cell r="N118">
            <v>4.4000000000000004</v>
          </cell>
          <cell r="S118">
            <v>2.2000000000000002</v>
          </cell>
          <cell r="W118">
            <v>1</v>
          </cell>
          <cell r="Z118">
            <v>1.3</v>
          </cell>
          <cell r="AC118">
            <v>3</v>
          </cell>
          <cell r="AI118">
            <v>1.8</v>
          </cell>
          <cell r="AJ118">
            <v>1.8</v>
          </cell>
          <cell r="AK118">
            <v>2</v>
          </cell>
        </row>
        <row r="119">
          <cell r="E119">
            <v>8.9</v>
          </cell>
          <cell r="H119">
            <v>6.3</v>
          </cell>
          <cell r="M119">
            <v>5.7</v>
          </cell>
          <cell r="N119">
            <v>7.5</v>
          </cell>
          <cell r="S119">
            <v>3.7</v>
          </cell>
          <cell r="W119">
            <v>8.6</v>
          </cell>
          <cell r="Z119">
            <v>4.5999999999999996</v>
          </cell>
          <cell r="AC119">
            <v>3.6</v>
          </cell>
          <cell r="AI119">
            <v>6.7</v>
          </cell>
          <cell r="AJ119">
            <v>6.3</v>
          </cell>
          <cell r="AK119">
            <v>5.0999999999999996</v>
          </cell>
        </row>
        <row r="120">
          <cell r="E120">
            <v>7.2</v>
          </cell>
          <cell r="H120">
            <v>6.1</v>
          </cell>
          <cell r="M120">
            <v>1.3</v>
          </cell>
          <cell r="N120">
            <v>5.5</v>
          </cell>
          <cell r="S120">
            <v>6.4</v>
          </cell>
          <cell r="W120">
            <v>3</v>
          </cell>
          <cell r="Z120">
            <v>4</v>
          </cell>
          <cell r="AC120">
            <v>0.8</v>
          </cell>
          <cell r="AI120">
            <v>5.5</v>
          </cell>
          <cell r="AJ120">
            <v>3.5</v>
          </cell>
          <cell r="AK120">
            <v>5.0999999999999996</v>
          </cell>
        </row>
        <row r="121">
          <cell r="E121">
            <v>7.1</v>
          </cell>
          <cell r="H121">
            <v>7.7</v>
          </cell>
          <cell r="M121">
            <v>1.5</v>
          </cell>
          <cell r="N121">
            <v>5.9</v>
          </cell>
          <cell r="S121">
            <v>2.1</v>
          </cell>
          <cell r="W121">
            <v>5.9</v>
          </cell>
          <cell r="Z121">
            <v>3.2</v>
          </cell>
          <cell r="AC121">
            <v>0</v>
          </cell>
          <cell r="AI121">
            <v>6</v>
          </cell>
          <cell r="AJ121">
            <v>4.2</v>
          </cell>
          <cell r="AK121">
            <v>3.2</v>
          </cell>
        </row>
        <row r="122">
          <cell r="E122">
            <v>3.5</v>
          </cell>
          <cell r="H122" t="str">
            <v>x</v>
          </cell>
          <cell r="M122">
            <v>10</v>
          </cell>
          <cell r="N122">
            <v>5.7</v>
          </cell>
          <cell r="S122">
            <v>4.2</v>
          </cell>
          <cell r="W122">
            <v>1.7</v>
          </cell>
          <cell r="Z122">
            <v>1.8</v>
          </cell>
          <cell r="AC122">
            <v>0</v>
          </cell>
          <cell r="AI122">
            <v>5</v>
          </cell>
          <cell r="AJ122">
            <v>2.2999999999999998</v>
          </cell>
          <cell r="AK122">
            <v>3.3</v>
          </cell>
        </row>
        <row r="123">
          <cell r="E123">
            <v>7.1</v>
          </cell>
          <cell r="H123">
            <v>4.2</v>
          </cell>
          <cell r="M123">
            <v>2.1</v>
          </cell>
          <cell r="N123">
            <v>5.0999999999999996</v>
          </cell>
          <cell r="S123">
            <v>3.7</v>
          </cell>
          <cell r="W123">
            <v>1.1000000000000001</v>
          </cell>
          <cell r="Z123">
            <v>4.3</v>
          </cell>
          <cell r="AC123">
            <v>2.9</v>
          </cell>
          <cell r="AI123">
            <v>4.5</v>
          </cell>
          <cell r="AJ123">
            <v>3.3</v>
          </cell>
          <cell r="AK123">
            <v>3.5</v>
          </cell>
        </row>
        <row r="124">
          <cell r="E124">
            <v>0.3</v>
          </cell>
          <cell r="H124">
            <v>0.7</v>
          </cell>
          <cell r="M124">
            <v>0</v>
          </cell>
          <cell r="N124">
            <v>0.3</v>
          </cell>
          <cell r="S124">
            <v>5.9</v>
          </cell>
          <cell r="W124">
            <v>0.3</v>
          </cell>
          <cell r="Z124">
            <v>0.3</v>
          </cell>
          <cell r="AC124">
            <v>0</v>
          </cell>
          <cell r="AI124">
            <v>1.4</v>
          </cell>
          <cell r="AJ124">
            <v>0.5</v>
          </cell>
          <cell r="AK124">
            <v>3.7</v>
          </cell>
        </row>
        <row r="125">
          <cell r="E125">
            <v>0.5</v>
          </cell>
          <cell r="H125">
            <v>1.8</v>
          </cell>
          <cell r="M125">
            <v>0</v>
          </cell>
          <cell r="N125">
            <v>0.7</v>
          </cell>
          <cell r="S125">
            <v>1.5</v>
          </cell>
          <cell r="W125">
            <v>0.2</v>
          </cell>
          <cell r="Z125">
            <v>0.4</v>
          </cell>
          <cell r="AC125">
            <v>0</v>
          </cell>
          <cell r="AI125">
            <v>1.7</v>
          </cell>
          <cell r="AJ125">
            <v>0.6</v>
          </cell>
          <cell r="AK125">
            <v>1.1000000000000001</v>
          </cell>
        </row>
        <row r="126">
          <cell r="E126">
            <v>6</v>
          </cell>
          <cell r="H126">
            <v>5.8</v>
          </cell>
          <cell r="M126">
            <v>2</v>
          </cell>
          <cell r="N126">
            <v>5</v>
          </cell>
          <cell r="S126">
            <v>0.8</v>
          </cell>
          <cell r="W126">
            <v>0.4</v>
          </cell>
          <cell r="Z126">
            <v>1.3</v>
          </cell>
          <cell r="AC126">
            <v>5.5</v>
          </cell>
          <cell r="AI126">
            <v>4.0999999999999996</v>
          </cell>
          <cell r="AJ126">
            <v>3.1</v>
          </cell>
          <cell r="AK126">
            <v>2</v>
          </cell>
        </row>
        <row r="127">
          <cell r="E127">
            <v>9.6999999999999993</v>
          </cell>
          <cell r="H127">
            <v>5.5</v>
          </cell>
          <cell r="M127">
            <v>5.7</v>
          </cell>
          <cell r="N127">
            <v>7.7</v>
          </cell>
          <cell r="S127">
            <v>7.3</v>
          </cell>
          <cell r="W127">
            <v>4.0999999999999996</v>
          </cell>
          <cell r="Z127">
            <v>6.8</v>
          </cell>
          <cell r="AC127">
            <v>3.9</v>
          </cell>
          <cell r="AI127">
            <v>4.0999999999999996</v>
          </cell>
          <cell r="AJ127">
            <v>4.9000000000000004</v>
          </cell>
          <cell r="AK127">
            <v>6.2</v>
          </cell>
        </row>
        <row r="128">
          <cell r="E128">
            <v>8</v>
          </cell>
          <cell r="H128">
            <v>4.5</v>
          </cell>
          <cell r="M128">
            <v>0.6</v>
          </cell>
          <cell r="N128">
            <v>5.3</v>
          </cell>
          <cell r="S128">
            <v>7.6</v>
          </cell>
          <cell r="W128">
            <v>6.2</v>
          </cell>
          <cell r="Z128">
            <v>7.4</v>
          </cell>
          <cell r="AC128">
            <v>2.1</v>
          </cell>
          <cell r="AI128">
            <v>3.3</v>
          </cell>
          <cell r="AJ128">
            <v>5.0999999999999996</v>
          </cell>
          <cell r="AK128">
            <v>6.5</v>
          </cell>
        </row>
        <row r="129">
          <cell r="E129">
            <v>3</v>
          </cell>
          <cell r="H129">
            <v>3.4</v>
          </cell>
          <cell r="M129">
            <v>1</v>
          </cell>
          <cell r="N129">
            <v>2.6</v>
          </cell>
          <cell r="S129">
            <v>1.2</v>
          </cell>
          <cell r="W129">
            <v>0.2</v>
          </cell>
          <cell r="Z129">
            <v>0.7</v>
          </cell>
          <cell r="AC129">
            <v>0.5</v>
          </cell>
          <cell r="AI129">
            <v>2.9</v>
          </cell>
          <cell r="AJ129">
            <v>1.1000000000000001</v>
          </cell>
          <cell r="AK129">
            <v>1.2</v>
          </cell>
        </row>
        <row r="130">
          <cell r="E130">
            <v>0</v>
          </cell>
          <cell r="H130">
            <v>0.4</v>
          </cell>
          <cell r="M130">
            <v>0</v>
          </cell>
          <cell r="N130">
            <v>0.1</v>
          </cell>
          <cell r="S130">
            <v>5.9</v>
          </cell>
          <cell r="W130">
            <v>0.3</v>
          </cell>
          <cell r="Z130">
            <v>0.2</v>
          </cell>
          <cell r="AC130">
            <v>0</v>
          </cell>
          <cell r="AI130">
            <v>1.2</v>
          </cell>
          <cell r="AJ130">
            <v>0.4</v>
          </cell>
          <cell r="AK130">
            <v>3.6</v>
          </cell>
        </row>
        <row r="131">
          <cell r="E131">
            <v>2</v>
          </cell>
          <cell r="H131">
            <v>3.5</v>
          </cell>
          <cell r="M131">
            <v>0</v>
          </cell>
          <cell r="N131">
            <v>1.9</v>
          </cell>
          <cell r="S131">
            <v>0.8</v>
          </cell>
          <cell r="W131">
            <v>0.3</v>
          </cell>
          <cell r="Z131">
            <v>1.4</v>
          </cell>
          <cell r="AC131">
            <v>0</v>
          </cell>
          <cell r="AI131">
            <v>2.2999999999999998</v>
          </cell>
          <cell r="AJ131">
            <v>1</v>
          </cell>
          <cell r="AK131">
            <v>0.9</v>
          </cell>
        </row>
        <row r="132">
          <cell r="E132">
            <v>7.7</v>
          </cell>
          <cell r="H132">
            <v>4.2</v>
          </cell>
          <cell r="M132">
            <v>0.4</v>
          </cell>
          <cell r="N132">
            <v>5</v>
          </cell>
          <cell r="S132">
            <v>7.7</v>
          </cell>
          <cell r="W132">
            <v>1.8</v>
          </cell>
          <cell r="Z132">
            <v>6.4</v>
          </cell>
          <cell r="AC132">
            <v>0</v>
          </cell>
          <cell r="AI132">
            <v>5.7</v>
          </cell>
          <cell r="AJ132">
            <v>3.9</v>
          </cell>
          <cell r="AK132">
            <v>6.2</v>
          </cell>
        </row>
        <row r="133">
          <cell r="E133">
            <v>2.2999999999999998</v>
          </cell>
          <cell r="H133" t="str">
            <v>x</v>
          </cell>
          <cell r="M133">
            <v>7.6</v>
          </cell>
          <cell r="N133">
            <v>4.0999999999999996</v>
          </cell>
          <cell r="S133">
            <v>0</v>
          </cell>
          <cell r="W133">
            <v>1.9</v>
          </cell>
          <cell r="Z133">
            <v>0.9</v>
          </cell>
          <cell r="AC133">
            <v>0</v>
          </cell>
          <cell r="AI133">
            <v>5</v>
          </cell>
          <cell r="AJ133">
            <v>2.2000000000000002</v>
          </cell>
          <cell r="AK133">
            <v>1.2</v>
          </cell>
        </row>
        <row r="134">
          <cell r="E134">
            <v>3.4</v>
          </cell>
          <cell r="H134">
            <v>2.4</v>
          </cell>
          <cell r="M134">
            <v>9.3000000000000007</v>
          </cell>
          <cell r="N134">
            <v>4.5999999999999996</v>
          </cell>
          <cell r="S134">
            <v>10</v>
          </cell>
          <cell r="W134">
            <v>0</v>
          </cell>
          <cell r="Z134">
            <v>1</v>
          </cell>
          <cell r="AC134">
            <v>0</v>
          </cell>
          <cell r="AI134">
            <v>2.7</v>
          </cell>
          <cell r="AJ134">
            <v>1</v>
          </cell>
          <cell r="AK134">
            <v>7.8</v>
          </cell>
        </row>
        <row r="135">
          <cell r="E135">
            <v>2.5</v>
          </cell>
          <cell r="H135">
            <v>6.3</v>
          </cell>
          <cell r="M135">
            <v>0.1</v>
          </cell>
          <cell r="N135">
            <v>2.9</v>
          </cell>
          <cell r="S135">
            <v>2.1</v>
          </cell>
          <cell r="W135">
            <v>0.9</v>
          </cell>
          <cell r="Z135">
            <v>1.1000000000000001</v>
          </cell>
          <cell r="AC135">
            <v>0.2</v>
          </cell>
          <cell r="AI135">
            <v>2.5</v>
          </cell>
          <cell r="AJ135">
            <v>1.2</v>
          </cell>
          <cell r="AK135">
            <v>1.7</v>
          </cell>
        </row>
        <row r="136">
          <cell r="E136">
            <v>6.2</v>
          </cell>
          <cell r="H136">
            <v>7.3</v>
          </cell>
          <cell r="M136">
            <v>2</v>
          </cell>
          <cell r="N136">
            <v>5.4</v>
          </cell>
          <cell r="S136">
            <v>4.3</v>
          </cell>
          <cell r="W136">
            <v>4.3</v>
          </cell>
          <cell r="Z136">
            <v>5.2</v>
          </cell>
          <cell r="AC136">
            <v>6.6</v>
          </cell>
          <cell r="AI136">
            <v>4.8</v>
          </cell>
          <cell r="AJ136">
            <v>5.3</v>
          </cell>
          <cell r="AK136">
            <v>4.8</v>
          </cell>
        </row>
        <row r="137">
          <cell r="E137">
            <v>4.3</v>
          </cell>
          <cell r="H137">
            <v>6</v>
          </cell>
          <cell r="M137">
            <v>0.2</v>
          </cell>
          <cell r="N137">
            <v>3.7</v>
          </cell>
          <cell r="S137">
            <v>0</v>
          </cell>
          <cell r="W137">
            <v>0.6</v>
          </cell>
          <cell r="Z137">
            <v>1</v>
          </cell>
          <cell r="AC137">
            <v>0.5</v>
          </cell>
          <cell r="AI137">
            <v>3.9</v>
          </cell>
          <cell r="AJ137">
            <v>1.6</v>
          </cell>
          <cell r="AK137">
            <v>0.8</v>
          </cell>
        </row>
        <row r="138">
          <cell r="E138">
            <v>4.8</v>
          </cell>
          <cell r="H138">
            <v>4.8</v>
          </cell>
          <cell r="M138">
            <v>0.1</v>
          </cell>
          <cell r="N138">
            <v>3.6</v>
          </cell>
          <cell r="S138">
            <v>4.9000000000000004</v>
          </cell>
          <cell r="W138">
            <v>0.9</v>
          </cell>
          <cell r="Z138">
            <v>1</v>
          </cell>
          <cell r="AC138">
            <v>3.4</v>
          </cell>
          <cell r="AI138">
            <v>2.6</v>
          </cell>
          <cell r="AJ138">
            <v>2</v>
          </cell>
          <cell r="AK138">
            <v>3.6</v>
          </cell>
        </row>
        <row r="139">
          <cell r="E139">
            <v>4.8</v>
          </cell>
          <cell r="H139">
            <v>5.0999999999999996</v>
          </cell>
          <cell r="M139">
            <v>0.1</v>
          </cell>
          <cell r="N139">
            <v>3.7</v>
          </cell>
          <cell r="S139">
            <v>6.2</v>
          </cell>
          <cell r="W139">
            <v>3.4</v>
          </cell>
          <cell r="Z139">
            <v>3.4</v>
          </cell>
          <cell r="AC139">
            <v>10</v>
          </cell>
          <cell r="AI139">
            <v>4.3</v>
          </cell>
          <cell r="AJ139">
            <v>6.5</v>
          </cell>
          <cell r="AK139">
            <v>6.4</v>
          </cell>
        </row>
        <row r="140">
          <cell r="E140">
            <v>1.3</v>
          </cell>
          <cell r="H140">
            <v>1.8</v>
          </cell>
          <cell r="M140">
            <v>0</v>
          </cell>
          <cell r="N140">
            <v>1.1000000000000001</v>
          </cell>
          <cell r="S140">
            <v>3</v>
          </cell>
          <cell r="W140">
            <v>0.3</v>
          </cell>
          <cell r="Z140">
            <v>0.4</v>
          </cell>
          <cell r="AC140">
            <v>0</v>
          </cell>
          <cell r="AI140">
            <v>1.2</v>
          </cell>
          <cell r="AJ140">
            <v>0.5</v>
          </cell>
          <cell r="AK140">
            <v>1.8</v>
          </cell>
        </row>
        <row r="141">
          <cell r="E141">
            <v>1.6</v>
          </cell>
          <cell r="H141">
            <v>2</v>
          </cell>
          <cell r="M141">
            <v>0</v>
          </cell>
          <cell r="N141">
            <v>1.3</v>
          </cell>
          <cell r="S141">
            <v>1.5</v>
          </cell>
          <cell r="W141">
            <v>0.4</v>
          </cell>
          <cell r="Z141">
            <v>0.3</v>
          </cell>
          <cell r="AC141">
            <v>0</v>
          </cell>
          <cell r="AI141">
            <v>1.2</v>
          </cell>
          <cell r="AJ141">
            <v>0.5</v>
          </cell>
          <cell r="AK141">
            <v>1</v>
          </cell>
        </row>
        <row r="142">
          <cell r="E142">
            <v>1.4</v>
          </cell>
          <cell r="H142">
            <v>2.7</v>
          </cell>
          <cell r="M142">
            <v>0</v>
          </cell>
          <cell r="N142">
            <v>1.4</v>
          </cell>
          <cell r="S142">
            <v>0.9</v>
          </cell>
          <cell r="W142">
            <v>0.4</v>
          </cell>
          <cell r="Z142">
            <v>0.6</v>
          </cell>
          <cell r="AC142">
            <v>0.1</v>
          </cell>
          <cell r="AI142">
            <v>0.9</v>
          </cell>
          <cell r="AJ142">
            <v>0.5</v>
          </cell>
          <cell r="AK142">
            <v>0.7</v>
          </cell>
        </row>
        <row r="143">
          <cell r="E143">
            <v>2.1</v>
          </cell>
          <cell r="H143">
            <v>2.5</v>
          </cell>
          <cell r="M143">
            <v>0</v>
          </cell>
          <cell r="N143">
            <v>1.7</v>
          </cell>
          <cell r="S143">
            <v>2.1</v>
          </cell>
          <cell r="W143">
            <v>0.8</v>
          </cell>
          <cell r="Z143">
            <v>0.6</v>
          </cell>
          <cell r="AC143">
            <v>0</v>
          </cell>
          <cell r="AI143">
            <v>1.6</v>
          </cell>
          <cell r="AJ143">
            <v>0.8</v>
          </cell>
          <cell r="AK143">
            <v>1.5</v>
          </cell>
        </row>
        <row r="144">
          <cell r="E144">
            <v>2.1</v>
          </cell>
          <cell r="H144">
            <v>3.8</v>
          </cell>
          <cell r="M144">
            <v>0</v>
          </cell>
          <cell r="N144">
            <v>2</v>
          </cell>
          <cell r="S144">
            <v>5.0999999999999996</v>
          </cell>
          <cell r="W144">
            <v>1.1000000000000001</v>
          </cell>
          <cell r="Z144">
            <v>0.6</v>
          </cell>
          <cell r="AC144">
            <v>0</v>
          </cell>
          <cell r="AI144">
            <v>1.8</v>
          </cell>
          <cell r="AJ144">
            <v>0.9</v>
          </cell>
          <cell r="AK144">
            <v>3.3</v>
          </cell>
        </row>
        <row r="145">
          <cell r="E145">
            <v>8</v>
          </cell>
          <cell r="H145">
            <v>5.9</v>
          </cell>
          <cell r="M145">
            <v>5.4</v>
          </cell>
          <cell r="N145">
            <v>6.8</v>
          </cell>
          <cell r="S145">
            <v>6.6</v>
          </cell>
          <cell r="W145">
            <v>3.3</v>
          </cell>
          <cell r="Z145">
            <v>2.8</v>
          </cell>
          <cell r="AC145">
            <v>0.3</v>
          </cell>
          <cell r="AI145">
            <v>8.4</v>
          </cell>
          <cell r="AJ145">
            <v>4.5</v>
          </cell>
          <cell r="AK145">
            <v>5.7</v>
          </cell>
        </row>
        <row r="146">
          <cell r="E146">
            <v>2.6</v>
          </cell>
          <cell r="H146">
            <v>3.3</v>
          </cell>
          <cell r="M146">
            <v>0.3</v>
          </cell>
          <cell r="N146">
            <v>2.2000000000000002</v>
          </cell>
          <cell r="S146">
            <v>0</v>
          </cell>
          <cell r="W146">
            <v>0</v>
          </cell>
          <cell r="Z146">
            <v>1.1000000000000001</v>
          </cell>
          <cell r="AC146">
            <v>0</v>
          </cell>
          <cell r="AI146">
            <v>3</v>
          </cell>
          <cell r="AJ146">
            <v>1.1000000000000001</v>
          </cell>
          <cell r="AK146">
            <v>0.6</v>
          </cell>
        </row>
        <row r="147">
          <cell r="E147">
            <v>2.4</v>
          </cell>
          <cell r="H147">
            <v>4.4000000000000004</v>
          </cell>
          <cell r="M147">
            <v>0.9</v>
          </cell>
          <cell r="N147">
            <v>2.5</v>
          </cell>
          <cell r="S147">
            <v>0</v>
          </cell>
          <cell r="W147">
            <v>0.1</v>
          </cell>
          <cell r="Z147">
            <v>1</v>
          </cell>
          <cell r="AC147">
            <v>0.2</v>
          </cell>
          <cell r="AI147">
            <v>4.4000000000000004</v>
          </cell>
          <cell r="AJ147">
            <v>1.6</v>
          </cell>
          <cell r="AK147">
            <v>0.8</v>
          </cell>
        </row>
        <row r="148">
          <cell r="E148">
            <v>3.5</v>
          </cell>
          <cell r="H148">
            <v>3.8</v>
          </cell>
          <cell r="M148">
            <v>1</v>
          </cell>
          <cell r="N148">
            <v>3</v>
          </cell>
          <cell r="S148">
            <v>0</v>
          </cell>
          <cell r="W148">
            <v>0</v>
          </cell>
          <cell r="Z148">
            <v>1.2</v>
          </cell>
          <cell r="AC148">
            <v>5.7</v>
          </cell>
          <cell r="AI148">
            <v>2.2999999999999998</v>
          </cell>
          <cell r="AJ148">
            <v>2.6</v>
          </cell>
          <cell r="AK148">
            <v>1.4</v>
          </cell>
        </row>
        <row r="149">
          <cell r="E149">
            <v>3.6</v>
          </cell>
          <cell r="H149">
            <v>4.7</v>
          </cell>
          <cell r="M149">
            <v>10</v>
          </cell>
          <cell r="N149">
            <v>5.5</v>
          </cell>
          <cell r="S149">
            <v>0</v>
          </cell>
          <cell r="W149">
            <v>0.3</v>
          </cell>
          <cell r="Z149">
            <v>1</v>
          </cell>
          <cell r="AC149">
            <v>0</v>
          </cell>
          <cell r="AI149">
            <v>1.4</v>
          </cell>
          <cell r="AJ149">
            <v>0.7</v>
          </cell>
          <cell r="AK149">
            <v>0.4</v>
          </cell>
        </row>
        <row r="150">
          <cell r="E150">
            <v>7.5</v>
          </cell>
          <cell r="H150">
            <v>4.4000000000000004</v>
          </cell>
          <cell r="M150">
            <v>5</v>
          </cell>
          <cell r="N150">
            <v>6.1</v>
          </cell>
          <cell r="S150">
            <v>0</v>
          </cell>
          <cell r="W150">
            <v>2.4</v>
          </cell>
          <cell r="Z150">
            <v>2.9</v>
          </cell>
          <cell r="AC150">
            <v>0</v>
          </cell>
          <cell r="AI150">
            <v>5.7</v>
          </cell>
          <cell r="AJ150">
            <v>3</v>
          </cell>
          <cell r="AK150">
            <v>1.6</v>
          </cell>
        </row>
        <row r="151">
          <cell r="E151">
            <v>1.5</v>
          </cell>
          <cell r="H151">
            <v>3.1</v>
          </cell>
          <cell r="M151">
            <v>0</v>
          </cell>
          <cell r="N151">
            <v>1.5</v>
          </cell>
          <cell r="S151">
            <v>4</v>
          </cell>
          <cell r="W151">
            <v>0.1</v>
          </cell>
          <cell r="Z151">
            <v>0.6</v>
          </cell>
          <cell r="AC151">
            <v>0</v>
          </cell>
          <cell r="AI151">
            <v>1.2</v>
          </cell>
          <cell r="AJ151">
            <v>0.5</v>
          </cell>
          <cell r="AK151">
            <v>2.4</v>
          </cell>
        </row>
        <row r="152">
          <cell r="E152">
            <v>8.1999999999999993</v>
          </cell>
          <cell r="H152">
            <v>5.4</v>
          </cell>
          <cell r="M152">
            <v>2.1</v>
          </cell>
          <cell r="N152">
            <v>6</v>
          </cell>
          <cell r="S152">
            <v>4.5999999999999996</v>
          </cell>
          <cell r="W152">
            <v>2.6</v>
          </cell>
          <cell r="Z152">
            <v>3.3</v>
          </cell>
          <cell r="AC152">
            <v>0</v>
          </cell>
          <cell r="AI152">
            <v>4.9000000000000004</v>
          </cell>
          <cell r="AJ152">
            <v>2.9</v>
          </cell>
          <cell r="AK152">
            <v>3.8</v>
          </cell>
        </row>
        <row r="153">
          <cell r="E153">
            <v>1.7</v>
          </cell>
          <cell r="H153">
            <v>1.8</v>
          </cell>
          <cell r="M153">
            <v>2.1</v>
          </cell>
          <cell r="N153">
            <v>1.8</v>
          </cell>
          <cell r="S153">
            <v>4.8</v>
          </cell>
          <cell r="W153">
            <v>0.3</v>
          </cell>
          <cell r="Z153">
            <v>0.4</v>
          </cell>
          <cell r="AC153">
            <v>0</v>
          </cell>
          <cell r="AI153">
            <v>3</v>
          </cell>
          <cell r="AJ153">
            <v>1</v>
          </cell>
          <cell r="AK153">
            <v>3.1</v>
          </cell>
        </row>
        <row r="154">
          <cell r="E154">
            <v>2.4</v>
          </cell>
          <cell r="H154">
            <v>4.4000000000000004</v>
          </cell>
          <cell r="M154">
            <v>0.5</v>
          </cell>
          <cell r="N154">
            <v>2.4</v>
          </cell>
          <cell r="S154">
            <v>0</v>
          </cell>
          <cell r="W154">
            <v>0.3</v>
          </cell>
          <cell r="Z154">
            <v>1</v>
          </cell>
          <cell r="AC154">
            <v>0.1</v>
          </cell>
          <cell r="AI154">
            <v>4.2</v>
          </cell>
          <cell r="AJ154">
            <v>1.6</v>
          </cell>
          <cell r="AK154">
            <v>0.8</v>
          </cell>
        </row>
        <row r="155">
          <cell r="E155">
            <v>9.1</v>
          </cell>
          <cell r="H155">
            <v>5.4</v>
          </cell>
          <cell r="M155">
            <v>5.7</v>
          </cell>
          <cell r="N155">
            <v>7.3</v>
          </cell>
          <cell r="S155">
            <v>0.9</v>
          </cell>
          <cell r="W155">
            <v>6</v>
          </cell>
          <cell r="Z155">
            <v>6.3</v>
          </cell>
          <cell r="AC155">
            <v>0.1</v>
          </cell>
          <cell r="AI155">
            <v>6.7</v>
          </cell>
          <cell r="AJ155">
            <v>5.2</v>
          </cell>
          <cell r="AK155">
            <v>3.3</v>
          </cell>
        </row>
        <row r="156">
          <cell r="E156">
            <v>0.3</v>
          </cell>
          <cell r="H156">
            <v>0.9</v>
          </cell>
          <cell r="M156">
            <v>0</v>
          </cell>
          <cell r="N156">
            <v>0.4</v>
          </cell>
          <cell r="S156">
            <v>0</v>
          </cell>
          <cell r="W156">
            <v>0.6</v>
          </cell>
          <cell r="Z156">
            <v>0.2</v>
          </cell>
          <cell r="AC156">
            <v>0.1</v>
          </cell>
          <cell r="AI156">
            <v>1.2</v>
          </cell>
          <cell r="AJ156">
            <v>0.5</v>
          </cell>
          <cell r="AK156">
            <v>0.3</v>
          </cell>
        </row>
        <row r="157">
          <cell r="E157">
            <v>1.5</v>
          </cell>
          <cell r="H157">
            <v>1.4</v>
          </cell>
          <cell r="M157">
            <v>0</v>
          </cell>
          <cell r="N157">
            <v>1.1000000000000001</v>
          </cell>
          <cell r="S157">
            <v>1.1000000000000001</v>
          </cell>
          <cell r="W157">
            <v>0.2</v>
          </cell>
          <cell r="Z157">
            <v>0.4</v>
          </cell>
          <cell r="AC157">
            <v>0</v>
          </cell>
          <cell r="AI157">
            <v>2.2000000000000002</v>
          </cell>
          <cell r="AJ157">
            <v>0.7</v>
          </cell>
          <cell r="AK157">
            <v>0.9</v>
          </cell>
        </row>
        <row r="158">
          <cell r="E158">
            <v>0.8</v>
          </cell>
          <cell r="H158">
            <v>0.4</v>
          </cell>
          <cell r="M158">
            <v>0</v>
          </cell>
          <cell r="N158">
            <v>0.5</v>
          </cell>
          <cell r="S158">
            <v>1.2</v>
          </cell>
          <cell r="W158">
            <v>0.2</v>
          </cell>
          <cell r="Z158">
            <v>0.2</v>
          </cell>
          <cell r="AC158">
            <v>0</v>
          </cell>
          <cell r="AI158">
            <v>1.7</v>
          </cell>
          <cell r="AJ158">
            <v>0.5</v>
          </cell>
          <cell r="AK158">
            <v>0.9</v>
          </cell>
        </row>
        <row r="159">
          <cell r="E159">
            <v>6.2</v>
          </cell>
          <cell r="H159">
            <v>5.3</v>
          </cell>
          <cell r="M159">
            <v>10</v>
          </cell>
          <cell r="N159">
            <v>6.9</v>
          </cell>
          <cell r="S159">
            <v>0</v>
          </cell>
          <cell r="W159">
            <v>1</v>
          </cell>
          <cell r="Z159">
            <v>2.1</v>
          </cell>
          <cell r="AC159">
            <v>0.6</v>
          </cell>
          <cell r="AI159">
            <v>4.0999999999999996</v>
          </cell>
          <cell r="AJ159">
            <v>2.1</v>
          </cell>
          <cell r="AK159">
            <v>1.1000000000000001</v>
          </cell>
        </row>
        <row r="160">
          <cell r="E160">
            <v>10</v>
          </cell>
          <cell r="H160">
            <v>10</v>
          </cell>
          <cell r="M160">
            <v>8.1999999999999993</v>
          </cell>
          <cell r="N160">
            <v>9.6</v>
          </cell>
          <cell r="S160">
            <v>10</v>
          </cell>
          <cell r="W160">
            <v>2.8</v>
          </cell>
          <cell r="Z160">
            <v>7.5</v>
          </cell>
          <cell r="AC160">
            <v>6.4</v>
          </cell>
          <cell r="AI160">
            <v>8.1</v>
          </cell>
          <cell r="AJ160">
            <v>6.6</v>
          </cell>
          <cell r="AK160">
            <v>8.9</v>
          </cell>
        </row>
        <row r="161">
          <cell r="E161">
            <v>4.5</v>
          </cell>
          <cell r="H161">
            <v>7.4</v>
          </cell>
          <cell r="M161">
            <v>0.4</v>
          </cell>
          <cell r="N161">
            <v>4.2</v>
          </cell>
          <cell r="S161">
            <v>5.0999999999999996</v>
          </cell>
          <cell r="W161">
            <v>6.7</v>
          </cell>
          <cell r="Z161">
            <v>2.1</v>
          </cell>
          <cell r="AC161">
            <v>0</v>
          </cell>
          <cell r="AI161">
            <v>2</v>
          </cell>
          <cell r="AJ161">
            <v>3.1</v>
          </cell>
          <cell r="AK161">
            <v>4.2</v>
          </cell>
        </row>
        <row r="162">
          <cell r="E162">
            <v>9.4</v>
          </cell>
          <cell r="H162" t="str">
            <v>x</v>
          </cell>
          <cell r="M162">
            <v>9.5</v>
          </cell>
          <cell r="N162">
            <v>9.4</v>
          </cell>
          <cell r="S162">
            <v>10</v>
          </cell>
          <cell r="W162">
            <v>4.2</v>
          </cell>
          <cell r="Z162">
            <v>6.8</v>
          </cell>
          <cell r="AC162">
            <v>7.2</v>
          </cell>
          <cell r="AI162">
            <v>8.4</v>
          </cell>
          <cell r="AJ162">
            <v>6.9</v>
          </cell>
          <cell r="AK162">
            <v>8.9</v>
          </cell>
        </row>
        <row r="163">
          <cell r="E163">
            <v>0.9</v>
          </cell>
          <cell r="H163">
            <v>1.9</v>
          </cell>
          <cell r="M163">
            <v>0</v>
          </cell>
          <cell r="N163">
            <v>0.9</v>
          </cell>
          <cell r="S163">
            <v>3.4</v>
          </cell>
          <cell r="W163">
            <v>0.5</v>
          </cell>
          <cell r="Z163">
            <v>0.2</v>
          </cell>
          <cell r="AC163">
            <v>0</v>
          </cell>
          <cell r="AI163">
            <v>1.6</v>
          </cell>
          <cell r="AJ163">
            <v>0.6</v>
          </cell>
          <cell r="AK163">
            <v>2.1</v>
          </cell>
        </row>
        <row r="164">
          <cell r="E164">
            <v>2.8</v>
          </cell>
          <cell r="H164">
            <v>4.2</v>
          </cell>
          <cell r="M164">
            <v>0.2</v>
          </cell>
          <cell r="N164">
            <v>2.5</v>
          </cell>
          <cell r="S164">
            <v>4.7</v>
          </cell>
          <cell r="W164">
            <v>0.5</v>
          </cell>
          <cell r="Z164">
            <v>2.7</v>
          </cell>
          <cell r="AC164">
            <v>5.3</v>
          </cell>
          <cell r="AI164">
            <v>5.5</v>
          </cell>
          <cell r="AJ164">
            <v>3.8</v>
          </cell>
          <cell r="AK164">
            <v>4.3</v>
          </cell>
        </row>
        <row r="165">
          <cell r="E165">
            <v>8.1999999999999993</v>
          </cell>
          <cell r="H165">
            <v>5.0999999999999996</v>
          </cell>
          <cell r="M165">
            <v>0.8</v>
          </cell>
          <cell r="N165">
            <v>5.6</v>
          </cell>
          <cell r="S165">
            <v>9.6</v>
          </cell>
          <cell r="W165">
            <v>1</v>
          </cell>
          <cell r="Z165">
            <v>6.1</v>
          </cell>
          <cell r="AC165">
            <v>0.5</v>
          </cell>
          <cell r="AI165">
            <v>6.5</v>
          </cell>
          <cell r="AJ165">
            <v>4.0999999999999996</v>
          </cell>
          <cell r="AK165">
            <v>7.9</v>
          </cell>
        </row>
        <row r="166">
          <cell r="E166">
            <v>4.5999999999999996</v>
          </cell>
          <cell r="H166">
            <v>5.9</v>
          </cell>
          <cell r="M166">
            <v>0.5</v>
          </cell>
          <cell r="N166">
            <v>3.9</v>
          </cell>
          <cell r="S166">
            <v>0.9</v>
          </cell>
          <cell r="W166">
            <v>1.1000000000000001</v>
          </cell>
          <cell r="Z166">
            <v>1.4</v>
          </cell>
          <cell r="AC166">
            <v>0</v>
          </cell>
          <cell r="AI166">
            <v>3.7</v>
          </cell>
          <cell r="AJ166">
            <v>1.7</v>
          </cell>
          <cell r="AK166">
            <v>1.3</v>
          </cell>
        </row>
        <row r="167">
          <cell r="E167">
            <v>0.3</v>
          </cell>
          <cell r="H167">
            <v>0.6</v>
          </cell>
          <cell r="M167">
            <v>0</v>
          </cell>
          <cell r="N167">
            <v>0.3</v>
          </cell>
          <cell r="S167">
            <v>7.5</v>
          </cell>
          <cell r="W167">
            <v>0.3</v>
          </cell>
          <cell r="Z167">
            <v>0.2</v>
          </cell>
          <cell r="AC167">
            <v>0</v>
          </cell>
          <cell r="AI167">
            <v>1.4</v>
          </cell>
          <cell r="AJ167">
            <v>0.5</v>
          </cell>
          <cell r="AK167">
            <v>4.9000000000000004</v>
          </cell>
        </row>
        <row r="168">
          <cell r="E168">
            <v>0.1</v>
          </cell>
          <cell r="H168">
            <v>1.1000000000000001</v>
          </cell>
          <cell r="M168">
            <v>0</v>
          </cell>
          <cell r="N168">
            <v>0.3</v>
          </cell>
          <cell r="S168">
            <v>6.2</v>
          </cell>
          <cell r="W168">
            <v>0.4</v>
          </cell>
          <cell r="Z168">
            <v>0.3</v>
          </cell>
          <cell r="AC168">
            <v>0</v>
          </cell>
          <cell r="AI168">
            <v>1.2</v>
          </cell>
          <cell r="AJ168">
            <v>0.5</v>
          </cell>
          <cell r="AK168">
            <v>3.9</v>
          </cell>
        </row>
        <row r="169">
          <cell r="E169">
            <v>5.9</v>
          </cell>
          <cell r="H169">
            <v>7.3</v>
          </cell>
          <cell r="M169">
            <v>10</v>
          </cell>
          <cell r="N169">
            <v>7.3</v>
          </cell>
          <cell r="S169">
            <v>10</v>
          </cell>
          <cell r="W169">
            <v>0.3</v>
          </cell>
          <cell r="Z169">
            <v>1.8</v>
          </cell>
          <cell r="AC169">
            <v>0</v>
          </cell>
          <cell r="AI169">
            <v>5.8</v>
          </cell>
          <cell r="AJ169">
            <v>2.2999999999999998</v>
          </cell>
          <cell r="AK169">
            <v>8</v>
          </cell>
        </row>
        <row r="170">
          <cell r="E170">
            <v>5.0999999999999996</v>
          </cell>
          <cell r="H170">
            <v>2.8</v>
          </cell>
          <cell r="M170">
            <v>1.5</v>
          </cell>
          <cell r="N170">
            <v>3.6</v>
          </cell>
          <cell r="S170">
            <v>1.9</v>
          </cell>
          <cell r="W170">
            <v>0.7</v>
          </cell>
          <cell r="Z170">
            <v>2.8</v>
          </cell>
          <cell r="AC170">
            <v>0.1</v>
          </cell>
          <cell r="AI170">
            <v>7.8</v>
          </cell>
          <cell r="AJ170">
            <v>3.6</v>
          </cell>
          <cell r="AK170">
            <v>2.8</v>
          </cell>
        </row>
        <row r="171">
          <cell r="E171">
            <v>7.9</v>
          </cell>
          <cell r="H171">
            <v>5.2</v>
          </cell>
          <cell r="M171">
            <v>2.2000000000000002</v>
          </cell>
          <cell r="N171">
            <v>5.8</v>
          </cell>
          <cell r="S171">
            <v>6.4</v>
          </cell>
          <cell r="W171">
            <v>6.2</v>
          </cell>
          <cell r="Z171">
            <v>3.6</v>
          </cell>
          <cell r="AC171">
            <v>0.1</v>
          </cell>
          <cell r="AI171">
            <v>7.8</v>
          </cell>
          <cell r="AJ171">
            <v>5.0999999999999996</v>
          </cell>
          <cell r="AK171">
            <v>5.8</v>
          </cell>
        </row>
        <row r="172">
          <cell r="E172">
            <v>2.4</v>
          </cell>
          <cell r="H172">
            <v>4.4000000000000004</v>
          </cell>
          <cell r="M172">
            <v>0.1</v>
          </cell>
          <cell r="N172">
            <v>2.2999999999999998</v>
          </cell>
          <cell r="S172">
            <v>5.5</v>
          </cell>
          <cell r="W172">
            <v>1.7</v>
          </cell>
          <cell r="Z172">
            <v>1.1000000000000001</v>
          </cell>
          <cell r="AC172">
            <v>4.0999999999999996</v>
          </cell>
          <cell r="AI172">
            <v>3.3</v>
          </cell>
          <cell r="AJ172">
            <v>2.6</v>
          </cell>
          <cell r="AK172">
            <v>4.2</v>
          </cell>
        </row>
        <row r="173">
          <cell r="E173">
            <v>7.2</v>
          </cell>
          <cell r="H173">
            <v>1.6</v>
          </cell>
          <cell r="M173">
            <v>5.6</v>
          </cell>
          <cell r="N173">
            <v>5.4</v>
          </cell>
          <cell r="S173">
            <v>0</v>
          </cell>
          <cell r="W173">
            <v>5.2</v>
          </cell>
          <cell r="Z173">
            <v>6.9</v>
          </cell>
          <cell r="AC173">
            <v>2.2999999999999998</v>
          </cell>
          <cell r="AI173">
            <v>6.9</v>
          </cell>
          <cell r="AJ173">
            <v>5.6</v>
          </cell>
          <cell r="AK173">
            <v>3.3</v>
          </cell>
        </row>
        <row r="174">
          <cell r="E174">
            <v>8</v>
          </cell>
          <cell r="H174">
            <v>6.5</v>
          </cell>
          <cell r="M174">
            <v>2.6</v>
          </cell>
          <cell r="N174">
            <v>6.3</v>
          </cell>
          <cell r="S174">
            <v>3.6</v>
          </cell>
          <cell r="W174">
            <v>3.9</v>
          </cell>
          <cell r="Z174">
            <v>4.5999999999999996</v>
          </cell>
          <cell r="AC174">
            <v>0</v>
          </cell>
          <cell r="AI174">
            <v>4.3</v>
          </cell>
          <cell r="AJ174">
            <v>3.4</v>
          </cell>
          <cell r="AK174">
            <v>3.5</v>
          </cell>
        </row>
        <row r="175">
          <cell r="E175">
            <v>3.4</v>
          </cell>
          <cell r="H175">
            <v>4.4000000000000004</v>
          </cell>
          <cell r="M175">
            <v>10</v>
          </cell>
          <cell r="N175">
            <v>5.3</v>
          </cell>
          <cell r="S175">
            <v>0</v>
          </cell>
          <cell r="W175">
            <v>0.2</v>
          </cell>
          <cell r="Z175">
            <v>0.8</v>
          </cell>
          <cell r="AC175">
            <v>10</v>
          </cell>
          <cell r="AI175">
            <v>4.4000000000000004</v>
          </cell>
          <cell r="AJ175">
            <v>5.7</v>
          </cell>
          <cell r="AK175">
            <v>3.4</v>
          </cell>
        </row>
        <row r="176">
          <cell r="E176">
            <v>2.6</v>
          </cell>
          <cell r="H176">
            <v>3.9</v>
          </cell>
          <cell r="M176">
            <v>0</v>
          </cell>
          <cell r="N176">
            <v>2.2999999999999998</v>
          </cell>
          <cell r="S176">
            <v>1.1000000000000001</v>
          </cell>
          <cell r="W176">
            <v>1.4</v>
          </cell>
          <cell r="Z176">
            <v>2</v>
          </cell>
          <cell r="AC176">
            <v>10</v>
          </cell>
          <cell r="AI176">
            <v>2.4</v>
          </cell>
          <cell r="AJ176">
            <v>5.7</v>
          </cell>
          <cell r="AK176">
            <v>3.8</v>
          </cell>
        </row>
        <row r="177">
          <cell r="E177">
            <v>3.1</v>
          </cell>
          <cell r="H177">
            <v>3.4</v>
          </cell>
          <cell r="M177">
            <v>1.3</v>
          </cell>
          <cell r="N177">
            <v>2.7</v>
          </cell>
          <cell r="S177">
            <v>0.9</v>
          </cell>
          <cell r="W177">
            <v>0.4</v>
          </cell>
          <cell r="Z177">
            <v>0.8</v>
          </cell>
          <cell r="AC177">
            <v>0.3</v>
          </cell>
          <cell r="AI177">
            <v>1.4</v>
          </cell>
          <cell r="AJ177">
            <v>0.7</v>
          </cell>
          <cell r="AK177">
            <v>0.8</v>
          </cell>
        </row>
        <row r="178">
          <cell r="E178">
            <v>2.4</v>
          </cell>
          <cell r="H178">
            <v>4.2</v>
          </cell>
          <cell r="M178">
            <v>0.6</v>
          </cell>
          <cell r="N178">
            <v>2.4</v>
          </cell>
          <cell r="S178">
            <v>9.4</v>
          </cell>
          <cell r="W178">
            <v>0.2</v>
          </cell>
          <cell r="Z178">
            <v>0.7</v>
          </cell>
          <cell r="AC178">
            <v>0</v>
          </cell>
          <cell r="AI178">
            <v>1.3</v>
          </cell>
          <cell r="AJ178">
            <v>0.6</v>
          </cell>
          <cell r="AK178">
            <v>6.9</v>
          </cell>
        </row>
        <row r="179">
          <cell r="E179">
            <v>2.2999999999999998</v>
          </cell>
          <cell r="H179" t="str">
            <v>x</v>
          </cell>
          <cell r="M179">
            <v>0.1</v>
          </cell>
          <cell r="N179">
            <v>1.6</v>
          </cell>
          <cell r="S179">
            <v>0</v>
          </cell>
          <cell r="W179">
            <v>0.8</v>
          </cell>
          <cell r="Z179">
            <v>3.6</v>
          </cell>
          <cell r="AC179">
            <v>0</v>
          </cell>
          <cell r="AI179">
            <v>2.1</v>
          </cell>
          <cell r="AJ179">
            <v>1.7</v>
          </cell>
          <cell r="AK179">
            <v>0.9</v>
          </cell>
        </row>
        <row r="180">
          <cell r="E180">
            <v>5.9</v>
          </cell>
          <cell r="H180" t="str">
            <v>x</v>
          </cell>
          <cell r="M180">
            <v>10</v>
          </cell>
          <cell r="N180">
            <v>7.3</v>
          </cell>
          <cell r="S180">
            <v>0</v>
          </cell>
          <cell r="W180">
            <v>4.3</v>
          </cell>
          <cell r="Z180">
            <v>1.2</v>
          </cell>
          <cell r="AC180">
            <v>0</v>
          </cell>
          <cell r="AI180">
            <v>4.4000000000000004</v>
          </cell>
          <cell r="AJ180">
            <v>2.7</v>
          </cell>
          <cell r="AK180">
            <v>1.4</v>
          </cell>
        </row>
        <row r="181">
          <cell r="E181">
            <v>8.1</v>
          </cell>
          <cell r="H181">
            <v>5.7</v>
          </cell>
          <cell r="M181">
            <v>3.4</v>
          </cell>
          <cell r="N181">
            <v>6.3</v>
          </cell>
          <cell r="S181">
            <v>8.6999999999999993</v>
          </cell>
          <cell r="W181">
            <v>6.2</v>
          </cell>
          <cell r="Z181">
            <v>3.1</v>
          </cell>
          <cell r="AC181">
            <v>0</v>
          </cell>
          <cell r="AI181">
            <v>7.7</v>
          </cell>
          <cell r="AJ181">
            <v>4.9000000000000004</v>
          </cell>
          <cell r="AK181">
            <v>7.2</v>
          </cell>
        </row>
        <row r="182">
          <cell r="E182">
            <v>1.8</v>
          </cell>
          <cell r="H182">
            <v>1.9</v>
          </cell>
          <cell r="M182">
            <v>0.8</v>
          </cell>
          <cell r="N182">
            <v>1.6</v>
          </cell>
          <cell r="S182">
            <v>8.1</v>
          </cell>
          <cell r="W182">
            <v>1.7</v>
          </cell>
          <cell r="Z182">
            <v>0.7</v>
          </cell>
          <cell r="AC182">
            <v>0</v>
          </cell>
          <cell r="AI182">
            <v>2.6</v>
          </cell>
          <cell r="AJ182">
            <v>1.3</v>
          </cell>
          <cell r="AK182">
            <v>5.7</v>
          </cell>
        </row>
        <row r="183">
          <cell r="E183">
            <v>1.3</v>
          </cell>
          <cell r="H183">
            <v>3.1</v>
          </cell>
          <cell r="M183">
            <v>0</v>
          </cell>
          <cell r="N183">
            <v>1.4</v>
          </cell>
          <cell r="S183">
            <v>0.9</v>
          </cell>
          <cell r="W183">
            <v>0</v>
          </cell>
          <cell r="Z183">
            <v>0.7</v>
          </cell>
          <cell r="AC183">
            <v>0</v>
          </cell>
          <cell r="AI183">
            <v>1.8</v>
          </cell>
          <cell r="AJ183">
            <v>0.7</v>
          </cell>
          <cell r="AK183">
            <v>0.8</v>
          </cell>
        </row>
        <row r="184">
          <cell r="E184">
            <v>0.4</v>
          </cell>
          <cell r="H184">
            <v>1.7</v>
          </cell>
          <cell r="M184">
            <v>0</v>
          </cell>
          <cell r="N184">
            <v>0.6</v>
          </cell>
          <cell r="S184">
            <v>5.4</v>
          </cell>
          <cell r="W184">
            <v>0.4</v>
          </cell>
          <cell r="Z184">
            <v>0.3</v>
          </cell>
          <cell r="AC184">
            <v>0</v>
          </cell>
          <cell r="AI184">
            <v>0.9</v>
          </cell>
          <cell r="AJ184">
            <v>0.4</v>
          </cell>
          <cell r="AK184">
            <v>3.3</v>
          </cell>
        </row>
        <row r="185">
          <cell r="E185">
            <v>0.4</v>
          </cell>
          <cell r="H185">
            <v>3.3</v>
          </cell>
          <cell r="M185">
            <v>0</v>
          </cell>
          <cell r="N185">
            <v>1</v>
          </cell>
          <cell r="S185">
            <v>5.7</v>
          </cell>
          <cell r="W185">
            <v>0.1</v>
          </cell>
          <cell r="Z185">
            <v>0.3</v>
          </cell>
          <cell r="AC185">
            <v>7.2</v>
          </cell>
          <cell r="AI185">
            <v>0.2</v>
          </cell>
          <cell r="AJ185">
            <v>2.7</v>
          </cell>
          <cell r="AK185">
            <v>4.4000000000000004</v>
          </cell>
        </row>
        <row r="186">
          <cell r="E186">
            <v>2.2000000000000002</v>
          </cell>
          <cell r="H186">
            <v>3.7</v>
          </cell>
          <cell r="M186">
            <v>0.1</v>
          </cell>
          <cell r="N186">
            <v>2.1</v>
          </cell>
          <cell r="S186">
            <v>0.9</v>
          </cell>
          <cell r="W186">
            <v>0.9</v>
          </cell>
          <cell r="Z186">
            <v>0.8</v>
          </cell>
          <cell r="AC186">
            <v>0.5</v>
          </cell>
          <cell r="AI186">
            <v>1.7</v>
          </cell>
          <cell r="AJ186">
            <v>1</v>
          </cell>
          <cell r="AK186">
            <v>1</v>
          </cell>
        </row>
        <row r="187">
          <cell r="E187">
            <v>3.7</v>
          </cell>
          <cell r="H187">
            <v>3.7</v>
          </cell>
          <cell r="M187">
            <v>0.6</v>
          </cell>
          <cell r="N187">
            <v>2.9</v>
          </cell>
          <cell r="S187">
            <v>0</v>
          </cell>
          <cell r="W187">
            <v>0.9</v>
          </cell>
          <cell r="Z187">
            <v>1.4</v>
          </cell>
          <cell r="AC187">
            <v>0</v>
          </cell>
          <cell r="AI187">
            <v>2.4</v>
          </cell>
          <cell r="AJ187">
            <v>1.2</v>
          </cell>
          <cell r="AK187">
            <v>0.6</v>
          </cell>
        </row>
        <row r="188">
          <cell r="E188">
            <v>6.8</v>
          </cell>
          <cell r="H188">
            <v>3</v>
          </cell>
          <cell r="M188">
            <v>10</v>
          </cell>
          <cell r="N188">
            <v>6.7</v>
          </cell>
          <cell r="S188">
            <v>0</v>
          </cell>
          <cell r="W188">
            <v>0.6</v>
          </cell>
          <cell r="Z188">
            <v>2.2999999999999998</v>
          </cell>
          <cell r="AC188">
            <v>5.0999999999999996</v>
          </cell>
          <cell r="AI188">
            <v>1.7</v>
          </cell>
          <cell r="AJ188">
            <v>2.6</v>
          </cell>
          <cell r="AK188">
            <v>1.4</v>
          </cell>
        </row>
        <row r="189">
          <cell r="E189">
            <v>2.9</v>
          </cell>
          <cell r="H189">
            <v>5.8</v>
          </cell>
          <cell r="M189">
            <v>0.1</v>
          </cell>
          <cell r="N189">
            <v>2.9</v>
          </cell>
          <cell r="S189">
            <v>5.7</v>
          </cell>
          <cell r="W189">
            <v>0.7</v>
          </cell>
          <cell r="Z189">
            <v>1.5</v>
          </cell>
          <cell r="AC189">
            <v>0</v>
          </cell>
          <cell r="AI189">
            <v>4.4000000000000004</v>
          </cell>
          <cell r="AJ189">
            <v>1.8</v>
          </cell>
          <cell r="AK189">
            <v>4</v>
          </cell>
        </row>
        <row r="190">
          <cell r="E190">
            <v>4.2</v>
          </cell>
          <cell r="H190">
            <v>3.6</v>
          </cell>
          <cell r="M190">
            <v>0.7</v>
          </cell>
          <cell r="N190">
            <v>3.2</v>
          </cell>
          <cell r="S190">
            <v>0</v>
          </cell>
          <cell r="W190">
            <v>1</v>
          </cell>
          <cell r="Z190">
            <v>2.2000000000000002</v>
          </cell>
          <cell r="AC190">
            <v>3.5</v>
          </cell>
          <cell r="AI190">
            <v>2.8</v>
          </cell>
          <cell r="AJ190">
            <v>2.4</v>
          </cell>
          <cell r="AK190">
            <v>1.3</v>
          </cell>
        </row>
        <row r="191">
          <cell r="E191">
            <v>8.1</v>
          </cell>
          <cell r="H191">
            <v>6.4</v>
          </cell>
          <cell r="M191">
            <v>7</v>
          </cell>
          <cell r="N191">
            <v>7.4</v>
          </cell>
          <cell r="S191">
            <v>9.9</v>
          </cell>
          <cell r="W191">
            <v>0.6</v>
          </cell>
          <cell r="Z191">
            <v>6.6</v>
          </cell>
          <cell r="AC191">
            <v>0.1</v>
          </cell>
          <cell r="AI191">
            <v>7.1</v>
          </cell>
          <cell r="AJ191">
            <v>4.3</v>
          </cell>
          <cell r="AK191">
            <v>8.1999999999999993</v>
          </cell>
        </row>
        <row r="192">
          <cell r="E192">
            <v>7.7</v>
          </cell>
          <cell r="H192">
            <v>7.3</v>
          </cell>
          <cell r="M192">
            <v>2.2000000000000002</v>
          </cell>
          <cell r="N192">
            <v>6.2</v>
          </cell>
          <cell r="S192">
            <v>4.8</v>
          </cell>
          <cell r="W192">
            <v>7.7</v>
          </cell>
          <cell r="Z192">
            <v>4</v>
          </cell>
          <cell r="AC192">
            <v>0</v>
          </cell>
          <cell r="AI192">
            <v>8.6999999999999993</v>
          </cell>
          <cell r="AJ192">
            <v>6.1</v>
          </cell>
          <cell r="AK192">
            <v>5.5</v>
          </cell>
        </row>
        <row r="193">
          <cell r="E193">
            <v>7.3</v>
          </cell>
          <cell r="H193">
            <v>7.1</v>
          </cell>
          <cell r="M193">
            <v>1.9</v>
          </cell>
          <cell r="N193">
            <v>5.9</v>
          </cell>
          <cell r="S193">
            <v>3.2</v>
          </cell>
          <cell r="W193">
            <v>5.2</v>
          </cell>
          <cell r="Z193">
            <v>3.2</v>
          </cell>
          <cell r="AC193">
            <v>0.4</v>
          </cell>
          <cell r="AI193">
            <v>9.1</v>
          </cell>
          <cell r="AJ193">
            <v>5.5</v>
          </cell>
          <cell r="AK193">
            <v>4.4000000000000004</v>
          </cell>
        </row>
      </sheetData>
      <sheetData sheetId="5">
        <row r="3">
          <cell r="D3">
            <v>6.3</v>
          </cell>
          <cell r="G3">
            <v>8.1</v>
          </cell>
          <cell r="H3">
            <v>7.2</v>
          </cell>
          <cell r="M3">
            <v>6.7</v>
          </cell>
          <cell r="R3">
            <v>8.5</v>
          </cell>
          <cell r="W3">
            <v>8.1999999999999993</v>
          </cell>
          <cell r="X3">
            <v>7.8</v>
          </cell>
        </row>
        <row r="4">
          <cell r="D4" t="str">
            <v>x</v>
          </cell>
          <cell r="G4">
            <v>5.6</v>
          </cell>
          <cell r="H4">
            <v>5.6</v>
          </cell>
          <cell r="M4">
            <v>2.2000000000000002</v>
          </cell>
          <cell r="R4">
            <v>1.6</v>
          </cell>
          <cell r="W4">
            <v>3.9</v>
          </cell>
          <cell r="X4">
            <v>2.6</v>
          </cell>
        </row>
        <row r="5">
          <cell r="D5">
            <v>3.5</v>
          </cell>
          <cell r="G5">
            <v>6.4</v>
          </cell>
          <cell r="H5">
            <v>5</v>
          </cell>
          <cell r="M5">
            <v>3.5</v>
          </cell>
          <cell r="R5">
            <v>4.8</v>
          </cell>
          <cell r="W5">
            <v>4.5</v>
          </cell>
          <cell r="X5">
            <v>4.3</v>
          </cell>
        </row>
        <row r="6">
          <cell r="D6">
            <v>5.3</v>
          </cell>
          <cell r="G6">
            <v>7.6</v>
          </cell>
          <cell r="H6">
            <v>6.5</v>
          </cell>
          <cell r="M6">
            <v>6.9</v>
          </cell>
          <cell r="R6">
            <v>8.4</v>
          </cell>
          <cell r="W6">
            <v>8.6</v>
          </cell>
          <cell r="X6">
            <v>8</v>
          </cell>
        </row>
        <row r="7">
          <cell r="D7">
            <v>5.4</v>
          </cell>
          <cell r="G7">
            <v>5</v>
          </cell>
          <cell r="H7">
            <v>5.2</v>
          </cell>
          <cell r="M7">
            <v>0.9</v>
          </cell>
          <cell r="R7">
            <v>0.5</v>
          </cell>
          <cell r="W7">
            <v>4.5999999999999996</v>
          </cell>
          <cell r="X7">
            <v>2</v>
          </cell>
        </row>
        <row r="8">
          <cell r="D8">
            <v>3.8</v>
          </cell>
          <cell r="G8">
            <v>5.4</v>
          </cell>
          <cell r="H8">
            <v>4.5999999999999996</v>
          </cell>
          <cell r="M8">
            <v>1.5</v>
          </cell>
          <cell r="R8">
            <v>2.9</v>
          </cell>
          <cell r="W8">
            <v>2.2999999999999998</v>
          </cell>
          <cell r="X8">
            <v>2.2000000000000002</v>
          </cell>
        </row>
        <row r="9">
          <cell r="D9">
            <v>7.5</v>
          </cell>
          <cell r="G9">
            <v>5.9</v>
          </cell>
          <cell r="H9">
            <v>6.7</v>
          </cell>
          <cell r="M9">
            <v>2</v>
          </cell>
          <cell r="R9">
            <v>1.4</v>
          </cell>
          <cell r="W9">
            <v>2.9</v>
          </cell>
          <cell r="X9">
            <v>2.1</v>
          </cell>
        </row>
        <row r="10">
          <cell r="D10">
            <v>2.4</v>
          </cell>
          <cell r="G10">
            <v>2.1</v>
          </cell>
          <cell r="H10">
            <v>2.2999999999999998</v>
          </cell>
          <cell r="M10">
            <v>1.9</v>
          </cell>
          <cell r="R10">
            <v>3</v>
          </cell>
          <cell r="W10">
            <v>0.7</v>
          </cell>
          <cell r="X10">
            <v>1.9</v>
          </cell>
        </row>
        <row r="11">
          <cell r="D11">
            <v>2</v>
          </cell>
          <cell r="G11">
            <v>2.2999999999999998</v>
          </cell>
          <cell r="H11">
            <v>2.2000000000000002</v>
          </cell>
          <cell r="M11">
            <v>1.1000000000000001</v>
          </cell>
          <cell r="R11">
            <v>0</v>
          </cell>
          <cell r="W11">
            <v>0.2</v>
          </cell>
          <cell r="X11">
            <v>0.4</v>
          </cell>
        </row>
        <row r="12">
          <cell r="D12" t="str">
            <v>x</v>
          </cell>
          <cell r="G12">
            <v>6.4</v>
          </cell>
          <cell r="H12">
            <v>6.4</v>
          </cell>
          <cell r="M12">
            <v>1.8</v>
          </cell>
          <cell r="R12">
            <v>3.6</v>
          </cell>
          <cell r="W12">
            <v>2.1</v>
          </cell>
          <cell r="X12">
            <v>2.5</v>
          </cell>
        </row>
        <row r="13">
          <cell r="D13" t="str">
            <v>x</v>
          </cell>
          <cell r="G13">
            <v>3.7</v>
          </cell>
          <cell r="H13">
            <v>3.7</v>
          </cell>
          <cell r="M13">
            <v>2.5</v>
          </cell>
          <cell r="R13">
            <v>2.2000000000000002</v>
          </cell>
          <cell r="W13">
            <v>2.5</v>
          </cell>
          <cell r="X13">
            <v>2.4</v>
          </cell>
        </row>
        <row r="14">
          <cell r="D14">
            <v>3.8</v>
          </cell>
          <cell r="G14">
            <v>5.5</v>
          </cell>
          <cell r="H14">
            <v>4.7</v>
          </cell>
          <cell r="M14">
            <v>0.3</v>
          </cell>
          <cell r="R14">
            <v>0</v>
          </cell>
          <cell r="W14">
            <v>2.5</v>
          </cell>
          <cell r="X14">
            <v>0.9</v>
          </cell>
        </row>
        <row r="15">
          <cell r="D15">
            <v>3</v>
          </cell>
          <cell r="G15">
            <v>7</v>
          </cell>
          <cell r="H15">
            <v>5</v>
          </cell>
          <cell r="M15">
            <v>5.5</v>
          </cell>
          <cell r="R15">
            <v>5.0999999999999996</v>
          </cell>
          <cell r="W15">
            <v>5.6</v>
          </cell>
          <cell r="X15">
            <v>5.4</v>
          </cell>
        </row>
        <row r="16">
          <cell r="D16">
            <v>2.8</v>
          </cell>
          <cell r="G16">
            <v>3.3</v>
          </cell>
          <cell r="H16">
            <v>3.1</v>
          </cell>
          <cell r="M16">
            <v>2.2000000000000002</v>
          </cell>
          <cell r="R16">
            <v>0.2</v>
          </cell>
          <cell r="W16">
            <v>3.4</v>
          </cell>
          <cell r="X16">
            <v>1.9</v>
          </cell>
        </row>
        <row r="17">
          <cell r="D17">
            <v>2.8</v>
          </cell>
          <cell r="G17">
            <v>5.7</v>
          </cell>
          <cell r="H17">
            <v>4.3</v>
          </cell>
          <cell r="M17">
            <v>1.7</v>
          </cell>
          <cell r="R17">
            <v>0.3</v>
          </cell>
          <cell r="W17">
            <v>1.8</v>
          </cell>
          <cell r="X17">
            <v>1.3</v>
          </cell>
        </row>
        <row r="18">
          <cell r="D18" t="str">
            <v>x</v>
          </cell>
          <cell r="G18">
            <v>2.6</v>
          </cell>
          <cell r="H18">
            <v>2.6</v>
          </cell>
          <cell r="M18">
            <v>2</v>
          </cell>
          <cell r="R18">
            <v>0</v>
          </cell>
          <cell r="W18">
            <v>0.2</v>
          </cell>
          <cell r="X18">
            <v>0.7</v>
          </cell>
        </row>
        <row r="19">
          <cell r="D19" t="str">
            <v>x</v>
          </cell>
          <cell r="G19">
            <v>6.3</v>
          </cell>
          <cell r="H19">
            <v>6.3</v>
          </cell>
          <cell r="M19">
            <v>4.2</v>
          </cell>
          <cell r="R19">
            <v>2.9</v>
          </cell>
          <cell r="W19">
            <v>4.7</v>
          </cell>
          <cell r="X19">
            <v>3.9</v>
          </cell>
        </row>
        <row r="20">
          <cell r="D20">
            <v>5.5</v>
          </cell>
          <cell r="G20">
            <v>6.2</v>
          </cell>
          <cell r="H20">
            <v>5.9</v>
          </cell>
          <cell r="M20">
            <v>7.6</v>
          </cell>
          <cell r="R20">
            <v>7.4</v>
          </cell>
          <cell r="W20">
            <v>7.6</v>
          </cell>
          <cell r="X20">
            <v>7.5</v>
          </cell>
        </row>
        <row r="21">
          <cell r="D21">
            <v>4.5</v>
          </cell>
          <cell r="G21">
            <v>3.6</v>
          </cell>
          <cell r="H21">
            <v>4.0999999999999996</v>
          </cell>
          <cell r="M21">
            <v>4.5</v>
          </cell>
          <cell r="R21">
            <v>5.0999999999999996</v>
          </cell>
          <cell r="W21">
            <v>5.0999999999999996</v>
          </cell>
          <cell r="X21">
            <v>4.9000000000000004</v>
          </cell>
        </row>
        <row r="22">
          <cell r="D22">
            <v>5.6</v>
          </cell>
          <cell r="G22">
            <v>6.5</v>
          </cell>
          <cell r="H22">
            <v>6.1</v>
          </cell>
          <cell r="M22">
            <v>3.3</v>
          </cell>
          <cell r="R22">
            <v>5.6</v>
          </cell>
          <cell r="W22">
            <v>6</v>
          </cell>
          <cell r="X22">
            <v>5</v>
          </cell>
        </row>
        <row r="23">
          <cell r="D23" t="str">
            <v>x</v>
          </cell>
          <cell r="G23">
            <v>6.1</v>
          </cell>
          <cell r="H23">
            <v>6.1</v>
          </cell>
          <cell r="M23">
            <v>2.6</v>
          </cell>
          <cell r="R23">
            <v>1.1000000000000001</v>
          </cell>
          <cell r="W23">
            <v>4.9000000000000004</v>
          </cell>
          <cell r="X23">
            <v>2.9</v>
          </cell>
        </row>
        <row r="24">
          <cell r="D24">
            <v>5.6</v>
          </cell>
          <cell r="G24">
            <v>4</v>
          </cell>
          <cell r="H24">
            <v>4.8</v>
          </cell>
          <cell r="M24">
            <v>3.6</v>
          </cell>
          <cell r="R24">
            <v>4.8</v>
          </cell>
          <cell r="W24">
            <v>4.5</v>
          </cell>
          <cell r="X24">
            <v>4.3</v>
          </cell>
        </row>
        <row r="25">
          <cell r="D25">
            <v>4.3</v>
          </cell>
          <cell r="G25">
            <v>6.1</v>
          </cell>
          <cell r="H25">
            <v>5.2</v>
          </cell>
          <cell r="M25">
            <v>2.4</v>
          </cell>
          <cell r="R25">
            <v>3.8</v>
          </cell>
          <cell r="W25">
            <v>3</v>
          </cell>
          <cell r="X25">
            <v>3.1</v>
          </cell>
        </row>
        <row r="26">
          <cell r="D26">
            <v>6</v>
          </cell>
          <cell r="G26">
            <v>3.2</v>
          </cell>
          <cell r="H26">
            <v>4.5999999999999996</v>
          </cell>
          <cell r="M26">
            <v>1.5</v>
          </cell>
          <cell r="R26">
            <v>7.2</v>
          </cell>
          <cell r="W26">
            <v>2.6</v>
          </cell>
          <cell r="X26">
            <v>3.8</v>
          </cell>
        </row>
        <row r="27">
          <cell r="D27">
            <v>3.2</v>
          </cell>
          <cell r="G27">
            <v>5.2</v>
          </cell>
          <cell r="H27">
            <v>4.2</v>
          </cell>
          <cell r="M27">
            <v>2</v>
          </cell>
          <cell r="R27">
            <v>1.3</v>
          </cell>
          <cell r="W27">
            <v>1.7</v>
          </cell>
          <cell r="X27">
            <v>1.7</v>
          </cell>
        </row>
        <row r="28">
          <cell r="D28">
            <v>3.2</v>
          </cell>
          <cell r="G28">
            <v>6.1</v>
          </cell>
          <cell r="H28">
            <v>4.7</v>
          </cell>
          <cell r="M28">
            <v>8</v>
          </cell>
          <cell r="R28">
            <v>7</v>
          </cell>
          <cell r="W28">
            <v>6.7</v>
          </cell>
          <cell r="X28">
            <v>7.2</v>
          </cell>
        </row>
        <row r="29">
          <cell r="D29">
            <v>4.5999999999999996</v>
          </cell>
          <cell r="G29">
            <v>8</v>
          </cell>
          <cell r="H29">
            <v>6.3</v>
          </cell>
          <cell r="M29">
            <v>7.4</v>
          </cell>
          <cell r="R29">
            <v>6.1</v>
          </cell>
          <cell r="W29">
            <v>6.7</v>
          </cell>
          <cell r="X29">
            <v>6.7</v>
          </cell>
        </row>
        <row r="30">
          <cell r="D30">
            <v>3.4</v>
          </cell>
          <cell r="G30">
            <v>4.5</v>
          </cell>
          <cell r="H30">
            <v>4</v>
          </cell>
          <cell r="M30">
            <v>3</v>
          </cell>
          <cell r="R30">
            <v>3</v>
          </cell>
          <cell r="W30">
            <v>4.9000000000000004</v>
          </cell>
          <cell r="X30">
            <v>3.6</v>
          </cell>
        </row>
        <row r="31">
          <cell r="D31">
            <v>6.8</v>
          </cell>
          <cell r="G31">
            <v>7.2</v>
          </cell>
          <cell r="H31">
            <v>7</v>
          </cell>
          <cell r="M31">
            <v>5</v>
          </cell>
          <cell r="R31">
            <v>6.5</v>
          </cell>
          <cell r="W31">
            <v>6.2</v>
          </cell>
          <cell r="X31">
            <v>5.9</v>
          </cell>
        </row>
        <row r="32">
          <cell r="D32">
            <v>2.6</v>
          </cell>
          <cell r="G32">
            <v>7.1</v>
          </cell>
          <cell r="H32">
            <v>4.9000000000000004</v>
          </cell>
          <cell r="M32">
            <v>5.8</v>
          </cell>
          <cell r="R32">
            <v>6.7</v>
          </cell>
          <cell r="W32">
            <v>7.9</v>
          </cell>
          <cell r="X32">
            <v>6.8</v>
          </cell>
        </row>
        <row r="33">
          <cell r="D33">
            <v>2.8</v>
          </cell>
          <cell r="G33">
            <v>1.6</v>
          </cell>
          <cell r="H33">
            <v>2.2000000000000002</v>
          </cell>
          <cell r="M33">
            <v>2.2999999999999998</v>
          </cell>
          <cell r="R33">
            <v>2.9</v>
          </cell>
          <cell r="W33">
            <v>1.9</v>
          </cell>
          <cell r="X33">
            <v>2.4</v>
          </cell>
        </row>
        <row r="34">
          <cell r="D34" t="str">
            <v>x</v>
          </cell>
          <cell r="G34">
            <v>8</v>
          </cell>
          <cell r="H34">
            <v>8</v>
          </cell>
          <cell r="M34">
            <v>9.1999999999999993</v>
          </cell>
          <cell r="R34">
            <v>8.1999999999999993</v>
          </cell>
          <cell r="W34">
            <v>9.9</v>
          </cell>
          <cell r="X34">
            <v>9.1</v>
          </cell>
        </row>
        <row r="35">
          <cell r="D35" t="str">
            <v>x</v>
          </cell>
          <cell r="G35">
            <v>8</v>
          </cell>
          <cell r="H35">
            <v>8</v>
          </cell>
          <cell r="M35">
            <v>9.1999999999999993</v>
          </cell>
          <cell r="R35">
            <v>9.8000000000000007</v>
          </cell>
          <cell r="W35">
            <v>9.8000000000000007</v>
          </cell>
          <cell r="X35">
            <v>9.6</v>
          </cell>
        </row>
        <row r="36">
          <cell r="D36">
            <v>3.2</v>
          </cell>
          <cell r="G36">
            <v>3.3</v>
          </cell>
          <cell r="H36">
            <v>3.3</v>
          </cell>
          <cell r="M36">
            <v>2</v>
          </cell>
          <cell r="R36">
            <v>2.8</v>
          </cell>
          <cell r="W36">
            <v>3.2</v>
          </cell>
          <cell r="X36">
            <v>2.7</v>
          </cell>
        </row>
        <row r="37">
          <cell r="D37">
            <v>2.5</v>
          </cell>
          <cell r="G37">
            <v>5.2</v>
          </cell>
          <cell r="H37">
            <v>3.9</v>
          </cell>
          <cell r="M37">
            <v>2.7</v>
          </cell>
          <cell r="R37">
            <v>4.2</v>
          </cell>
          <cell r="W37">
            <v>3.3</v>
          </cell>
          <cell r="X37">
            <v>3.4</v>
          </cell>
        </row>
        <row r="38">
          <cell r="D38">
            <v>3</v>
          </cell>
          <cell r="G38">
            <v>5.8</v>
          </cell>
          <cell r="H38">
            <v>4.4000000000000004</v>
          </cell>
          <cell r="M38">
            <v>2.5</v>
          </cell>
          <cell r="R38">
            <v>4.3</v>
          </cell>
          <cell r="W38">
            <v>4</v>
          </cell>
          <cell r="X38">
            <v>3.6</v>
          </cell>
        </row>
        <row r="39">
          <cell r="D39">
            <v>7.8</v>
          </cell>
          <cell r="G39">
            <v>7.7</v>
          </cell>
          <cell r="H39">
            <v>7.8</v>
          </cell>
          <cell r="M39">
            <v>5.8</v>
          </cell>
          <cell r="R39">
            <v>5.2</v>
          </cell>
          <cell r="W39">
            <v>5.3</v>
          </cell>
          <cell r="X39">
            <v>5.4</v>
          </cell>
        </row>
        <row r="40">
          <cell r="D40" t="str">
            <v>x</v>
          </cell>
          <cell r="G40">
            <v>7.8</v>
          </cell>
          <cell r="H40">
            <v>7.8</v>
          </cell>
          <cell r="M40">
            <v>5.5</v>
          </cell>
          <cell r="R40">
            <v>8</v>
          </cell>
          <cell r="W40">
            <v>7.9</v>
          </cell>
          <cell r="X40">
            <v>7.1</v>
          </cell>
        </row>
        <row r="41">
          <cell r="D41">
            <v>7.5</v>
          </cell>
          <cell r="G41">
            <v>8.1999999999999993</v>
          </cell>
          <cell r="H41">
            <v>7.9</v>
          </cell>
          <cell r="M41">
            <v>7.7</v>
          </cell>
          <cell r="R41">
            <v>8.9</v>
          </cell>
          <cell r="W41">
            <v>7.5</v>
          </cell>
          <cell r="X41">
            <v>8</v>
          </cell>
        </row>
        <row r="42">
          <cell r="D42">
            <v>1.5</v>
          </cell>
          <cell r="G42">
            <v>4.5</v>
          </cell>
          <cell r="H42">
            <v>3</v>
          </cell>
          <cell r="M42">
            <v>1.5</v>
          </cell>
          <cell r="R42">
            <v>2.2000000000000002</v>
          </cell>
          <cell r="W42">
            <v>3.5</v>
          </cell>
          <cell r="X42">
            <v>2.4</v>
          </cell>
        </row>
        <row r="43">
          <cell r="D43">
            <v>7.8</v>
          </cell>
          <cell r="G43">
            <v>6.5</v>
          </cell>
          <cell r="H43">
            <v>7.2</v>
          </cell>
          <cell r="M43">
            <v>5.9</v>
          </cell>
          <cell r="R43">
            <v>7.1</v>
          </cell>
          <cell r="W43">
            <v>7.9</v>
          </cell>
          <cell r="X43">
            <v>7</v>
          </cell>
        </row>
        <row r="44">
          <cell r="D44">
            <v>4.4000000000000004</v>
          </cell>
          <cell r="G44">
            <v>4.5</v>
          </cell>
          <cell r="H44">
            <v>4.5</v>
          </cell>
          <cell r="M44">
            <v>2</v>
          </cell>
          <cell r="R44">
            <v>0.1</v>
          </cell>
          <cell r="W44">
            <v>2.5</v>
          </cell>
          <cell r="X44">
            <v>1.5</v>
          </cell>
        </row>
        <row r="45">
          <cell r="D45">
            <v>2.5</v>
          </cell>
          <cell r="G45">
            <v>5.4</v>
          </cell>
          <cell r="H45">
            <v>4</v>
          </cell>
          <cell r="M45">
            <v>3.7</v>
          </cell>
          <cell r="R45">
            <v>1.8</v>
          </cell>
          <cell r="W45">
            <v>0.1</v>
          </cell>
          <cell r="X45">
            <v>1.9</v>
          </cell>
        </row>
        <row r="46">
          <cell r="D46" t="str">
            <v>x</v>
          </cell>
          <cell r="G46">
            <v>3.7</v>
          </cell>
          <cell r="H46">
            <v>3.7</v>
          </cell>
          <cell r="M46">
            <v>1.5</v>
          </cell>
          <cell r="R46">
            <v>0</v>
          </cell>
          <cell r="W46">
            <v>2.4</v>
          </cell>
          <cell r="X46">
            <v>1.3</v>
          </cell>
        </row>
        <row r="47">
          <cell r="D47">
            <v>2.5</v>
          </cell>
          <cell r="G47">
            <v>3.6</v>
          </cell>
          <cell r="H47">
            <v>3.1</v>
          </cell>
          <cell r="M47">
            <v>2.2000000000000002</v>
          </cell>
          <cell r="R47">
            <v>0</v>
          </cell>
          <cell r="W47">
            <v>0.8</v>
          </cell>
          <cell r="X47">
            <v>1</v>
          </cell>
        </row>
        <row r="48">
          <cell r="D48">
            <v>2.7</v>
          </cell>
          <cell r="G48">
            <v>1.3</v>
          </cell>
          <cell r="H48">
            <v>2</v>
          </cell>
          <cell r="M48">
            <v>1.4</v>
          </cell>
          <cell r="R48">
            <v>0</v>
          </cell>
          <cell r="W48">
            <v>0.5</v>
          </cell>
          <cell r="X48">
            <v>0.6</v>
          </cell>
        </row>
        <row r="49">
          <cell r="D49">
            <v>5.5</v>
          </cell>
          <cell r="G49">
            <v>7</v>
          </cell>
          <cell r="H49">
            <v>6.3</v>
          </cell>
          <cell r="M49">
            <v>7.3</v>
          </cell>
          <cell r="R49">
            <v>5.6</v>
          </cell>
          <cell r="W49">
            <v>7</v>
          </cell>
          <cell r="X49">
            <v>6.6</v>
          </cell>
        </row>
        <row r="50">
          <cell r="D50" t="str">
            <v>x</v>
          </cell>
          <cell r="G50">
            <v>4.9000000000000004</v>
          </cell>
          <cell r="H50">
            <v>4.9000000000000004</v>
          </cell>
          <cell r="M50">
            <v>2.7</v>
          </cell>
          <cell r="R50">
            <v>1.1000000000000001</v>
          </cell>
          <cell r="W50">
            <v>6.5</v>
          </cell>
          <cell r="X50">
            <v>3.4</v>
          </cell>
        </row>
        <row r="51">
          <cell r="D51">
            <v>4.5999999999999996</v>
          </cell>
          <cell r="G51">
            <v>6.4</v>
          </cell>
          <cell r="H51">
            <v>5.5</v>
          </cell>
          <cell r="M51">
            <v>2.9</v>
          </cell>
          <cell r="R51">
            <v>3</v>
          </cell>
          <cell r="W51">
            <v>4.4000000000000004</v>
          </cell>
          <cell r="X51">
            <v>3.4</v>
          </cell>
        </row>
        <row r="52">
          <cell r="D52">
            <v>3</v>
          </cell>
          <cell r="G52">
            <v>6.1</v>
          </cell>
          <cell r="H52">
            <v>4.5999999999999996</v>
          </cell>
          <cell r="M52">
            <v>2.9</v>
          </cell>
          <cell r="R52">
            <v>4</v>
          </cell>
          <cell r="W52">
            <v>4.5</v>
          </cell>
          <cell r="X52">
            <v>3.8</v>
          </cell>
        </row>
        <row r="53">
          <cell r="D53">
            <v>4.2</v>
          </cell>
          <cell r="G53">
            <v>6.4</v>
          </cell>
          <cell r="H53">
            <v>5.3</v>
          </cell>
          <cell r="M53">
            <v>3.5</v>
          </cell>
          <cell r="R53">
            <v>3.3</v>
          </cell>
          <cell r="W53">
            <v>3.3</v>
          </cell>
          <cell r="X53">
            <v>3.4</v>
          </cell>
        </row>
        <row r="54">
          <cell r="D54">
            <v>5.2</v>
          </cell>
          <cell r="G54">
            <v>6.1</v>
          </cell>
          <cell r="H54">
            <v>5.7</v>
          </cell>
          <cell r="M54">
            <v>3.2</v>
          </cell>
          <cell r="R54">
            <v>2.9</v>
          </cell>
          <cell r="W54">
            <v>4.5999999999999996</v>
          </cell>
          <cell r="X54">
            <v>3.6</v>
          </cell>
        </row>
        <row r="55">
          <cell r="D55" t="str">
            <v>x</v>
          </cell>
          <cell r="G55">
            <v>8.1999999999999993</v>
          </cell>
          <cell r="H55">
            <v>8.1999999999999993</v>
          </cell>
          <cell r="M55">
            <v>4.7</v>
          </cell>
          <cell r="R55">
            <v>7.2</v>
          </cell>
          <cell r="W55">
            <v>7.1</v>
          </cell>
          <cell r="X55">
            <v>6.3</v>
          </cell>
        </row>
        <row r="56">
          <cell r="D56" t="str">
            <v>x</v>
          </cell>
          <cell r="G56">
            <v>8.1</v>
          </cell>
          <cell r="H56">
            <v>8.1</v>
          </cell>
          <cell r="M56">
            <v>7.5</v>
          </cell>
          <cell r="R56">
            <v>9.1</v>
          </cell>
          <cell r="W56">
            <v>5.2</v>
          </cell>
          <cell r="X56">
            <v>7.3</v>
          </cell>
        </row>
        <row r="57">
          <cell r="D57" t="str">
            <v>x</v>
          </cell>
          <cell r="G57">
            <v>2.8</v>
          </cell>
          <cell r="H57">
            <v>2.8</v>
          </cell>
          <cell r="M57">
            <v>1</v>
          </cell>
          <cell r="R57">
            <v>0.1</v>
          </cell>
          <cell r="W57">
            <v>1.8</v>
          </cell>
          <cell r="X57">
            <v>1</v>
          </cell>
        </row>
        <row r="58">
          <cell r="D58">
            <v>4.4000000000000004</v>
          </cell>
          <cell r="G58">
            <v>6.2</v>
          </cell>
          <cell r="H58">
            <v>5.3</v>
          </cell>
          <cell r="M58">
            <v>4.9000000000000004</v>
          </cell>
          <cell r="R58">
            <v>5.3</v>
          </cell>
          <cell r="W58">
            <v>5.5</v>
          </cell>
          <cell r="X58">
            <v>5.2</v>
          </cell>
        </row>
        <row r="59">
          <cell r="D59">
            <v>2.9</v>
          </cell>
          <cell r="G59">
            <v>6.5</v>
          </cell>
          <cell r="H59">
            <v>4.7</v>
          </cell>
          <cell r="M59">
            <v>7.6</v>
          </cell>
          <cell r="R59">
            <v>8.6</v>
          </cell>
          <cell r="W59">
            <v>8.1</v>
          </cell>
          <cell r="X59">
            <v>8.1</v>
          </cell>
        </row>
        <row r="60">
          <cell r="D60">
            <v>0.1</v>
          </cell>
          <cell r="G60">
            <v>4.8</v>
          </cell>
          <cell r="H60">
            <v>2.5</v>
          </cell>
          <cell r="M60">
            <v>3.5</v>
          </cell>
          <cell r="R60">
            <v>3.4</v>
          </cell>
          <cell r="W60">
            <v>4.9000000000000004</v>
          </cell>
          <cell r="X60">
            <v>3.9</v>
          </cell>
        </row>
        <row r="61">
          <cell r="D61">
            <v>2.2000000000000002</v>
          </cell>
          <cell r="G61">
            <v>1.3</v>
          </cell>
          <cell r="H61">
            <v>1.8</v>
          </cell>
          <cell r="M61">
            <v>1.5</v>
          </cell>
          <cell r="R61">
            <v>0.6</v>
          </cell>
          <cell r="W61">
            <v>1</v>
          </cell>
          <cell r="X61">
            <v>1</v>
          </cell>
        </row>
        <row r="62">
          <cell r="D62">
            <v>2.9</v>
          </cell>
          <cell r="G62">
            <v>2.6</v>
          </cell>
          <cell r="H62">
            <v>2.8</v>
          </cell>
          <cell r="M62">
            <v>2.1</v>
          </cell>
          <cell r="R62">
            <v>0</v>
          </cell>
          <cell r="W62">
            <v>1.1000000000000001</v>
          </cell>
          <cell r="X62">
            <v>1.1000000000000001</v>
          </cell>
        </row>
        <row r="63">
          <cell r="D63">
            <v>6.7</v>
          </cell>
          <cell r="G63">
            <v>6.9</v>
          </cell>
          <cell r="H63">
            <v>6.8</v>
          </cell>
          <cell r="M63">
            <v>3.1</v>
          </cell>
          <cell r="R63">
            <v>5.9</v>
          </cell>
          <cell r="W63">
            <v>7.5</v>
          </cell>
          <cell r="X63">
            <v>5.5</v>
          </cell>
        </row>
        <row r="64">
          <cell r="D64">
            <v>3</v>
          </cell>
          <cell r="G64">
            <v>6.3</v>
          </cell>
          <cell r="H64">
            <v>4.7</v>
          </cell>
          <cell r="M64">
            <v>6</v>
          </cell>
          <cell r="R64">
            <v>4.2</v>
          </cell>
          <cell r="W64">
            <v>7.5</v>
          </cell>
          <cell r="X64">
            <v>5.9</v>
          </cell>
        </row>
        <row r="65">
          <cell r="D65">
            <v>4.7</v>
          </cell>
          <cell r="G65">
            <v>4.0999999999999996</v>
          </cell>
          <cell r="H65">
            <v>4.4000000000000004</v>
          </cell>
          <cell r="M65">
            <v>2</v>
          </cell>
          <cell r="R65">
            <v>1.1000000000000001</v>
          </cell>
          <cell r="W65">
            <v>2.2999999999999998</v>
          </cell>
          <cell r="X65">
            <v>1.8</v>
          </cell>
        </row>
        <row r="66">
          <cell r="D66">
            <v>2.7</v>
          </cell>
          <cell r="G66">
            <v>1.8</v>
          </cell>
          <cell r="H66">
            <v>2.2999999999999998</v>
          </cell>
          <cell r="M66">
            <v>1.8</v>
          </cell>
          <cell r="R66">
            <v>0</v>
          </cell>
          <cell r="W66">
            <v>0.2</v>
          </cell>
          <cell r="X66">
            <v>0.7</v>
          </cell>
        </row>
        <row r="67">
          <cell r="D67">
            <v>3.4</v>
          </cell>
          <cell r="G67">
            <v>5.6</v>
          </cell>
          <cell r="H67">
            <v>4.5</v>
          </cell>
          <cell r="M67">
            <v>4.0999999999999996</v>
          </cell>
          <cell r="R67">
            <v>6.7</v>
          </cell>
          <cell r="W67">
            <v>5.9</v>
          </cell>
          <cell r="X67">
            <v>5.6</v>
          </cell>
        </row>
        <row r="68">
          <cell r="D68">
            <v>2.2999999999999998</v>
          </cell>
          <cell r="G68">
            <v>5</v>
          </cell>
          <cell r="H68">
            <v>3.7</v>
          </cell>
          <cell r="M68">
            <v>2.2000000000000002</v>
          </cell>
          <cell r="R68">
            <v>0</v>
          </cell>
          <cell r="W68">
            <v>0.8</v>
          </cell>
          <cell r="X68">
            <v>1</v>
          </cell>
        </row>
        <row r="69">
          <cell r="D69">
            <v>4.7</v>
          </cell>
          <cell r="G69">
            <v>5.0999999999999996</v>
          </cell>
          <cell r="H69">
            <v>4.9000000000000004</v>
          </cell>
          <cell r="M69">
            <v>3.3</v>
          </cell>
          <cell r="R69">
            <v>0.3</v>
          </cell>
          <cell r="W69">
            <v>3.9</v>
          </cell>
          <cell r="X69">
            <v>2.5</v>
          </cell>
        </row>
        <row r="70">
          <cell r="D70">
            <v>5.5</v>
          </cell>
          <cell r="G70">
            <v>6.8</v>
          </cell>
          <cell r="H70">
            <v>6.2</v>
          </cell>
          <cell r="M70">
            <v>4</v>
          </cell>
          <cell r="R70">
            <v>4.5</v>
          </cell>
          <cell r="W70">
            <v>5.2</v>
          </cell>
          <cell r="X70">
            <v>4.5999999999999996</v>
          </cell>
        </row>
        <row r="71">
          <cell r="D71">
            <v>5</v>
          </cell>
          <cell r="G71">
            <v>7.2</v>
          </cell>
          <cell r="H71">
            <v>6.1</v>
          </cell>
          <cell r="M71">
            <v>7.9</v>
          </cell>
          <cell r="R71">
            <v>7.4</v>
          </cell>
          <cell r="W71">
            <v>9.3000000000000007</v>
          </cell>
          <cell r="X71">
            <v>8.1999999999999993</v>
          </cell>
        </row>
        <row r="72">
          <cell r="D72">
            <v>7.8</v>
          </cell>
          <cell r="G72">
            <v>8.5</v>
          </cell>
          <cell r="H72">
            <v>8.1999999999999993</v>
          </cell>
          <cell r="M72">
            <v>8</v>
          </cell>
          <cell r="R72">
            <v>7.3</v>
          </cell>
          <cell r="W72">
            <v>7.6</v>
          </cell>
          <cell r="X72">
            <v>7.6</v>
          </cell>
        </row>
        <row r="73">
          <cell r="D73" t="str">
            <v>x</v>
          </cell>
          <cell r="G73">
            <v>6</v>
          </cell>
          <cell r="H73">
            <v>6</v>
          </cell>
          <cell r="M73">
            <v>4.4000000000000004</v>
          </cell>
          <cell r="R73">
            <v>4</v>
          </cell>
          <cell r="W73">
            <v>5.3</v>
          </cell>
          <cell r="X73">
            <v>4.5999999999999996</v>
          </cell>
        </row>
        <row r="74">
          <cell r="D74">
            <v>6.7</v>
          </cell>
          <cell r="G74">
            <v>8.6</v>
          </cell>
          <cell r="H74">
            <v>7.7</v>
          </cell>
          <cell r="M74">
            <v>7.3</v>
          </cell>
          <cell r="R74">
            <v>6.1</v>
          </cell>
          <cell r="W74">
            <v>8.3000000000000007</v>
          </cell>
          <cell r="X74">
            <v>7.2</v>
          </cell>
        </row>
        <row r="75">
          <cell r="D75">
            <v>5.2</v>
          </cell>
          <cell r="G75">
            <v>6.6</v>
          </cell>
          <cell r="H75">
            <v>5.9</v>
          </cell>
          <cell r="M75">
            <v>4</v>
          </cell>
          <cell r="R75">
            <v>4.0999999999999996</v>
          </cell>
          <cell r="W75">
            <v>3.6</v>
          </cell>
          <cell r="X75">
            <v>3.9</v>
          </cell>
        </row>
        <row r="76">
          <cell r="D76">
            <v>1.4</v>
          </cell>
          <cell r="G76">
            <v>4.7</v>
          </cell>
          <cell r="H76">
            <v>3.1</v>
          </cell>
          <cell r="M76">
            <v>1.6</v>
          </cell>
          <cell r="R76">
            <v>0.1</v>
          </cell>
          <cell r="W76">
            <v>1.6</v>
          </cell>
          <cell r="X76">
            <v>1.1000000000000001</v>
          </cell>
        </row>
        <row r="77">
          <cell r="D77" t="str">
            <v>x</v>
          </cell>
          <cell r="G77">
            <v>2.2999999999999998</v>
          </cell>
          <cell r="H77">
            <v>2.2999999999999998</v>
          </cell>
          <cell r="M77">
            <v>1.5</v>
          </cell>
          <cell r="R77">
            <v>2.6</v>
          </cell>
          <cell r="W77">
            <v>0.6</v>
          </cell>
          <cell r="X77">
            <v>1.6</v>
          </cell>
        </row>
        <row r="78">
          <cell r="D78">
            <v>1.8</v>
          </cell>
          <cell r="G78">
            <v>5.4</v>
          </cell>
          <cell r="H78">
            <v>3.6</v>
          </cell>
          <cell r="M78">
            <v>4.9000000000000004</v>
          </cell>
          <cell r="R78">
            <v>5.2</v>
          </cell>
          <cell r="W78">
            <v>5.6</v>
          </cell>
          <cell r="X78">
            <v>5.2</v>
          </cell>
        </row>
        <row r="79">
          <cell r="D79">
            <v>3.3</v>
          </cell>
          <cell r="G79">
            <v>5.6</v>
          </cell>
          <cell r="H79">
            <v>4.5</v>
          </cell>
          <cell r="M79">
            <v>2.8</v>
          </cell>
          <cell r="R79">
            <v>5.3</v>
          </cell>
          <cell r="W79">
            <v>6.5</v>
          </cell>
          <cell r="X79">
            <v>4.9000000000000004</v>
          </cell>
        </row>
        <row r="80">
          <cell r="D80">
            <v>4.4000000000000004</v>
          </cell>
          <cell r="G80">
            <v>6.3</v>
          </cell>
          <cell r="H80">
            <v>5.4</v>
          </cell>
          <cell r="M80">
            <v>3.1</v>
          </cell>
          <cell r="R80">
            <v>3.7</v>
          </cell>
          <cell r="W80">
            <v>3.5</v>
          </cell>
          <cell r="X80">
            <v>3.4</v>
          </cell>
        </row>
        <row r="81">
          <cell r="D81">
            <v>8.4</v>
          </cell>
          <cell r="G81">
            <v>7.9</v>
          </cell>
          <cell r="H81">
            <v>8.1999999999999993</v>
          </cell>
          <cell r="M81">
            <v>4.5</v>
          </cell>
          <cell r="R81">
            <v>4.4000000000000004</v>
          </cell>
          <cell r="W81">
            <v>6.2</v>
          </cell>
          <cell r="X81">
            <v>5</v>
          </cell>
        </row>
        <row r="82">
          <cell r="D82" t="str">
            <v>x</v>
          </cell>
          <cell r="G82">
            <v>2.6</v>
          </cell>
          <cell r="H82">
            <v>2.6</v>
          </cell>
          <cell r="M82">
            <v>2.1</v>
          </cell>
          <cell r="R82">
            <v>0.5</v>
          </cell>
          <cell r="W82">
            <v>1.1000000000000001</v>
          </cell>
          <cell r="X82">
            <v>1.2</v>
          </cell>
        </row>
        <row r="83">
          <cell r="D83" t="str">
            <v>x</v>
          </cell>
          <cell r="G83">
            <v>3.1</v>
          </cell>
          <cell r="H83">
            <v>3.1</v>
          </cell>
          <cell r="M83">
            <v>1.8</v>
          </cell>
          <cell r="R83">
            <v>0</v>
          </cell>
          <cell r="W83">
            <v>0.7</v>
          </cell>
          <cell r="X83">
            <v>0.8</v>
          </cell>
        </row>
        <row r="84">
          <cell r="D84">
            <v>2.4</v>
          </cell>
          <cell r="G84">
            <v>4.4000000000000004</v>
          </cell>
          <cell r="H84">
            <v>3.4</v>
          </cell>
          <cell r="M84">
            <v>1.8</v>
          </cell>
          <cell r="R84">
            <v>0</v>
          </cell>
          <cell r="W84">
            <v>0.5</v>
          </cell>
          <cell r="X84">
            <v>0.8</v>
          </cell>
        </row>
        <row r="85">
          <cell r="D85">
            <v>3.3</v>
          </cell>
          <cell r="G85">
            <v>4.8</v>
          </cell>
          <cell r="H85">
            <v>4.0999999999999996</v>
          </cell>
          <cell r="M85">
            <v>3.1</v>
          </cell>
          <cell r="R85">
            <v>1.9</v>
          </cell>
          <cell r="W85">
            <v>4.8</v>
          </cell>
          <cell r="X85">
            <v>3.3</v>
          </cell>
        </row>
        <row r="86">
          <cell r="D86">
            <v>1.9</v>
          </cell>
          <cell r="G86">
            <v>2.2999999999999998</v>
          </cell>
          <cell r="H86">
            <v>2.1</v>
          </cell>
          <cell r="M86">
            <v>1.4</v>
          </cell>
          <cell r="R86">
            <v>0</v>
          </cell>
          <cell r="W86">
            <v>1.3</v>
          </cell>
          <cell r="X86">
            <v>0.9</v>
          </cell>
        </row>
        <row r="87">
          <cell r="D87">
            <v>6.1</v>
          </cell>
          <cell r="G87">
            <v>5</v>
          </cell>
          <cell r="H87">
            <v>5.6</v>
          </cell>
          <cell r="M87">
            <v>1.1000000000000001</v>
          </cell>
          <cell r="R87">
            <v>2.5</v>
          </cell>
          <cell r="W87">
            <v>3.5</v>
          </cell>
          <cell r="X87">
            <v>2.4</v>
          </cell>
        </row>
        <row r="88">
          <cell r="D88">
            <v>3.8</v>
          </cell>
          <cell r="G88">
            <v>6</v>
          </cell>
          <cell r="H88">
            <v>4.9000000000000004</v>
          </cell>
          <cell r="M88">
            <v>1.3</v>
          </cell>
          <cell r="R88">
            <v>3.7</v>
          </cell>
          <cell r="W88">
            <v>2.1</v>
          </cell>
          <cell r="X88">
            <v>2.4</v>
          </cell>
        </row>
        <row r="89">
          <cell r="D89">
            <v>3.9</v>
          </cell>
          <cell r="G89">
            <v>6.5</v>
          </cell>
          <cell r="H89">
            <v>5.2</v>
          </cell>
          <cell r="M89">
            <v>5.6</v>
          </cell>
          <cell r="R89">
            <v>8.1</v>
          </cell>
          <cell r="W89">
            <v>6.9</v>
          </cell>
          <cell r="X89">
            <v>6.9</v>
          </cell>
        </row>
        <row r="90">
          <cell r="D90" t="str">
            <v>x</v>
          </cell>
          <cell r="G90">
            <v>5.5</v>
          </cell>
          <cell r="H90">
            <v>5.5</v>
          </cell>
          <cell r="M90">
            <v>5.9</v>
          </cell>
          <cell r="R90">
            <v>4.7</v>
          </cell>
          <cell r="W90">
            <v>6.1</v>
          </cell>
          <cell r="X90">
            <v>5.6</v>
          </cell>
        </row>
        <row r="91">
          <cell r="D91" t="str">
            <v>x</v>
          </cell>
          <cell r="G91">
            <v>8.5</v>
          </cell>
          <cell r="H91">
            <v>8.5</v>
          </cell>
          <cell r="M91">
            <v>5.2</v>
          </cell>
          <cell r="R91">
            <v>3.1</v>
          </cell>
          <cell r="W91">
            <v>0.5</v>
          </cell>
          <cell r="X91">
            <v>2.9</v>
          </cell>
        </row>
        <row r="92">
          <cell r="D92">
            <v>1.5</v>
          </cell>
          <cell r="G92">
            <v>3.6</v>
          </cell>
          <cell r="H92">
            <v>2.6</v>
          </cell>
          <cell r="M92">
            <v>1.3</v>
          </cell>
          <cell r="R92">
            <v>0.2</v>
          </cell>
          <cell r="W92">
            <v>1.5</v>
          </cell>
          <cell r="X92">
            <v>1</v>
          </cell>
        </row>
        <row r="93">
          <cell r="D93" t="str">
            <v>x</v>
          </cell>
          <cell r="G93">
            <v>5.6</v>
          </cell>
          <cell r="H93">
            <v>5.6</v>
          </cell>
          <cell r="M93">
            <v>1.5</v>
          </cell>
          <cell r="R93">
            <v>1.7</v>
          </cell>
          <cell r="W93">
            <v>0.8</v>
          </cell>
          <cell r="X93">
            <v>1.3</v>
          </cell>
        </row>
        <row r="94">
          <cell r="D94">
            <v>3.7</v>
          </cell>
          <cell r="G94">
            <v>6.8</v>
          </cell>
          <cell r="H94">
            <v>5.3</v>
          </cell>
          <cell r="M94">
            <v>2.6</v>
          </cell>
          <cell r="R94">
            <v>3.6</v>
          </cell>
          <cell r="W94">
            <v>4</v>
          </cell>
          <cell r="X94">
            <v>3.4</v>
          </cell>
        </row>
        <row r="95">
          <cell r="D95">
            <v>6.1</v>
          </cell>
          <cell r="G95">
            <v>6.4</v>
          </cell>
          <cell r="H95">
            <v>6.3</v>
          </cell>
          <cell r="M95">
            <v>5.0999999999999996</v>
          </cell>
          <cell r="R95">
            <v>5.7</v>
          </cell>
          <cell r="W95">
            <v>6.4</v>
          </cell>
          <cell r="X95">
            <v>5.7</v>
          </cell>
        </row>
        <row r="96">
          <cell r="D96" t="str">
            <v>x</v>
          </cell>
          <cell r="G96">
            <v>3.7</v>
          </cell>
          <cell r="H96">
            <v>3.7</v>
          </cell>
          <cell r="M96">
            <v>1.4</v>
          </cell>
          <cell r="R96">
            <v>0.8</v>
          </cell>
          <cell r="W96">
            <v>1.9</v>
          </cell>
          <cell r="X96">
            <v>1.4</v>
          </cell>
        </row>
        <row r="97">
          <cell r="D97">
            <v>4.7</v>
          </cell>
          <cell r="G97">
            <v>6.6</v>
          </cell>
          <cell r="H97">
            <v>5.7</v>
          </cell>
          <cell r="M97">
            <v>2.2999999999999998</v>
          </cell>
          <cell r="R97">
            <v>0.8</v>
          </cell>
          <cell r="W97">
            <v>3.4</v>
          </cell>
          <cell r="X97">
            <v>2.2000000000000002</v>
          </cell>
        </row>
        <row r="98">
          <cell r="D98">
            <v>8.4</v>
          </cell>
          <cell r="G98">
            <v>6.3</v>
          </cell>
          <cell r="H98">
            <v>7.4</v>
          </cell>
          <cell r="M98">
            <v>5.8</v>
          </cell>
          <cell r="R98">
            <v>6.5</v>
          </cell>
          <cell r="W98">
            <v>5.7</v>
          </cell>
          <cell r="X98">
            <v>6</v>
          </cell>
        </row>
        <row r="99">
          <cell r="D99" t="str">
            <v>x</v>
          </cell>
          <cell r="G99">
            <v>7.3</v>
          </cell>
          <cell r="H99">
            <v>7.3</v>
          </cell>
          <cell r="M99">
            <v>8</v>
          </cell>
          <cell r="R99">
            <v>7.8</v>
          </cell>
          <cell r="W99">
            <v>7.7</v>
          </cell>
          <cell r="X99">
            <v>7.8</v>
          </cell>
        </row>
        <row r="100">
          <cell r="D100" t="str">
            <v>x</v>
          </cell>
          <cell r="G100">
            <v>8.4</v>
          </cell>
          <cell r="H100">
            <v>8.4</v>
          </cell>
          <cell r="M100">
            <v>3.5</v>
          </cell>
          <cell r="R100">
            <v>5.0999999999999996</v>
          </cell>
          <cell r="W100">
            <v>3.7</v>
          </cell>
          <cell r="X100">
            <v>4.0999999999999996</v>
          </cell>
        </row>
        <row r="101">
          <cell r="D101" t="str">
            <v>x</v>
          </cell>
          <cell r="G101">
            <v>1.5</v>
          </cell>
          <cell r="H101">
            <v>1.5</v>
          </cell>
          <cell r="M101">
            <v>1.5</v>
          </cell>
          <cell r="R101">
            <v>0</v>
          </cell>
          <cell r="W101" t="str">
            <v>x</v>
          </cell>
          <cell r="X101">
            <v>0.8</v>
          </cell>
        </row>
        <row r="102">
          <cell r="D102" t="str">
            <v>x</v>
          </cell>
          <cell r="G102">
            <v>3.6</v>
          </cell>
          <cell r="H102">
            <v>3.6</v>
          </cell>
          <cell r="M102">
            <v>1.4</v>
          </cell>
          <cell r="R102">
            <v>0.5</v>
          </cell>
          <cell r="W102">
            <v>1.3</v>
          </cell>
          <cell r="X102">
            <v>1.1000000000000001</v>
          </cell>
        </row>
        <row r="103">
          <cell r="D103" t="str">
            <v>x</v>
          </cell>
          <cell r="G103">
            <v>1.8</v>
          </cell>
          <cell r="H103">
            <v>1.8</v>
          </cell>
          <cell r="M103">
            <v>1</v>
          </cell>
          <cell r="R103">
            <v>0.1</v>
          </cell>
          <cell r="W103">
            <v>0.7</v>
          </cell>
          <cell r="X103">
            <v>0.6</v>
          </cell>
        </row>
        <row r="104">
          <cell r="D104">
            <v>4.7</v>
          </cell>
          <cell r="G104">
            <v>7.4</v>
          </cell>
          <cell r="H104">
            <v>6.1</v>
          </cell>
          <cell r="M104">
            <v>7.9</v>
          </cell>
          <cell r="R104">
            <v>9.6</v>
          </cell>
          <cell r="W104">
            <v>8.4</v>
          </cell>
          <cell r="X104">
            <v>8.6</v>
          </cell>
        </row>
        <row r="105">
          <cell r="D105">
            <v>4</v>
          </cell>
          <cell r="G105">
            <v>6.6</v>
          </cell>
          <cell r="H105">
            <v>5.3</v>
          </cell>
          <cell r="M105">
            <v>8.1</v>
          </cell>
          <cell r="R105">
            <v>5.6</v>
          </cell>
          <cell r="W105">
            <v>7.7</v>
          </cell>
          <cell r="X105">
            <v>7.1</v>
          </cell>
        </row>
        <row r="106">
          <cell r="D106">
            <v>2.6</v>
          </cell>
          <cell r="G106">
            <v>4.3</v>
          </cell>
          <cell r="H106">
            <v>3.5</v>
          </cell>
          <cell r="M106">
            <v>1.6</v>
          </cell>
          <cell r="R106">
            <v>2.9</v>
          </cell>
          <cell r="W106">
            <v>3.9</v>
          </cell>
          <cell r="X106">
            <v>2.8</v>
          </cell>
        </row>
        <row r="107">
          <cell r="D107">
            <v>5.8</v>
          </cell>
          <cell r="G107">
            <v>6.4</v>
          </cell>
          <cell r="H107">
            <v>6.1</v>
          </cell>
          <cell r="M107">
            <v>1.1000000000000001</v>
          </cell>
          <cell r="R107">
            <v>0.2</v>
          </cell>
          <cell r="W107">
            <v>3.1</v>
          </cell>
          <cell r="X107">
            <v>1.5</v>
          </cell>
        </row>
        <row r="108">
          <cell r="D108">
            <v>4.9000000000000004</v>
          </cell>
          <cell r="G108">
            <v>6.9</v>
          </cell>
          <cell r="H108">
            <v>5.9</v>
          </cell>
          <cell r="M108">
            <v>7.3</v>
          </cell>
          <cell r="R108">
            <v>7.4</v>
          </cell>
          <cell r="W108">
            <v>9</v>
          </cell>
          <cell r="X108">
            <v>7.9</v>
          </cell>
        </row>
        <row r="109">
          <cell r="D109" t="str">
            <v>x</v>
          </cell>
          <cell r="G109">
            <v>3.8</v>
          </cell>
          <cell r="H109">
            <v>3.8</v>
          </cell>
          <cell r="M109">
            <v>1.9</v>
          </cell>
          <cell r="R109">
            <v>0</v>
          </cell>
          <cell r="W109">
            <v>0.6</v>
          </cell>
          <cell r="X109">
            <v>0.8</v>
          </cell>
        </row>
        <row r="110">
          <cell r="D110">
            <v>7.3</v>
          </cell>
          <cell r="G110">
            <v>8.1</v>
          </cell>
          <cell r="H110">
            <v>7.7</v>
          </cell>
          <cell r="M110">
            <v>4.2</v>
          </cell>
          <cell r="R110">
            <v>1.2</v>
          </cell>
          <cell r="W110">
            <v>6.7</v>
          </cell>
          <cell r="X110">
            <v>4</v>
          </cell>
        </row>
        <row r="111">
          <cell r="D111">
            <v>4.8</v>
          </cell>
          <cell r="G111">
            <v>6.9</v>
          </cell>
          <cell r="H111">
            <v>5.9</v>
          </cell>
          <cell r="M111">
            <v>7</v>
          </cell>
          <cell r="R111">
            <v>8.4</v>
          </cell>
          <cell r="W111">
            <v>7.9</v>
          </cell>
          <cell r="X111">
            <v>7.8</v>
          </cell>
        </row>
        <row r="112">
          <cell r="D112">
            <v>3.3</v>
          </cell>
          <cell r="G112">
            <v>4.0999999999999996</v>
          </cell>
          <cell r="H112">
            <v>3.7</v>
          </cell>
          <cell r="M112">
            <v>2.5</v>
          </cell>
          <cell r="R112">
            <v>0.3</v>
          </cell>
          <cell r="W112">
            <v>3.2</v>
          </cell>
          <cell r="X112">
            <v>2</v>
          </cell>
        </row>
        <row r="113">
          <cell r="D113">
            <v>5.0999999999999996</v>
          </cell>
          <cell r="G113">
            <v>6.2</v>
          </cell>
          <cell r="H113">
            <v>5.7</v>
          </cell>
          <cell r="M113">
            <v>2.8</v>
          </cell>
          <cell r="R113">
            <v>3.5</v>
          </cell>
          <cell r="W113">
            <v>3.2</v>
          </cell>
          <cell r="X113">
            <v>3.2</v>
          </cell>
        </row>
        <row r="114">
          <cell r="D114">
            <v>6</v>
          </cell>
          <cell r="G114">
            <v>4.8</v>
          </cell>
          <cell r="H114">
            <v>5.4</v>
          </cell>
          <cell r="M114">
            <v>6.1</v>
          </cell>
          <cell r="R114">
            <v>3.9</v>
          </cell>
          <cell r="W114">
            <v>6.3</v>
          </cell>
          <cell r="X114">
            <v>5.4</v>
          </cell>
        </row>
        <row r="115">
          <cell r="D115">
            <v>6.2</v>
          </cell>
          <cell r="G115">
            <v>6.4</v>
          </cell>
          <cell r="H115">
            <v>6.3</v>
          </cell>
          <cell r="M115">
            <v>1.9</v>
          </cell>
          <cell r="R115">
            <v>1.6</v>
          </cell>
          <cell r="W115">
            <v>3.2</v>
          </cell>
          <cell r="X115">
            <v>2.2000000000000002</v>
          </cell>
        </row>
        <row r="116">
          <cell r="D116">
            <v>5.0999999999999996</v>
          </cell>
          <cell r="G116">
            <v>5.9</v>
          </cell>
          <cell r="H116">
            <v>5.5</v>
          </cell>
          <cell r="M116">
            <v>3.6</v>
          </cell>
          <cell r="R116">
            <v>7.1</v>
          </cell>
          <cell r="W116">
            <v>3</v>
          </cell>
          <cell r="X116">
            <v>4.5999999999999996</v>
          </cell>
        </row>
        <row r="117">
          <cell r="D117">
            <v>4</v>
          </cell>
          <cell r="G117">
            <v>5.0999999999999996</v>
          </cell>
          <cell r="H117">
            <v>4.5999999999999996</v>
          </cell>
          <cell r="M117">
            <v>1.3</v>
          </cell>
          <cell r="R117">
            <v>0.8</v>
          </cell>
          <cell r="W117">
            <v>5.3</v>
          </cell>
          <cell r="X117">
            <v>2.5</v>
          </cell>
        </row>
        <row r="118">
          <cell r="D118">
            <v>5.6</v>
          </cell>
          <cell r="G118">
            <v>5.5</v>
          </cell>
          <cell r="H118">
            <v>5.6</v>
          </cell>
          <cell r="M118">
            <v>3.4</v>
          </cell>
          <cell r="R118">
            <v>4.2</v>
          </cell>
          <cell r="W118">
            <v>4.5999999999999996</v>
          </cell>
          <cell r="X118">
            <v>4.0999999999999996</v>
          </cell>
        </row>
        <row r="119">
          <cell r="D119">
            <v>2.1</v>
          </cell>
          <cell r="G119">
            <v>7.3</v>
          </cell>
          <cell r="H119">
            <v>4.7</v>
          </cell>
          <cell r="M119">
            <v>7.5</v>
          </cell>
          <cell r="R119">
            <v>9.4</v>
          </cell>
          <cell r="W119">
            <v>7.2</v>
          </cell>
          <cell r="X119">
            <v>8</v>
          </cell>
        </row>
        <row r="120">
          <cell r="D120">
            <v>7.1</v>
          </cell>
          <cell r="G120">
            <v>7.1</v>
          </cell>
          <cell r="H120">
            <v>7.1</v>
          </cell>
          <cell r="M120">
            <v>5.6</v>
          </cell>
          <cell r="R120">
            <v>5.2</v>
          </cell>
          <cell r="W120">
            <v>6</v>
          </cell>
          <cell r="X120">
            <v>5.6</v>
          </cell>
        </row>
        <row r="121">
          <cell r="D121">
            <v>4.3</v>
          </cell>
          <cell r="G121">
            <v>4.7</v>
          </cell>
          <cell r="H121">
            <v>4.5</v>
          </cell>
          <cell r="M121">
            <v>4.5999999999999996</v>
          </cell>
          <cell r="R121">
            <v>6.2</v>
          </cell>
          <cell r="W121">
            <v>6</v>
          </cell>
          <cell r="X121">
            <v>5.6</v>
          </cell>
        </row>
        <row r="122">
          <cell r="D122">
            <v>8.1</v>
          </cell>
          <cell r="G122">
            <v>5.9</v>
          </cell>
          <cell r="H122">
            <v>7</v>
          </cell>
          <cell r="M122">
            <v>3.3</v>
          </cell>
          <cell r="R122">
            <v>1.5</v>
          </cell>
          <cell r="W122">
            <v>5.3</v>
          </cell>
          <cell r="X122">
            <v>3.4</v>
          </cell>
        </row>
        <row r="123">
          <cell r="D123">
            <v>5.4</v>
          </cell>
          <cell r="G123">
            <v>6.9</v>
          </cell>
          <cell r="H123">
            <v>6.2</v>
          </cell>
          <cell r="M123">
            <v>5</v>
          </cell>
          <cell r="R123">
            <v>5.4</v>
          </cell>
          <cell r="W123">
            <v>5</v>
          </cell>
          <cell r="X123">
            <v>5.0999999999999996</v>
          </cell>
        </row>
        <row r="124">
          <cell r="D124">
            <v>1.7</v>
          </cell>
          <cell r="G124">
            <v>1.6</v>
          </cell>
          <cell r="H124">
            <v>1.7</v>
          </cell>
          <cell r="M124">
            <v>1.5</v>
          </cell>
          <cell r="R124">
            <v>0.1</v>
          </cell>
          <cell r="W124">
            <v>1.1000000000000001</v>
          </cell>
          <cell r="X124">
            <v>0.9</v>
          </cell>
        </row>
        <row r="125">
          <cell r="D125">
            <v>2.6</v>
          </cell>
          <cell r="G125">
            <v>1.4</v>
          </cell>
          <cell r="H125">
            <v>2</v>
          </cell>
          <cell r="M125">
            <v>1.7</v>
          </cell>
          <cell r="R125">
            <v>3</v>
          </cell>
          <cell r="W125">
            <v>1.2</v>
          </cell>
          <cell r="X125">
            <v>2</v>
          </cell>
        </row>
        <row r="126">
          <cell r="D126">
            <v>4.7</v>
          </cell>
          <cell r="G126">
            <v>6.9</v>
          </cell>
          <cell r="H126">
            <v>5.8</v>
          </cell>
          <cell r="M126">
            <v>4.2</v>
          </cell>
          <cell r="R126">
            <v>4.9000000000000004</v>
          </cell>
          <cell r="W126">
            <v>4.5999999999999996</v>
          </cell>
          <cell r="X126">
            <v>4.5999999999999996</v>
          </cell>
        </row>
        <row r="127">
          <cell r="D127">
            <v>5.3</v>
          </cell>
          <cell r="G127">
            <v>6.5</v>
          </cell>
          <cell r="H127">
            <v>5.9</v>
          </cell>
          <cell r="M127">
            <v>9</v>
          </cell>
          <cell r="R127">
            <v>9.3000000000000007</v>
          </cell>
          <cell r="W127">
            <v>7.9</v>
          </cell>
          <cell r="X127">
            <v>8.6999999999999993</v>
          </cell>
        </row>
        <row r="128">
          <cell r="D128">
            <v>2.8</v>
          </cell>
          <cell r="G128">
            <v>7.1</v>
          </cell>
          <cell r="H128">
            <v>5</v>
          </cell>
          <cell r="M128">
            <v>6.2</v>
          </cell>
          <cell r="R128">
            <v>7.7</v>
          </cell>
          <cell r="W128">
            <v>9.4</v>
          </cell>
          <cell r="X128">
            <v>7.8</v>
          </cell>
        </row>
        <row r="129">
          <cell r="D129">
            <v>3.8</v>
          </cell>
          <cell r="G129">
            <v>5.5</v>
          </cell>
          <cell r="H129">
            <v>4.7</v>
          </cell>
          <cell r="M129">
            <v>2.1</v>
          </cell>
          <cell r="R129">
            <v>1.9</v>
          </cell>
          <cell r="W129">
            <v>3.7</v>
          </cell>
          <cell r="X129">
            <v>2.6</v>
          </cell>
        </row>
        <row r="130">
          <cell r="D130">
            <v>2.2999999999999998</v>
          </cell>
          <cell r="G130">
            <v>1.3</v>
          </cell>
          <cell r="H130">
            <v>1.8</v>
          </cell>
          <cell r="M130">
            <v>1.6</v>
          </cell>
          <cell r="R130">
            <v>1.9</v>
          </cell>
          <cell r="W130">
            <v>0.2</v>
          </cell>
          <cell r="X130">
            <v>1.2</v>
          </cell>
        </row>
        <row r="131">
          <cell r="D131" t="str">
            <v>x</v>
          </cell>
          <cell r="G131">
            <v>4.7</v>
          </cell>
          <cell r="H131">
            <v>4.7</v>
          </cell>
          <cell r="M131">
            <v>1.5</v>
          </cell>
          <cell r="R131">
            <v>3.5</v>
          </cell>
          <cell r="W131">
            <v>2.5</v>
          </cell>
          <cell r="X131">
            <v>2.5</v>
          </cell>
        </row>
        <row r="132">
          <cell r="D132">
            <v>4</v>
          </cell>
          <cell r="G132">
            <v>6.5</v>
          </cell>
          <cell r="H132">
            <v>5.3</v>
          </cell>
          <cell r="M132">
            <v>5.7</v>
          </cell>
          <cell r="R132">
            <v>4.9000000000000004</v>
          </cell>
          <cell r="W132">
            <v>6.4</v>
          </cell>
          <cell r="X132">
            <v>5.7</v>
          </cell>
        </row>
        <row r="133">
          <cell r="D133">
            <v>5.9</v>
          </cell>
          <cell r="G133">
            <v>5.5</v>
          </cell>
          <cell r="H133">
            <v>5.7</v>
          </cell>
          <cell r="M133">
            <v>1.6</v>
          </cell>
          <cell r="R133">
            <v>1.6</v>
          </cell>
          <cell r="W133">
            <v>4</v>
          </cell>
          <cell r="X133">
            <v>2.4</v>
          </cell>
        </row>
        <row r="134">
          <cell r="D134">
            <v>5.8</v>
          </cell>
          <cell r="G134">
            <v>5.8</v>
          </cell>
          <cell r="H134">
            <v>5.8</v>
          </cell>
          <cell r="M134">
            <v>2.7</v>
          </cell>
          <cell r="R134">
            <v>3.1</v>
          </cell>
          <cell r="W134">
            <v>1.9</v>
          </cell>
          <cell r="X134">
            <v>2.6</v>
          </cell>
        </row>
        <row r="135">
          <cell r="D135">
            <v>4.3</v>
          </cell>
          <cell r="G135">
            <v>5.7</v>
          </cell>
          <cell r="H135">
            <v>5</v>
          </cell>
          <cell r="M135">
            <v>2</v>
          </cell>
          <cell r="R135">
            <v>4.0999999999999996</v>
          </cell>
          <cell r="W135">
            <v>3</v>
          </cell>
          <cell r="X135">
            <v>3</v>
          </cell>
        </row>
        <row r="136">
          <cell r="D136">
            <v>6.7</v>
          </cell>
          <cell r="G136">
            <v>6.8</v>
          </cell>
          <cell r="H136">
            <v>6.8</v>
          </cell>
          <cell r="M136">
            <v>7.8</v>
          </cell>
          <cell r="R136">
            <v>9.6</v>
          </cell>
          <cell r="W136">
            <v>7.9</v>
          </cell>
          <cell r="X136">
            <v>8.4</v>
          </cell>
        </row>
        <row r="137">
          <cell r="D137">
            <v>3.7</v>
          </cell>
          <cell r="G137">
            <v>6.9</v>
          </cell>
          <cell r="H137">
            <v>5.3</v>
          </cell>
          <cell r="M137">
            <v>2.8</v>
          </cell>
          <cell r="R137">
            <v>3.3</v>
          </cell>
          <cell r="W137">
            <v>4.5</v>
          </cell>
          <cell r="X137">
            <v>3.5</v>
          </cell>
        </row>
        <row r="138">
          <cell r="D138">
            <v>3.6</v>
          </cell>
          <cell r="G138">
            <v>5.9</v>
          </cell>
          <cell r="H138">
            <v>4.8</v>
          </cell>
          <cell r="M138">
            <v>2.9</v>
          </cell>
          <cell r="R138">
            <v>4.9000000000000004</v>
          </cell>
          <cell r="W138">
            <v>5</v>
          </cell>
          <cell r="X138">
            <v>4.3</v>
          </cell>
        </row>
        <row r="139">
          <cell r="D139">
            <v>3.5</v>
          </cell>
          <cell r="G139">
            <v>5.8</v>
          </cell>
          <cell r="H139">
            <v>4.7</v>
          </cell>
          <cell r="M139">
            <v>2.7</v>
          </cell>
          <cell r="R139">
            <v>3.2</v>
          </cell>
          <cell r="W139">
            <v>4.3</v>
          </cell>
          <cell r="X139">
            <v>3.4</v>
          </cell>
        </row>
        <row r="140">
          <cell r="D140">
            <v>4.3</v>
          </cell>
          <cell r="G140">
            <v>3.9</v>
          </cell>
          <cell r="H140">
            <v>4.0999999999999996</v>
          </cell>
          <cell r="M140">
            <v>1.4</v>
          </cell>
          <cell r="R140">
            <v>0.2</v>
          </cell>
          <cell r="W140">
            <v>2.4</v>
          </cell>
          <cell r="X140">
            <v>1.3</v>
          </cell>
        </row>
        <row r="141">
          <cell r="D141">
            <v>2.6</v>
          </cell>
          <cell r="G141">
            <v>3</v>
          </cell>
          <cell r="H141">
            <v>2.8</v>
          </cell>
          <cell r="M141">
            <v>2.2000000000000002</v>
          </cell>
          <cell r="R141">
            <v>0</v>
          </cell>
          <cell r="W141">
            <v>0.4</v>
          </cell>
          <cell r="X141">
            <v>0.9</v>
          </cell>
        </row>
        <row r="142">
          <cell r="D142">
            <v>4.7</v>
          </cell>
          <cell r="G142">
            <v>3.7</v>
          </cell>
          <cell r="H142">
            <v>4.2</v>
          </cell>
          <cell r="M142">
            <v>1</v>
          </cell>
          <cell r="R142">
            <v>0.2</v>
          </cell>
          <cell r="W142">
            <v>0</v>
          </cell>
          <cell r="X142">
            <v>0.4</v>
          </cell>
        </row>
        <row r="143">
          <cell r="D143">
            <v>3.8</v>
          </cell>
          <cell r="G143">
            <v>5.3</v>
          </cell>
          <cell r="H143">
            <v>4.5999999999999996</v>
          </cell>
          <cell r="M143">
            <v>2.2999999999999998</v>
          </cell>
          <cell r="R143">
            <v>1.2</v>
          </cell>
          <cell r="W143">
            <v>3.5</v>
          </cell>
          <cell r="X143">
            <v>2.2999999999999998</v>
          </cell>
        </row>
        <row r="144">
          <cell r="D144" t="str">
            <v>x</v>
          </cell>
          <cell r="G144">
            <v>6.2</v>
          </cell>
          <cell r="H144">
            <v>6.2</v>
          </cell>
          <cell r="M144">
            <v>1.2</v>
          </cell>
          <cell r="R144">
            <v>4.2</v>
          </cell>
          <cell r="W144">
            <v>1.5</v>
          </cell>
          <cell r="X144">
            <v>2.2999999999999998</v>
          </cell>
        </row>
        <row r="145">
          <cell r="D145">
            <v>3</v>
          </cell>
          <cell r="G145">
            <v>4.5</v>
          </cell>
          <cell r="H145">
            <v>3.8</v>
          </cell>
          <cell r="M145">
            <v>6.8</v>
          </cell>
          <cell r="R145">
            <v>5.3</v>
          </cell>
          <cell r="W145">
            <v>6</v>
          </cell>
          <cell r="X145">
            <v>6</v>
          </cell>
        </row>
        <row r="146">
          <cell r="D146">
            <v>4</v>
          </cell>
          <cell r="G146">
            <v>3.9</v>
          </cell>
          <cell r="H146">
            <v>4</v>
          </cell>
          <cell r="M146">
            <v>1.8</v>
          </cell>
          <cell r="R146">
            <v>0.6</v>
          </cell>
          <cell r="W146">
            <v>3.4</v>
          </cell>
          <cell r="X146">
            <v>1.9</v>
          </cell>
        </row>
        <row r="147">
          <cell r="D147">
            <v>5.2</v>
          </cell>
          <cell r="G147">
            <v>4.5</v>
          </cell>
          <cell r="H147">
            <v>4.9000000000000004</v>
          </cell>
          <cell r="M147">
            <v>3.6</v>
          </cell>
          <cell r="R147">
            <v>0.6</v>
          </cell>
          <cell r="W147">
            <v>4.5999999999999996</v>
          </cell>
          <cell r="X147">
            <v>2.9</v>
          </cell>
        </row>
        <row r="148">
          <cell r="D148" t="str">
            <v>x</v>
          </cell>
          <cell r="G148">
            <v>4.4000000000000004</v>
          </cell>
          <cell r="H148">
            <v>4.4000000000000004</v>
          </cell>
          <cell r="M148">
            <v>3.1</v>
          </cell>
          <cell r="R148">
            <v>1.2</v>
          </cell>
          <cell r="W148">
            <v>4.2</v>
          </cell>
          <cell r="X148">
            <v>2.8</v>
          </cell>
        </row>
        <row r="149">
          <cell r="D149">
            <v>4.5999999999999996</v>
          </cell>
          <cell r="G149">
            <v>3.8</v>
          </cell>
          <cell r="H149">
            <v>4.2</v>
          </cell>
          <cell r="M149">
            <v>3.5</v>
          </cell>
          <cell r="R149">
            <v>1.8</v>
          </cell>
          <cell r="W149">
            <v>7.1</v>
          </cell>
          <cell r="X149">
            <v>4.0999999999999996</v>
          </cell>
        </row>
        <row r="150">
          <cell r="D150" t="str">
            <v>x</v>
          </cell>
          <cell r="G150">
            <v>6</v>
          </cell>
          <cell r="H150">
            <v>6</v>
          </cell>
          <cell r="M150">
            <v>4.5999999999999996</v>
          </cell>
          <cell r="R150">
            <v>3.8</v>
          </cell>
          <cell r="W150">
            <v>4.4000000000000004</v>
          </cell>
          <cell r="X150">
            <v>4.3</v>
          </cell>
        </row>
        <row r="151">
          <cell r="D151" t="str">
            <v>x</v>
          </cell>
          <cell r="G151">
            <v>4.8</v>
          </cell>
          <cell r="H151">
            <v>4.8</v>
          </cell>
          <cell r="M151">
            <v>1.5</v>
          </cell>
          <cell r="R151">
            <v>3.4</v>
          </cell>
          <cell r="W151">
            <v>1.2</v>
          </cell>
          <cell r="X151">
            <v>2</v>
          </cell>
        </row>
        <row r="152">
          <cell r="D152">
            <v>4.7</v>
          </cell>
          <cell r="G152">
            <v>5.6</v>
          </cell>
          <cell r="H152">
            <v>5.2</v>
          </cell>
          <cell r="M152">
            <v>6.1</v>
          </cell>
          <cell r="R152">
            <v>6.3</v>
          </cell>
          <cell r="W152">
            <v>6.4</v>
          </cell>
          <cell r="X152">
            <v>6.3</v>
          </cell>
        </row>
        <row r="153">
          <cell r="D153">
            <v>4.9000000000000004</v>
          </cell>
          <cell r="G153">
            <v>5.4</v>
          </cell>
          <cell r="H153">
            <v>5.2</v>
          </cell>
          <cell r="M153">
            <v>1.9</v>
          </cell>
          <cell r="R153">
            <v>1</v>
          </cell>
          <cell r="W153">
            <v>3.5</v>
          </cell>
          <cell r="X153">
            <v>2.1</v>
          </cell>
        </row>
        <row r="154">
          <cell r="D154">
            <v>4.3</v>
          </cell>
          <cell r="G154">
            <v>3.8</v>
          </cell>
          <cell r="H154">
            <v>4.0999999999999996</v>
          </cell>
          <cell r="M154">
            <v>1.9</v>
          </cell>
          <cell r="R154">
            <v>1</v>
          </cell>
          <cell r="W154">
            <v>4.8</v>
          </cell>
          <cell r="X154">
            <v>2.6</v>
          </cell>
        </row>
        <row r="155">
          <cell r="D155">
            <v>3.5</v>
          </cell>
          <cell r="G155">
            <v>7.2</v>
          </cell>
          <cell r="H155">
            <v>5.4</v>
          </cell>
          <cell r="M155">
            <v>7.6</v>
          </cell>
          <cell r="R155">
            <v>8.4</v>
          </cell>
          <cell r="W155">
            <v>8.5</v>
          </cell>
          <cell r="X155">
            <v>8.1999999999999993</v>
          </cell>
        </row>
        <row r="156">
          <cell r="D156">
            <v>1.2</v>
          </cell>
          <cell r="G156">
            <v>1.1000000000000001</v>
          </cell>
          <cell r="H156">
            <v>1.2</v>
          </cell>
          <cell r="M156">
            <v>1.3</v>
          </cell>
          <cell r="R156">
            <v>0</v>
          </cell>
          <cell r="W156">
            <v>1.4</v>
          </cell>
          <cell r="X156">
            <v>0.9</v>
          </cell>
        </row>
        <row r="157">
          <cell r="D157">
            <v>3.4</v>
          </cell>
          <cell r="G157">
            <v>4.2</v>
          </cell>
          <cell r="H157">
            <v>3.8</v>
          </cell>
          <cell r="M157">
            <v>1.9</v>
          </cell>
          <cell r="R157">
            <v>0</v>
          </cell>
          <cell r="W157">
            <v>1.5</v>
          </cell>
          <cell r="X157">
            <v>1.1000000000000001</v>
          </cell>
        </row>
        <row r="158">
          <cell r="D158">
            <v>0.9</v>
          </cell>
          <cell r="G158">
            <v>3.4</v>
          </cell>
          <cell r="H158">
            <v>2.2000000000000002</v>
          </cell>
          <cell r="M158">
            <v>1.8</v>
          </cell>
          <cell r="R158">
            <v>0.1</v>
          </cell>
          <cell r="W158">
            <v>1.6</v>
          </cell>
          <cell r="X158">
            <v>1.2</v>
          </cell>
        </row>
        <row r="159">
          <cell r="D159">
            <v>6.6</v>
          </cell>
          <cell r="G159">
            <v>6.3</v>
          </cell>
          <cell r="H159">
            <v>6.5</v>
          </cell>
          <cell r="M159">
            <v>6.9</v>
          </cell>
          <cell r="R159">
            <v>7.1</v>
          </cell>
          <cell r="W159">
            <v>6</v>
          </cell>
          <cell r="X159">
            <v>6.7</v>
          </cell>
        </row>
        <row r="160">
          <cell r="D160" t="str">
            <v>x</v>
          </cell>
          <cell r="G160">
            <v>9.1999999999999993</v>
          </cell>
          <cell r="H160">
            <v>9.1999999999999993</v>
          </cell>
          <cell r="M160">
            <v>8</v>
          </cell>
          <cell r="R160">
            <v>8.5</v>
          </cell>
          <cell r="W160">
            <v>9.3000000000000007</v>
          </cell>
          <cell r="X160">
            <v>8.6</v>
          </cell>
        </row>
        <row r="161">
          <cell r="D161">
            <v>3.9</v>
          </cell>
          <cell r="G161">
            <v>5.0999999999999996</v>
          </cell>
          <cell r="H161">
            <v>4.5</v>
          </cell>
          <cell r="M161">
            <v>2.6</v>
          </cell>
          <cell r="R161">
            <v>4.2</v>
          </cell>
          <cell r="W161">
            <v>6.5</v>
          </cell>
          <cell r="X161">
            <v>4.4000000000000004</v>
          </cell>
        </row>
        <row r="162">
          <cell r="D162" t="str">
            <v>x</v>
          </cell>
          <cell r="G162">
            <v>9.4</v>
          </cell>
          <cell r="H162">
            <v>9.4</v>
          </cell>
          <cell r="M162">
            <v>9.4</v>
          </cell>
          <cell r="R162">
            <v>9.3000000000000007</v>
          </cell>
          <cell r="W162">
            <v>9.6</v>
          </cell>
          <cell r="X162">
            <v>9.4</v>
          </cell>
        </row>
        <row r="163">
          <cell r="D163">
            <v>2.2000000000000002</v>
          </cell>
          <cell r="G163">
            <v>3.6</v>
          </cell>
          <cell r="H163">
            <v>2.9</v>
          </cell>
          <cell r="M163">
            <v>1.7</v>
          </cell>
          <cell r="R163">
            <v>0</v>
          </cell>
          <cell r="W163">
            <v>0.2</v>
          </cell>
          <cell r="X163">
            <v>0.6</v>
          </cell>
        </row>
        <row r="164">
          <cell r="D164">
            <v>3.6</v>
          </cell>
          <cell r="G164">
            <v>5.8</v>
          </cell>
          <cell r="H164">
            <v>4.7</v>
          </cell>
          <cell r="M164">
            <v>3.3</v>
          </cell>
          <cell r="R164">
            <v>2.4</v>
          </cell>
          <cell r="W164">
            <v>4.4000000000000004</v>
          </cell>
          <cell r="X164">
            <v>3.4</v>
          </cell>
        </row>
        <row r="165">
          <cell r="D165">
            <v>4.9000000000000004</v>
          </cell>
          <cell r="G165">
            <v>8.1</v>
          </cell>
          <cell r="H165">
            <v>6.5</v>
          </cell>
          <cell r="M165">
            <v>6.8</v>
          </cell>
          <cell r="R165">
            <v>9.1</v>
          </cell>
          <cell r="W165">
            <v>6.1</v>
          </cell>
          <cell r="X165">
            <v>7.3</v>
          </cell>
        </row>
        <row r="166">
          <cell r="D166" t="str">
            <v>x</v>
          </cell>
          <cell r="G166">
            <v>6</v>
          </cell>
          <cell r="H166">
            <v>6</v>
          </cell>
          <cell r="M166">
            <v>2.7</v>
          </cell>
          <cell r="R166">
            <v>4.3</v>
          </cell>
          <cell r="W166">
            <v>4.0999999999999996</v>
          </cell>
          <cell r="X166">
            <v>3.7</v>
          </cell>
        </row>
        <row r="167">
          <cell r="D167">
            <v>2.5</v>
          </cell>
          <cell r="G167">
            <v>1.4</v>
          </cell>
          <cell r="H167">
            <v>2</v>
          </cell>
          <cell r="M167">
            <v>1.6</v>
          </cell>
          <cell r="R167">
            <v>0.9</v>
          </cell>
          <cell r="W167">
            <v>0.2</v>
          </cell>
          <cell r="X167">
            <v>0.9</v>
          </cell>
        </row>
        <row r="168">
          <cell r="D168">
            <v>0.9</v>
          </cell>
          <cell r="G168">
            <v>1.2</v>
          </cell>
          <cell r="H168">
            <v>1.1000000000000001</v>
          </cell>
          <cell r="M168">
            <v>1.5</v>
          </cell>
          <cell r="R168">
            <v>0</v>
          </cell>
          <cell r="W168">
            <v>0.3</v>
          </cell>
          <cell r="X168">
            <v>0.6</v>
          </cell>
        </row>
        <row r="169">
          <cell r="D169">
            <v>4.5999999999999996</v>
          </cell>
          <cell r="G169">
            <v>8.6999999999999993</v>
          </cell>
          <cell r="H169">
            <v>6.7</v>
          </cell>
          <cell r="M169">
            <v>4.3</v>
          </cell>
          <cell r="R169">
            <v>3</v>
          </cell>
          <cell r="W169">
            <v>6.3</v>
          </cell>
          <cell r="X169">
            <v>4.5</v>
          </cell>
        </row>
        <row r="170">
          <cell r="D170">
            <v>4.5999999999999996</v>
          </cell>
          <cell r="G170">
            <v>7.4</v>
          </cell>
          <cell r="H170">
            <v>6</v>
          </cell>
          <cell r="M170">
            <v>3.2</v>
          </cell>
          <cell r="R170">
            <v>5</v>
          </cell>
          <cell r="W170">
            <v>3.9</v>
          </cell>
          <cell r="X170">
            <v>4</v>
          </cell>
        </row>
        <row r="171">
          <cell r="D171">
            <v>3.5</v>
          </cell>
          <cell r="G171">
            <v>6.4</v>
          </cell>
          <cell r="H171">
            <v>5</v>
          </cell>
          <cell r="M171">
            <v>6.4</v>
          </cell>
          <cell r="R171">
            <v>9.1999999999999993</v>
          </cell>
          <cell r="W171">
            <v>6</v>
          </cell>
          <cell r="X171">
            <v>7.2</v>
          </cell>
        </row>
        <row r="172">
          <cell r="D172">
            <v>4.7</v>
          </cell>
          <cell r="G172">
            <v>5.3</v>
          </cell>
          <cell r="H172">
            <v>5</v>
          </cell>
          <cell r="M172">
            <v>2</v>
          </cell>
          <cell r="R172">
            <v>2.2999999999999998</v>
          </cell>
          <cell r="W172">
            <v>4.3</v>
          </cell>
          <cell r="X172">
            <v>2.9</v>
          </cell>
        </row>
        <row r="173">
          <cell r="D173">
            <v>6.3</v>
          </cell>
          <cell r="G173">
            <v>6.8</v>
          </cell>
          <cell r="H173">
            <v>6.6</v>
          </cell>
          <cell r="M173">
            <v>5.4</v>
          </cell>
          <cell r="R173">
            <v>6.8</v>
          </cell>
          <cell r="W173">
            <v>7.3</v>
          </cell>
          <cell r="X173">
            <v>6.5</v>
          </cell>
        </row>
        <row r="174">
          <cell r="D174">
            <v>9.1999999999999993</v>
          </cell>
          <cell r="G174">
            <v>7.2</v>
          </cell>
          <cell r="H174">
            <v>8.1999999999999993</v>
          </cell>
          <cell r="M174">
            <v>6.7</v>
          </cell>
          <cell r="R174">
            <v>8.3000000000000007</v>
          </cell>
          <cell r="W174">
            <v>6.5</v>
          </cell>
          <cell r="X174">
            <v>7.2</v>
          </cell>
        </row>
        <row r="175">
          <cell r="D175">
            <v>5.8</v>
          </cell>
          <cell r="G175">
            <v>5.4</v>
          </cell>
          <cell r="H175">
            <v>5.6</v>
          </cell>
          <cell r="M175">
            <v>3.2</v>
          </cell>
          <cell r="R175">
            <v>0.4</v>
          </cell>
          <cell r="W175">
            <v>5.7</v>
          </cell>
          <cell r="X175">
            <v>3.1</v>
          </cell>
        </row>
        <row r="176">
          <cell r="D176">
            <v>4.4000000000000004</v>
          </cell>
          <cell r="G176">
            <v>5.2</v>
          </cell>
          <cell r="H176">
            <v>4.8</v>
          </cell>
          <cell r="M176">
            <v>1.2</v>
          </cell>
          <cell r="R176">
            <v>0.6</v>
          </cell>
          <cell r="W176">
            <v>3</v>
          </cell>
          <cell r="X176">
            <v>1.6</v>
          </cell>
        </row>
        <row r="177">
          <cell r="D177">
            <v>6.4</v>
          </cell>
          <cell r="G177">
            <v>5.4</v>
          </cell>
          <cell r="H177">
            <v>5.9</v>
          </cell>
          <cell r="M177">
            <v>3.2</v>
          </cell>
          <cell r="R177">
            <v>2.6</v>
          </cell>
          <cell r="W177">
            <v>3.9</v>
          </cell>
          <cell r="X177">
            <v>3.2</v>
          </cell>
        </row>
        <row r="178">
          <cell r="D178">
            <v>2.1</v>
          </cell>
          <cell r="G178">
            <v>5.4</v>
          </cell>
          <cell r="H178">
            <v>3.8</v>
          </cell>
          <cell r="M178">
            <v>2.6</v>
          </cell>
          <cell r="R178">
            <v>1.8</v>
          </cell>
          <cell r="W178">
            <v>3.4</v>
          </cell>
          <cell r="X178">
            <v>2.6</v>
          </cell>
        </row>
        <row r="179">
          <cell r="D179" t="str">
            <v>x</v>
          </cell>
          <cell r="G179">
            <v>7.7</v>
          </cell>
          <cell r="H179">
            <v>7.7</v>
          </cell>
          <cell r="M179">
            <v>2.6</v>
          </cell>
          <cell r="R179">
            <v>7.2</v>
          </cell>
          <cell r="W179">
            <v>2.8</v>
          </cell>
          <cell r="X179">
            <v>4.2</v>
          </cell>
        </row>
        <row r="180">
          <cell r="D180" t="str">
            <v>x</v>
          </cell>
          <cell r="G180">
            <v>6.5</v>
          </cell>
          <cell r="H180">
            <v>6.5</v>
          </cell>
          <cell r="M180">
            <v>3.9</v>
          </cell>
          <cell r="R180">
            <v>0.8</v>
          </cell>
          <cell r="W180">
            <v>5.6</v>
          </cell>
          <cell r="X180">
            <v>3.4</v>
          </cell>
        </row>
        <row r="181">
          <cell r="D181" t="str">
            <v>x</v>
          </cell>
          <cell r="G181">
            <v>6.8</v>
          </cell>
          <cell r="H181">
            <v>6.8</v>
          </cell>
          <cell r="M181">
            <v>6.9</v>
          </cell>
          <cell r="R181">
            <v>7</v>
          </cell>
          <cell r="W181">
            <v>7</v>
          </cell>
          <cell r="X181">
            <v>7</v>
          </cell>
        </row>
        <row r="182">
          <cell r="D182" t="str">
            <v>x</v>
          </cell>
          <cell r="G182">
            <v>6.4</v>
          </cell>
          <cell r="H182">
            <v>6.4</v>
          </cell>
          <cell r="M182">
            <v>2.1</v>
          </cell>
          <cell r="R182">
            <v>1.3</v>
          </cell>
          <cell r="W182">
            <v>3.3</v>
          </cell>
          <cell r="X182">
            <v>2.2000000000000002</v>
          </cell>
        </row>
        <row r="183">
          <cell r="D183">
            <v>2.1</v>
          </cell>
          <cell r="G183">
            <v>2.6</v>
          </cell>
          <cell r="H183">
            <v>2.4</v>
          </cell>
          <cell r="M183">
            <v>0.6</v>
          </cell>
          <cell r="R183">
            <v>1.9</v>
          </cell>
          <cell r="W183">
            <v>1.4</v>
          </cell>
          <cell r="X183">
            <v>1.3</v>
          </cell>
        </row>
        <row r="184">
          <cell r="D184">
            <v>2.1</v>
          </cell>
          <cell r="G184">
            <v>2.1</v>
          </cell>
          <cell r="H184">
            <v>2.1</v>
          </cell>
          <cell r="M184">
            <v>1.5</v>
          </cell>
          <cell r="R184">
            <v>0</v>
          </cell>
          <cell r="W184">
            <v>1.2</v>
          </cell>
          <cell r="X184">
            <v>0.9</v>
          </cell>
        </row>
        <row r="185">
          <cell r="D185">
            <v>3</v>
          </cell>
          <cell r="G185">
            <v>2.4</v>
          </cell>
          <cell r="H185">
            <v>2.7</v>
          </cell>
          <cell r="M185">
            <v>2</v>
          </cell>
          <cell r="R185">
            <v>1</v>
          </cell>
          <cell r="W185">
            <v>1.5</v>
          </cell>
          <cell r="X185">
            <v>1.5</v>
          </cell>
        </row>
        <row r="186">
          <cell r="D186">
            <v>4</v>
          </cell>
          <cell r="G186">
            <v>3.6</v>
          </cell>
          <cell r="H186">
            <v>3.8</v>
          </cell>
          <cell r="M186">
            <v>1.6</v>
          </cell>
          <cell r="R186">
            <v>2.4</v>
          </cell>
          <cell r="W186">
            <v>1.5</v>
          </cell>
          <cell r="X186">
            <v>1.8</v>
          </cell>
        </row>
        <row r="187">
          <cell r="D187">
            <v>2.6</v>
          </cell>
          <cell r="G187">
            <v>6.9</v>
          </cell>
          <cell r="H187">
            <v>4.8</v>
          </cell>
          <cell r="M187">
            <v>2.9</v>
          </cell>
          <cell r="R187">
            <v>3.6</v>
          </cell>
          <cell r="W187">
            <v>3.3</v>
          </cell>
          <cell r="X187">
            <v>3.3</v>
          </cell>
        </row>
        <row r="188">
          <cell r="D188">
            <v>5.4</v>
          </cell>
          <cell r="G188">
            <v>6.1</v>
          </cell>
          <cell r="H188">
            <v>5.8</v>
          </cell>
          <cell r="M188">
            <v>5.4</v>
          </cell>
          <cell r="R188">
            <v>5</v>
          </cell>
          <cell r="W188">
            <v>6.3</v>
          </cell>
          <cell r="X188">
            <v>5.6</v>
          </cell>
        </row>
        <row r="189">
          <cell r="D189">
            <v>2.5</v>
          </cell>
          <cell r="G189">
            <v>8</v>
          </cell>
          <cell r="H189">
            <v>5.3</v>
          </cell>
          <cell r="M189">
            <v>2.6</v>
          </cell>
          <cell r="R189">
            <v>3.8</v>
          </cell>
          <cell r="W189">
            <v>3.4</v>
          </cell>
          <cell r="X189">
            <v>3.3</v>
          </cell>
        </row>
        <row r="190">
          <cell r="D190">
            <v>4.2</v>
          </cell>
          <cell r="G190">
            <v>5.9</v>
          </cell>
          <cell r="H190">
            <v>5.0999999999999996</v>
          </cell>
          <cell r="M190">
            <v>2.6</v>
          </cell>
          <cell r="R190">
            <v>3.5</v>
          </cell>
          <cell r="W190">
            <v>4.5</v>
          </cell>
          <cell r="X190">
            <v>3.5</v>
          </cell>
        </row>
        <row r="191">
          <cell r="D191">
            <v>8.5</v>
          </cell>
          <cell r="G191">
            <v>8.6999999999999993</v>
          </cell>
          <cell r="H191">
            <v>8.6</v>
          </cell>
          <cell r="M191">
            <v>5.7</v>
          </cell>
          <cell r="R191">
            <v>8</v>
          </cell>
          <cell r="W191">
            <v>8.1</v>
          </cell>
          <cell r="X191">
            <v>7.3</v>
          </cell>
        </row>
        <row r="192">
          <cell r="D192">
            <v>3.5</v>
          </cell>
          <cell r="G192">
            <v>6.4</v>
          </cell>
          <cell r="H192">
            <v>5</v>
          </cell>
          <cell r="M192">
            <v>6.1</v>
          </cell>
          <cell r="R192">
            <v>7.6</v>
          </cell>
          <cell r="W192">
            <v>5.7</v>
          </cell>
          <cell r="X192">
            <v>6.5</v>
          </cell>
        </row>
        <row r="193">
          <cell r="D193">
            <v>2.6</v>
          </cell>
          <cell r="G193">
            <v>7.6</v>
          </cell>
          <cell r="H193">
            <v>5.0999999999999996</v>
          </cell>
          <cell r="M193">
            <v>5.7</v>
          </cell>
          <cell r="R193">
            <v>6.8</v>
          </cell>
          <cell r="W193">
            <v>6.7</v>
          </cell>
          <cell r="X193">
            <v>6.4</v>
          </cell>
        </row>
      </sheetData>
      <sheetData sheetId="6">
        <row r="6">
          <cell r="B6" t="str">
            <v>AFG</v>
          </cell>
        </row>
        <row r="7">
          <cell r="B7" t="str">
            <v>ALB</v>
          </cell>
        </row>
        <row r="8">
          <cell r="B8" t="str">
            <v>DZA</v>
          </cell>
        </row>
        <row r="9">
          <cell r="B9" t="str">
            <v>AGO</v>
          </cell>
        </row>
        <row r="10">
          <cell r="B10" t="str">
            <v>ATG</v>
          </cell>
        </row>
        <row r="11">
          <cell r="B11" t="str">
            <v>ARG</v>
          </cell>
        </row>
        <row r="12">
          <cell r="B12" t="str">
            <v>ARM</v>
          </cell>
        </row>
        <row r="13">
          <cell r="B13" t="str">
            <v>AUS</v>
          </cell>
        </row>
        <row r="14">
          <cell r="B14" t="str">
            <v>AUT</v>
          </cell>
        </row>
        <row r="15">
          <cell r="B15" t="str">
            <v>AZE</v>
          </cell>
        </row>
        <row r="16">
          <cell r="B16" t="str">
            <v>BHS</v>
          </cell>
        </row>
        <row r="17">
          <cell r="B17" t="str">
            <v>BHR</v>
          </cell>
        </row>
        <row r="18">
          <cell r="B18" t="str">
            <v>BGD</v>
          </cell>
        </row>
        <row r="19">
          <cell r="B19" t="str">
            <v>BRB</v>
          </cell>
        </row>
        <row r="20">
          <cell r="B20" t="str">
            <v>BLR</v>
          </cell>
        </row>
        <row r="21">
          <cell r="B21" t="str">
            <v>BEL</v>
          </cell>
        </row>
        <row r="22">
          <cell r="B22" t="str">
            <v>BLZ</v>
          </cell>
        </row>
        <row r="23">
          <cell r="B23" t="str">
            <v>BEN</v>
          </cell>
        </row>
        <row r="24">
          <cell r="B24" t="str">
            <v>BTN</v>
          </cell>
        </row>
        <row r="25">
          <cell r="B25" t="str">
            <v>BOL</v>
          </cell>
        </row>
        <row r="26">
          <cell r="B26" t="str">
            <v>BIH</v>
          </cell>
        </row>
        <row r="27">
          <cell r="B27" t="str">
            <v>BWA</v>
          </cell>
        </row>
        <row r="28">
          <cell r="B28" t="str">
            <v>BRA</v>
          </cell>
        </row>
        <row r="29">
          <cell r="B29" t="str">
            <v>BRN</v>
          </cell>
        </row>
        <row r="30">
          <cell r="B30" t="str">
            <v>BGR</v>
          </cell>
        </row>
        <row r="31">
          <cell r="B31" t="str">
            <v>BFA</v>
          </cell>
        </row>
        <row r="32">
          <cell r="B32" t="str">
            <v>BDI</v>
          </cell>
        </row>
        <row r="33">
          <cell r="B33" t="str">
            <v>CPV</v>
          </cell>
        </row>
        <row r="34">
          <cell r="B34" t="str">
            <v>KHM</v>
          </cell>
        </row>
        <row r="35">
          <cell r="B35" t="str">
            <v>CMR</v>
          </cell>
        </row>
        <row r="36">
          <cell r="B36" t="str">
            <v>CAN</v>
          </cell>
        </row>
        <row r="37">
          <cell r="B37" t="str">
            <v>CAF</v>
          </cell>
        </row>
        <row r="38">
          <cell r="B38" t="str">
            <v>TCD</v>
          </cell>
        </row>
        <row r="39">
          <cell r="B39" t="str">
            <v>CHL</v>
          </cell>
        </row>
        <row r="40">
          <cell r="B40" t="str">
            <v>CHN</v>
          </cell>
        </row>
        <row r="41">
          <cell r="B41" t="str">
            <v>COL</v>
          </cell>
        </row>
        <row r="42">
          <cell r="B42" t="str">
            <v>COM</v>
          </cell>
        </row>
        <row r="43">
          <cell r="B43" t="str">
            <v>COG</v>
          </cell>
        </row>
        <row r="44">
          <cell r="B44" t="str">
            <v>COD</v>
          </cell>
        </row>
        <row r="45">
          <cell r="B45" t="str">
            <v>CRI</v>
          </cell>
        </row>
        <row r="46">
          <cell r="B46" t="str">
            <v>CIV</v>
          </cell>
        </row>
        <row r="47">
          <cell r="B47" t="str">
            <v>HRV</v>
          </cell>
        </row>
        <row r="48">
          <cell r="B48" t="str">
            <v>CUB</v>
          </cell>
        </row>
        <row r="49">
          <cell r="B49" t="str">
            <v>CYP</v>
          </cell>
        </row>
        <row r="50">
          <cell r="B50" t="str">
            <v>CZE</v>
          </cell>
        </row>
        <row r="51">
          <cell r="B51" t="str">
            <v>DNK</v>
          </cell>
        </row>
        <row r="52">
          <cell r="B52" t="str">
            <v>DJI</v>
          </cell>
        </row>
        <row r="53">
          <cell r="B53" t="str">
            <v>DMA</v>
          </cell>
        </row>
        <row r="54">
          <cell r="B54" t="str">
            <v>DOM</v>
          </cell>
        </row>
        <row r="55">
          <cell r="B55" t="str">
            <v>ECU</v>
          </cell>
        </row>
        <row r="56">
          <cell r="B56" t="str">
            <v>EGY</v>
          </cell>
        </row>
        <row r="57">
          <cell r="B57" t="str">
            <v>SLV</v>
          </cell>
        </row>
        <row r="58">
          <cell r="B58" t="str">
            <v>GNQ</v>
          </cell>
        </row>
        <row r="59">
          <cell r="B59" t="str">
            <v>ERI</v>
          </cell>
        </row>
        <row r="60">
          <cell r="B60" t="str">
            <v>EST</v>
          </cell>
        </row>
        <row r="61">
          <cell r="B61" t="str">
            <v>SWZ</v>
          </cell>
        </row>
        <row r="62">
          <cell r="B62" t="str">
            <v>ETH</v>
          </cell>
        </row>
        <row r="63">
          <cell r="B63" t="str">
            <v>FJI</v>
          </cell>
        </row>
        <row r="64">
          <cell r="B64" t="str">
            <v>FIN</v>
          </cell>
        </row>
        <row r="65">
          <cell r="B65" t="str">
            <v>FRA</v>
          </cell>
        </row>
        <row r="66">
          <cell r="B66" t="str">
            <v>GAB</v>
          </cell>
        </row>
        <row r="67">
          <cell r="B67" t="str">
            <v>GMB</v>
          </cell>
        </row>
        <row r="68">
          <cell r="B68" t="str">
            <v>GEO</v>
          </cell>
        </row>
        <row r="69">
          <cell r="B69" t="str">
            <v>DEU</v>
          </cell>
        </row>
        <row r="70">
          <cell r="B70" t="str">
            <v>GHA</v>
          </cell>
        </row>
        <row r="71">
          <cell r="B71" t="str">
            <v>GRC</v>
          </cell>
        </row>
        <row r="72">
          <cell r="B72" t="str">
            <v>GRD</v>
          </cell>
        </row>
        <row r="73">
          <cell r="B73" t="str">
            <v>GTM</v>
          </cell>
        </row>
        <row r="74">
          <cell r="B74" t="str">
            <v>GIN</v>
          </cell>
        </row>
        <row r="75">
          <cell r="B75" t="str">
            <v>GNB</v>
          </cell>
        </row>
        <row r="76">
          <cell r="B76" t="str">
            <v>GUY</v>
          </cell>
        </row>
        <row r="77">
          <cell r="B77" t="str">
            <v>HTI</v>
          </cell>
        </row>
        <row r="78">
          <cell r="B78" t="str">
            <v>HND</v>
          </cell>
        </row>
        <row r="79">
          <cell r="B79" t="str">
            <v>HUN</v>
          </cell>
        </row>
        <row r="80">
          <cell r="B80" t="str">
            <v>ISL</v>
          </cell>
        </row>
        <row r="81">
          <cell r="B81" t="str">
            <v>IND</v>
          </cell>
        </row>
        <row r="82">
          <cell r="B82" t="str">
            <v>IDN</v>
          </cell>
        </row>
        <row r="83">
          <cell r="B83" t="str">
            <v>IRN</v>
          </cell>
        </row>
        <row r="84">
          <cell r="B84" t="str">
            <v>IRQ</v>
          </cell>
        </row>
        <row r="85">
          <cell r="B85" t="str">
            <v>IRL</v>
          </cell>
        </row>
        <row r="86">
          <cell r="B86" t="str">
            <v>ISR</v>
          </cell>
        </row>
        <row r="87">
          <cell r="B87" t="str">
            <v>ITA</v>
          </cell>
        </row>
        <row r="88">
          <cell r="B88" t="str">
            <v>JAM</v>
          </cell>
        </row>
        <row r="89">
          <cell r="B89" t="str">
            <v>JPN</v>
          </cell>
        </row>
        <row r="90">
          <cell r="B90" t="str">
            <v>JOR</v>
          </cell>
        </row>
        <row r="91">
          <cell r="B91" t="str">
            <v>KAZ</v>
          </cell>
        </row>
        <row r="92">
          <cell r="B92" t="str">
            <v>KEN</v>
          </cell>
        </row>
        <row r="93">
          <cell r="B93" t="str">
            <v>KIR</v>
          </cell>
        </row>
        <row r="94">
          <cell r="B94" t="str">
            <v>PRK</v>
          </cell>
        </row>
        <row r="95">
          <cell r="B95" t="str">
            <v>KOR</v>
          </cell>
        </row>
        <row r="96">
          <cell r="B96" t="str">
            <v>KWT</v>
          </cell>
        </row>
        <row r="97">
          <cell r="B97" t="str">
            <v>KGZ</v>
          </cell>
        </row>
        <row r="98">
          <cell r="B98" t="str">
            <v>LAO</v>
          </cell>
        </row>
        <row r="99">
          <cell r="B99" t="str">
            <v>LVA</v>
          </cell>
        </row>
        <row r="100">
          <cell r="B100" t="str">
            <v>LBN</v>
          </cell>
        </row>
        <row r="101">
          <cell r="B101" t="str">
            <v>LSO</v>
          </cell>
        </row>
        <row r="102">
          <cell r="B102" t="str">
            <v>LBR</v>
          </cell>
        </row>
        <row r="103">
          <cell r="B103" t="str">
            <v>LBY</v>
          </cell>
        </row>
        <row r="104">
          <cell r="B104" t="str">
            <v>LIE</v>
          </cell>
        </row>
        <row r="105">
          <cell r="B105" t="str">
            <v>LTU</v>
          </cell>
        </row>
        <row r="106">
          <cell r="B106" t="str">
            <v>LUX</v>
          </cell>
        </row>
        <row r="107">
          <cell r="B107" t="str">
            <v>MDG</v>
          </cell>
        </row>
        <row r="108">
          <cell r="B108" t="str">
            <v>MWI</v>
          </cell>
        </row>
        <row r="109">
          <cell r="B109" t="str">
            <v>MYS</v>
          </cell>
        </row>
        <row r="110">
          <cell r="B110" t="str">
            <v>MDV</v>
          </cell>
        </row>
        <row r="111">
          <cell r="B111" t="str">
            <v>MLI</v>
          </cell>
        </row>
        <row r="112">
          <cell r="B112" t="str">
            <v>MLT</v>
          </cell>
        </row>
        <row r="113">
          <cell r="B113" t="str">
            <v>MHL</v>
          </cell>
        </row>
        <row r="114">
          <cell r="B114" t="str">
            <v>MRT</v>
          </cell>
        </row>
        <row r="115">
          <cell r="B115" t="str">
            <v>MUS</v>
          </cell>
        </row>
        <row r="116">
          <cell r="B116" t="str">
            <v>MEX</v>
          </cell>
        </row>
        <row r="117">
          <cell r="B117" t="str">
            <v>FSM</v>
          </cell>
        </row>
        <row r="118">
          <cell r="B118" t="str">
            <v>MDA</v>
          </cell>
        </row>
        <row r="119">
          <cell r="B119" t="str">
            <v>MNG</v>
          </cell>
        </row>
        <row r="120">
          <cell r="B120" t="str">
            <v>MNE</v>
          </cell>
        </row>
        <row r="121">
          <cell r="B121" t="str">
            <v>MAR</v>
          </cell>
        </row>
        <row r="122">
          <cell r="B122" t="str">
            <v>MOZ</v>
          </cell>
        </row>
        <row r="123">
          <cell r="B123" t="str">
            <v>MMR</v>
          </cell>
        </row>
        <row r="124">
          <cell r="B124" t="str">
            <v>NAM</v>
          </cell>
        </row>
        <row r="125">
          <cell r="B125" t="str">
            <v>NRU</v>
          </cell>
        </row>
        <row r="126">
          <cell r="B126" t="str">
            <v>NPL</v>
          </cell>
        </row>
        <row r="127">
          <cell r="B127" t="str">
            <v>NLD</v>
          </cell>
        </row>
        <row r="128">
          <cell r="B128" t="str">
            <v>NZL</v>
          </cell>
        </row>
        <row r="129">
          <cell r="B129" t="str">
            <v>NIC</v>
          </cell>
        </row>
        <row r="130">
          <cell r="B130" t="str">
            <v>NER</v>
          </cell>
        </row>
        <row r="131">
          <cell r="B131" t="str">
            <v>NGA</v>
          </cell>
        </row>
        <row r="132">
          <cell r="B132" t="str">
            <v>MKD</v>
          </cell>
        </row>
        <row r="133">
          <cell r="B133" t="str">
            <v>NOR</v>
          </cell>
        </row>
        <row r="134">
          <cell r="B134" t="str">
            <v>OMN</v>
          </cell>
        </row>
        <row r="135">
          <cell r="B135" t="str">
            <v>PAK</v>
          </cell>
        </row>
        <row r="136">
          <cell r="B136" t="str">
            <v>PLW</v>
          </cell>
        </row>
        <row r="137">
          <cell r="B137" t="str">
            <v>PSE</v>
          </cell>
        </row>
        <row r="138">
          <cell r="B138" t="str">
            <v>PAN</v>
          </cell>
        </row>
        <row r="139">
          <cell r="B139" t="str">
            <v>PNG</v>
          </cell>
        </row>
        <row r="140">
          <cell r="B140" t="str">
            <v>PRY</v>
          </cell>
        </row>
        <row r="141">
          <cell r="B141" t="str">
            <v>PER</v>
          </cell>
        </row>
        <row r="142">
          <cell r="B142" t="str">
            <v>PHL</v>
          </cell>
        </row>
        <row r="143">
          <cell r="B143" t="str">
            <v>POL</v>
          </cell>
        </row>
        <row r="144">
          <cell r="B144" t="str">
            <v>PRT</v>
          </cell>
        </row>
        <row r="145">
          <cell r="B145" t="str">
            <v>QAT</v>
          </cell>
        </row>
        <row r="146">
          <cell r="B146" t="str">
            <v>ROU</v>
          </cell>
        </row>
        <row r="147">
          <cell r="B147" t="str">
            <v>RUS</v>
          </cell>
        </row>
        <row r="148">
          <cell r="B148" t="str">
            <v>RWA</v>
          </cell>
        </row>
        <row r="149">
          <cell r="B149" t="str">
            <v>KNA</v>
          </cell>
        </row>
        <row r="150">
          <cell r="B150" t="str">
            <v>LCA</v>
          </cell>
        </row>
        <row r="151">
          <cell r="B151" t="str">
            <v>VCT</v>
          </cell>
        </row>
        <row r="152">
          <cell r="B152" t="str">
            <v>WSM</v>
          </cell>
        </row>
        <row r="153">
          <cell r="B153" t="str">
            <v>STP</v>
          </cell>
        </row>
        <row r="154">
          <cell r="B154" t="str">
            <v>SAU</v>
          </cell>
        </row>
        <row r="155">
          <cell r="B155" t="str">
            <v>SEN</v>
          </cell>
        </row>
        <row r="156">
          <cell r="B156" t="str">
            <v>SRB</v>
          </cell>
        </row>
        <row r="157">
          <cell r="B157" t="str">
            <v>SYC</v>
          </cell>
        </row>
        <row r="158">
          <cell r="B158" t="str">
            <v>SLE</v>
          </cell>
        </row>
        <row r="159">
          <cell r="B159" t="str">
            <v>SGP</v>
          </cell>
        </row>
        <row r="160">
          <cell r="B160" t="str">
            <v>SVK</v>
          </cell>
        </row>
        <row r="161">
          <cell r="B161" t="str">
            <v>SVN</v>
          </cell>
        </row>
        <row r="162">
          <cell r="B162" t="str">
            <v>SLB</v>
          </cell>
        </row>
        <row r="163">
          <cell r="B163" t="str">
            <v>SOM</v>
          </cell>
        </row>
        <row r="164">
          <cell r="B164" t="str">
            <v>ZAF</v>
          </cell>
        </row>
        <row r="165">
          <cell r="B165" t="str">
            <v>SSD</v>
          </cell>
        </row>
        <row r="166">
          <cell r="B166" t="str">
            <v>ESP</v>
          </cell>
        </row>
        <row r="167">
          <cell r="B167" t="str">
            <v>LKA</v>
          </cell>
        </row>
        <row r="168">
          <cell r="B168" t="str">
            <v>SDN</v>
          </cell>
        </row>
        <row r="169">
          <cell r="B169" t="str">
            <v>SUR</v>
          </cell>
        </row>
        <row r="170">
          <cell r="B170" t="str">
            <v>SWE</v>
          </cell>
        </row>
        <row r="171">
          <cell r="B171" t="str">
            <v>CHE</v>
          </cell>
        </row>
        <row r="172">
          <cell r="B172" t="str">
            <v>SYR</v>
          </cell>
        </row>
        <row r="173">
          <cell r="B173" t="str">
            <v>TJK</v>
          </cell>
        </row>
        <row r="174">
          <cell r="B174" t="str">
            <v>TZA</v>
          </cell>
        </row>
        <row r="175">
          <cell r="B175" t="str">
            <v>THA</v>
          </cell>
        </row>
        <row r="176">
          <cell r="B176" t="str">
            <v>TLS</v>
          </cell>
        </row>
        <row r="177">
          <cell r="B177" t="str">
            <v>TGO</v>
          </cell>
        </row>
        <row r="178">
          <cell r="B178" t="str">
            <v>TON</v>
          </cell>
        </row>
        <row r="179">
          <cell r="B179" t="str">
            <v>TTO</v>
          </cell>
        </row>
        <row r="180">
          <cell r="B180" t="str">
            <v>TUN</v>
          </cell>
        </row>
        <row r="181">
          <cell r="B181" t="str">
            <v>TUR</v>
          </cell>
        </row>
        <row r="182">
          <cell r="B182" t="str">
            <v>TKM</v>
          </cell>
        </row>
        <row r="183">
          <cell r="B183" t="str">
            <v>TUV</v>
          </cell>
        </row>
        <row r="184">
          <cell r="B184" t="str">
            <v>UGA</v>
          </cell>
        </row>
        <row r="185">
          <cell r="B185" t="str">
            <v>UKR</v>
          </cell>
        </row>
        <row r="186">
          <cell r="B186" t="str">
            <v>ARE</v>
          </cell>
        </row>
        <row r="187">
          <cell r="B187" t="str">
            <v>GBR</v>
          </cell>
        </row>
        <row r="188">
          <cell r="B188" t="str">
            <v>USA</v>
          </cell>
        </row>
        <row r="189">
          <cell r="B189" t="str">
            <v>URY</v>
          </cell>
        </row>
        <row r="190">
          <cell r="B190" t="str">
            <v>UZB</v>
          </cell>
        </row>
        <row r="191">
          <cell r="B191" t="str">
            <v>VUT</v>
          </cell>
        </row>
        <row r="192">
          <cell r="B192" t="str">
            <v>VEN</v>
          </cell>
        </row>
        <row r="193">
          <cell r="B193" t="str">
            <v>VNM</v>
          </cell>
        </row>
        <row r="194">
          <cell r="B194" t="str">
            <v>YEM</v>
          </cell>
        </row>
        <row r="195">
          <cell r="B195" t="str">
            <v>ZMB</v>
          </cell>
        </row>
        <row r="196">
          <cell r="B196" t="str">
            <v>ZWE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je Ute Lehmann" refreshedDate="43635.466540162037" createdVersion="6" refreshedVersion="6" minRefreshableVersion="3" recordCount="735" xr:uid="{EB4953D0-43A9-445D-840B-E6E6AB9E8A41}">
  <cacheSource type="worksheet">
    <worksheetSource ref="A1:H736" sheet="OECD VAW "/>
  </cacheSource>
  <cacheFields count="8">
    <cacheField name="LOCATION" numFmtId="0">
      <sharedItems count="163">
        <s v="AUS"/>
        <s v="AUT"/>
        <s v="BEL"/>
        <s v="CAN"/>
        <s v="CZE"/>
        <s v="DNK"/>
        <s v="FIN"/>
        <s v="FRA"/>
        <s v="DEU"/>
        <s v="GRC"/>
        <s v="HUN"/>
        <s v="ISL"/>
        <s v="IRL"/>
        <s v="ITA"/>
        <s v="JPN"/>
        <s v="KOR"/>
        <s v="LUX"/>
        <s v="MEX"/>
        <s v="NLD"/>
        <s v="NZL"/>
        <s v="NOR"/>
        <s v="POL"/>
        <s v="PRT"/>
        <s v="SVK"/>
        <s v="ESP"/>
        <s v="SWE"/>
        <s v="CHE"/>
        <s v="TUR"/>
        <s v="GBR"/>
        <s v="USA"/>
        <s v="ALB"/>
        <s v="DZA"/>
        <s v="ARG"/>
        <s v="ARM"/>
        <s v="AZE"/>
        <s v="BGD"/>
        <s v="BLR"/>
        <s v="BIH"/>
        <s v="BRA"/>
        <s v="BGR"/>
        <s v="KHM"/>
        <s v="CHL"/>
        <s v="CHN"/>
        <s v="COL"/>
        <s v="HRV"/>
        <s v="CYP"/>
        <s v="EGY"/>
        <s v="EST"/>
        <s v="ETH"/>
        <s v="GEO"/>
        <s v="GHA"/>
        <s v="HTI"/>
        <s v="HKG"/>
        <s v="IND"/>
        <s v="IDN"/>
        <s v="IRN"/>
        <s v="ISR"/>
        <s v="KAZ"/>
        <s v="LVA"/>
        <s v="LTU"/>
        <s v="MKD"/>
        <s v="MYS"/>
        <s v="MDA"/>
        <s v="MOZ"/>
        <s v="NGA"/>
        <s v="PAK"/>
        <s v="PRY"/>
        <s v="PER"/>
        <s v="PHL"/>
        <s v="ROU"/>
        <s v="RUS"/>
        <s v="SAU"/>
        <s v="SGP"/>
        <s v="SVN"/>
        <s v="ZAF"/>
        <s v="SDN"/>
        <s v="TZA"/>
        <s v="THA"/>
        <s v="UKR"/>
        <s v="ARE"/>
        <s v="URY"/>
        <s v="VNM"/>
        <s v="ZMB"/>
        <s v="SRB"/>
        <s v="AFG"/>
        <s v="AGO"/>
        <s v="BHR"/>
        <s v="BEN"/>
        <s v="BTN"/>
        <s v="BOL"/>
        <s v="BWA"/>
        <s v="BFA"/>
        <s v="BDI"/>
        <s v="CMR"/>
        <s v="CAF"/>
        <s v="TCD"/>
        <s v="COG"/>
        <s v="CRI"/>
        <s v="CIV"/>
        <s v="CUB"/>
        <s v="PRK"/>
        <s v="COD"/>
        <s v="DOM"/>
        <s v="ECU"/>
        <s v="SLV"/>
        <s v="GNQ"/>
        <s v="ERI"/>
        <s v="FJI"/>
        <s v="GAB"/>
        <s v="GMB"/>
        <s v="GTM"/>
        <s v="GIN"/>
        <s v="GNB"/>
        <s v="HND"/>
        <s v="IRQ"/>
        <s v="JAM"/>
        <s v="JOR"/>
        <s v="KEN"/>
        <s v="KWT"/>
        <s v="KGZ"/>
        <s v="LAO"/>
        <s v="LBN"/>
        <s v="LSO"/>
        <s v="LBR"/>
        <s v="LBY"/>
        <s v="MDG"/>
        <s v="MWI"/>
        <s v="MLI"/>
        <s v="MRT"/>
        <s v="MUS"/>
        <s v="MNG"/>
        <s v="MAR"/>
        <s v="MMR"/>
        <s v="NAM"/>
        <s v="NPL"/>
        <s v="NIC"/>
        <s v="NER"/>
        <s v="PSE"/>
        <s v="OMN"/>
        <s v="PAN"/>
        <s v="PNG"/>
        <s v="QAT"/>
        <s v="RWA"/>
        <s v="SEN"/>
        <s v="SLE"/>
        <s v="SOM"/>
        <s v="LKA"/>
        <s v="SWZ"/>
        <s v="SYR"/>
        <s v="TJK"/>
        <s v="TLS"/>
        <s v="TGO"/>
        <s v="TTO"/>
        <s v="TUN"/>
        <s v="TKM"/>
        <s v="UGA"/>
        <s v="UZB"/>
        <s v="VEN"/>
        <s v="YEM"/>
        <s v="ZWE"/>
        <s v="MLT"/>
        <s v="TWN"/>
        <s v="MNE"/>
      </sharedItems>
    </cacheField>
    <cacheField name="INDICATOR" numFmtId="0">
      <sharedItems count="1">
        <s v="VIOLWOMEN"/>
      </sharedItems>
    </cacheField>
    <cacheField name="SUBJECT" numFmtId="0">
      <sharedItems count="5">
        <s v="LAWDOMVIOL"/>
        <s v="LAWRAPE"/>
        <s v="LAWSEXHARASS"/>
        <s v="ATTITUDEVIOL"/>
        <s v="PREVVIOLLIFETIME"/>
      </sharedItems>
    </cacheField>
    <cacheField name="MEASURE" numFmtId="0">
      <sharedItems/>
    </cacheField>
    <cacheField name="FREQUENCY" numFmtId="0">
      <sharedItems/>
    </cacheField>
    <cacheField name="TIME" numFmtId="0">
      <sharedItems containsSemiMixedTypes="0" containsString="0" containsNumber="1" containsInteger="1" minValue="2014" maxValue="2019" count="2">
        <n v="2014"/>
        <n v="2019"/>
      </sharedItems>
    </cacheField>
    <cacheField name="Value" numFmtId="0">
      <sharedItems containsSemiMixedTypes="0" containsString="0" containsNumber="1" minValue="0" maxValue="92"/>
    </cacheField>
    <cacheField name="Percentage (0-100) " numFmtId="0">
      <sharedItems containsSemiMixedTypes="0" containsString="0" containsNumber="1" containsInteger="1" minValue="0" maxValue="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5">
  <r>
    <x v="0"/>
    <x v="0"/>
    <x v="0"/>
    <s v="IDX"/>
    <s v="A"/>
    <x v="0"/>
    <n v="0.25"/>
    <n v="25"/>
  </r>
  <r>
    <x v="0"/>
    <x v="0"/>
    <x v="1"/>
    <s v="IDX"/>
    <s v="A"/>
    <x v="0"/>
    <n v="0"/>
    <n v="0"/>
  </r>
  <r>
    <x v="0"/>
    <x v="0"/>
    <x v="2"/>
    <s v="IDX"/>
    <s v="A"/>
    <x v="0"/>
    <n v="0.5"/>
    <n v="50"/>
  </r>
  <r>
    <x v="1"/>
    <x v="0"/>
    <x v="0"/>
    <s v="IDX"/>
    <s v="A"/>
    <x v="0"/>
    <n v="0"/>
    <n v="0"/>
  </r>
  <r>
    <x v="1"/>
    <x v="0"/>
    <x v="1"/>
    <s v="IDX"/>
    <s v="A"/>
    <x v="0"/>
    <n v="0"/>
    <n v="0"/>
  </r>
  <r>
    <x v="1"/>
    <x v="0"/>
    <x v="2"/>
    <s v="IDX"/>
    <s v="A"/>
    <x v="0"/>
    <n v="0"/>
    <n v="0"/>
  </r>
  <r>
    <x v="2"/>
    <x v="0"/>
    <x v="0"/>
    <s v="IDX"/>
    <s v="A"/>
    <x v="0"/>
    <n v="0"/>
    <n v="0"/>
  </r>
  <r>
    <x v="2"/>
    <x v="0"/>
    <x v="1"/>
    <s v="IDX"/>
    <s v="A"/>
    <x v="0"/>
    <n v="0"/>
    <n v="0"/>
  </r>
  <r>
    <x v="2"/>
    <x v="0"/>
    <x v="2"/>
    <s v="IDX"/>
    <s v="A"/>
    <x v="0"/>
    <n v="0"/>
    <n v="0"/>
  </r>
  <r>
    <x v="3"/>
    <x v="0"/>
    <x v="0"/>
    <s v="IDX"/>
    <s v="A"/>
    <x v="0"/>
    <n v="0"/>
    <n v="0"/>
  </r>
  <r>
    <x v="3"/>
    <x v="0"/>
    <x v="1"/>
    <s v="IDX"/>
    <s v="A"/>
    <x v="0"/>
    <n v="0"/>
    <n v="0"/>
  </r>
  <r>
    <x v="3"/>
    <x v="0"/>
    <x v="2"/>
    <s v="IDX"/>
    <s v="A"/>
    <x v="0"/>
    <n v="0"/>
    <n v="0"/>
  </r>
  <r>
    <x v="4"/>
    <x v="0"/>
    <x v="0"/>
    <s v="IDX"/>
    <s v="A"/>
    <x v="0"/>
    <n v="0"/>
    <n v="0"/>
  </r>
  <r>
    <x v="4"/>
    <x v="0"/>
    <x v="1"/>
    <s v="IDX"/>
    <s v="A"/>
    <x v="0"/>
    <n v="0.75"/>
    <n v="75"/>
  </r>
  <r>
    <x v="4"/>
    <x v="0"/>
    <x v="2"/>
    <s v="IDX"/>
    <s v="A"/>
    <x v="0"/>
    <n v="0.25"/>
    <n v="25"/>
  </r>
  <r>
    <x v="5"/>
    <x v="0"/>
    <x v="0"/>
    <s v="IDX"/>
    <s v="A"/>
    <x v="0"/>
    <n v="0"/>
    <n v="0"/>
  </r>
  <r>
    <x v="5"/>
    <x v="0"/>
    <x v="1"/>
    <s v="IDX"/>
    <s v="A"/>
    <x v="0"/>
    <n v="0.25"/>
    <n v="25"/>
  </r>
  <r>
    <x v="5"/>
    <x v="0"/>
    <x v="2"/>
    <s v="IDX"/>
    <s v="A"/>
    <x v="0"/>
    <n v="0"/>
    <n v="0"/>
  </r>
  <r>
    <x v="6"/>
    <x v="0"/>
    <x v="0"/>
    <s v="IDX"/>
    <s v="A"/>
    <x v="0"/>
    <n v="0.25"/>
    <n v="25"/>
  </r>
  <r>
    <x v="6"/>
    <x v="0"/>
    <x v="1"/>
    <s v="IDX"/>
    <s v="A"/>
    <x v="0"/>
    <n v="0"/>
    <n v="0"/>
  </r>
  <r>
    <x v="6"/>
    <x v="0"/>
    <x v="2"/>
    <s v="IDX"/>
    <s v="A"/>
    <x v="0"/>
    <n v="0"/>
    <n v="0"/>
  </r>
  <r>
    <x v="7"/>
    <x v="0"/>
    <x v="0"/>
    <s v="IDX"/>
    <s v="A"/>
    <x v="0"/>
    <n v="0"/>
    <n v="0"/>
  </r>
  <r>
    <x v="7"/>
    <x v="0"/>
    <x v="1"/>
    <s v="IDX"/>
    <s v="A"/>
    <x v="0"/>
    <n v="0"/>
    <n v="0"/>
  </r>
  <r>
    <x v="7"/>
    <x v="0"/>
    <x v="2"/>
    <s v="IDX"/>
    <s v="A"/>
    <x v="0"/>
    <n v="0"/>
    <n v="0"/>
  </r>
  <r>
    <x v="8"/>
    <x v="0"/>
    <x v="0"/>
    <s v="IDX"/>
    <s v="A"/>
    <x v="0"/>
    <n v="0.5"/>
    <n v="50"/>
  </r>
  <r>
    <x v="8"/>
    <x v="0"/>
    <x v="1"/>
    <s v="IDX"/>
    <s v="A"/>
    <x v="0"/>
    <n v="0"/>
    <n v="0"/>
  </r>
  <r>
    <x v="8"/>
    <x v="0"/>
    <x v="2"/>
    <s v="IDX"/>
    <s v="A"/>
    <x v="0"/>
    <n v="0.25"/>
    <n v="25"/>
  </r>
  <r>
    <x v="9"/>
    <x v="0"/>
    <x v="0"/>
    <s v="IDX"/>
    <s v="A"/>
    <x v="0"/>
    <n v="0.25"/>
    <n v="25"/>
  </r>
  <r>
    <x v="9"/>
    <x v="0"/>
    <x v="1"/>
    <s v="IDX"/>
    <s v="A"/>
    <x v="0"/>
    <n v="0"/>
    <n v="0"/>
  </r>
  <r>
    <x v="9"/>
    <x v="0"/>
    <x v="2"/>
    <s v="IDX"/>
    <s v="A"/>
    <x v="0"/>
    <n v="0"/>
    <n v="0"/>
  </r>
  <r>
    <x v="10"/>
    <x v="0"/>
    <x v="0"/>
    <s v="IDX"/>
    <s v="A"/>
    <x v="0"/>
    <n v="0.5"/>
    <n v="50"/>
  </r>
  <r>
    <x v="10"/>
    <x v="0"/>
    <x v="1"/>
    <s v="IDX"/>
    <s v="A"/>
    <x v="0"/>
    <n v="0.5"/>
    <n v="50"/>
  </r>
  <r>
    <x v="10"/>
    <x v="0"/>
    <x v="2"/>
    <s v="IDX"/>
    <s v="A"/>
    <x v="0"/>
    <n v="0.5"/>
    <n v="50"/>
  </r>
  <r>
    <x v="11"/>
    <x v="0"/>
    <x v="0"/>
    <s v="IDX"/>
    <s v="A"/>
    <x v="0"/>
    <n v="0.5"/>
    <n v="50"/>
  </r>
  <r>
    <x v="11"/>
    <x v="0"/>
    <x v="1"/>
    <s v="IDX"/>
    <s v="A"/>
    <x v="0"/>
    <n v="0.25"/>
    <n v="25"/>
  </r>
  <r>
    <x v="11"/>
    <x v="0"/>
    <x v="2"/>
    <s v="IDX"/>
    <s v="A"/>
    <x v="0"/>
    <n v="0"/>
    <n v="0"/>
  </r>
  <r>
    <x v="12"/>
    <x v="0"/>
    <x v="0"/>
    <s v="IDX"/>
    <s v="A"/>
    <x v="0"/>
    <n v="0"/>
    <n v="0"/>
  </r>
  <r>
    <x v="12"/>
    <x v="0"/>
    <x v="1"/>
    <s v="IDX"/>
    <s v="A"/>
    <x v="0"/>
    <n v="0"/>
    <n v="0"/>
  </r>
  <r>
    <x v="12"/>
    <x v="0"/>
    <x v="2"/>
    <s v="IDX"/>
    <s v="A"/>
    <x v="0"/>
    <n v="0"/>
    <n v="0"/>
  </r>
  <r>
    <x v="13"/>
    <x v="0"/>
    <x v="0"/>
    <s v="IDX"/>
    <s v="A"/>
    <x v="0"/>
    <n v="0.25"/>
    <n v="25"/>
  </r>
  <r>
    <x v="13"/>
    <x v="0"/>
    <x v="1"/>
    <s v="IDX"/>
    <s v="A"/>
    <x v="0"/>
    <n v="0"/>
    <n v="0"/>
  </r>
  <r>
    <x v="13"/>
    <x v="0"/>
    <x v="2"/>
    <s v="IDX"/>
    <s v="A"/>
    <x v="0"/>
    <n v="0.5"/>
    <n v="50"/>
  </r>
  <r>
    <x v="14"/>
    <x v="0"/>
    <x v="0"/>
    <s v="IDX"/>
    <s v="A"/>
    <x v="0"/>
    <n v="0.25"/>
    <n v="25"/>
  </r>
  <r>
    <x v="14"/>
    <x v="0"/>
    <x v="1"/>
    <s v="IDX"/>
    <s v="A"/>
    <x v="0"/>
    <n v="0.5"/>
    <n v="50"/>
  </r>
  <r>
    <x v="14"/>
    <x v="0"/>
    <x v="2"/>
    <s v="IDX"/>
    <s v="A"/>
    <x v="0"/>
    <n v="0.5"/>
    <n v="50"/>
  </r>
  <r>
    <x v="15"/>
    <x v="0"/>
    <x v="0"/>
    <s v="IDX"/>
    <s v="A"/>
    <x v="0"/>
    <n v="0"/>
    <n v="0"/>
  </r>
  <r>
    <x v="15"/>
    <x v="0"/>
    <x v="1"/>
    <s v="IDX"/>
    <s v="A"/>
    <x v="0"/>
    <n v="0.5"/>
    <n v="50"/>
  </r>
  <r>
    <x v="15"/>
    <x v="0"/>
    <x v="2"/>
    <s v="IDX"/>
    <s v="A"/>
    <x v="0"/>
    <n v="0"/>
    <n v="0"/>
  </r>
  <r>
    <x v="16"/>
    <x v="0"/>
    <x v="0"/>
    <s v="IDX"/>
    <s v="A"/>
    <x v="0"/>
    <n v="0"/>
    <n v="0"/>
  </r>
  <r>
    <x v="16"/>
    <x v="0"/>
    <x v="1"/>
    <s v="IDX"/>
    <s v="A"/>
    <x v="0"/>
    <n v="0"/>
    <n v="0"/>
  </r>
  <r>
    <x v="16"/>
    <x v="0"/>
    <x v="2"/>
    <s v="IDX"/>
    <s v="A"/>
    <x v="0"/>
    <n v="0"/>
    <n v="0"/>
  </r>
  <r>
    <x v="17"/>
    <x v="0"/>
    <x v="0"/>
    <s v="IDX"/>
    <s v="A"/>
    <x v="0"/>
    <n v="0"/>
    <n v="0"/>
  </r>
  <r>
    <x v="17"/>
    <x v="0"/>
    <x v="1"/>
    <s v="IDX"/>
    <s v="A"/>
    <x v="0"/>
    <n v="0"/>
    <n v="0"/>
  </r>
  <r>
    <x v="17"/>
    <x v="0"/>
    <x v="2"/>
    <s v="IDX"/>
    <s v="A"/>
    <x v="0"/>
    <n v="0.5"/>
    <n v="50"/>
  </r>
  <r>
    <x v="18"/>
    <x v="0"/>
    <x v="0"/>
    <s v="IDX"/>
    <s v="A"/>
    <x v="0"/>
    <n v="0.5"/>
    <n v="50"/>
  </r>
  <r>
    <x v="18"/>
    <x v="0"/>
    <x v="1"/>
    <s v="IDX"/>
    <s v="A"/>
    <x v="0"/>
    <n v="0.25"/>
    <n v="25"/>
  </r>
  <r>
    <x v="18"/>
    <x v="0"/>
    <x v="2"/>
    <s v="IDX"/>
    <s v="A"/>
    <x v="0"/>
    <n v="0"/>
    <n v="0"/>
  </r>
  <r>
    <x v="19"/>
    <x v="0"/>
    <x v="0"/>
    <s v="IDX"/>
    <s v="A"/>
    <x v="0"/>
    <n v="0.25"/>
    <n v="25"/>
  </r>
  <r>
    <x v="19"/>
    <x v="0"/>
    <x v="1"/>
    <s v="IDX"/>
    <s v="A"/>
    <x v="0"/>
    <n v="0"/>
    <n v="0"/>
  </r>
  <r>
    <x v="19"/>
    <x v="0"/>
    <x v="2"/>
    <s v="IDX"/>
    <s v="A"/>
    <x v="0"/>
    <n v="0"/>
    <n v="0"/>
  </r>
  <r>
    <x v="20"/>
    <x v="0"/>
    <x v="0"/>
    <s v="IDX"/>
    <s v="A"/>
    <x v="0"/>
    <n v="0"/>
    <n v="0"/>
  </r>
  <r>
    <x v="20"/>
    <x v="0"/>
    <x v="1"/>
    <s v="IDX"/>
    <s v="A"/>
    <x v="0"/>
    <n v="0.5"/>
    <n v="50"/>
  </r>
  <r>
    <x v="20"/>
    <x v="0"/>
    <x v="2"/>
    <s v="IDX"/>
    <s v="A"/>
    <x v="0"/>
    <n v="0.25"/>
    <n v="25"/>
  </r>
  <r>
    <x v="21"/>
    <x v="0"/>
    <x v="0"/>
    <s v="IDX"/>
    <s v="A"/>
    <x v="0"/>
    <n v="0.25"/>
    <n v="25"/>
  </r>
  <r>
    <x v="21"/>
    <x v="0"/>
    <x v="1"/>
    <s v="IDX"/>
    <s v="A"/>
    <x v="0"/>
    <n v="0"/>
    <n v="0"/>
  </r>
  <r>
    <x v="21"/>
    <x v="0"/>
    <x v="2"/>
    <s v="IDX"/>
    <s v="A"/>
    <x v="0"/>
    <n v="0.25"/>
    <n v="25"/>
  </r>
  <r>
    <x v="22"/>
    <x v="0"/>
    <x v="0"/>
    <s v="IDX"/>
    <s v="A"/>
    <x v="0"/>
    <n v="0"/>
    <n v="0"/>
  </r>
  <r>
    <x v="22"/>
    <x v="0"/>
    <x v="1"/>
    <s v="IDX"/>
    <s v="A"/>
    <x v="0"/>
    <n v="0.25"/>
    <n v="25"/>
  </r>
  <r>
    <x v="22"/>
    <x v="0"/>
    <x v="2"/>
    <s v="IDX"/>
    <s v="A"/>
    <x v="0"/>
    <n v="0"/>
    <n v="0"/>
  </r>
  <r>
    <x v="23"/>
    <x v="0"/>
    <x v="0"/>
    <s v="IDX"/>
    <s v="A"/>
    <x v="0"/>
    <n v="0.25"/>
    <n v="25"/>
  </r>
  <r>
    <x v="23"/>
    <x v="0"/>
    <x v="1"/>
    <s v="IDX"/>
    <s v="A"/>
    <x v="0"/>
    <n v="0"/>
    <n v="0"/>
  </r>
  <r>
    <x v="23"/>
    <x v="0"/>
    <x v="2"/>
    <s v="IDX"/>
    <s v="A"/>
    <x v="0"/>
    <n v="0.5"/>
    <n v="50"/>
  </r>
  <r>
    <x v="24"/>
    <x v="0"/>
    <x v="0"/>
    <s v="IDX"/>
    <s v="A"/>
    <x v="0"/>
    <n v="0.25"/>
    <n v="25"/>
  </r>
  <r>
    <x v="24"/>
    <x v="0"/>
    <x v="1"/>
    <s v="IDX"/>
    <s v="A"/>
    <x v="0"/>
    <n v="0"/>
    <n v="0"/>
  </r>
  <r>
    <x v="24"/>
    <x v="0"/>
    <x v="2"/>
    <s v="IDX"/>
    <s v="A"/>
    <x v="0"/>
    <n v="0"/>
    <n v="0"/>
  </r>
  <r>
    <x v="25"/>
    <x v="0"/>
    <x v="0"/>
    <s v="IDX"/>
    <s v="A"/>
    <x v="0"/>
    <n v="0"/>
    <n v="0"/>
  </r>
  <r>
    <x v="25"/>
    <x v="0"/>
    <x v="1"/>
    <s v="IDX"/>
    <s v="A"/>
    <x v="0"/>
    <n v="0"/>
    <n v="0"/>
  </r>
  <r>
    <x v="25"/>
    <x v="0"/>
    <x v="2"/>
    <s v="IDX"/>
    <s v="A"/>
    <x v="0"/>
    <n v="0.25"/>
    <n v="25"/>
  </r>
  <r>
    <x v="26"/>
    <x v="0"/>
    <x v="0"/>
    <s v="IDX"/>
    <s v="A"/>
    <x v="0"/>
    <n v="0.5"/>
    <n v="50"/>
  </r>
  <r>
    <x v="26"/>
    <x v="0"/>
    <x v="1"/>
    <s v="IDX"/>
    <s v="A"/>
    <x v="0"/>
    <n v="0"/>
    <n v="0"/>
  </r>
  <r>
    <x v="26"/>
    <x v="0"/>
    <x v="2"/>
    <s v="IDX"/>
    <s v="A"/>
    <x v="0"/>
    <n v="0"/>
    <n v="0"/>
  </r>
  <r>
    <x v="27"/>
    <x v="0"/>
    <x v="0"/>
    <s v="IDX"/>
    <s v="A"/>
    <x v="0"/>
    <n v="0.25"/>
    <n v="25"/>
  </r>
  <r>
    <x v="27"/>
    <x v="0"/>
    <x v="1"/>
    <s v="IDX"/>
    <s v="A"/>
    <x v="0"/>
    <n v="0"/>
    <n v="0"/>
  </r>
  <r>
    <x v="27"/>
    <x v="0"/>
    <x v="2"/>
    <s v="IDX"/>
    <s v="A"/>
    <x v="0"/>
    <n v="0.25"/>
    <n v="25"/>
  </r>
  <r>
    <x v="28"/>
    <x v="0"/>
    <x v="0"/>
    <s v="IDX"/>
    <s v="A"/>
    <x v="0"/>
    <n v="0.25"/>
    <n v="25"/>
  </r>
  <r>
    <x v="28"/>
    <x v="0"/>
    <x v="1"/>
    <s v="IDX"/>
    <s v="A"/>
    <x v="0"/>
    <n v="0"/>
    <n v="0"/>
  </r>
  <r>
    <x v="28"/>
    <x v="0"/>
    <x v="2"/>
    <s v="IDX"/>
    <s v="A"/>
    <x v="0"/>
    <n v="0"/>
    <n v="0"/>
  </r>
  <r>
    <x v="29"/>
    <x v="0"/>
    <x v="0"/>
    <s v="IDX"/>
    <s v="A"/>
    <x v="0"/>
    <n v="0"/>
    <n v="0"/>
  </r>
  <r>
    <x v="29"/>
    <x v="0"/>
    <x v="1"/>
    <s v="IDX"/>
    <s v="A"/>
    <x v="0"/>
    <n v="0"/>
    <n v="0"/>
  </r>
  <r>
    <x v="29"/>
    <x v="0"/>
    <x v="2"/>
    <s v="IDX"/>
    <s v="A"/>
    <x v="0"/>
    <n v="0"/>
    <n v="0"/>
  </r>
  <r>
    <x v="30"/>
    <x v="0"/>
    <x v="0"/>
    <s v="IDX"/>
    <s v="A"/>
    <x v="0"/>
    <n v="0.25"/>
    <n v="25"/>
  </r>
  <r>
    <x v="30"/>
    <x v="0"/>
    <x v="1"/>
    <s v="IDX"/>
    <s v="A"/>
    <x v="0"/>
    <n v="0.5"/>
    <n v="50"/>
  </r>
  <r>
    <x v="30"/>
    <x v="0"/>
    <x v="2"/>
    <s v="IDX"/>
    <s v="A"/>
    <x v="0"/>
    <n v="0.25"/>
    <n v="25"/>
  </r>
  <r>
    <x v="31"/>
    <x v="0"/>
    <x v="0"/>
    <s v="IDX"/>
    <s v="A"/>
    <x v="0"/>
    <n v="0.75"/>
    <n v="75"/>
  </r>
  <r>
    <x v="31"/>
    <x v="0"/>
    <x v="1"/>
    <s v="IDX"/>
    <s v="A"/>
    <x v="0"/>
    <n v="0.75"/>
    <n v="75"/>
  </r>
  <r>
    <x v="31"/>
    <x v="0"/>
    <x v="2"/>
    <s v="IDX"/>
    <s v="A"/>
    <x v="0"/>
    <n v="0.5"/>
    <n v="50"/>
  </r>
  <r>
    <x v="32"/>
    <x v="0"/>
    <x v="0"/>
    <s v="IDX"/>
    <s v="A"/>
    <x v="0"/>
    <n v="0"/>
    <n v="0"/>
  </r>
  <r>
    <x v="32"/>
    <x v="0"/>
    <x v="1"/>
    <s v="IDX"/>
    <s v="A"/>
    <x v="0"/>
    <n v="0.25"/>
    <n v="25"/>
  </r>
  <r>
    <x v="32"/>
    <x v="0"/>
    <x v="2"/>
    <s v="IDX"/>
    <s v="A"/>
    <x v="0"/>
    <n v="0.25"/>
    <n v="25"/>
  </r>
  <r>
    <x v="33"/>
    <x v="0"/>
    <x v="0"/>
    <s v="IDX"/>
    <s v="A"/>
    <x v="0"/>
    <n v="1"/>
    <n v="1"/>
  </r>
  <r>
    <x v="33"/>
    <x v="0"/>
    <x v="1"/>
    <s v="IDX"/>
    <s v="A"/>
    <x v="0"/>
    <n v="0.75"/>
    <n v="75"/>
  </r>
  <r>
    <x v="33"/>
    <x v="0"/>
    <x v="2"/>
    <s v="IDX"/>
    <s v="A"/>
    <x v="0"/>
    <n v="0.5"/>
    <n v="50"/>
  </r>
  <r>
    <x v="34"/>
    <x v="0"/>
    <x v="0"/>
    <s v="IDX"/>
    <s v="A"/>
    <x v="0"/>
    <n v="0.25"/>
    <n v="25"/>
  </r>
  <r>
    <x v="34"/>
    <x v="0"/>
    <x v="1"/>
    <s v="IDX"/>
    <s v="A"/>
    <x v="0"/>
    <n v="0.5"/>
    <n v="50"/>
  </r>
  <r>
    <x v="34"/>
    <x v="0"/>
    <x v="2"/>
    <s v="IDX"/>
    <s v="A"/>
    <x v="0"/>
    <n v="0.5"/>
    <n v="50"/>
  </r>
  <r>
    <x v="35"/>
    <x v="0"/>
    <x v="0"/>
    <s v="IDX"/>
    <s v="A"/>
    <x v="0"/>
    <n v="0.25"/>
    <n v="25"/>
  </r>
  <r>
    <x v="35"/>
    <x v="0"/>
    <x v="1"/>
    <s v="IDX"/>
    <s v="A"/>
    <x v="0"/>
    <n v="0.75"/>
    <n v="75"/>
  </r>
  <r>
    <x v="35"/>
    <x v="0"/>
    <x v="2"/>
    <s v="IDX"/>
    <s v="A"/>
    <x v="0"/>
    <n v="0.25"/>
    <n v="25"/>
  </r>
  <r>
    <x v="36"/>
    <x v="0"/>
    <x v="0"/>
    <s v="IDX"/>
    <s v="A"/>
    <x v="0"/>
    <n v="0.25"/>
    <n v="25"/>
  </r>
  <r>
    <x v="36"/>
    <x v="0"/>
    <x v="1"/>
    <s v="IDX"/>
    <s v="A"/>
    <x v="0"/>
    <n v="0.5"/>
    <n v="50"/>
  </r>
  <r>
    <x v="36"/>
    <x v="0"/>
    <x v="2"/>
    <s v="IDX"/>
    <s v="A"/>
    <x v="0"/>
    <n v="1"/>
    <n v="1"/>
  </r>
  <r>
    <x v="37"/>
    <x v="0"/>
    <x v="0"/>
    <s v="IDX"/>
    <s v="A"/>
    <x v="0"/>
    <n v="0.25"/>
    <n v="25"/>
  </r>
  <r>
    <x v="37"/>
    <x v="0"/>
    <x v="1"/>
    <s v="IDX"/>
    <s v="A"/>
    <x v="0"/>
    <n v="0.5"/>
    <n v="50"/>
  </r>
  <r>
    <x v="37"/>
    <x v="0"/>
    <x v="2"/>
    <s v="IDX"/>
    <s v="A"/>
    <x v="0"/>
    <n v="0"/>
    <n v="0"/>
  </r>
  <r>
    <x v="38"/>
    <x v="0"/>
    <x v="0"/>
    <s v="IDX"/>
    <s v="A"/>
    <x v="0"/>
    <n v="0.25"/>
    <n v="25"/>
  </r>
  <r>
    <x v="38"/>
    <x v="0"/>
    <x v="1"/>
    <s v="IDX"/>
    <s v="A"/>
    <x v="0"/>
    <n v="0.25"/>
    <n v="25"/>
  </r>
  <r>
    <x v="38"/>
    <x v="0"/>
    <x v="2"/>
    <s v="IDX"/>
    <s v="A"/>
    <x v="0"/>
    <n v="0"/>
    <n v="0"/>
  </r>
  <r>
    <x v="39"/>
    <x v="0"/>
    <x v="0"/>
    <s v="IDX"/>
    <s v="A"/>
    <x v="0"/>
    <n v="0.25"/>
    <n v="25"/>
  </r>
  <r>
    <x v="39"/>
    <x v="0"/>
    <x v="1"/>
    <s v="IDX"/>
    <s v="A"/>
    <x v="0"/>
    <n v="0.75"/>
    <n v="75"/>
  </r>
  <r>
    <x v="39"/>
    <x v="0"/>
    <x v="2"/>
    <s v="IDX"/>
    <s v="A"/>
    <x v="0"/>
    <n v="0.25"/>
    <n v="25"/>
  </r>
  <r>
    <x v="40"/>
    <x v="0"/>
    <x v="0"/>
    <s v="IDX"/>
    <s v="A"/>
    <x v="0"/>
    <n v="0.25"/>
    <n v="25"/>
  </r>
  <r>
    <x v="40"/>
    <x v="0"/>
    <x v="1"/>
    <s v="IDX"/>
    <s v="A"/>
    <x v="0"/>
    <n v="0.5"/>
    <n v="50"/>
  </r>
  <r>
    <x v="40"/>
    <x v="0"/>
    <x v="2"/>
    <s v="IDX"/>
    <s v="A"/>
    <x v="0"/>
    <n v="0.25"/>
    <n v="25"/>
  </r>
  <r>
    <x v="41"/>
    <x v="0"/>
    <x v="0"/>
    <s v="IDX"/>
    <s v="A"/>
    <x v="0"/>
    <n v="0"/>
    <n v="0"/>
  </r>
  <r>
    <x v="41"/>
    <x v="0"/>
    <x v="1"/>
    <s v="IDX"/>
    <s v="A"/>
    <x v="0"/>
    <n v="0"/>
    <n v="0"/>
  </r>
  <r>
    <x v="41"/>
    <x v="0"/>
    <x v="2"/>
    <s v="IDX"/>
    <s v="A"/>
    <x v="0"/>
    <n v="0"/>
    <n v="0"/>
  </r>
  <r>
    <x v="42"/>
    <x v="0"/>
    <x v="0"/>
    <s v="IDX"/>
    <s v="A"/>
    <x v="0"/>
    <n v="0.5"/>
    <n v="50"/>
  </r>
  <r>
    <x v="42"/>
    <x v="0"/>
    <x v="1"/>
    <s v="IDX"/>
    <s v="A"/>
    <x v="0"/>
    <n v="0.5"/>
    <n v="50"/>
  </r>
  <r>
    <x v="42"/>
    <x v="0"/>
    <x v="2"/>
    <s v="IDX"/>
    <s v="A"/>
    <x v="0"/>
    <n v="0.25"/>
    <n v="25"/>
  </r>
  <r>
    <x v="43"/>
    <x v="0"/>
    <x v="0"/>
    <s v="IDX"/>
    <s v="A"/>
    <x v="0"/>
    <n v="0"/>
    <n v="0"/>
  </r>
  <r>
    <x v="43"/>
    <x v="0"/>
    <x v="1"/>
    <s v="IDX"/>
    <s v="A"/>
    <x v="0"/>
    <n v="0.25"/>
    <n v="25"/>
  </r>
  <r>
    <x v="43"/>
    <x v="0"/>
    <x v="2"/>
    <s v="IDX"/>
    <s v="A"/>
    <x v="0"/>
    <n v="0"/>
    <n v="0"/>
  </r>
  <r>
    <x v="44"/>
    <x v="0"/>
    <x v="0"/>
    <s v="IDX"/>
    <s v="A"/>
    <x v="0"/>
    <n v="0.25"/>
    <n v="25"/>
  </r>
  <r>
    <x v="44"/>
    <x v="0"/>
    <x v="1"/>
    <s v="IDX"/>
    <s v="A"/>
    <x v="0"/>
    <n v="0"/>
    <n v="0"/>
  </r>
  <r>
    <x v="44"/>
    <x v="0"/>
    <x v="2"/>
    <s v="IDX"/>
    <s v="A"/>
    <x v="0"/>
    <n v="0"/>
    <n v="0"/>
  </r>
  <r>
    <x v="45"/>
    <x v="0"/>
    <x v="0"/>
    <s v="IDX"/>
    <s v="A"/>
    <x v="0"/>
    <n v="0.5"/>
    <n v="50"/>
  </r>
  <r>
    <x v="45"/>
    <x v="0"/>
    <x v="1"/>
    <s v="IDX"/>
    <s v="A"/>
    <x v="0"/>
    <n v="0.25"/>
    <n v="25"/>
  </r>
  <r>
    <x v="45"/>
    <x v="0"/>
    <x v="2"/>
    <s v="IDX"/>
    <s v="A"/>
    <x v="0"/>
    <n v="0"/>
    <n v="0"/>
  </r>
  <r>
    <x v="46"/>
    <x v="0"/>
    <x v="0"/>
    <s v="IDX"/>
    <s v="A"/>
    <x v="0"/>
    <n v="1"/>
    <n v="1"/>
  </r>
  <r>
    <x v="46"/>
    <x v="0"/>
    <x v="1"/>
    <s v="IDX"/>
    <s v="A"/>
    <x v="0"/>
    <n v="0.5"/>
    <n v="50"/>
  </r>
  <r>
    <x v="46"/>
    <x v="0"/>
    <x v="2"/>
    <s v="IDX"/>
    <s v="A"/>
    <x v="0"/>
    <n v="0.75"/>
    <n v="75"/>
  </r>
  <r>
    <x v="47"/>
    <x v="0"/>
    <x v="0"/>
    <s v="IDX"/>
    <s v="A"/>
    <x v="0"/>
    <n v="0"/>
    <n v="0"/>
  </r>
  <r>
    <x v="47"/>
    <x v="0"/>
    <x v="1"/>
    <s v="IDX"/>
    <s v="A"/>
    <x v="0"/>
    <n v="0"/>
    <n v="0"/>
  </r>
  <r>
    <x v="47"/>
    <x v="0"/>
    <x v="2"/>
    <s v="IDX"/>
    <s v="A"/>
    <x v="0"/>
    <n v="0.5"/>
    <n v="50"/>
  </r>
  <r>
    <x v="48"/>
    <x v="0"/>
    <x v="0"/>
    <s v="IDX"/>
    <s v="A"/>
    <x v="0"/>
    <n v="0.25"/>
    <n v="25"/>
  </r>
  <r>
    <x v="48"/>
    <x v="0"/>
    <x v="1"/>
    <s v="IDX"/>
    <s v="A"/>
    <x v="0"/>
    <n v="0.5"/>
    <n v="50"/>
  </r>
  <r>
    <x v="48"/>
    <x v="0"/>
    <x v="2"/>
    <s v="IDX"/>
    <s v="A"/>
    <x v="0"/>
    <n v="0.75"/>
    <n v="75"/>
  </r>
  <r>
    <x v="49"/>
    <x v="0"/>
    <x v="0"/>
    <s v="IDX"/>
    <s v="A"/>
    <x v="0"/>
    <n v="0.25"/>
    <n v="25"/>
  </r>
  <r>
    <x v="49"/>
    <x v="0"/>
    <x v="1"/>
    <s v="IDX"/>
    <s v="A"/>
    <x v="0"/>
    <n v="0"/>
    <n v="0"/>
  </r>
  <r>
    <x v="49"/>
    <x v="0"/>
    <x v="2"/>
    <s v="IDX"/>
    <s v="A"/>
    <x v="0"/>
    <n v="0.5"/>
    <n v="50"/>
  </r>
  <r>
    <x v="50"/>
    <x v="0"/>
    <x v="0"/>
    <s v="IDX"/>
    <s v="A"/>
    <x v="0"/>
    <n v="0.25"/>
    <n v="25"/>
  </r>
  <r>
    <x v="50"/>
    <x v="0"/>
    <x v="1"/>
    <s v="IDX"/>
    <s v="A"/>
    <x v="0"/>
    <n v="0.5"/>
    <n v="50"/>
  </r>
  <r>
    <x v="50"/>
    <x v="0"/>
    <x v="2"/>
    <s v="IDX"/>
    <s v="A"/>
    <x v="0"/>
    <n v="1"/>
    <n v="1"/>
  </r>
  <r>
    <x v="51"/>
    <x v="0"/>
    <x v="0"/>
    <s v="IDX"/>
    <s v="A"/>
    <x v="0"/>
    <n v="0.75"/>
    <n v="75"/>
  </r>
  <r>
    <x v="51"/>
    <x v="0"/>
    <x v="1"/>
    <s v="IDX"/>
    <s v="A"/>
    <x v="0"/>
    <n v="0.5"/>
    <n v="50"/>
  </r>
  <r>
    <x v="51"/>
    <x v="0"/>
    <x v="2"/>
    <s v="IDX"/>
    <s v="A"/>
    <x v="0"/>
    <n v="1"/>
    <n v="1"/>
  </r>
  <r>
    <x v="52"/>
    <x v="0"/>
    <x v="0"/>
    <s v="IDX"/>
    <s v="A"/>
    <x v="0"/>
    <n v="0.5"/>
    <n v="50"/>
  </r>
  <r>
    <x v="52"/>
    <x v="0"/>
    <x v="1"/>
    <s v="IDX"/>
    <s v="A"/>
    <x v="0"/>
    <n v="0"/>
    <n v="0"/>
  </r>
  <r>
    <x v="52"/>
    <x v="0"/>
    <x v="2"/>
    <s v="IDX"/>
    <s v="A"/>
    <x v="0"/>
    <n v="0.5"/>
    <n v="50"/>
  </r>
  <r>
    <x v="53"/>
    <x v="0"/>
    <x v="0"/>
    <s v="IDX"/>
    <s v="A"/>
    <x v="0"/>
    <n v="0.25"/>
    <n v="25"/>
  </r>
  <r>
    <x v="53"/>
    <x v="0"/>
    <x v="1"/>
    <s v="IDX"/>
    <s v="A"/>
    <x v="0"/>
    <n v="0.5"/>
    <n v="50"/>
  </r>
  <r>
    <x v="53"/>
    <x v="0"/>
    <x v="2"/>
    <s v="IDX"/>
    <s v="A"/>
    <x v="0"/>
    <n v="0"/>
    <n v="0"/>
  </r>
  <r>
    <x v="54"/>
    <x v="0"/>
    <x v="0"/>
    <s v="IDX"/>
    <s v="A"/>
    <x v="0"/>
    <n v="0.5"/>
    <n v="50"/>
  </r>
  <r>
    <x v="54"/>
    <x v="0"/>
    <x v="1"/>
    <s v="IDX"/>
    <s v="A"/>
    <x v="0"/>
    <n v="0.5"/>
    <n v="50"/>
  </r>
  <r>
    <x v="54"/>
    <x v="0"/>
    <x v="2"/>
    <s v="IDX"/>
    <s v="A"/>
    <x v="0"/>
    <n v="0.5"/>
    <n v="50"/>
  </r>
  <r>
    <x v="55"/>
    <x v="0"/>
    <x v="0"/>
    <s v="IDX"/>
    <s v="A"/>
    <x v="0"/>
    <n v="1"/>
    <n v="1"/>
  </r>
  <r>
    <x v="55"/>
    <x v="0"/>
    <x v="1"/>
    <s v="IDX"/>
    <s v="A"/>
    <x v="0"/>
    <n v="0.75"/>
    <n v="75"/>
  </r>
  <r>
    <x v="55"/>
    <x v="0"/>
    <x v="2"/>
    <s v="IDX"/>
    <s v="A"/>
    <x v="0"/>
    <n v="0.5"/>
    <n v="50"/>
  </r>
  <r>
    <x v="56"/>
    <x v="0"/>
    <x v="0"/>
    <s v="IDX"/>
    <s v="A"/>
    <x v="0"/>
    <n v="0.25"/>
    <n v="25"/>
  </r>
  <r>
    <x v="56"/>
    <x v="0"/>
    <x v="1"/>
    <s v="IDX"/>
    <s v="A"/>
    <x v="0"/>
    <n v="0"/>
    <n v="0"/>
  </r>
  <r>
    <x v="56"/>
    <x v="0"/>
    <x v="2"/>
    <s v="IDX"/>
    <s v="A"/>
    <x v="0"/>
    <n v="0"/>
    <n v="0"/>
  </r>
  <r>
    <x v="57"/>
    <x v="0"/>
    <x v="0"/>
    <s v="IDX"/>
    <s v="A"/>
    <x v="0"/>
    <n v="0.25"/>
    <n v="25"/>
  </r>
  <r>
    <x v="57"/>
    <x v="0"/>
    <x v="1"/>
    <s v="IDX"/>
    <s v="A"/>
    <x v="0"/>
    <n v="0.5"/>
    <n v="50"/>
  </r>
  <r>
    <x v="57"/>
    <x v="0"/>
    <x v="2"/>
    <s v="IDX"/>
    <s v="A"/>
    <x v="0"/>
    <n v="1"/>
    <n v="1"/>
  </r>
  <r>
    <x v="58"/>
    <x v="0"/>
    <x v="0"/>
    <s v="IDX"/>
    <s v="A"/>
    <x v="0"/>
    <n v="0.5"/>
    <n v="50"/>
  </r>
  <r>
    <x v="58"/>
    <x v="0"/>
    <x v="1"/>
    <s v="IDX"/>
    <s v="A"/>
    <x v="0"/>
    <n v="0.5"/>
    <n v="50"/>
  </r>
  <r>
    <x v="58"/>
    <x v="0"/>
    <x v="2"/>
    <s v="IDX"/>
    <s v="A"/>
    <x v="0"/>
    <n v="0.5"/>
    <n v="50"/>
  </r>
  <r>
    <x v="59"/>
    <x v="0"/>
    <x v="0"/>
    <s v="IDX"/>
    <s v="A"/>
    <x v="0"/>
    <n v="0.25"/>
    <n v="25"/>
  </r>
  <r>
    <x v="59"/>
    <x v="0"/>
    <x v="1"/>
    <s v="IDX"/>
    <s v="A"/>
    <x v="0"/>
    <n v="0.5"/>
    <n v="50"/>
  </r>
  <r>
    <x v="59"/>
    <x v="0"/>
    <x v="2"/>
    <s v="IDX"/>
    <s v="A"/>
    <x v="0"/>
    <n v="0.5"/>
    <n v="50"/>
  </r>
  <r>
    <x v="60"/>
    <x v="0"/>
    <x v="0"/>
    <s v="IDX"/>
    <s v="A"/>
    <x v="0"/>
    <n v="0.5"/>
    <n v="50"/>
  </r>
  <r>
    <x v="60"/>
    <x v="0"/>
    <x v="1"/>
    <s v="IDX"/>
    <s v="A"/>
    <x v="0"/>
    <n v="0.5"/>
    <n v="50"/>
  </r>
  <r>
    <x v="60"/>
    <x v="0"/>
    <x v="2"/>
    <s v="IDX"/>
    <s v="A"/>
    <x v="0"/>
    <n v="0.25"/>
    <n v="25"/>
  </r>
  <r>
    <x v="61"/>
    <x v="0"/>
    <x v="0"/>
    <s v="IDX"/>
    <s v="A"/>
    <x v="0"/>
    <n v="0.5"/>
    <n v="50"/>
  </r>
  <r>
    <x v="61"/>
    <x v="0"/>
    <x v="1"/>
    <s v="IDX"/>
    <s v="A"/>
    <x v="0"/>
    <n v="0.5"/>
    <n v="50"/>
  </r>
  <r>
    <x v="61"/>
    <x v="0"/>
    <x v="2"/>
    <s v="IDX"/>
    <s v="A"/>
    <x v="0"/>
    <n v="0.5"/>
    <n v="50"/>
  </r>
  <r>
    <x v="62"/>
    <x v="0"/>
    <x v="0"/>
    <s v="IDX"/>
    <s v="A"/>
    <x v="0"/>
    <n v="0.25"/>
    <n v="25"/>
  </r>
  <r>
    <x v="62"/>
    <x v="0"/>
    <x v="1"/>
    <s v="IDX"/>
    <s v="A"/>
    <x v="0"/>
    <n v="0.5"/>
    <n v="50"/>
  </r>
  <r>
    <x v="62"/>
    <x v="0"/>
    <x v="2"/>
    <s v="IDX"/>
    <s v="A"/>
    <x v="0"/>
    <n v="0.5"/>
    <n v="50"/>
  </r>
  <r>
    <x v="63"/>
    <x v="0"/>
    <x v="0"/>
    <s v="IDX"/>
    <s v="A"/>
    <x v="0"/>
    <n v="0"/>
    <n v="0"/>
  </r>
  <r>
    <x v="63"/>
    <x v="0"/>
    <x v="1"/>
    <s v="IDX"/>
    <s v="A"/>
    <x v="0"/>
    <n v="0"/>
    <n v="0"/>
  </r>
  <r>
    <x v="63"/>
    <x v="0"/>
    <x v="2"/>
    <s v="IDX"/>
    <s v="A"/>
    <x v="0"/>
    <n v="0"/>
    <n v="0"/>
  </r>
  <r>
    <x v="64"/>
    <x v="0"/>
    <x v="0"/>
    <s v="IDX"/>
    <s v="A"/>
    <x v="0"/>
    <n v="0.5"/>
    <n v="50"/>
  </r>
  <r>
    <x v="64"/>
    <x v="0"/>
    <x v="1"/>
    <s v="IDX"/>
    <s v="A"/>
    <x v="0"/>
    <n v="0.5"/>
    <n v="50"/>
  </r>
  <r>
    <x v="64"/>
    <x v="0"/>
    <x v="2"/>
    <s v="IDX"/>
    <s v="A"/>
    <x v="0"/>
    <n v="1"/>
    <n v="1"/>
  </r>
  <r>
    <x v="65"/>
    <x v="0"/>
    <x v="0"/>
    <s v="IDX"/>
    <s v="A"/>
    <x v="0"/>
    <n v="0.75"/>
    <n v="75"/>
  </r>
  <r>
    <x v="65"/>
    <x v="0"/>
    <x v="1"/>
    <s v="IDX"/>
    <s v="A"/>
    <x v="0"/>
    <n v="0.75"/>
    <n v="75"/>
  </r>
  <r>
    <x v="65"/>
    <x v="0"/>
    <x v="2"/>
    <s v="IDX"/>
    <s v="A"/>
    <x v="0"/>
    <n v="0"/>
    <n v="0"/>
  </r>
  <r>
    <x v="66"/>
    <x v="0"/>
    <x v="0"/>
    <s v="IDX"/>
    <s v="A"/>
    <x v="0"/>
    <n v="0.5"/>
    <n v="50"/>
  </r>
  <r>
    <x v="66"/>
    <x v="0"/>
    <x v="1"/>
    <s v="IDX"/>
    <s v="A"/>
    <x v="0"/>
    <n v="0"/>
    <n v="0"/>
  </r>
  <r>
    <x v="66"/>
    <x v="0"/>
    <x v="2"/>
    <s v="IDX"/>
    <s v="A"/>
    <x v="0"/>
    <n v="0"/>
    <n v="0"/>
  </r>
  <r>
    <x v="67"/>
    <x v="0"/>
    <x v="0"/>
    <s v="IDX"/>
    <s v="A"/>
    <x v="0"/>
    <n v="0"/>
    <n v="0"/>
  </r>
  <r>
    <x v="67"/>
    <x v="0"/>
    <x v="1"/>
    <s v="IDX"/>
    <s v="A"/>
    <x v="0"/>
    <n v="0.25"/>
    <n v="25"/>
  </r>
  <r>
    <x v="67"/>
    <x v="0"/>
    <x v="2"/>
    <s v="IDX"/>
    <s v="A"/>
    <x v="0"/>
    <n v="0"/>
    <n v="0"/>
  </r>
  <r>
    <x v="68"/>
    <x v="0"/>
    <x v="0"/>
    <s v="IDX"/>
    <s v="A"/>
    <x v="0"/>
    <n v="0"/>
    <n v="0"/>
  </r>
  <r>
    <x v="68"/>
    <x v="0"/>
    <x v="1"/>
    <s v="IDX"/>
    <s v="A"/>
    <x v="0"/>
    <n v="0.5"/>
    <n v="50"/>
  </r>
  <r>
    <x v="68"/>
    <x v="0"/>
    <x v="2"/>
    <s v="IDX"/>
    <s v="A"/>
    <x v="0"/>
    <n v="0.5"/>
    <n v="50"/>
  </r>
  <r>
    <x v="69"/>
    <x v="0"/>
    <x v="0"/>
    <s v="IDX"/>
    <s v="A"/>
    <x v="0"/>
    <n v="0.25"/>
    <n v="25"/>
  </r>
  <r>
    <x v="69"/>
    <x v="0"/>
    <x v="1"/>
    <s v="IDX"/>
    <s v="A"/>
    <x v="0"/>
    <n v="0.5"/>
    <n v="50"/>
  </r>
  <r>
    <x v="69"/>
    <x v="0"/>
    <x v="2"/>
    <s v="IDX"/>
    <s v="A"/>
    <x v="0"/>
    <n v="0.5"/>
    <n v="50"/>
  </r>
  <r>
    <x v="70"/>
    <x v="0"/>
    <x v="0"/>
    <s v="IDX"/>
    <s v="A"/>
    <x v="0"/>
    <n v="0.75"/>
    <n v="75"/>
  </r>
  <r>
    <x v="70"/>
    <x v="0"/>
    <x v="1"/>
    <s v="IDX"/>
    <s v="A"/>
    <x v="0"/>
    <n v="0.75"/>
    <n v="75"/>
  </r>
  <r>
    <x v="70"/>
    <x v="0"/>
    <x v="2"/>
    <s v="IDX"/>
    <s v="A"/>
    <x v="0"/>
    <n v="0.75"/>
    <n v="75"/>
  </r>
  <r>
    <x v="71"/>
    <x v="0"/>
    <x v="0"/>
    <s v="IDX"/>
    <s v="A"/>
    <x v="0"/>
    <n v="0.5"/>
    <n v="50"/>
  </r>
  <r>
    <x v="71"/>
    <x v="0"/>
    <x v="1"/>
    <s v="IDX"/>
    <s v="A"/>
    <x v="0"/>
    <n v="1"/>
    <n v="1"/>
  </r>
  <r>
    <x v="71"/>
    <x v="0"/>
    <x v="2"/>
    <s v="IDX"/>
    <s v="A"/>
    <x v="0"/>
    <n v="1"/>
    <n v="1"/>
  </r>
  <r>
    <x v="72"/>
    <x v="0"/>
    <x v="0"/>
    <s v="IDX"/>
    <s v="A"/>
    <x v="0"/>
    <n v="0.5"/>
    <n v="50"/>
  </r>
  <r>
    <x v="72"/>
    <x v="0"/>
    <x v="1"/>
    <s v="IDX"/>
    <s v="A"/>
    <x v="0"/>
    <n v="0.25"/>
    <n v="25"/>
  </r>
  <r>
    <x v="72"/>
    <x v="0"/>
    <x v="2"/>
    <s v="IDX"/>
    <s v="A"/>
    <x v="0"/>
    <n v="0.5"/>
    <n v="50"/>
  </r>
  <r>
    <x v="73"/>
    <x v="0"/>
    <x v="0"/>
    <s v="IDX"/>
    <s v="A"/>
    <x v="0"/>
    <n v="0"/>
    <n v="0"/>
  </r>
  <r>
    <x v="73"/>
    <x v="0"/>
    <x v="1"/>
    <s v="IDX"/>
    <s v="A"/>
    <x v="0"/>
    <n v="0.5"/>
    <n v="50"/>
  </r>
  <r>
    <x v="73"/>
    <x v="0"/>
    <x v="2"/>
    <s v="IDX"/>
    <s v="A"/>
    <x v="0"/>
    <n v="0.25"/>
    <n v="25"/>
  </r>
  <r>
    <x v="74"/>
    <x v="0"/>
    <x v="0"/>
    <s v="IDX"/>
    <s v="A"/>
    <x v="0"/>
    <n v="0.25"/>
    <n v="25"/>
  </r>
  <r>
    <x v="74"/>
    <x v="0"/>
    <x v="1"/>
    <s v="IDX"/>
    <s v="A"/>
    <x v="0"/>
    <n v="0.25"/>
    <n v="25"/>
  </r>
  <r>
    <x v="74"/>
    <x v="0"/>
    <x v="2"/>
    <s v="IDX"/>
    <s v="A"/>
    <x v="0"/>
    <n v="0.5"/>
    <n v="50"/>
  </r>
  <r>
    <x v="75"/>
    <x v="0"/>
    <x v="0"/>
    <s v="IDX"/>
    <s v="A"/>
    <x v="0"/>
    <n v="1"/>
    <n v="1"/>
  </r>
  <r>
    <x v="75"/>
    <x v="0"/>
    <x v="1"/>
    <s v="IDX"/>
    <s v="A"/>
    <x v="0"/>
    <n v="0.75"/>
    <n v="75"/>
  </r>
  <r>
    <x v="75"/>
    <x v="0"/>
    <x v="2"/>
    <s v="IDX"/>
    <s v="A"/>
    <x v="0"/>
    <n v="1"/>
    <n v="1"/>
  </r>
  <r>
    <x v="76"/>
    <x v="0"/>
    <x v="0"/>
    <s v="IDX"/>
    <s v="A"/>
    <x v="0"/>
    <n v="0.5"/>
    <n v="50"/>
  </r>
  <r>
    <x v="76"/>
    <x v="0"/>
    <x v="1"/>
    <s v="IDX"/>
    <s v="A"/>
    <x v="0"/>
    <n v="0.25"/>
    <n v="25"/>
  </r>
  <r>
    <x v="76"/>
    <x v="0"/>
    <x v="2"/>
    <s v="IDX"/>
    <s v="A"/>
    <x v="0"/>
    <n v="0.5"/>
    <n v="50"/>
  </r>
  <r>
    <x v="77"/>
    <x v="0"/>
    <x v="0"/>
    <s v="IDX"/>
    <s v="A"/>
    <x v="0"/>
    <n v="0.5"/>
    <n v="50"/>
  </r>
  <r>
    <x v="77"/>
    <x v="0"/>
    <x v="1"/>
    <s v="IDX"/>
    <s v="A"/>
    <x v="0"/>
    <n v="0.5"/>
    <n v="50"/>
  </r>
  <r>
    <x v="77"/>
    <x v="0"/>
    <x v="2"/>
    <s v="IDX"/>
    <s v="A"/>
    <x v="0"/>
    <n v="0.5"/>
    <n v="50"/>
  </r>
  <r>
    <x v="78"/>
    <x v="0"/>
    <x v="0"/>
    <s v="IDX"/>
    <s v="A"/>
    <x v="0"/>
    <n v="0.25"/>
    <n v="25"/>
  </r>
  <r>
    <x v="78"/>
    <x v="0"/>
    <x v="1"/>
    <s v="IDX"/>
    <s v="A"/>
    <x v="0"/>
    <n v="0.5"/>
    <n v="50"/>
  </r>
  <r>
    <x v="78"/>
    <x v="0"/>
    <x v="2"/>
    <s v="IDX"/>
    <s v="A"/>
    <x v="0"/>
    <n v="0.5"/>
    <n v="50"/>
  </r>
  <r>
    <x v="79"/>
    <x v="0"/>
    <x v="0"/>
    <s v="IDX"/>
    <s v="A"/>
    <x v="0"/>
    <n v="1"/>
    <n v="1"/>
  </r>
  <r>
    <x v="79"/>
    <x v="0"/>
    <x v="1"/>
    <s v="IDX"/>
    <s v="A"/>
    <x v="0"/>
    <n v="0.75"/>
    <n v="75"/>
  </r>
  <r>
    <x v="79"/>
    <x v="0"/>
    <x v="2"/>
    <s v="IDX"/>
    <s v="A"/>
    <x v="0"/>
    <n v="0.5"/>
    <n v="50"/>
  </r>
  <r>
    <x v="80"/>
    <x v="0"/>
    <x v="0"/>
    <s v="IDX"/>
    <s v="A"/>
    <x v="0"/>
    <n v="0.5"/>
    <n v="50"/>
  </r>
  <r>
    <x v="80"/>
    <x v="0"/>
    <x v="1"/>
    <s v="IDX"/>
    <s v="A"/>
    <x v="0"/>
    <n v="0.5"/>
    <n v="50"/>
  </r>
  <r>
    <x v="80"/>
    <x v="0"/>
    <x v="2"/>
    <s v="IDX"/>
    <s v="A"/>
    <x v="0"/>
    <n v="0.25"/>
    <n v="25"/>
  </r>
  <r>
    <x v="81"/>
    <x v="0"/>
    <x v="0"/>
    <s v="IDX"/>
    <s v="A"/>
    <x v="0"/>
    <n v="0.25"/>
    <n v="25"/>
  </r>
  <r>
    <x v="81"/>
    <x v="0"/>
    <x v="1"/>
    <s v="IDX"/>
    <s v="A"/>
    <x v="0"/>
    <n v="0.5"/>
    <n v="50"/>
  </r>
  <r>
    <x v="81"/>
    <x v="0"/>
    <x v="2"/>
    <s v="IDX"/>
    <s v="A"/>
    <x v="0"/>
    <n v="0.25"/>
    <n v="25"/>
  </r>
  <r>
    <x v="82"/>
    <x v="0"/>
    <x v="0"/>
    <s v="IDX"/>
    <s v="A"/>
    <x v="0"/>
    <n v="1"/>
    <n v="1"/>
  </r>
  <r>
    <x v="82"/>
    <x v="0"/>
    <x v="1"/>
    <s v="IDX"/>
    <s v="A"/>
    <x v="0"/>
    <n v="0.5"/>
    <n v="50"/>
  </r>
  <r>
    <x v="82"/>
    <x v="0"/>
    <x v="2"/>
    <s v="IDX"/>
    <s v="A"/>
    <x v="0"/>
    <n v="0.5"/>
    <n v="50"/>
  </r>
  <r>
    <x v="83"/>
    <x v="0"/>
    <x v="0"/>
    <s v="IDX"/>
    <s v="A"/>
    <x v="0"/>
    <n v="0.25"/>
    <n v="25"/>
  </r>
  <r>
    <x v="83"/>
    <x v="0"/>
    <x v="1"/>
    <s v="IDX"/>
    <s v="A"/>
    <x v="0"/>
    <n v="0.5"/>
    <n v="50"/>
  </r>
  <r>
    <x v="83"/>
    <x v="0"/>
    <x v="2"/>
    <s v="IDX"/>
    <s v="A"/>
    <x v="0"/>
    <n v="0.25"/>
    <n v="25"/>
  </r>
  <r>
    <x v="0"/>
    <x v="0"/>
    <x v="3"/>
    <s v="PC"/>
    <s v="A"/>
    <x v="1"/>
    <n v="3"/>
    <n v="3"/>
  </r>
  <r>
    <x v="0"/>
    <x v="0"/>
    <x v="4"/>
    <s v="PC"/>
    <s v="A"/>
    <x v="0"/>
    <n v="25"/>
    <n v="25"/>
  </r>
  <r>
    <x v="1"/>
    <x v="0"/>
    <x v="4"/>
    <s v="PC"/>
    <s v="A"/>
    <x v="0"/>
    <n v="13"/>
    <n v="13"/>
  </r>
  <r>
    <x v="2"/>
    <x v="0"/>
    <x v="4"/>
    <s v="PC"/>
    <s v="A"/>
    <x v="0"/>
    <n v="24"/>
    <n v="24"/>
  </r>
  <r>
    <x v="3"/>
    <x v="0"/>
    <x v="3"/>
    <s v="PC"/>
    <s v="A"/>
    <x v="1"/>
    <n v="8"/>
    <n v="8"/>
  </r>
  <r>
    <x v="3"/>
    <x v="0"/>
    <x v="4"/>
    <s v="PC"/>
    <s v="A"/>
    <x v="0"/>
    <n v="6"/>
    <n v="6"/>
  </r>
  <r>
    <x v="4"/>
    <x v="0"/>
    <x v="4"/>
    <s v="PC"/>
    <s v="A"/>
    <x v="0"/>
    <n v="21"/>
    <n v="21"/>
  </r>
  <r>
    <x v="5"/>
    <x v="0"/>
    <x v="4"/>
    <s v="PC"/>
    <s v="A"/>
    <x v="0"/>
    <n v="32"/>
    <n v="32"/>
  </r>
  <r>
    <x v="6"/>
    <x v="0"/>
    <x v="3"/>
    <s v="PC"/>
    <s v="A"/>
    <x v="1"/>
    <n v="11"/>
    <n v="11"/>
  </r>
  <r>
    <x v="6"/>
    <x v="0"/>
    <x v="4"/>
    <s v="PC"/>
    <s v="A"/>
    <x v="0"/>
    <n v="30"/>
    <n v="30"/>
  </r>
  <r>
    <x v="7"/>
    <x v="0"/>
    <x v="3"/>
    <s v="PC"/>
    <s v="A"/>
    <x v="1"/>
    <n v="7"/>
    <n v="7"/>
  </r>
  <r>
    <x v="7"/>
    <x v="0"/>
    <x v="4"/>
    <s v="PC"/>
    <s v="A"/>
    <x v="0"/>
    <n v="26"/>
    <n v="26"/>
  </r>
  <r>
    <x v="8"/>
    <x v="0"/>
    <x v="3"/>
    <s v="PC"/>
    <s v="A"/>
    <x v="1"/>
    <n v="20"/>
    <n v="20"/>
  </r>
  <r>
    <x v="8"/>
    <x v="0"/>
    <x v="4"/>
    <s v="PC"/>
    <s v="A"/>
    <x v="0"/>
    <n v="22"/>
    <n v="22"/>
  </r>
  <r>
    <x v="9"/>
    <x v="0"/>
    <x v="4"/>
    <s v="PC"/>
    <s v="A"/>
    <x v="0"/>
    <n v="19"/>
    <n v="19"/>
  </r>
  <r>
    <x v="10"/>
    <x v="0"/>
    <x v="3"/>
    <s v="PC"/>
    <s v="A"/>
    <x v="1"/>
    <n v="9"/>
    <n v="9"/>
  </r>
  <r>
    <x v="10"/>
    <x v="0"/>
    <x v="4"/>
    <s v="PC"/>
    <s v="A"/>
    <x v="0"/>
    <n v="21"/>
    <n v="21"/>
  </r>
  <r>
    <x v="11"/>
    <x v="0"/>
    <x v="4"/>
    <s v="PC"/>
    <s v="A"/>
    <x v="0"/>
    <n v="22"/>
    <n v="22"/>
  </r>
  <r>
    <x v="12"/>
    <x v="0"/>
    <x v="4"/>
    <s v="PC"/>
    <s v="A"/>
    <x v="0"/>
    <n v="15"/>
    <n v="15"/>
  </r>
  <r>
    <x v="13"/>
    <x v="0"/>
    <x v="3"/>
    <s v="PC"/>
    <s v="A"/>
    <x v="1"/>
    <n v="5"/>
    <n v="5"/>
  </r>
  <r>
    <x v="13"/>
    <x v="0"/>
    <x v="4"/>
    <s v="PC"/>
    <s v="A"/>
    <x v="0"/>
    <n v="19"/>
    <n v="19"/>
  </r>
  <r>
    <x v="14"/>
    <x v="0"/>
    <x v="3"/>
    <s v="PC"/>
    <s v="A"/>
    <x v="1"/>
    <n v="9"/>
    <n v="9"/>
  </r>
  <r>
    <x v="14"/>
    <x v="0"/>
    <x v="4"/>
    <s v="PC"/>
    <s v="A"/>
    <x v="0"/>
    <n v="15"/>
    <n v="15"/>
  </r>
  <r>
    <x v="15"/>
    <x v="0"/>
    <x v="3"/>
    <s v="PC"/>
    <s v="A"/>
    <x v="1"/>
    <n v="18"/>
    <n v="18"/>
  </r>
  <r>
    <x v="16"/>
    <x v="0"/>
    <x v="4"/>
    <s v="PC"/>
    <s v="A"/>
    <x v="0"/>
    <n v="22"/>
    <n v="22"/>
  </r>
  <r>
    <x v="17"/>
    <x v="0"/>
    <x v="3"/>
    <s v="PC"/>
    <s v="A"/>
    <x v="1"/>
    <n v="5"/>
    <n v="5"/>
  </r>
  <r>
    <x v="17"/>
    <x v="0"/>
    <x v="4"/>
    <s v="PC"/>
    <s v="A"/>
    <x v="0"/>
    <n v="47"/>
    <n v="47"/>
  </r>
  <r>
    <x v="18"/>
    <x v="0"/>
    <x v="3"/>
    <s v="PC"/>
    <s v="A"/>
    <x v="1"/>
    <n v="6"/>
    <n v="6"/>
  </r>
  <r>
    <x v="18"/>
    <x v="0"/>
    <x v="4"/>
    <s v="PC"/>
    <s v="A"/>
    <x v="0"/>
    <n v="25"/>
    <n v="25"/>
  </r>
  <r>
    <x v="19"/>
    <x v="0"/>
    <x v="3"/>
    <s v="PC"/>
    <s v="A"/>
    <x v="1"/>
    <n v="8"/>
    <n v="8"/>
  </r>
  <r>
    <x v="19"/>
    <x v="0"/>
    <x v="4"/>
    <s v="PC"/>
    <s v="A"/>
    <x v="0"/>
    <n v="33"/>
    <n v="33"/>
  </r>
  <r>
    <x v="20"/>
    <x v="0"/>
    <x v="3"/>
    <s v="PC"/>
    <s v="A"/>
    <x v="1"/>
    <n v="10"/>
    <n v="10"/>
  </r>
  <r>
    <x v="20"/>
    <x v="0"/>
    <x v="4"/>
    <s v="PC"/>
    <s v="A"/>
    <x v="0"/>
    <n v="27"/>
    <n v="27"/>
  </r>
  <r>
    <x v="21"/>
    <x v="0"/>
    <x v="3"/>
    <s v="PC"/>
    <s v="A"/>
    <x v="1"/>
    <n v="8"/>
    <n v="8"/>
  </r>
  <r>
    <x v="21"/>
    <x v="0"/>
    <x v="4"/>
    <s v="PC"/>
    <s v="A"/>
    <x v="0"/>
    <n v="13"/>
    <n v="13"/>
  </r>
  <r>
    <x v="22"/>
    <x v="0"/>
    <x v="4"/>
    <s v="PC"/>
    <s v="A"/>
    <x v="0"/>
    <n v="19"/>
    <n v="19"/>
  </r>
  <r>
    <x v="23"/>
    <x v="0"/>
    <x v="4"/>
    <s v="PC"/>
    <s v="A"/>
    <x v="0"/>
    <n v="23"/>
    <n v="23"/>
  </r>
  <r>
    <x v="24"/>
    <x v="0"/>
    <x v="3"/>
    <s v="PC"/>
    <s v="A"/>
    <x v="1"/>
    <n v="10"/>
    <n v="10"/>
  </r>
  <r>
    <x v="24"/>
    <x v="0"/>
    <x v="4"/>
    <s v="PC"/>
    <s v="A"/>
    <x v="0"/>
    <n v="13"/>
    <n v="13"/>
  </r>
  <r>
    <x v="25"/>
    <x v="0"/>
    <x v="3"/>
    <s v="PC"/>
    <s v="A"/>
    <x v="1"/>
    <n v="10"/>
    <n v="10"/>
  </r>
  <r>
    <x v="25"/>
    <x v="0"/>
    <x v="4"/>
    <s v="PC"/>
    <s v="A"/>
    <x v="0"/>
    <n v="28"/>
    <n v="28"/>
  </r>
  <r>
    <x v="26"/>
    <x v="0"/>
    <x v="3"/>
    <s v="PC"/>
    <s v="A"/>
    <x v="1"/>
    <n v="15"/>
    <n v="15"/>
  </r>
  <r>
    <x v="26"/>
    <x v="0"/>
    <x v="4"/>
    <s v="PC"/>
    <s v="A"/>
    <x v="0"/>
    <n v="10"/>
    <n v="10"/>
  </r>
  <r>
    <x v="27"/>
    <x v="0"/>
    <x v="3"/>
    <s v="PC"/>
    <s v="A"/>
    <x v="1"/>
    <n v="13"/>
    <n v="13"/>
  </r>
  <r>
    <x v="27"/>
    <x v="0"/>
    <x v="4"/>
    <s v="PC"/>
    <s v="A"/>
    <x v="0"/>
    <n v="42"/>
    <n v="42"/>
  </r>
  <r>
    <x v="28"/>
    <x v="0"/>
    <x v="3"/>
    <s v="PC"/>
    <s v="A"/>
    <x v="1"/>
    <n v="10"/>
    <n v="10"/>
  </r>
  <r>
    <x v="28"/>
    <x v="0"/>
    <x v="4"/>
    <s v="PC"/>
    <s v="A"/>
    <x v="0"/>
    <n v="29"/>
    <n v="29"/>
  </r>
  <r>
    <x v="29"/>
    <x v="0"/>
    <x v="3"/>
    <s v="PC"/>
    <s v="A"/>
    <x v="1"/>
    <n v="11"/>
    <n v="11"/>
  </r>
  <r>
    <x v="29"/>
    <x v="0"/>
    <x v="4"/>
    <s v="PC"/>
    <s v="A"/>
    <x v="0"/>
    <n v="36"/>
    <n v="36"/>
  </r>
  <r>
    <x v="30"/>
    <x v="0"/>
    <x v="3"/>
    <s v="PC"/>
    <s v="A"/>
    <x v="1"/>
    <n v="30"/>
    <n v="30"/>
  </r>
  <r>
    <x v="30"/>
    <x v="0"/>
    <x v="4"/>
    <s v="PC"/>
    <s v="A"/>
    <x v="0"/>
    <n v="31"/>
    <n v="31"/>
  </r>
  <r>
    <x v="31"/>
    <x v="0"/>
    <x v="3"/>
    <s v="PC"/>
    <s v="A"/>
    <x v="1"/>
    <n v="48"/>
    <n v="48"/>
  </r>
  <r>
    <x v="32"/>
    <x v="0"/>
    <x v="3"/>
    <s v="PC"/>
    <s v="A"/>
    <x v="1"/>
    <n v="12"/>
    <n v="12"/>
  </r>
  <r>
    <x v="33"/>
    <x v="0"/>
    <x v="3"/>
    <s v="PC"/>
    <s v="A"/>
    <x v="1"/>
    <n v="10"/>
    <n v="10"/>
  </r>
  <r>
    <x v="33"/>
    <x v="0"/>
    <x v="4"/>
    <s v="PC"/>
    <s v="A"/>
    <x v="0"/>
    <n v="10"/>
    <n v="10"/>
  </r>
  <r>
    <x v="34"/>
    <x v="0"/>
    <x v="3"/>
    <s v="PC"/>
    <s v="A"/>
    <x v="1"/>
    <n v="28"/>
    <n v="28"/>
  </r>
  <r>
    <x v="34"/>
    <x v="0"/>
    <x v="4"/>
    <s v="PC"/>
    <s v="A"/>
    <x v="0"/>
    <n v="14"/>
    <n v="14"/>
  </r>
  <r>
    <x v="35"/>
    <x v="0"/>
    <x v="3"/>
    <s v="PC"/>
    <s v="A"/>
    <x v="1"/>
    <n v="28"/>
    <n v="28"/>
  </r>
  <r>
    <x v="35"/>
    <x v="0"/>
    <x v="4"/>
    <s v="PC"/>
    <s v="A"/>
    <x v="0"/>
    <n v="53"/>
    <n v="53"/>
  </r>
  <r>
    <x v="36"/>
    <x v="0"/>
    <x v="3"/>
    <s v="PC"/>
    <s v="A"/>
    <x v="1"/>
    <n v="4"/>
    <n v="4"/>
  </r>
  <r>
    <x v="36"/>
    <x v="0"/>
    <x v="4"/>
    <s v="PC"/>
    <s v="A"/>
    <x v="0"/>
    <n v="25"/>
    <n v="25"/>
  </r>
  <r>
    <x v="37"/>
    <x v="0"/>
    <x v="3"/>
    <s v="PC"/>
    <s v="A"/>
    <x v="1"/>
    <n v="5"/>
    <n v="5"/>
  </r>
  <r>
    <x v="38"/>
    <x v="0"/>
    <x v="3"/>
    <s v="PC"/>
    <s v="A"/>
    <x v="1"/>
    <n v="9"/>
    <n v="9"/>
  </r>
  <r>
    <x v="38"/>
    <x v="0"/>
    <x v="4"/>
    <s v="PC"/>
    <s v="A"/>
    <x v="0"/>
    <n v="31"/>
    <n v="31"/>
  </r>
  <r>
    <x v="39"/>
    <x v="0"/>
    <x v="3"/>
    <s v="PC"/>
    <s v="A"/>
    <x v="1"/>
    <n v="18"/>
    <n v="18"/>
  </r>
  <r>
    <x v="39"/>
    <x v="0"/>
    <x v="4"/>
    <s v="PC"/>
    <s v="A"/>
    <x v="0"/>
    <n v="23"/>
    <n v="23"/>
  </r>
  <r>
    <x v="40"/>
    <x v="0"/>
    <x v="3"/>
    <s v="PC"/>
    <s v="A"/>
    <x v="1"/>
    <n v="50"/>
    <n v="50"/>
  </r>
  <r>
    <x v="40"/>
    <x v="0"/>
    <x v="4"/>
    <s v="PC"/>
    <s v="A"/>
    <x v="0"/>
    <n v="14"/>
    <n v="14"/>
  </r>
  <r>
    <x v="41"/>
    <x v="0"/>
    <x v="3"/>
    <s v="PC"/>
    <s v="A"/>
    <x v="1"/>
    <n v="10"/>
    <n v="10"/>
  </r>
  <r>
    <x v="41"/>
    <x v="0"/>
    <x v="4"/>
    <s v="PC"/>
    <s v="A"/>
    <x v="0"/>
    <n v="36"/>
    <n v="36"/>
  </r>
  <r>
    <x v="42"/>
    <x v="0"/>
    <x v="3"/>
    <s v="PC"/>
    <s v="A"/>
    <x v="1"/>
    <n v="33"/>
    <n v="33"/>
  </r>
  <r>
    <x v="42"/>
    <x v="0"/>
    <x v="4"/>
    <s v="PC"/>
    <s v="A"/>
    <x v="0"/>
    <n v="15"/>
    <n v="15"/>
  </r>
  <r>
    <x v="43"/>
    <x v="0"/>
    <x v="3"/>
    <s v="PC"/>
    <s v="A"/>
    <x v="1"/>
    <n v="11"/>
    <n v="11"/>
  </r>
  <r>
    <x v="43"/>
    <x v="0"/>
    <x v="4"/>
    <s v="PC"/>
    <s v="A"/>
    <x v="0"/>
    <n v="39"/>
    <n v="39"/>
  </r>
  <r>
    <x v="44"/>
    <x v="0"/>
    <x v="4"/>
    <s v="PC"/>
    <s v="A"/>
    <x v="0"/>
    <n v="13"/>
    <n v="13"/>
  </r>
  <r>
    <x v="45"/>
    <x v="0"/>
    <x v="4"/>
    <s v="PC"/>
    <s v="A"/>
    <x v="0"/>
    <n v="15"/>
    <n v="15"/>
  </r>
  <r>
    <x v="46"/>
    <x v="0"/>
    <x v="3"/>
    <s v="PC"/>
    <s v="A"/>
    <x v="1"/>
    <n v="36"/>
    <n v="36"/>
  </r>
  <r>
    <x v="46"/>
    <x v="0"/>
    <x v="4"/>
    <s v="PC"/>
    <s v="A"/>
    <x v="0"/>
    <n v="34"/>
    <n v="34"/>
  </r>
  <r>
    <x v="47"/>
    <x v="0"/>
    <x v="3"/>
    <s v="PC"/>
    <s v="A"/>
    <x v="1"/>
    <n v="17"/>
    <n v="17"/>
  </r>
  <r>
    <x v="47"/>
    <x v="0"/>
    <x v="4"/>
    <s v="PC"/>
    <s v="A"/>
    <x v="0"/>
    <n v="20"/>
    <n v="20"/>
  </r>
  <r>
    <x v="48"/>
    <x v="0"/>
    <x v="3"/>
    <s v="PC"/>
    <s v="A"/>
    <x v="1"/>
    <n v="63"/>
    <n v="63"/>
  </r>
  <r>
    <x v="48"/>
    <x v="0"/>
    <x v="4"/>
    <s v="PC"/>
    <s v="A"/>
    <x v="0"/>
    <n v="71"/>
    <n v="71"/>
  </r>
  <r>
    <x v="49"/>
    <x v="0"/>
    <x v="3"/>
    <s v="PC"/>
    <s v="A"/>
    <x v="1"/>
    <n v="9"/>
    <n v="9"/>
  </r>
  <r>
    <x v="49"/>
    <x v="0"/>
    <x v="4"/>
    <s v="PC"/>
    <s v="A"/>
    <x v="0"/>
    <n v="50"/>
    <n v="50"/>
  </r>
  <r>
    <x v="50"/>
    <x v="0"/>
    <x v="3"/>
    <s v="PC"/>
    <s v="A"/>
    <x v="1"/>
    <n v="28"/>
    <n v="28"/>
  </r>
  <r>
    <x v="50"/>
    <x v="0"/>
    <x v="4"/>
    <s v="PC"/>
    <s v="A"/>
    <x v="0"/>
    <n v="23"/>
    <n v="23"/>
  </r>
  <r>
    <x v="51"/>
    <x v="0"/>
    <x v="3"/>
    <s v="PC"/>
    <s v="A"/>
    <x v="1"/>
    <n v="59"/>
    <n v="59"/>
  </r>
  <r>
    <x v="51"/>
    <x v="0"/>
    <x v="4"/>
    <s v="PC"/>
    <s v="A"/>
    <x v="0"/>
    <n v="20"/>
    <n v="20"/>
  </r>
  <r>
    <x v="52"/>
    <x v="0"/>
    <x v="4"/>
    <s v="PC"/>
    <s v="A"/>
    <x v="0"/>
    <n v="9"/>
    <n v="9"/>
  </r>
  <r>
    <x v="53"/>
    <x v="0"/>
    <x v="3"/>
    <s v="PC"/>
    <s v="A"/>
    <x v="1"/>
    <n v="22"/>
    <n v="22"/>
  </r>
  <r>
    <x v="53"/>
    <x v="0"/>
    <x v="4"/>
    <s v="PC"/>
    <s v="A"/>
    <x v="0"/>
    <n v="37"/>
    <n v="37"/>
  </r>
  <r>
    <x v="54"/>
    <x v="0"/>
    <x v="3"/>
    <s v="PC"/>
    <s v="A"/>
    <x v="1"/>
    <n v="34"/>
    <n v="34"/>
  </r>
  <r>
    <x v="55"/>
    <x v="0"/>
    <x v="3"/>
    <s v="PC"/>
    <s v="A"/>
    <x v="1"/>
    <n v="21"/>
    <n v="21"/>
  </r>
  <r>
    <x v="57"/>
    <x v="0"/>
    <x v="3"/>
    <s v="PC"/>
    <s v="A"/>
    <x v="1"/>
    <n v="14"/>
    <n v="14"/>
  </r>
  <r>
    <x v="58"/>
    <x v="0"/>
    <x v="4"/>
    <s v="PC"/>
    <s v="A"/>
    <x v="0"/>
    <n v="32"/>
    <n v="32"/>
  </r>
  <r>
    <x v="59"/>
    <x v="0"/>
    <x v="4"/>
    <s v="PC"/>
    <s v="A"/>
    <x v="0"/>
    <n v="24"/>
    <n v="24"/>
  </r>
  <r>
    <x v="60"/>
    <x v="0"/>
    <x v="3"/>
    <s v="PC"/>
    <s v="A"/>
    <x v="1"/>
    <n v="14"/>
    <n v="14"/>
  </r>
  <r>
    <x v="60"/>
    <x v="0"/>
    <x v="4"/>
    <s v="PC"/>
    <s v="A"/>
    <x v="0"/>
    <n v="18"/>
    <n v="18"/>
  </r>
  <r>
    <x v="61"/>
    <x v="0"/>
    <x v="3"/>
    <s v="PC"/>
    <s v="A"/>
    <x v="1"/>
    <n v="41"/>
    <n v="41"/>
  </r>
  <r>
    <x v="62"/>
    <x v="0"/>
    <x v="3"/>
    <s v="PC"/>
    <s v="A"/>
    <x v="1"/>
    <n v="11"/>
    <n v="11"/>
  </r>
  <r>
    <x v="62"/>
    <x v="0"/>
    <x v="4"/>
    <s v="PC"/>
    <s v="A"/>
    <x v="0"/>
    <n v="25"/>
    <n v="25"/>
  </r>
  <r>
    <x v="63"/>
    <x v="0"/>
    <x v="3"/>
    <s v="PC"/>
    <s v="A"/>
    <x v="1"/>
    <n v="23"/>
    <n v="23"/>
  </r>
  <r>
    <x v="63"/>
    <x v="0"/>
    <x v="4"/>
    <s v="PC"/>
    <s v="A"/>
    <x v="0"/>
    <n v="32"/>
    <n v="32"/>
  </r>
  <r>
    <x v="64"/>
    <x v="0"/>
    <x v="3"/>
    <s v="PC"/>
    <s v="A"/>
    <x v="1"/>
    <n v="35"/>
    <n v="35"/>
  </r>
  <r>
    <x v="64"/>
    <x v="0"/>
    <x v="4"/>
    <s v="PC"/>
    <s v="A"/>
    <x v="0"/>
    <n v="18"/>
    <n v="18"/>
  </r>
  <r>
    <x v="65"/>
    <x v="0"/>
    <x v="3"/>
    <s v="PC"/>
    <s v="A"/>
    <x v="1"/>
    <n v="42"/>
    <n v="42"/>
  </r>
  <r>
    <x v="65"/>
    <x v="0"/>
    <x v="4"/>
    <s v="PC"/>
    <s v="A"/>
    <x v="0"/>
    <n v="39"/>
    <n v="39"/>
  </r>
  <r>
    <x v="66"/>
    <x v="0"/>
    <x v="4"/>
    <s v="PC"/>
    <s v="A"/>
    <x v="0"/>
    <n v="18"/>
    <n v="18"/>
  </r>
  <r>
    <x v="67"/>
    <x v="0"/>
    <x v="3"/>
    <s v="PC"/>
    <s v="A"/>
    <x v="1"/>
    <n v="32"/>
    <n v="32"/>
  </r>
  <r>
    <x v="67"/>
    <x v="0"/>
    <x v="4"/>
    <s v="PC"/>
    <s v="A"/>
    <x v="0"/>
    <n v="36"/>
    <n v="36"/>
  </r>
  <r>
    <x v="68"/>
    <x v="0"/>
    <x v="3"/>
    <s v="PC"/>
    <s v="A"/>
    <x v="1"/>
    <n v="13"/>
    <n v="13"/>
  </r>
  <r>
    <x v="68"/>
    <x v="0"/>
    <x v="4"/>
    <s v="PC"/>
    <s v="A"/>
    <x v="0"/>
    <n v="18"/>
    <n v="18"/>
  </r>
  <r>
    <x v="69"/>
    <x v="0"/>
    <x v="3"/>
    <s v="PC"/>
    <s v="A"/>
    <x v="1"/>
    <n v="8"/>
    <n v="8"/>
  </r>
  <r>
    <x v="69"/>
    <x v="0"/>
    <x v="4"/>
    <s v="PC"/>
    <s v="A"/>
    <x v="0"/>
    <n v="24"/>
    <n v="24"/>
  </r>
  <r>
    <x v="70"/>
    <x v="0"/>
    <x v="3"/>
    <s v="PC"/>
    <s v="A"/>
    <x v="1"/>
    <n v="23"/>
    <n v="23"/>
  </r>
  <r>
    <x v="70"/>
    <x v="0"/>
    <x v="4"/>
    <s v="PC"/>
    <s v="A"/>
    <x v="0"/>
    <n v="21"/>
    <n v="21"/>
  </r>
  <r>
    <x v="72"/>
    <x v="0"/>
    <x v="3"/>
    <s v="PC"/>
    <s v="A"/>
    <x v="1"/>
    <n v="41"/>
    <n v="41"/>
  </r>
  <r>
    <x v="73"/>
    <x v="0"/>
    <x v="3"/>
    <s v="PC"/>
    <s v="A"/>
    <x v="1"/>
    <n v="16"/>
    <n v="16"/>
  </r>
  <r>
    <x v="73"/>
    <x v="0"/>
    <x v="4"/>
    <s v="PC"/>
    <s v="A"/>
    <x v="0"/>
    <n v="13"/>
    <n v="13"/>
  </r>
  <r>
    <x v="74"/>
    <x v="0"/>
    <x v="3"/>
    <s v="PC"/>
    <s v="A"/>
    <x v="1"/>
    <n v="61"/>
    <n v="61"/>
  </r>
  <r>
    <x v="74"/>
    <x v="0"/>
    <x v="4"/>
    <s v="PC"/>
    <s v="A"/>
    <x v="0"/>
    <n v="13"/>
    <n v="13"/>
  </r>
  <r>
    <x v="75"/>
    <x v="0"/>
    <x v="3"/>
    <s v="PC"/>
    <s v="A"/>
    <x v="1"/>
    <n v="34"/>
    <n v="34"/>
  </r>
  <r>
    <x v="75"/>
    <x v="0"/>
    <x v="4"/>
    <s v="PC"/>
    <s v="A"/>
    <x v="0"/>
    <n v="46"/>
    <n v="46"/>
  </r>
  <r>
    <x v="76"/>
    <x v="0"/>
    <x v="3"/>
    <s v="PC"/>
    <s v="A"/>
    <x v="1"/>
    <n v="58"/>
    <n v="58"/>
  </r>
  <r>
    <x v="76"/>
    <x v="0"/>
    <x v="4"/>
    <s v="PC"/>
    <s v="A"/>
    <x v="0"/>
    <n v="44"/>
    <n v="44"/>
  </r>
  <r>
    <x v="77"/>
    <x v="0"/>
    <x v="3"/>
    <s v="PC"/>
    <s v="A"/>
    <x v="1"/>
    <n v="9"/>
    <n v="9"/>
  </r>
  <r>
    <x v="77"/>
    <x v="0"/>
    <x v="4"/>
    <s v="PC"/>
    <s v="A"/>
    <x v="0"/>
    <n v="44"/>
    <n v="44"/>
  </r>
  <r>
    <x v="78"/>
    <x v="0"/>
    <x v="3"/>
    <s v="PC"/>
    <s v="A"/>
    <x v="1"/>
    <n v="3"/>
    <n v="3"/>
  </r>
  <r>
    <x v="78"/>
    <x v="0"/>
    <x v="4"/>
    <s v="PC"/>
    <s v="A"/>
    <x v="0"/>
    <n v="13"/>
    <n v="13"/>
  </r>
  <r>
    <x v="80"/>
    <x v="0"/>
    <x v="3"/>
    <s v="PC"/>
    <s v="A"/>
    <x v="1"/>
    <n v="1"/>
    <n v="1"/>
  </r>
  <r>
    <x v="81"/>
    <x v="0"/>
    <x v="3"/>
    <s v="PC"/>
    <s v="A"/>
    <x v="1"/>
    <n v="28"/>
    <n v="28"/>
  </r>
  <r>
    <x v="81"/>
    <x v="0"/>
    <x v="4"/>
    <s v="PC"/>
    <s v="A"/>
    <x v="0"/>
    <n v="34"/>
    <n v="34"/>
  </r>
  <r>
    <x v="82"/>
    <x v="0"/>
    <x v="3"/>
    <s v="PC"/>
    <s v="A"/>
    <x v="1"/>
    <n v="47"/>
    <n v="47"/>
  </r>
  <r>
    <x v="82"/>
    <x v="0"/>
    <x v="4"/>
    <s v="PC"/>
    <s v="A"/>
    <x v="0"/>
    <n v="50"/>
    <n v="50"/>
  </r>
  <r>
    <x v="83"/>
    <x v="0"/>
    <x v="3"/>
    <s v="PC"/>
    <s v="A"/>
    <x v="1"/>
    <n v="4"/>
    <n v="4"/>
  </r>
  <r>
    <x v="83"/>
    <x v="0"/>
    <x v="4"/>
    <s v="PC"/>
    <s v="A"/>
    <x v="0"/>
    <n v="24"/>
    <n v="24"/>
  </r>
  <r>
    <x v="84"/>
    <x v="0"/>
    <x v="0"/>
    <s v="IDX"/>
    <s v="A"/>
    <x v="0"/>
    <n v="0.5"/>
    <n v="50"/>
  </r>
  <r>
    <x v="84"/>
    <x v="0"/>
    <x v="1"/>
    <s v="IDX"/>
    <s v="A"/>
    <x v="0"/>
    <n v="0.5"/>
    <n v="50"/>
  </r>
  <r>
    <x v="84"/>
    <x v="0"/>
    <x v="2"/>
    <s v="IDX"/>
    <s v="A"/>
    <x v="0"/>
    <n v="1"/>
    <n v="1"/>
  </r>
  <r>
    <x v="84"/>
    <x v="0"/>
    <x v="3"/>
    <s v="PC"/>
    <s v="A"/>
    <x v="1"/>
    <n v="80"/>
    <n v="80"/>
  </r>
  <r>
    <x v="85"/>
    <x v="0"/>
    <x v="0"/>
    <s v="IDX"/>
    <s v="A"/>
    <x v="0"/>
    <n v="0"/>
    <n v="0"/>
  </r>
  <r>
    <x v="85"/>
    <x v="0"/>
    <x v="1"/>
    <s v="IDX"/>
    <s v="A"/>
    <x v="0"/>
    <n v="0.25"/>
    <n v="25"/>
  </r>
  <r>
    <x v="85"/>
    <x v="0"/>
    <x v="2"/>
    <s v="IDX"/>
    <s v="A"/>
    <x v="0"/>
    <n v="1"/>
    <n v="1"/>
  </r>
  <r>
    <x v="85"/>
    <x v="0"/>
    <x v="4"/>
    <s v="PC"/>
    <s v="A"/>
    <x v="0"/>
    <n v="78"/>
    <n v="78"/>
  </r>
  <r>
    <x v="86"/>
    <x v="0"/>
    <x v="0"/>
    <s v="IDX"/>
    <s v="A"/>
    <x v="0"/>
    <n v="0.75"/>
    <n v="75"/>
  </r>
  <r>
    <x v="86"/>
    <x v="0"/>
    <x v="1"/>
    <s v="IDX"/>
    <s v="A"/>
    <x v="0"/>
    <n v="0.75"/>
    <n v="75"/>
  </r>
  <r>
    <x v="86"/>
    <x v="0"/>
    <x v="2"/>
    <s v="IDX"/>
    <s v="A"/>
    <x v="0"/>
    <n v="0.5"/>
    <n v="50"/>
  </r>
  <r>
    <x v="87"/>
    <x v="0"/>
    <x v="0"/>
    <s v="IDX"/>
    <s v="A"/>
    <x v="0"/>
    <n v="0.25"/>
    <n v="25"/>
  </r>
  <r>
    <x v="87"/>
    <x v="0"/>
    <x v="1"/>
    <s v="IDX"/>
    <s v="A"/>
    <x v="0"/>
    <n v="0.5"/>
    <n v="50"/>
  </r>
  <r>
    <x v="87"/>
    <x v="0"/>
    <x v="2"/>
    <s v="IDX"/>
    <s v="A"/>
    <x v="0"/>
    <n v="0.25"/>
    <n v="25"/>
  </r>
  <r>
    <x v="87"/>
    <x v="0"/>
    <x v="3"/>
    <s v="PC"/>
    <s v="A"/>
    <x v="1"/>
    <n v="36"/>
    <n v="36"/>
  </r>
  <r>
    <x v="88"/>
    <x v="0"/>
    <x v="0"/>
    <s v="IDX"/>
    <s v="A"/>
    <x v="0"/>
    <n v="0"/>
    <n v="0"/>
  </r>
  <r>
    <x v="88"/>
    <x v="0"/>
    <x v="1"/>
    <s v="IDX"/>
    <s v="A"/>
    <x v="0"/>
    <n v="0.5"/>
    <n v="50"/>
  </r>
  <r>
    <x v="88"/>
    <x v="0"/>
    <x v="2"/>
    <s v="IDX"/>
    <s v="A"/>
    <x v="0"/>
    <n v="0.25"/>
    <n v="25"/>
  </r>
  <r>
    <x v="88"/>
    <x v="0"/>
    <x v="3"/>
    <s v="PC"/>
    <s v="A"/>
    <x v="1"/>
    <n v="68"/>
    <n v="68"/>
  </r>
  <r>
    <x v="89"/>
    <x v="0"/>
    <x v="0"/>
    <s v="IDX"/>
    <s v="A"/>
    <x v="0"/>
    <n v="0"/>
    <n v="0"/>
  </r>
  <r>
    <x v="89"/>
    <x v="0"/>
    <x v="1"/>
    <s v="IDX"/>
    <s v="A"/>
    <x v="0"/>
    <n v="0.25"/>
    <n v="25"/>
  </r>
  <r>
    <x v="89"/>
    <x v="0"/>
    <x v="2"/>
    <s v="IDX"/>
    <s v="A"/>
    <x v="0"/>
    <n v="0"/>
    <n v="0"/>
  </r>
  <r>
    <x v="89"/>
    <x v="0"/>
    <x v="3"/>
    <s v="PC"/>
    <s v="A"/>
    <x v="1"/>
    <n v="16"/>
    <n v="16"/>
  </r>
  <r>
    <x v="89"/>
    <x v="0"/>
    <x v="4"/>
    <s v="PC"/>
    <s v="A"/>
    <x v="0"/>
    <n v="64"/>
    <n v="64"/>
  </r>
  <r>
    <x v="90"/>
    <x v="0"/>
    <x v="0"/>
    <s v="IDX"/>
    <s v="A"/>
    <x v="0"/>
    <n v="0.25"/>
    <n v="25"/>
  </r>
  <r>
    <x v="90"/>
    <x v="0"/>
    <x v="1"/>
    <s v="IDX"/>
    <s v="A"/>
    <x v="0"/>
    <n v="0.5"/>
    <n v="50"/>
  </r>
  <r>
    <x v="90"/>
    <x v="0"/>
    <x v="2"/>
    <s v="IDX"/>
    <s v="A"/>
    <x v="0"/>
    <n v="0.5"/>
    <n v="50"/>
  </r>
  <r>
    <x v="91"/>
    <x v="0"/>
    <x v="0"/>
    <s v="IDX"/>
    <s v="A"/>
    <x v="0"/>
    <n v="1"/>
    <n v="1"/>
  </r>
  <r>
    <x v="91"/>
    <x v="0"/>
    <x v="1"/>
    <s v="IDX"/>
    <s v="A"/>
    <x v="0"/>
    <n v="0.5"/>
    <n v="50"/>
  </r>
  <r>
    <x v="91"/>
    <x v="0"/>
    <x v="2"/>
    <s v="IDX"/>
    <s v="A"/>
    <x v="0"/>
    <n v="0.5"/>
    <n v="50"/>
  </r>
  <r>
    <x v="91"/>
    <x v="0"/>
    <x v="3"/>
    <s v="PC"/>
    <s v="A"/>
    <x v="1"/>
    <n v="44"/>
    <n v="44"/>
  </r>
  <r>
    <x v="91"/>
    <x v="0"/>
    <x v="4"/>
    <s v="PC"/>
    <s v="A"/>
    <x v="0"/>
    <n v="15"/>
    <n v="15"/>
  </r>
  <r>
    <x v="92"/>
    <x v="0"/>
    <x v="0"/>
    <s v="IDX"/>
    <s v="A"/>
    <x v="0"/>
    <n v="0.25"/>
    <n v="25"/>
  </r>
  <r>
    <x v="92"/>
    <x v="0"/>
    <x v="1"/>
    <s v="IDX"/>
    <s v="A"/>
    <x v="0"/>
    <n v="0.25"/>
    <n v="25"/>
  </r>
  <r>
    <x v="92"/>
    <x v="0"/>
    <x v="2"/>
    <s v="IDX"/>
    <s v="A"/>
    <x v="0"/>
    <n v="0.25"/>
    <n v="25"/>
  </r>
  <r>
    <x v="92"/>
    <x v="0"/>
    <x v="3"/>
    <s v="PC"/>
    <s v="A"/>
    <x v="1"/>
    <n v="73"/>
    <n v="73"/>
  </r>
  <r>
    <x v="93"/>
    <x v="0"/>
    <x v="0"/>
    <s v="IDX"/>
    <s v="A"/>
    <x v="0"/>
    <n v="1"/>
    <n v="1"/>
  </r>
  <r>
    <x v="93"/>
    <x v="0"/>
    <x v="1"/>
    <s v="IDX"/>
    <s v="A"/>
    <x v="0"/>
    <n v="0.75"/>
    <n v="75"/>
  </r>
  <r>
    <x v="93"/>
    <x v="0"/>
    <x v="2"/>
    <s v="IDX"/>
    <s v="A"/>
    <x v="0"/>
    <n v="0.75"/>
    <n v="75"/>
  </r>
  <r>
    <x v="93"/>
    <x v="0"/>
    <x v="3"/>
    <s v="PC"/>
    <s v="A"/>
    <x v="1"/>
    <n v="36"/>
    <n v="36"/>
  </r>
  <r>
    <x v="93"/>
    <x v="0"/>
    <x v="4"/>
    <s v="PC"/>
    <s v="A"/>
    <x v="0"/>
    <n v="51"/>
    <n v="51"/>
  </r>
  <r>
    <x v="94"/>
    <x v="0"/>
    <x v="0"/>
    <s v="IDX"/>
    <s v="A"/>
    <x v="0"/>
    <n v="1"/>
    <n v="1"/>
  </r>
  <r>
    <x v="94"/>
    <x v="0"/>
    <x v="1"/>
    <s v="IDX"/>
    <s v="A"/>
    <x v="0"/>
    <n v="0.75"/>
    <n v="75"/>
  </r>
  <r>
    <x v="94"/>
    <x v="0"/>
    <x v="2"/>
    <s v="IDX"/>
    <s v="A"/>
    <x v="0"/>
    <n v="0.5"/>
    <n v="50"/>
  </r>
  <r>
    <x v="94"/>
    <x v="0"/>
    <x v="3"/>
    <s v="PC"/>
    <s v="A"/>
    <x v="1"/>
    <n v="80"/>
    <n v="80"/>
  </r>
  <r>
    <x v="95"/>
    <x v="0"/>
    <x v="0"/>
    <s v="IDX"/>
    <s v="A"/>
    <x v="0"/>
    <n v="1"/>
    <n v="1"/>
  </r>
  <r>
    <x v="95"/>
    <x v="0"/>
    <x v="1"/>
    <s v="IDX"/>
    <s v="A"/>
    <x v="0"/>
    <n v="0.75"/>
    <n v="75"/>
  </r>
  <r>
    <x v="95"/>
    <x v="0"/>
    <x v="2"/>
    <s v="IDX"/>
    <s v="A"/>
    <x v="0"/>
    <n v="1"/>
    <n v="1"/>
  </r>
  <r>
    <x v="95"/>
    <x v="0"/>
    <x v="3"/>
    <s v="PC"/>
    <s v="A"/>
    <x v="1"/>
    <n v="74"/>
    <n v="74"/>
  </r>
  <r>
    <x v="95"/>
    <x v="0"/>
    <x v="4"/>
    <s v="PC"/>
    <s v="A"/>
    <x v="0"/>
    <n v="57"/>
    <n v="57"/>
  </r>
  <r>
    <x v="96"/>
    <x v="0"/>
    <x v="0"/>
    <s v="IDX"/>
    <s v="A"/>
    <x v="0"/>
    <n v="1"/>
    <n v="1"/>
  </r>
  <r>
    <x v="96"/>
    <x v="0"/>
    <x v="1"/>
    <s v="IDX"/>
    <s v="A"/>
    <x v="0"/>
    <n v="0.25"/>
    <n v="25"/>
  </r>
  <r>
    <x v="96"/>
    <x v="0"/>
    <x v="2"/>
    <s v="IDX"/>
    <s v="A"/>
    <x v="0"/>
    <n v="0.5"/>
    <n v="50"/>
  </r>
  <r>
    <x v="96"/>
    <x v="0"/>
    <x v="3"/>
    <s v="PC"/>
    <s v="A"/>
    <x v="1"/>
    <n v="54"/>
    <n v="54"/>
  </r>
  <r>
    <x v="97"/>
    <x v="0"/>
    <x v="0"/>
    <s v="IDX"/>
    <s v="A"/>
    <x v="0"/>
    <n v="0"/>
    <n v="0"/>
  </r>
  <r>
    <x v="97"/>
    <x v="0"/>
    <x v="1"/>
    <s v="IDX"/>
    <s v="A"/>
    <x v="0"/>
    <n v="0"/>
    <n v="0"/>
  </r>
  <r>
    <x v="97"/>
    <x v="0"/>
    <x v="2"/>
    <s v="IDX"/>
    <s v="A"/>
    <x v="0"/>
    <n v="0.25"/>
    <n v="25"/>
  </r>
  <r>
    <x v="97"/>
    <x v="0"/>
    <x v="4"/>
    <s v="PC"/>
    <s v="A"/>
    <x v="0"/>
    <n v="36"/>
    <n v="36"/>
  </r>
  <r>
    <x v="98"/>
    <x v="0"/>
    <x v="0"/>
    <s v="IDX"/>
    <s v="A"/>
    <x v="0"/>
    <n v="1"/>
    <n v="1"/>
  </r>
  <r>
    <x v="98"/>
    <x v="0"/>
    <x v="1"/>
    <s v="IDX"/>
    <s v="A"/>
    <x v="0"/>
    <n v="0.5"/>
    <n v="50"/>
  </r>
  <r>
    <x v="98"/>
    <x v="0"/>
    <x v="2"/>
    <s v="IDX"/>
    <s v="A"/>
    <x v="0"/>
    <n v="0.25"/>
    <n v="25"/>
  </r>
  <r>
    <x v="98"/>
    <x v="0"/>
    <x v="4"/>
    <s v="PC"/>
    <s v="A"/>
    <x v="0"/>
    <n v="26"/>
    <n v="26"/>
  </r>
  <r>
    <x v="99"/>
    <x v="0"/>
    <x v="0"/>
    <s v="IDX"/>
    <s v="A"/>
    <x v="0"/>
    <n v="0.5"/>
    <n v="50"/>
  </r>
  <r>
    <x v="99"/>
    <x v="0"/>
    <x v="1"/>
    <s v="IDX"/>
    <s v="A"/>
    <x v="0"/>
    <n v="0"/>
    <n v="0"/>
  </r>
  <r>
    <x v="99"/>
    <x v="0"/>
    <x v="2"/>
    <s v="IDX"/>
    <s v="A"/>
    <x v="0"/>
    <n v="0"/>
    <n v="0"/>
  </r>
  <r>
    <x v="100"/>
    <x v="0"/>
    <x v="0"/>
    <s v="IDX"/>
    <s v="A"/>
    <x v="0"/>
    <n v="0.5"/>
    <n v="50"/>
  </r>
  <r>
    <x v="100"/>
    <x v="0"/>
    <x v="1"/>
    <s v="IDX"/>
    <s v="A"/>
    <x v="0"/>
    <n v="0.5"/>
    <n v="50"/>
  </r>
  <r>
    <x v="100"/>
    <x v="0"/>
    <x v="2"/>
    <s v="IDX"/>
    <s v="A"/>
    <x v="0"/>
    <n v="0.25"/>
    <n v="25"/>
  </r>
  <r>
    <x v="100"/>
    <x v="0"/>
    <x v="4"/>
    <s v="PC"/>
    <s v="A"/>
    <x v="0"/>
    <n v="38"/>
    <n v="38"/>
  </r>
  <r>
    <x v="101"/>
    <x v="0"/>
    <x v="0"/>
    <s v="IDX"/>
    <s v="A"/>
    <x v="0"/>
    <n v="1"/>
    <n v="1"/>
  </r>
  <r>
    <x v="101"/>
    <x v="0"/>
    <x v="1"/>
    <s v="IDX"/>
    <s v="A"/>
    <x v="0"/>
    <n v="0.5"/>
    <n v="50"/>
  </r>
  <r>
    <x v="101"/>
    <x v="0"/>
    <x v="2"/>
    <s v="IDX"/>
    <s v="A"/>
    <x v="0"/>
    <n v="0"/>
    <n v="0"/>
  </r>
  <r>
    <x v="101"/>
    <x v="0"/>
    <x v="3"/>
    <s v="PC"/>
    <s v="A"/>
    <x v="1"/>
    <n v="75"/>
    <n v="75"/>
  </r>
  <r>
    <x v="101"/>
    <x v="0"/>
    <x v="4"/>
    <s v="PC"/>
    <s v="A"/>
    <x v="0"/>
    <n v="64"/>
    <n v="64"/>
  </r>
  <r>
    <x v="102"/>
    <x v="0"/>
    <x v="0"/>
    <s v="IDX"/>
    <s v="A"/>
    <x v="0"/>
    <n v="0"/>
    <n v="0"/>
  </r>
  <r>
    <x v="102"/>
    <x v="0"/>
    <x v="1"/>
    <s v="IDX"/>
    <s v="A"/>
    <x v="0"/>
    <n v="0.25"/>
    <n v="25"/>
  </r>
  <r>
    <x v="102"/>
    <x v="0"/>
    <x v="2"/>
    <s v="IDX"/>
    <s v="A"/>
    <x v="0"/>
    <n v="0.5"/>
    <n v="50"/>
  </r>
  <r>
    <x v="102"/>
    <x v="0"/>
    <x v="3"/>
    <s v="PC"/>
    <s v="A"/>
    <x v="1"/>
    <n v="2"/>
    <n v="2"/>
  </r>
  <r>
    <x v="102"/>
    <x v="0"/>
    <x v="4"/>
    <s v="PC"/>
    <s v="A"/>
    <x v="0"/>
    <n v="17"/>
    <n v="17"/>
  </r>
  <r>
    <x v="103"/>
    <x v="0"/>
    <x v="0"/>
    <s v="IDX"/>
    <s v="A"/>
    <x v="0"/>
    <n v="0"/>
    <n v="0"/>
  </r>
  <r>
    <x v="103"/>
    <x v="0"/>
    <x v="1"/>
    <s v="IDX"/>
    <s v="A"/>
    <x v="0"/>
    <n v="0.25"/>
    <n v="25"/>
  </r>
  <r>
    <x v="103"/>
    <x v="0"/>
    <x v="2"/>
    <s v="IDX"/>
    <s v="A"/>
    <x v="0"/>
    <n v="0.25"/>
    <n v="25"/>
  </r>
  <r>
    <x v="103"/>
    <x v="0"/>
    <x v="3"/>
    <s v="PC"/>
    <s v="A"/>
    <x v="1"/>
    <n v="25"/>
    <n v="25"/>
  </r>
  <r>
    <x v="103"/>
    <x v="0"/>
    <x v="4"/>
    <s v="PC"/>
    <s v="A"/>
    <x v="0"/>
    <n v="46"/>
    <n v="46"/>
  </r>
  <r>
    <x v="104"/>
    <x v="0"/>
    <x v="0"/>
    <s v="IDX"/>
    <s v="A"/>
    <x v="0"/>
    <n v="0.25"/>
    <n v="25"/>
  </r>
  <r>
    <x v="104"/>
    <x v="0"/>
    <x v="1"/>
    <s v="IDX"/>
    <s v="A"/>
    <x v="0"/>
    <n v="0.5"/>
    <n v="50"/>
  </r>
  <r>
    <x v="104"/>
    <x v="0"/>
    <x v="2"/>
    <s v="IDX"/>
    <s v="A"/>
    <x v="0"/>
    <n v="0.25"/>
    <n v="25"/>
  </r>
  <r>
    <x v="104"/>
    <x v="0"/>
    <x v="4"/>
    <s v="PC"/>
    <s v="A"/>
    <x v="0"/>
    <n v="26"/>
    <n v="26"/>
  </r>
  <r>
    <x v="105"/>
    <x v="0"/>
    <x v="0"/>
    <s v="IDX"/>
    <s v="A"/>
    <x v="0"/>
    <n v="0.75"/>
    <n v="75"/>
  </r>
  <r>
    <x v="105"/>
    <x v="0"/>
    <x v="1"/>
    <s v="IDX"/>
    <s v="A"/>
    <x v="0"/>
    <n v="0.5"/>
    <n v="50"/>
  </r>
  <r>
    <x v="105"/>
    <x v="0"/>
    <x v="2"/>
    <s v="IDX"/>
    <s v="A"/>
    <x v="0"/>
    <n v="0.5"/>
    <n v="50"/>
  </r>
  <r>
    <x v="105"/>
    <x v="0"/>
    <x v="3"/>
    <s v="PC"/>
    <s v="A"/>
    <x v="1"/>
    <n v="53"/>
    <n v="53"/>
  </r>
  <r>
    <x v="105"/>
    <x v="0"/>
    <x v="4"/>
    <s v="PC"/>
    <s v="A"/>
    <x v="0"/>
    <n v="57"/>
    <n v="57"/>
  </r>
  <r>
    <x v="106"/>
    <x v="0"/>
    <x v="0"/>
    <s v="IDX"/>
    <s v="A"/>
    <x v="0"/>
    <n v="1"/>
    <n v="1"/>
  </r>
  <r>
    <x v="106"/>
    <x v="0"/>
    <x v="1"/>
    <s v="IDX"/>
    <s v="A"/>
    <x v="0"/>
    <n v="0.75"/>
    <n v="75"/>
  </r>
  <r>
    <x v="106"/>
    <x v="0"/>
    <x v="2"/>
    <s v="IDX"/>
    <s v="A"/>
    <x v="0"/>
    <n v="0.5"/>
    <n v="50"/>
  </r>
  <r>
    <x v="106"/>
    <x v="0"/>
    <x v="3"/>
    <s v="PC"/>
    <s v="A"/>
    <x v="1"/>
    <n v="51"/>
    <n v="51"/>
  </r>
  <r>
    <x v="107"/>
    <x v="0"/>
    <x v="0"/>
    <s v="IDX"/>
    <s v="A"/>
    <x v="0"/>
    <n v="0.25"/>
    <n v="25"/>
  </r>
  <r>
    <x v="107"/>
    <x v="0"/>
    <x v="1"/>
    <s v="IDX"/>
    <s v="A"/>
    <x v="0"/>
    <n v="0.25"/>
    <n v="25"/>
  </r>
  <r>
    <x v="107"/>
    <x v="0"/>
    <x v="2"/>
    <s v="IDX"/>
    <s v="A"/>
    <x v="0"/>
    <n v="0.25"/>
    <n v="25"/>
  </r>
  <r>
    <x v="108"/>
    <x v="0"/>
    <x v="0"/>
    <s v="IDX"/>
    <s v="A"/>
    <x v="0"/>
    <n v="0.5"/>
    <n v="50"/>
  </r>
  <r>
    <x v="108"/>
    <x v="0"/>
    <x v="1"/>
    <s v="IDX"/>
    <s v="A"/>
    <x v="0"/>
    <n v="0.5"/>
    <n v="50"/>
  </r>
  <r>
    <x v="108"/>
    <x v="0"/>
    <x v="2"/>
    <s v="IDX"/>
    <s v="A"/>
    <x v="0"/>
    <n v="0.75"/>
    <n v="75"/>
  </r>
  <r>
    <x v="108"/>
    <x v="0"/>
    <x v="3"/>
    <s v="PC"/>
    <s v="A"/>
    <x v="1"/>
    <n v="50"/>
    <n v="50"/>
  </r>
  <r>
    <x v="108"/>
    <x v="0"/>
    <x v="4"/>
    <s v="PC"/>
    <s v="A"/>
    <x v="0"/>
    <n v="54"/>
    <n v="54"/>
  </r>
  <r>
    <x v="109"/>
    <x v="0"/>
    <x v="0"/>
    <s v="IDX"/>
    <s v="A"/>
    <x v="0"/>
    <n v="1"/>
    <n v="1"/>
  </r>
  <r>
    <x v="109"/>
    <x v="0"/>
    <x v="1"/>
    <s v="IDX"/>
    <s v="A"/>
    <x v="0"/>
    <n v="0.25"/>
    <n v="25"/>
  </r>
  <r>
    <x v="109"/>
    <x v="0"/>
    <x v="2"/>
    <s v="IDX"/>
    <s v="A"/>
    <x v="0"/>
    <n v="1"/>
    <n v="1"/>
  </r>
  <r>
    <x v="109"/>
    <x v="0"/>
    <x v="3"/>
    <s v="PC"/>
    <s v="A"/>
    <x v="1"/>
    <n v="58"/>
    <n v="58"/>
  </r>
  <r>
    <x v="110"/>
    <x v="0"/>
    <x v="0"/>
    <s v="IDX"/>
    <s v="A"/>
    <x v="0"/>
    <n v="0"/>
    <n v="0"/>
  </r>
  <r>
    <x v="110"/>
    <x v="0"/>
    <x v="1"/>
    <s v="IDX"/>
    <s v="A"/>
    <x v="0"/>
    <n v="0.25"/>
    <n v="25"/>
  </r>
  <r>
    <x v="110"/>
    <x v="0"/>
    <x v="2"/>
    <s v="IDX"/>
    <s v="A"/>
    <x v="0"/>
    <n v="0.75"/>
    <n v="75"/>
  </r>
  <r>
    <x v="110"/>
    <x v="0"/>
    <x v="3"/>
    <s v="PC"/>
    <s v="A"/>
    <x v="1"/>
    <n v="11"/>
    <n v="11"/>
  </r>
  <r>
    <x v="110"/>
    <x v="0"/>
    <x v="4"/>
    <s v="PC"/>
    <s v="A"/>
    <x v="0"/>
    <n v="28"/>
    <n v="28"/>
  </r>
  <r>
    <x v="111"/>
    <x v="0"/>
    <x v="0"/>
    <s v="IDX"/>
    <s v="A"/>
    <x v="0"/>
    <n v="0.5"/>
    <n v="50"/>
  </r>
  <r>
    <x v="111"/>
    <x v="0"/>
    <x v="1"/>
    <s v="IDX"/>
    <s v="A"/>
    <x v="0"/>
    <n v="0.5"/>
    <n v="50"/>
  </r>
  <r>
    <x v="111"/>
    <x v="0"/>
    <x v="2"/>
    <s v="IDX"/>
    <s v="A"/>
    <x v="0"/>
    <n v="1"/>
    <n v="1"/>
  </r>
  <r>
    <x v="111"/>
    <x v="0"/>
    <x v="3"/>
    <s v="PC"/>
    <s v="A"/>
    <x v="1"/>
    <n v="92"/>
    <n v="92"/>
  </r>
  <r>
    <x v="112"/>
    <x v="0"/>
    <x v="0"/>
    <s v="IDX"/>
    <s v="A"/>
    <x v="0"/>
    <n v="0.75"/>
    <n v="75"/>
  </r>
  <r>
    <x v="112"/>
    <x v="0"/>
    <x v="1"/>
    <s v="IDX"/>
    <s v="A"/>
    <x v="0"/>
    <n v="0.25"/>
    <n v="25"/>
  </r>
  <r>
    <x v="112"/>
    <x v="0"/>
    <x v="2"/>
    <s v="IDX"/>
    <s v="A"/>
    <x v="0"/>
    <n v="1"/>
    <n v="1"/>
  </r>
  <r>
    <x v="112"/>
    <x v="0"/>
    <x v="3"/>
    <s v="PC"/>
    <s v="A"/>
    <x v="1"/>
    <n v="42"/>
    <n v="42"/>
  </r>
  <r>
    <x v="113"/>
    <x v="0"/>
    <x v="0"/>
    <s v="IDX"/>
    <s v="A"/>
    <x v="0"/>
    <n v="0.25"/>
    <n v="25"/>
  </r>
  <r>
    <x v="113"/>
    <x v="0"/>
    <x v="1"/>
    <s v="IDX"/>
    <s v="A"/>
    <x v="0"/>
    <n v="0"/>
    <n v="0"/>
  </r>
  <r>
    <x v="113"/>
    <x v="0"/>
    <x v="2"/>
    <s v="IDX"/>
    <s v="A"/>
    <x v="0"/>
    <n v="0"/>
    <n v="0"/>
  </r>
  <r>
    <x v="113"/>
    <x v="0"/>
    <x v="3"/>
    <s v="PC"/>
    <s v="A"/>
    <x v="1"/>
    <n v="12"/>
    <n v="12"/>
  </r>
  <r>
    <x v="114"/>
    <x v="0"/>
    <x v="0"/>
    <s v="IDX"/>
    <s v="A"/>
    <x v="0"/>
    <n v="0.75"/>
    <n v="75"/>
  </r>
  <r>
    <x v="114"/>
    <x v="0"/>
    <x v="1"/>
    <s v="IDX"/>
    <s v="A"/>
    <x v="0"/>
    <n v="0.75"/>
    <n v="75"/>
  </r>
  <r>
    <x v="114"/>
    <x v="0"/>
    <x v="2"/>
    <s v="IDX"/>
    <s v="A"/>
    <x v="0"/>
    <n v="0.5"/>
    <n v="50"/>
  </r>
  <r>
    <x v="114"/>
    <x v="0"/>
    <x v="3"/>
    <s v="PC"/>
    <s v="A"/>
    <x v="1"/>
    <n v="55"/>
    <n v="55"/>
  </r>
  <r>
    <x v="115"/>
    <x v="0"/>
    <x v="0"/>
    <s v="IDX"/>
    <s v="A"/>
    <x v="0"/>
    <n v="0"/>
    <n v="0"/>
  </r>
  <r>
    <x v="115"/>
    <x v="0"/>
    <x v="1"/>
    <s v="IDX"/>
    <s v="A"/>
    <x v="0"/>
    <n v="0.25"/>
    <n v="25"/>
  </r>
  <r>
    <x v="115"/>
    <x v="0"/>
    <x v="2"/>
    <s v="IDX"/>
    <s v="A"/>
    <x v="0"/>
    <n v="1"/>
    <n v="1"/>
  </r>
  <r>
    <x v="115"/>
    <x v="0"/>
    <x v="3"/>
    <s v="PC"/>
    <s v="A"/>
    <x v="1"/>
    <n v="5"/>
    <n v="5"/>
  </r>
  <r>
    <x v="115"/>
    <x v="0"/>
    <x v="4"/>
    <s v="PC"/>
    <s v="A"/>
    <x v="0"/>
    <n v="35"/>
    <n v="35"/>
  </r>
  <r>
    <x v="116"/>
    <x v="0"/>
    <x v="0"/>
    <s v="IDX"/>
    <s v="A"/>
    <x v="0"/>
    <n v="0.5"/>
    <n v="50"/>
  </r>
  <r>
    <x v="116"/>
    <x v="0"/>
    <x v="1"/>
    <s v="IDX"/>
    <s v="A"/>
    <x v="0"/>
    <n v="0.75"/>
    <n v="75"/>
  </r>
  <r>
    <x v="116"/>
    <x v="0"/>
    <x v="2"/>
    <s v="IDX"/>
    <s v="A"/>
    <x v="0"/>
    <n v="0.5"/>
    <n v="50"/>
  </r>
  <r>
    <x v="116"/>
    <x v="0"/>
    <x v="3"/>
    <s v="PC"/>
    <s v="A"/>
    <x v="1"/>
    <n v="18"/>
    <n v="18"/>
  </r>
  <r>
    <x v="116"/>
    <x v="0"/>
    <x v="4"/>
    <s v="PC"/>
    <s v="A"/>
    <x v="0"/>
    <n v="23"/>
    <n v="23"/>
  </r>
  <r>
    <x v="117"/>
    <x v="0"/>
    <x v="0"/>
    <s v="IDX"/>
    <s v="A"/>
    <x v="0"/>
    <n v="0.75"/>
    <n v="75"/>
  </r>
  <r>
    <x v="117"/>
    <x v="0"/>
    <x v="1"/>
    <s v="IDX"/>
    <s v="A"/>
    <x v="0"/>
    <n v="0.5"/>
    <n v="50"/>
  </r>
  <r>
    <x v="117"/>
    <x v="0"/>
    <x v="2"/>
    <s v="IDX"/>
    <s v="A"/>
    <x v="0"/>
    <n v="0.25"/>
    <n v="25"/>
  </r>
  <r>
    <x v="117"/>
    <x v="0"/>
    <x v="3"/>
    <s v="PC"/>
    <s v="A"/>
    <x v="1"/>
    <n v="42"/>
    <n v="42"/>
  </r>
  <r>
    <x v="117"/>
    <x v="0"/>
    <x v="4"/>
    <s v="PC"/>
    <s v="A"/>
    <x v="0"/>
    <n v="41"/>
    <n v="41"/>
  </r>
  <r>
    <x v="118"/>
    <x v="0"/>
    <x v="0"/>
    <s v="IDX"/>
    <s v="A"/>
    <x v="0"/>
    <n v="1"/>
    <n v="1"/>
  </r>
  <r>
    <x v="118"/>
    <x v="0"/>
    <x v="1"/>
    <s v="IDX"/>
    <s v="A"/>
    <x v="0"/>
    <n v="0.75"/>
    <n v="75"/>
  </r>
  <r>
    <x v="118"/>
    <x v="0"/>
    <x v="2"/>
    <s v="IDX"/>
    <s v="A"/>
    <x v="0"/>
    <n v="1"/>
    <n v="1"/>
  </r>
  <r>
    <x v="118"/>
    <x v="0"/>
    <x v="3"/>
    <s v="PC"/>
    <s v="A"/>
    <x v="1"/>
    <n v="37"/>
    <n v="37"/>
  </r>
  <r>
    <x v="119"/>
    <x v="0"/>
    <x v="0"/>
    <s v="IDX"/>
    <s v="A"/>
    <x v="0"/>
    <n v="0.5"/>
    <n v="50"/>
  </r>
  <r>
    <x v="119"/>
    <x v="0"/>
    <x v="1"/>
    <s v="IDX"/>
    <s v="A"/>
    <x v="0"/>
    <n v="0.5"/>
    <n v="50"/>
  </r>
  <r>
    <x v="119"/>
    <x v="0"/>
    <x v="2"/>
    <s v="IDX"/>
    <s v="A"/>
    <x v="0"/>
    <n v="1"/>
    <n v="1"/>
  </r>
  <r>
    <x v="119"/>
    <x v="0"/>
    <x v="3"/>
    <s v="PC"/>
    <s v="A"/>
    <x v="1"/>
    <n v="33"/>
    <n v="33"/>
  </r>
  <r>
    <x v="120"/>
    <x v="0"/>
    <x v="0"/>
    <s v="IDX"/>
    <s v="A"/>
    <x v="0"/>
    <n v="0.5"/>
    <n v="50"/>
  </r>
  <r>
    <x v="120"/>
    <x v="0"/>
    <x v="1"/>
    <s v="IDX"/>
    <s v="A"/>
    <x v="0"/>
    <n v="0.5"/>
    <n v="50"/>
  </r>
  <r>
    <x v="120"/>
    <x v="0"/>
    <x v="2"/>
    <s v="IDX"/>
    <s v="A"/>
    <x v="0"/>
    <n v="0.5"/>
    <n v="50"/>
  </r>
  <r>
    <x v="120"/>
    <x v="0"/>
    <x v="3"/>
    <s v="PC"/>
    <s v="A"/>
    <x v="1"/>
    <n v="58"/>
    <n v="58"/>
  </r>
  <r>
    <x v="121"/>
    <x v="0"/>
    <x v="0"/>
    <s v="IDX"/>
    <s v="A"/>
    <x v="0"/>
    <n v="0"/>
    <n v="0"/>
  </r>
  <r>
    <x v="121"/>
    <x v="0"/>
    <x v="1"/>
    <s v="IDX"/>
    <s v="A"/>
    <x v="0"/>
    <n v="0.75"/>
    <n v="75"/>
  </r>
  <r>
    <x v="121"/>
    <x v="0"/>
    <x v="2"/>
    <s v="IDX"/>
    <s v="A"/>
    <x v="0"/>
    <n v="1"/>
    <n v="1"/>
  </r>
  <r>
    <x v="121"/>
    <x v="0"/>
    <x v="3"/>
    <s v="PC"/>
    <s v="A"/>
    <x v="1"/>
    <n v="44"/>
    <n v="44"/>
  </r>
  <r>
    <x v="121"/>
    <x v="0"/>
    <x v="4"/>
    <s v="PC"/>
    <s v="A"/>
    <x v="0"/>
    <n v="35"/>
    <n v="35"/>
  </r>
  <r>
    <x v="122"/>
    <x v="0"/>
    <x v="0"/>
    <s v="IDX"/>
    <s v="A"/>
    <x v="0"/>
    <n v="1"/>
    <n v="1"/>
  </r>
  <r>
    <x v="122"/>
    <x v="0"/>
    <x v="1"/>
    <s v="IDX"/>
    <s v="A"/>
    <x v="0"/>
    <n v="0.25"/>
    <n v="25"/>
  </r>
  <r>
    <x v="122"/>
    <x v="0"/>
    <x v="2"/>
    <s v="IDX"/>
    <s v="A"/>
    <x v="0"/>
    <n v="0.5"/>
    <n v="50"/>
  </r>
  <r>
    <x v="122"/>
    <x v="0"/>
    <x v="3"/>
    <s v="PC"/>
    <s v="A"/>
    <x v="1"/>
    <n v="37"/>
    <n v="37"/>
  </r>
  <r>
    <x v="123"/>
    <x v="0"/>
    <x v="0"/>
    <s v="IDX"/>
    <s v="A"/>
    <x v="0"/>
    <n v="1"/>
    <n v="1"/>
  </r>
  <r>
    <x v="123"/>
    <x v="0"/>
    <x v="1"/>
    <s v="IDX"/>
    <s v="A"/>
    <x v="0"/>
    <n v="0.5"/>
    <n v="50"/>
  </r>
  <r>
    <x v="123"/>
    <x v="0"/>
    <x v="2"/>
    <s v="IDX"/>
    <s v="A"/>
    <x v="0"/>
    <n v="0.75"/>
    <n v="75"/>
  </r>
  <r>
    <x v="123"/>
    <x v="0"/>
    <x v="3"/>
    <s v="PC"/>
    <s v="A"/>
    <x v="1"/>
    <n v="43"/>
    <n v="43"/>
  </r>
  <r>
    <x v="123"/>
    <x v="0"/>
    <x v="4"/>
    <s v="PC"/>
    <s v="A"/>
    <x v="0"/>
    <n v="39"/>
    <n v="39"/>
  </r>
  <r>
    <x v="124"/>
    <x v="0"/>
    <x v="0"/>
    <s v="IDX"/>
    <s v="A"/>
    <x v="0"/>
    <n v="1"/>
    <n v="1"/>
  </r>
  <r>
    <x v="124"/>
    <x v="0"/>
    <x v="1"/>
    <s v="IDX"/>
    <s v="A"/>
    <x v="0"/>
    <n v="0.75"/>
    <n v="75"/>
  </r>
  <r>
    <x v="124"/>
    <x v="0"/>
    <x v="2"/>
    <s v="IDX"/>
    <s v="A"/>
    <x v="0"/>
    <n v="1"/>
    <n v="1"/>
  </r>
  <r>
    <x v="124"/>
    <x v="0"/>
    <x v="3"/>
    <s v="PC"/>
    <s v="A"/>
    <x v="1"/>
    <n v="25"/>
    <n v="25"/>
  </r>
  <r>
    <x v="125"/>
    <x v="0"/>
    <x v="0"/>
    <s v="IDX"/>
    <s v="A"/>
    <x v="0"/>
    <n v="0.5"/>
    <n v="50"/>
  </r>
  <r>
    <x v="125"/>
    <x v="0"/>
    <x v="1"/>
    <s v="IDX"/>
    <s v="A"/>
    <x v="0"/>
    <n v="0.5"/>
    <n v="50"/>
  </r>
  <r>
    <x v="125"/>
    <x v="0"/>
    <x v="2"/>
    <s v="IDX"/>
    <s v="A"/>
    <x v="0"/>
    <n v="0"/>
    <n v="0"/>
  </r>
  <r>
    <x v="125"/>
    <x v="0"/>
    <x v="3"/>
    <s v="PC"/>
    <s v="A"/>
    <x v="1"/>
    <n v="45"/>
    <n v="45"/>
  </r>
  <r>
    <x v="126"/>
    <x v="0"/>
    <x v="0"/>
    <s v="IDX"/>
    <s v="A"/>
    <x v="0"/>
    <n v="0.25"/>
    <n v="25"/>
  </r>
  <r>
    <x v="126"/>
    <x v="0"/>
    <x v="1"/>
    <s v="IDX"/>
    <s v="A"/>
    <x v="0"/>
    <n v="0.5"/>
    <n v="50"/>
  </r>
  <r>
    <x v="126"/>
    <x v="0"/>
    <x v="2"/>
    <s v="IDX"/>
    <s v="A"/>
    <x v="0"/>
    <n v="0.5"/>
    <n v="50"/>
  </r>
  <r>
    <x v="126"/>
    <x v="0"/>
    <x v="3"/>
    <s v="PC"/>
    <s v="A"/>
    <x v="1"/>
    <n v="16"/>
    <n v="16"/>
  </r>
  <r>
    <x v="126"/>
    <x v="0"/>
    <x v="4"/>
    <s v="PC"/>
    <s v="A"/>
    <x v="0"/>
    <n v="31"/>
    <n v="31"/>
  </r>
  <r>
    <x v="127"/>
    <x v="0"/>
    <x v="0"/>
    <s v="IDX"/>
    <s v="A"/>
    <x v="0"/>
    <n v="1"/>
    <n v="1"/>
  </r>
  <r>
    <x v="127"/>
    <x v="0"/>
    <x v="1"/>
    <s v="IDX"/>
    <s v="A"/>
    <x v="0"/>
    <n v="0.5"/>
    <n v="50"/>
  </r>
  <r>
    <x v="127"/>
    <x v="0"/>
    <x v="2"/>
    <s v="IDX"/>
    <s v="A"/>
    <x v="0"/>
    <n v="1"/>
    <n v="1"/>
  </r>
  <r>
    <x v="127"/>
    <x v="0"/>
    <x v="3"/>
    <s v="PC"/>
    <s v="A"/>
    <x v="1"/>
    <n v="73"/>
    <n v="73"/>
  </r>
  <r>
    <x v="128"/>
    <x v="0"/>
    <x v="0"/>
    <s v="IDX"/>
    <s v="A"/>
    <x v="0"/>
    <n v="1"/>
    <n v="1"/>
  </r>
  <r>
    <x v="128"/>
    <x v="0"/>
    <x v="1"/>
    <s v="IDX"/>
    <s v="A"/>
    <x v="0"/>
    <n v="0.75"/>
    <n v="75"/>
  </r>
  <r>
    <x v="128"/>
    <x v="0"/>
    <x v="2"/>
    <s v="IDX"/>
    <s v="A"/>
    <x v="0"/>
    <n v="1"/>
    <n v="1"/>
  </r>
  <r>
    <x v="129"/>
    <x v="0"/>
    <x v="0"/>
    <s v="IDX"/>
    <s v="A"/>
    <x v="0"/>
    <n v="0.25"/>
    <n v="25"/>
  </r>
  <r>
    <x v="129"/>
    <x v="0"/>
    <x v="1"/>
    <s v="IDX"/>
    <s v="A"/>
    <x v="0"/>
    <n v="0.5"/>
    <n v="50"/>
  </r>
  <r>
    <x v="129"/>
    <x v="0"/>
    <x v="2"/>
    <s v="IDX"/>
    <s v="A"/>
    <x v="0"/>
    <n v="0.25"/>
    <n v="25"/>
  </r>
  <r>
    <x v="130"/>
    <x v="0"/>
    <x v="0"/>
    <s v="IDX"/>
    <s v="A"/>
    <x v="0"/>
    <n v="0.25"/>
    <n v="25"/>
  </r>
  <r>
    <x v="130"/>
    <x v="0"/>
    <x v="1"/>
    <s v="IDX"/>
    <s v="A"/>
    <x v="0"/>
    <n v="0.5"/>
    <n v="50"/>
  </r>
  <r>
    <x v="130"/>
    <x v="0"/>
    <x v="2"/>
    <s v="IDX"/>
    <s v="A"/>
    <x v="0"/>
    <n v="0.5"/>
    <n v="50"/>
  </r>
  <r>
    <x v="130"/>
    <x v="0"/>
    <x v="3"/>
    <s v="PC"/>
    <s v="A"/>
    <x v="1"/>
    <n v="10"/>
    <n v="10"/>
  </r>
  <r>
    <x v="131"/>
    <x v="0"/>
    <x v="0"/>
    <s v="IDX"/>
    <s v="A"/>
    <x v="0"/>
    <n v="1"/>
    <n v="1"/>
  </r>
  <r>
    <x v="131"/>
    <x v="0"/>
    <x v="1"/>
    <s v="IDX"/>
    <s v="A"/>
    <x v="0"/>
    <n v="0.5"/>
    <n v="50"/>
  </r>
  <r>
    <x v="131"/>
    <x v="0"/>
    <x v="2"/>
    <s v="IDX"/>
    <s v="A"/>
    <x v="0"/>
    <n v="0.5"/>
    <n v="50"/>
  </r>
  <r>
    <x v="131"/>
    <x v="0"/>
    <x v="3"/>
    <s v="PC"/>
    <s v="A"/>
    <x v="1"/>
    <n v="22"/>
    <n v="22"/>
  </r>
  <r>
    <x v="132"/>
    <x v="0"/>
    <x v="0"/>
    <s v="IDX"/>
    <s v="A"/>
    <x v="0"/>
    <n v="0.75"/>
    <n v="75"/>
  </r>
  <r>
    <x v="132"/>
    <x v="0"/>
    <x v="1"/>
    <s v="IDX"/>
    <s v="A"/>
    <x v="0"/>
    <n v="0.75"/>
    <n v="75"/>
  </r>
  <r>
    <x v="132"/>
    <x v="0"/>
    <x v="2"/>
    <s v="IDX"/>
    <s v="A"/>
    <x v="0"/>
    <n v="0.5"/>
    <n v="50"/>
  </r>
  <r>
    <x v="133"/>
    <x v="0"/>
    <x v="0"/>
    <s v="IDX"/>
    <s v="A"/>
    <x v="0"/>
    <n v="0"/>
    <n v="0"/>
  </r>
  <r>
    <x v="133"/>
    <x v="0"/>
    <x v="1"/>
    <s v="IDX"/>
    <s v="A"/>
    <x v="0"/>
    <n v="0.25"/>
    <n v="25"/>
  </r>
  <r>
    <x v="133"/>
    <x v="0"/>
    <x v="2"/>
    <s v="IDX"/>
    <s v="A"/>
    <x v="0"/>
    <n v="0.5"/>
    <n v="50"/>
  </r>
  <r>
    <x v="133"/>
    <x v="0"/>
    <x v="3"/>
    <s v="PC"/>
    <s v="A"/>
    <x v="1"/>
    <n v="28"/>
    <n v="28"/>
  </r>
  <r>
    <x v="133"/>
    <x v="0"/>
    <x v="4"/>
    <s v="PC"/>
    <s v="A"/>
    <x v="0"/>
    <n v="36"/>
    <n v="36"/>
  </r>
  <r>
    <x v="134"/>
    <x v="0"/>
    <x v="0"/>
    <s v="IDX"/>
    <s v="A"/>
    <x v="0"/>
    <n v="0.5"/>
    <n v="50"/>
  </r>
  <r>
    <x v="134"/>
    <x v="0"/>
    <x v="1"/>
    <s v="IDX"/>
    <s v="A"/>
    <x v="0"/>
    <n v="0.25"/>
    <n v="25"/>
  </r>
  <r>
    <x v="134"/>
    <x v="0"/>
    <x v="2"/>
    <s v="IDX"/>
    <s v="A"/>
    <x v="0"/>
    <n v="0.5"/>
    <n v="50"/>
  </r>
  <r>
    <x v="134"/>
    <x v="0"/>
    <x v="3"/>
    <s v="PC"/>
    <s v="A"/>
    <x v="1"/>
    <n v="43"/>
    <n v="43"/>
  </r>
  <r>
    <x v="134"/>
    <x v="0"/>
    <x v="4"/>
    <s v="PC"/>
    <s v="A"/>
    <x v="0"/>
    <n v="28"/>
    <n v="28"/>
  </r>
  <r>
    <x v="135"/>
    <x v="0"/>
    <x v="0"/>
    <s v="IDX"/>
    <s v="A"/>
    <x v="0"/>
    <n v="0.25"/>
    <n v="25"/>
  </r>
  <r>
    <x v="135"/>
    <x v="0"/>
    <x v="1"/>
    <s v="IDX"/>
    <s v="A"/>
    <x v="0"/>
    <n v="0.5"/>
    <n v="50"/>
  </r>
  <r>
    <x v="135"/>
    <x v="0"/>
    <x v="2"/>
    <s v="IDX"/>
    <s v="A"/>
    <x v="0"/>
    <n v="0"/>
    <n v="0"/>
  </r>
  <r>
    <x v="135"/>
    <x v="0"/>
    <x v="3"/>
    <s v="PC"/>
    <s v="A"/>
    <x v="1"/>
    <n v="14"/>
    <n v="14"/>
  </r>
  <r>
    <x v="135"/>
    <x v="0"/>
    <x v="4"/>
    <s v="PC"/>
    <s v="A"/>
    <x v="0"/>
    <n v="29"/>
    <n v="29"/>
  </r>
  <r>
    <x v="136"/>
    <x v="0"/>
    <x v="0"/>
    <s v="IDX"/>
    <s v="A"/>
    <x v="0"/>
    <n v="1"/>
    <n v="1"/>
  </r>
  <r>
    <x v="136"/>
    <x v="0"/>
    <x v="1"/>
    <s v="IDX"/>
    <s v="A"/>
    <x v="0"/>
    <n v="0.5"/>
    <n v="50"/>
  </r>
  <r>
    <x v="136"/>
    <x v="0"/>
    <x v="2"/>
    <s v="IDX"/>
    <s v="A"/>
    <x v="0"/>
    <n v="0.25"/>
    <n v="25"/>
  </r>
  <r>
    <x v="136"/>
    <x v="0"/>
    <x v="3"/>
    <s v="PC"/>
    <s v="A"/>
    <x v="1"/>
    <n v="60"/>
    <n v="60"/>
  </r>
  <r>
    <x v="137"/>
    <x v="0"/>
    <x v="0"/>
    <s v="IDX"/>
    <s v="A"/>
    <x v="0"/>
    <n v="1"/>
    <n v="1"/>
  </r>
  <r>
    <x v="137"/>
    <x v="0"/>
    <x v="1"/>
    <s v="IDX"/>
    <s v="A"/>
    <x v="0"/>
    <n v="0.75"/>
    <n v="75"/>
  </r>
  <r>
    <x v="137"/>
    <x v="0"/>
    <x v="2"/>
    <s v="IDX"/>
    <s v="A"/>
    <x v="0"/>
    <n v="1"/>
    <n v="1"/>
  </r>
  <r>
    <x v="137"/>
    <x v="0"/>
    <x v="3"/>
    <s v="PC"/>
    <s v="A"/>
    <x v="1"/>
    <n v="39"/>
    <n v="39"/>
  </r>
  <r>
    <x v="138"/>
    <x v="0"/>
    <x v="0"/>
    <s v="IDX"/>
    <s v="A"/>
    <x v="0"/>
    <n v="1"/>
    <n v="1"/>
  </r>
  <r>
    <x v="138"/>
    <x v="0"/>
    <x v="1"/>
    <s v="IDX"/>
    <s v="A"/>
    <x v="0"/>
    <n v="0.75"/>
    <n v="75"/>
  </r>
  <r>
    <x v="138"/>
    <x v="0"/>
    <x v="2"/>
    <s v="IDX"/>
    <s v="A"/>
    <x v="0"/>
    <n v="1"/>
    <n v="1"/>
  </r>
  <r>
    <x v="139"/>
    <x v="0"/>
    <x v="0"/>
    <s v="IDX"/>
    <s v="A"/>
    <x v="0"/>
    <n v="0"/>
    <n v="0"/>
  </r>
  <r>
    <x v="139"/>
    <x v="0"/>
    <x v="1"/>
    <s v="IDX"/>
    <s v="A"/>
    <x v="0"/>
    <n v="0.25"/>
    <n v="25"/>
  </r>
  <r>
    <x v="139"/>
    <x v="0"/>
    <x v="2"/>
    <s v="IDX"/>
    <s v="A"/>
    <x v="0"/>
    <n v="0"/>
    <n v="0"/>
  </r>
  <r>
    <x v="140"/>
    <x v="0"/>
    <x v="0"/>
    <s v="IDX"/>
    <s v="A"/>
    <x v="0"/>
    <n v="0.5"/>
    <n v="50"/>
  </r>
  <r>
    <x v="140"/>
    <x v="0"/>
    <x v="1"/>
    <s v="IDX"/>
    <s v="A"/>
    <x v="0"/>
    <n v="0.25"/>
    <n v="25"/>
  </r>
  <r>
    <x v="140"/>
    <x v="0"/>
    <x v="2"/>
    <s v="IDX"/>
    <s v="A"/>
    <x v="0"/>
    <n v="1"/>
    <n v="1"/>
  </r>
  <r>
    <x v="140"/>
    <x v="0"/>
    <x v="4"/>
    <s v="PC"/>
    <s v="A"/>
    <x v="0"/>
    <n v="33"/>
    <n v="33"/>
  </r>
  <r>
    <x v="141"/>
    <x v="0"/>
    <x v="0"/>
    <s v="IDX"/>
    <s v="A"/>
    <x v="0"/>
    <n v="1"/>
    <n v="1"/>
  </r>
  <r>
    <x v="141"/>
    <x v="0"/>
    <x v="1"/>
    <s v="IDX"/>
    <s v="A"/>
    <x v="0"/>
    <n v="0.75"/>
    <n v="75"/>
  </r>
  <r>
    <x v="141"/>
    <x v="0"/>
    <x v="2"/>
    <s v="IDX"/>
    <s v="A"/>
    <x v="0"/>
    <n v="0"/>
    <n v="0"/>
  </r>
  <r>
    <x v="141"/>
    <x v="0"/>
    <x v="3"/>
    <s v="PC"/>
    <s v="A"/>
    <x v="1"/>
    <n v="7"/>
    <n v="7"/>
  </r>
  <r>
    <x v="142"/>
    <x v="0"/>
    <x v="0"/>
    <s v="IDX"/>
    <s v="A"/>
    <x v="0"/>
    <n v="0.25"/>
    <n v="25"/>
  </r>
  <r>
    <x v="142"/>
    <x v="0"/>
    <x v="1"/>
    <s v="IDX"/>
    <s v="A"/>
    <x v="0"/>
    <n v="0"/>
    <n v="0"/>
  </r>
  <r>
    <x v="142"/>
    <x v="0"/>
    <x v="2"/>
    <s v="IDX"/>
    <s v="A"/>
    <x v="0"/>
    <n v="0"/>
    <n v="0"/>
  </r>
  <r>
    <x v="142"/>
    <x v="0"/>
    <x v="3"/>
    <s v="PC"/>
    <s v="A"/>
    <x v="1"/>
    <n v="41"/>
    <n v="41"/>
  </r>
  <r>
    <x v="142"/>
    <x v="0"/>
    <x v="4"/>
    <s v="PC"/>
    <s v="A"/>
    <x v="0"/>
    <n v="56"/>
    <n v="56"/>
  </r>
  <r>
    <x v="143"/>
    <x v="0"/>
    <x v="0"/>
    <s v="IDX"/>
    <s v="A"/>
    <x v="0"/>
    <n v="0.5"/>
    <n v="50"/>
  </r>
  <r>
    <x v="143"/>
    <x v="0"/>
    <x v="1"/>
    <s v="IDX"/>
    <s v="A"/>
    <x v="0"/>
    <n v="0.5"/>
    <n v="50"/>
  </r>
  <r>
    <x v="143"/>
    <x v="0"/>
    <x v="2"/>
    <s v="IDX"/>
    <s v="A"/>
    <x v="0"/>
    <n v="0.25"/>
    <n v="25"/>
  </r>
  <r>
    <x v="143"/>
    <x v="0"/>
    <x v="3"/>
    <s v="PC"/>
    <s v="A"/>
    <x v="1"/>
    <n v="56"/>
    <n v="56"/>
  </r>
  <r>
    <x v="144"/>
    <x v="0"/>
    <x v="0"/>
    <s v="IDX"/>
    <s v="A"/>
    <x v="0"/>
    <n v="0.25"/>
    <n v="25"/>
  </r>
  <r>
    <x v="144"/>
    <x v="0"/>
    <x v="1"/>
    <s v="IDX"/>
    <s v="A"/>
    <x v="0"/>
    <n v="0.25"/>
    <n v="25"/>
  </r>
  <r>
    <x v="144"/>
    <x v="0"/>
    <x v="2"/>
    <s v="IDX"/>
    <s v="A"/>
    <x v="0"/>
    <n v="0.5"/>
    <n v="50"/>
  </r>
  <r>
    <x v="144"/>
    <x v="0"/>
    <x v="3"/>
    <s v="PC"/>
    <s v="A"/>
    <x v="1"/>
    <n v="63"/>
    <n v="63"/>
  </r>
  <r>
    <x v="145"/>
    <x v="0"/>
    <x v="0"/>
    <s v="IDX"/>
    <s v="A"/>
    <x v="0"/>
    <n v="1"/>
    <n v="1"/>
  </r>
  <r>
    <x v="145"/>
    <x v="0"/>
    <x v="1"/>
    <s v="IDX"/>
    <s v="A"/>
    <x v="0"/>
    <n v="0.75"/>
    <n v="75"/>
  </r>
  <r>
    <x v="145"/>
    <x v="0"/>
    <x v="2"/>
    <s v="IDX"/>
    <s v="A"/>
    <x v="0"/>
    <n v="1"/>
    <n v="1"/>
  </r>
  <r>
    <x v="145"/>
    <x v="0"/>
    <x v="3"/>
    <s v="PC"/>
    <s v="A"/>
    <x v="1"/>
    <n v="76"/>
    <n v="76"/>
  </r>
  <r>
    <x v="146"/>
    <x v="0"/>
    <x v="0"/>
    <s v="IDX"/>
    <s v="A"/>
    <x v="0"/>
    <n v="0.5"/>
    <n v="50"/>
  </r>
  <r>
    <x v="146"/>
    <x v="0"/>
    <x v="1"/>
    <s v="IDX"/>
    <s v="A"/>
    <x v="0"/>
    <n v="0.5"/>
    <n v="50"/>
  </r>
  <r>
    <x v="146"/>
    <x v="0"/>
    <x v="2"/>
    <s v="IDX"/>
    <s v="A"/>
    <x v="0"/>
    <n v="0.25"/>
    <n v="25"/>
  </r>
  <r>
    <x v="146"/>
    <x v="0"/>
    <x v="3"/>
    <s v="PC"/>
    <s v="A"/>
    <x v="1"/>
    <n v="53"/>
    <n v="53"/>
  </r>
  <r>
    <x v="147"/>
    <x v="0"/>
    <x v="0"/>
    <s v="IDX"/>
    <s v="A"/>
    <x v="0"/>
    <n v="0.75"/>
    <n v="75"/>
  </r>
  <r>
    <x v="147"/>
    <x v="0"/>
    <x v="1"/>
    <s v="IDX"/>
    <s v="A"/>
    <x v="0"/>
    <n v="0.5"/>
    <n v="50"/>
  </r>
  <r>
    <x v="147"/>
    <x v="0"/>
    <x v="2"/>
    <s v="IDX"/>
    <s v="A"/>
    <x v="0"/>
    <n v="0.75"/>
    <n v="75"/>
  </r>
  <r>
    <x v="147"/>
    <x v="0"/>
    <x v="3"/>
    <s v="PC"/>
    <s v="A"/>
    <x v="1"/>
    <n v="20"/>
    <n v="20"/>
  </r>
  <r>
    <x v="148"/>
    <x v="0"/>
    <x v="0"/>
    <s v="IDX"/>
    <s v="A"/>
    <x v="0"/>
    <n v="1"/>
    <n v="1"/>
  </r>
  <r>
    <x v="148"/>
    <x v="0"/>
    <x v="1"/>
    <s v="IDX"/>
    <s v="A"/>
    <x v="0"/>
    <n v="0.5"/>
    <n v="50"/>
  </r>
  <r>
    <x v="148"/>
    <x v="0"/>
    <x v="2"/>
    <s v="IDX"/>
    <s v="A"/>
    <x v="0"/>
    <n v="0.25"/>
    <n v="25"/>
  </r>
  <r>
    <x v="148"/>
    <x v="0"/>
    <x v="4"/>
    <s v="PC"/>
    <s v="A"/>
    <x v="0"/>
    <n v="25"/>
    <n v="25"/>
  </r>
  <r>
    <x v="149"/>
    <x v="0"/>
    <x v="0"/>
    <s v="IDX"/>
    <s v="A"/>
    <x v="0"/>
    <n v="0.5"/>
    <n v="50"/>
  </r>
  <r>
    <x v="149"/>
    <x v="0"/>
    <x v="1"/>
    <s v="IDX"/>
    <s v="A"/>
    <x v="0"/>
    <n v="0.5"/>
    <n v="50"/>
  </r>
  <r>
    <x v="149"/>
    <x v="0"/>
    <x v="2"/>
    <s v="IDX"/>
    <s v="A"/>
    <x v="0"/>
    <n v="1"/>
    <n v="1"/>
  </r>
  <r>
    <x v="149"/>
    <x v="0"/>
    <x v="3"/>
    <s v="PC"/>
    <s v="A"/>
    <x v="1"/>
    <n v="60"/>
    <n v="60"/>
  </r>
  <r>
    <x v="149"/>
    <x v="0"/>
    <x v="4"/>
    <s v="PC"/>
    <s v="A"/>
    <x v="0"/>
    <n v="21"/>
    <n v="21"/>
  </r>
  <r>
    <x v="150"/>
    <x v="0"/>
    <x v="0"/>
    <s v="IDX"/>
    <s v="A"/>
    <x v="0"/>
    <n v="0.25"/>
    <n v="25"/>
  </r>
  <r>
    <x v="150"/>
    <x v="0"/>
    <x v="1"/>
    <s v="IDX"/>
    <s v="A"/>
    <x v="0"/>
    <n v="0.25"/>
    <n v="25"/>
  </r>
  <r>
    <x v="150"/>
    <x v="0"/>
    <x v="2"/>
    <s v="IDX"/>
    <s v="A"/>
    <x v="0"/>
    <n v="0.5"/>
    <n v="50"/>
  </r>
  <r>
    <x v="150"/>
    <x v="0"/>
    <x v="3"/>
    <s v="PC"/>
    <s v="A"/>
    <x v="1"/>
    <n v="86"/>
    <n v="86"/>
  </r>
  <r>
    <x v="150"/>
    <x v="0"/>
    <x v="4"/>
    <s v="PC"/>
    <s v="A"/>
    <x v="0"/>
    <n v="35"/>
    <n v="35"/>
  </r>
  <r>
    <x v="151"/>
    <x v="0"/>
    <x v="0"/>
    <s v="IDX"/>
    <s v="A"/>
    <x v="0"/>
    <n v="0.75"/>
    <n v="75"/>
  </r>
  <r>
    <x v="151"/>
    <x v="0"/>
    <x v="1"/>
    <s v="IDX"/>
    <s v="A"/>
    <x v="0"/>
    <n v="0.25"/>
    <n v="25"/>
  </r>
  <r>
    <x v="151"/>
    <x v="0"/>
    <x v="2"/>
    <s v="IDX"/>
    <s v="A"/>
    <x v="0"/>
    <n v="0"/>
    <n v="0"/>
  </r>
  <r>
    <x v="151"/>
    <x v="0"/>
    <x v="3"/>
    <s v="PC"/>
    <s v="A"/>
    <x v="1"/>
    <n v="29"/>
    <n v="29"/>
  </r>
  <r>
    <x v="152"/>
    <x v="0"/>
    <x v="0"/>
    <s v="IDX"/>
    <s v="A"/>
    <x v="0"/>
    <n v="0"/>
    <n v="0"/>
  </r>
  <r>
    <x v="152"/>
    <x v="0"/>
    <x v="1"/>
    <s v="IDX"/>
    <s v="A"/>
    <x v="0"/>
    <n v="0"/>
    <n v="0"/>
  </r>
  <r>
    <x v="152"/>
    <x v="0"/>
    <x v="2"/>
    <s v="IDX"/>
    <s v="A"/>
    <x v="0"/>
    <n v="1"/>
    <n v="1"/>
  </r>
  <r>
    <x v="152"/>
    <x v="0"/>
    <x v="3"/>
    <s v="PC"/>
    <s v="A"/>
    <x v="1"/>
    <n v="10"/>
    <n v="10"/>
  </r>
  <r>
    <x v="153"/>
    <x v="0"/>
    <x v="0"/>
    <s v="IDX"/>
    <s v="A"/>
    <x v="0"/>
    <n v="0.5"/>
    <n v="50"/>
  </r>
  <r>
    <x v="153"/>
    <x v="0"/>
    <x v="1"/>
    <s v="IDX"/>
    <s v="A"/>
    <x v="0"/>
    <n v="0.25"/>
    <n v="25"/>
  </r>
  <r>
    <x v="153"/>
    <x v="0"/>
    <x v="2"/>
    <s v="IDX"/>
    <s v="A"/>
    <x v="0"/>
    <n v="0.5"/>
    <n v="50"/>
  </r>
  <r>
    <x v="153"/>
    <x v="0"/>
    <x v="3"/>
    <s v="PC"/>
    <s v="A"/>
    <x v="1"/>
    <n v="19"/>
    <n v="19"/>
  </r>
  <r>
    <x v="153"/>
    <x v="0"/>
    <x v="4"/>
    <s v="PC"/>
    <s v="A"/>
    <x v="0"/>
    <n v="20"/>
    <n v="20"/>
  </r>
  <r>
    <x v="154"/>
    <x v="0"/>
    <x v="0"/>
    <s v="IDX"/>
    <s v="A"/>
    <x v="0"/>
    <n v="0.5"/>
    <n v="50"/>
  </r>
  <r>
    <x v="154"/>
    <x v="0"/>
    <x v="1"/>
    <s v="IDX"/>
    <s v="A"/>
    <x v="0"/>
    <n v="0.5"/>
    <n v="50"/>
  </r>
  <r>
    <x v="154"/>
    <x v="0"/>
    <x v="2"/>
    <s v="IDX"/>
    <s v="A"/>
    <x v="0"/>
    <n v="1"/>
    <n v="1"/>
  </r>
  <r>
    <x v="154"/>
    <x v="0"/>
    <x v="3"/>
    <s v="PC"/>
    <s v="A"/>
    <x v="1"/>
    <n v="26"/>
    <n v="26"/>
  </r>
  <r>
    <x v="155"/>
    <x v="0"/>
    <x v="0"/>
    <s v="IDX"/>
    <s v="A"/>
    <x v="0"/>
    <n v="0"/>
    <n v="0"/>
  </r>
  <r>
    <x v="155"/>
    <x v="0"/>
    <x v="1"/>
    <s v="IDX"/>
    <s v="A"/>
    <x v="0"/>
    <n v="0.5"/>
    <n v="50"/>
  </r>
  <r>
    <x v="155"/>
    <x v="0"/>
    <x v="2"/>
    <s v="IDX"/>
    <s v="A"/>
    <x v="0"/>
    <n v="0.25"/>
    <n v="25"/>
  </r>
  <r>
    <x v="155"/>
    <x v="0"/>
    <x v="3"/>
    <s v="PC"/>
    <s v="A"/>
    <x v="1"/>
    <n v="58"/>
    <n v="58"/>
  </r>
  <r>
    <x v="155"/>
    <x v="0"/>
    <x v="4"/>
    <s v="PC"/>
    <s v="A"/>
    <x v="0"/>
    <n v="51"/>
    <n v="51"/>
  </r>
  <r>
    <x v="156"/>
    <x v="0"/>
    <x v="0"/>
    <s v="IDX"/>
    <s v="A"/>
    <x v="0"/>
    <n v="1"/>
    <n v="1"/>
  </r>
  <r>
    <x v="156"/>
    <x v="0"/>
    <x v="1"/>
    <s v="IDX"/>
    <s v="A"/>
    <x v="0"/>
    <n v="0.5"/>
    <n v="50"/>
  </r>
  <r>
    <x v="156"/>
    <x v="0"/>
    <x v="2"/>
    <s v="IDX"/>
    <s v="A"/>
    <x v="0"/>
    <n v="0.5"/>
    <n v="50"/>
  </r>
  <r>
    <x v="156"/>
    <x v="0"/>
    <x v="3"/>
    <s v="PC"/>
    <s v="A"/>
    <x v="1"/>
    <n v="41"/>
    <n v="41"/>
  </r>
  <r>
    <x v="157"/>
    <x v="0"/>
    <x v="0"/>
    <s v="IDX"/>
    <s v="A"/>
    <x v="0"/>
    <n v="0.25"/>
    <n v="25"/>
  </r>
  <r>
    <x v="157"/>
    <x v="0"/>
    <x v="1"/>
    <s v="IDX"/>
    <s v="A"/>
    <x v="0"/>
    <n v="0.5"/>
    <n v="50"/>
  </r>
  <r>
    <x v="157"/>
    <x v="0"/>
    <x v="2"/>
    <s v="IDX"/>
    <s v="A"/>
    <x v="0"/>
    <n v="0"/>
    <n v="0"/>
  </r>
  <r>
    <x v="158"/>
    <x v="0"/>
    <x v="0"/>
    <s v="IDX"/>
    <s v="A"/>
    <x v="0"/>
    <n v="1"/>
    <n v="1"/>
  </r>
  <r>
    <x v="158"/>
    <x v="0"/>
    <x v="1"/>
    <s v="IDX"/>
    <s v="A"/>
    <x v="0"/>
    <n v="0.75"/>
    <n v="75"/>
  </r>
  <r>
    <x v="158"/>
    <x v="0"/>
    <x v="2"/>
    <s v="IDX"/>
    <s v="A"/>
    <x v="0"/>
    <n v="1"/>
    <n v="1"/>
  </r>
  <r>
    <x v="158"/>
    <x v="0"/>
    <x v="3"/>
    <s v="PC"/>
    <s v="A"/>
    <x v="1"/>
    <n v="49"/>
    <n v="49"/>
  </r>
  <r>
    <x v="159"/>
    <x v="0"/>
    <x v="0"/>
    <s v="IDX"/>
    <s v="A"/>
    <x v="0"/>
    <n v="0.25"/>
    <n v="25"/>
  </r>
  <r>
    <x v="159"/>
    <x v="0"/>
    <x v="1"/>
    <s v="IDX"/>
    <s v="A"/>
    <x v="0"/>
    <n v="0.5"/>
    <n v="50"/>
  </r>
  <r>
    <x v="159"/>
    <x v="0"/>
    <x v="2"/>
    <s v="IDX"/>
    <s v="A"/>
    <x v="0"/>
    <n v="0.5"/>
    <n v="50"/>
  </r>
  <r>
    <x v="159"/>
    <x v="0"/>
    <x v="3"/>
    <s v="PC"/>
    <s v="A"/>
    <x v="1"/>
    <n v="39"/>
    <n v="39"/>
  </r>
  <r>
    <x v="159"/>
    <x v="0"/>
    <x v="4"/>
    <s v="PC"/>
    <s v="A"/>
    <x v="0"/>
    <n v="42"/>
    <n v="42"/>
  </r>
  <r>
    <x v="1"/>
    <x v="0"/>
    <x v="3"/>
    <s v="PC"/>
    <s v="A"/>
    <x v="1"/>
    <n v="3"/>
    <n v="3"/>
  </r>
  <r>
    <x v="2"/>
    <x v="0"/>
    <x v="3"/>
    <s v="PC"/>
    <s v="A"/>
    <x v="1"/>
    <n v="2"/>
    <n v="2"/>
  </r>
  <r>
    <x v="4"/>
    <x v="0"/>
    <x v="3"/>
    <s v="PC"/>
    <s v="A"/>
    <x v="1"/>
    <n v="2"/>
    <n v="2"/>
  </r>
  <r>
    <x v="5"/>
    <x v="0"/>
    <x v="3"/>
    <s v="PC"/>
    <s v="A"/>
    <x v="1"/>
    <n v="0"/>
    <n v="0"/>
  </r>
  <r>
    <x v="9"/>
    <x v="0"/>
    <x v="3"/>
    <s v="PC"/>
    <s v="A"/>
    <x v="1"/>
    <n v="2"/>
    <n v="2"/>
  </r>
  <r>
    <x v="12"/>
    <x v="0"/>
    <x v="3"/>
    <s v="PC"/>
    <s v="A"/>
    <x v="1"/>
    <n v="1"/>
    <n v="1"/>
  </r>
  <r>
    <x v="16"/>
    <x v="0"/>
    <x v="3"/>
    <s v="PC"/>
    <s v="A"/>
    <x v="1"/>
    <n v="2"/>
    <n v="2"/>
  </r>
  <r>
    <x v="22"/>
    <x v="0"/>
    <x v="3"/>
    <s v="PC"/>
    <s v="A"/>
    <x v="1"/>
    <n v="2"/>
    <n v="2"/>
  </r>
  <r>
    <x v="23"/>
    <x v="0"/>
    <x v="3"/>
    <s v="PC"/>
    <s v="A"/>
    <x v="1"/>
    <n v="5"/>
    <n v="5"/>
  </r>
  <r>
    <x v="85"/>
    <x v="0"/>
    <x v="3"/>
    <s v="PC"/>
    <s v="A"/>
    <x v="1"/>
    <n v="25"/>
    <n v="25"/>
  </r>
  <r>
    <x v="97"/>
    <x v="0"/>
    <x v="3"/>
    <s v="PC"/>
    <s v="A"/>
    <x v="1"/>
    <n v="4"/>
    <n v="4"/>
  </r>
  <r>
    <x v="98"/>
    <x v="0"/>
    <x v="3"/>
    <s v="PC"/>
    <s v="A"/>
    <x v="1"/>
    <n v="48"/>
    <n v="48"/>
  </r>
  <r>
    <x v="44"/>
    <x v="0"/>
    <x v="3"/>
    <s v="PC"/>
    <s v="A"/>
    <x v="1"/>
    <n v="4"/>
    <n v="4"/>
  </r>
  <r>
    <x v="99"/>
    <x v="0"/>
    <x v="3"/>
    <s v="PC"/>
    <s v="A"/>
    <x v="1"/>
    <n v="4"/>
    <n v="4"/>
  </r>
  <r>
    <x v="45"/>
    <x v="0"/>
    <x v="3"/>
    <s v="PC"/>
    <s v="A"/>
    <x v="1"/>
    <n v="10"/>
    <n v="10"/>
  </r>
  <r>
    <x v="104"/>
    <x v="0"/>
    <x v="3"/>
    <s v="PC"/>
    <s v="A"/>
    <x v="1"/>
    <n v="8"/>
    <n v="8"/>
  </r>
  <r>
    <x v="107"/>
    <x v="0"/>
    <x v="3"/>
    <s v="PC"/>
    <s v="A"/>
    <x v="1"/>
    <n v="43"/>
    <n v="43"/>
  </r>
  <r>
    <x v="52"/>
    <x v="0"/>
    <x v="3"/>
    <s v="PC"/>
    <s v="A"/>
    <x v="1"/>
    <n v="26"/>
    <n v="26"/>
  </r>
  <r>
    <x v="58"/>
    <x v="0"/>
    <x v="3"/>
    <s v="PC"/>
    <s v="A"/>
    <x v="1"/>
    <n v="2"/>
    <n v="2"/>
  </r>
  <r>
    <x v="59"/>
    <x v="0"/>
    <x v="3"/>
    <s v="PC"/>
    <s v="A"/>
    <x v="1"/>
    <n v="2"/>
    <n v="2"/>
  </r>
  <r>
    <x v="160"/>
    <x v="0"/>
    <x v="3"/>
    <s v="PC"/>
    <s v="A"/>
    <x v="1"/>
    <n v="0"/>
    <n v="0"/>
  </r>
  <r>
    <x v="128"/>
    <x v="0"/>
    <x v="3"/>
    <s v="PC"/>
    <s v="A"/>
    <x v="1"/>
    <n v="27"/>
    <n v="27"/>
  </r>
  <r>
    <x v="132"/>
    <x v="0"/>
    <x v="3"/>
    <s v="PC"/>
    <s v="A"/>
    <x v="1"/>
    <n v="51"/>
    <n v="51"/>
  </r>
  <r>
    <x v="138"/>
    <x v="0"/>
    <x v="3"/>
    <s v="PC"/>
    <s v="A"/>
    <x v="1"/>
    <n v="8"/>
    <n v="8"/>
  </r>
  <r>
    <x v="139"/>
    <x v="0"/>
    <x v="3"/>
    <s v="PC"/>
    <s v="A"/>
    <x v="1"/>
    <n v="6"/>
    <n v="6"/>
  </r>
  <r>
    <x v="66"/>
    <x v="0"/>
    <x v="3"/>
    <s v="PC"/>
    <s v="A"/>
    <x v="1"/>
    <n v="23"/>
    <n v="23"/>
  </r>
  <r>
    <x v="161"/>
    <x v="0"/>
    <x v="3"/>
    <s v="PC"/>
    <s v="A"/>
    <x v="1"/>
    <n v="22"/>
    <n v="22"/>
  </r>
  <r>
    <x v="162"/>
    <x v="0"/>
    <x v="3"/>
    <s v="PC"/>
    <s v="A"/>
    <x v="1"/>
    <n v="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BFB056-6DF6-40CA-9CAE-27CBF913E824}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65" firstHeaderRow="1" firstDataRow="1" firstDataCol="1" rowPageCount="1" colPageCount="1"/>
  <pivotFields count="8">
    <pivotField axis="axisRow" showAll="0">
      <items count="164">
        <item x="131"/>
        <item x="84"/>
        <item x="85"/>
        <item x="30"/>
        <item x="79"/>
        <item x="32"/>
        <item x="33"/>
        <item x="0"/>
        <item x="1"/>
        <item x="34"/>
        <item x="92"/>
        <item x="2"/>
        <item x="87"/>
        <item x="91"/>
        <item x="35"/>
        <item x="39"/>
        <item x="86"/>
        <item x="37"/>
        <item x="36"/>
        <item x="89"/>
        <item x="38"/>
        <item x="88"/>
        <item x="90"/>
        <item x="94"/>
        <item x="3"/>
        <item x="26"/>
        <item x="41"/>
        <item x="42"/>
        <item x="98"/>
        <item x="93"/>
        <item x="101"/>
        <item x="96"/>
        <item x="43"/>
        <item x="97"/>
        <item x="99"/>
        <item x="45"/>
        <item x="4"/>
        <item x="8"/>
        <item x="5"/>
        <item x="102"/>
        <item x="31"/>
        <item x="103"/>
        <item x="46"/>
        <item x="106"/>
        <item x="24"/>
        <item x="47"/>
        <item x="48"/>
        <item x="6"/>
        <item x="107"/>
        <item x="7"/>
        <item x="108"/>
        <item x="28"/>
        <item x="49"/>
        <item x="50"/>
        <item x="111"/>
        <item x="109"/>
        <item x="112"/>
        <item x="105"/>
        <item x="9"/>
        <item x="110"/>
        <item x="52"/>
        <item x="113"/>
        <item x="44"/>
        <item x="51"/>
        <item x="10"/>
        <item x="54"/>
        <item x="53"/>
        <item x="12"/>
        <item x="55"/>
        <item x="114"/>
        <item x="11"/>
        <item x="56"/>
        <item x="13"/>
        <item x="115"/>
        <item x="116"/>
        <item x="14"/>
        <item x="57"/>
        <item x="117"/>
        <item x="119"/>
        <item x="40"/>
        <item x="15"/>
        <item x="118"/>
        <item x="120"/>
        <item x="121"/>
        <item x="123"/>
        <item x="124"/>
        <item x="146"/>
        <item x="122"/>
        <item x="59"/>
        <item x="16"/>
        <item x="58"/>
        <item x="62"/>
        <item x="125"/>
        <item x="17"/>
        <item x="60"/>
        <item x="127"/>
        <item x="160"/>
        <item x="132"/>
        <item x="162"/>
        <item x="130"/>
        <item x="63"/>
        <item x="128"/>
        <item x="129"/>
        <item x="126"/>
        <item x="61"/>
        <item x="133"/>
        <item x="136"/>
        <item x="64"/>
        <item x="135"/>
        <item x="18"/>
        <item x="20"/>
        <item x="134"/>
        <item x="19"/>
        <item x="138"/>
        <item x="65"/>
        <item x="139"/>
        <item x="67"/>
        <item x="68"/>
        <item x="140"/>
        <item x="21"/>
        <item x="100"/>
        <item x="22"/>
        <item x="66"/>
        <item x="137"/>
        <item x="141"/>
        <item x="69"/>
        <item x="70"/>
        <item x="142"/>
        <item x="71"/>
        <item x="75"/>
        <item x="143"/>
        <item x="72"/>
        <item x="144"/>
        <item x="104"/>
        <item x="145"/>
        <item x="83"/>
        <item x="23"/>
        <item x="73"/>
        <item x="25"/>
        <item x="147"/>
        <item x="148"/>
        <item x="95"/>
        <item x="151"/>
        <item x="77"/>
        <item x="149"/>
        <item x="154"/>
        <item x="150"/>
        <item x="152"/>
        <item x="153"/>
        <item x="27"/>
        <item x="161"/>
        <item x="76"/>
        <item x="155"/>
        <item x="78"/>
        <item x="80"/>
        <item x="29"/>
        <item x="156"/>
        <item x="157"/>
        <item x="81"/>
        <item x="158"/>
        <item x="74"/>
        <item x="82"/>
        <item x="159"/>
        <item t="default"/>
      </items>
    </pivotField>
    <pivotField showAll="0"/>
    <pivotField axis="axisPage" multipleItemSelectionAllowed="1" showAll="0">
      <items count="6">
        <item h="1" x="3"/>
        <item x="0"/>
        <item x="1"/>
        <item x="2"/>
        <item h="1" x="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 t="grand">
      <x/>
    </i>
  </rowItems>
  <colItems count="1">
    <i/>
  </colItems>
  <pageFields count="1">
    <pageField fld="2" hier="-1"/>
  </pageFields>
  <dataFields count="1">
    <dataField name="Sum of Percentage (0-100) 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3218B0-D6F2-4AE2-A928-EA8A34A14AA3}" name="PivotTable8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I2:O167" firstHeaderRow="1" firstDataRow="2" firstDataCol="1"/>
  <pivotFields count="8">
    <pivotField axis="axisRow" showAll="0">
      <items count="164">
        <item x="131"/>
        <item x="84"/>
        <item x="85"/>
        <item x="30"/>
        <item x="79"/>
        <item x="32"/>
        <item x="33"/>
        <item x="0"/>
        <item x="1"/>
        <item x="34"/>
        <item x="92"/>
        <item x="2"/>
        <item x="87"/>
        <item x="91"/>
        <item x="35"/>
        <item x="39"/>
        <item x="86"/>
        <item x="37"/>
        <item x="36"/>
        <item x="89"/>
        <item x="38"/>
        <item x="88"/>
        <item x="90"/>
        <item x="94"/>
        <item x="3"/>
        <item x="26"/>
        <item x="41"/>
        <item x="42"/>
        <item x="98"/>
        <item x="93"/>
        <item x="101"/>
        <item x="96"/>
        <item x="43"/>
        <item x="97"/>
        <item x="99"/>
        <item x="45"/>
        <item x="4"/>
        <item x="8"/>
        <item x="5"/>
        <item x="102"/>
        <item x="31"/>
        <item x="103"/>
        <item x="46"/>
        <item x="106"/>
        <item x="24"/>
        <item x="47"/>
        <item x="48"/>
        <item x="6"/>
        <item x="107"/>
        <item x="7"/>
        <item x="108"/>
        <item x="28"/>
        <item x="49"/>
        <item x="50"/>
        <item x="111"/>
        <item x="109"/>
        <item x="112"/>
        <item x="105"/>
        <item x="9"/>
        <item x="110"/>
        <item x="52"/>
        <item x="113"/>
        <item x="44"/>
        <item x="51"/>
        <item x="10"/>
        <item x="54"/>
        <item x="53"/>
        <item x="12"/>
        <item x="55"/>
        <item x="114"/>
        <item x="11"/>
        <item x="56"/>
        <item x="13"/>
        <item x="115"/>
        <item x="116"/>
        <item x="14"/>
        <item x="57"/>
        <item x="117"/>
        <item x="119"/>
        <item x="40"/>
        <item x="15"/>
        <item x="118"/>
        <item x="120"/>
        <item x="121"/>
        <item x="123"/>
        <item x="124"/>
        <item x="146"/>
        <item x="122"/>
        <item x="59"/>
        <item x="16"/>
        <item x="58"/>
        <item x="62"/>
        <item x="125"/>
        <item x="17"/>
        <item x="60"/>
        <item x="127"/>
        <item x="160"/>
        <item x="132"/>
        <item x="162"/>
        <item x="130"/>
        <item x="63"/>
        <item x="128"/>
        <item x="129"/>
        <item x="126"/>
        <item x="61"/>
        <item x="133"/>
        <item x="136"/>
        <item x="64"/>
        <item x="135"/>
        <item x="18"/>
        <item x="20"/>
        <item x="134"/>
        <item x="19"/>
        <item x="138"/>
        <item x="65"/>
        <item x="139"/>
        <item x="67"/>
        <item x="68"/>
        <item x="140"/>
        <item x="21"/>
        <item x="100"/>
        <item x="22"/>
        <item x="66"/>
        <item x="137"/>
        <item x="141"/>
        <item x="69"/>
        <item x="70"/>
        <item x="142"/>
        <item x="71"/>
        <item x="75"/>
        <item x="143"/>
        <item x="72"/>
        <item x="144"/>
        <item x="104"/>
        <item x="145"/>
        <item x="83"/>
        <item x="23"/>
        <item x="73"/>
        <item x="25"/>
        <item x="147"/>
        <item x="148"/>
        <item x="95"/>
        <item x="151"/>
        <item x="77"/>
        <item x="149"/>
        <item x="154"/>
        <item x="150"/>
        <item x="152"/>
        <item x="153"/>
        <item x="27"/>
        <item x="161"/>
        <item x="76"/>
        <item x="155"/>
        <item x="78"/>
        <item x="80"/>
        <item x="29"/>
        <item x="156"/>
        <item x="157"/>
        <item x="81"/>
        <item x="158"/>
        <item x="74"/>
        <item x="82"/>
        <item x="159"/>
        <item t="default"/>
      </items>
    </pivotField>
    <pivotField showAll="0">
      <items count="2">
        <item x="0"/>
        <item t="default"/>
      </items>
    </pivotField>
    <pivotField axis="axisCol" dataField="1" showAll="0">
      <items count="6">
        <item x="3"/>
        <item x="0"/>
        <item x="1"/>
        <item x="2"/>
        <item x="4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1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SUBJEC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18FB32-543B-4E64-A7E2-76D141878DBD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4:F161" firstHeaderRow="1" firstDataRow="1" firstDataCol="1" rowPageCount="1" colPageCount="1"/>
  <pivotFields count="8">
    <pivotField axis="axisRow" showAll="0">
      <items count="164">
        <item x="131"/>
        <item x="84"/>
        <item x="85"/>
        <item x="30"/>
        <item x="79"/>
        <item x="32"/>
        <item x="33"/>
        <item x="0"/>
        <item x="1"/>
        <item x="34"/>
        <item x="92"/>
        <item x="2"/>
        <item x="87"/>
        <item x="91"/>
        <item x="35"/>
        <item x="39"/>
        <item x="86"/>
        <item x="37"/>
        <item x="36"/>
        <item x="89"/>
        <item x="38"/>
        <item x="88"/>
        <item x="90"/>
        <item x="94"/>
        <item x="3"/>
        <item x="26"/>
        <item x="41"/>
        <item x="42"/>
        <item x="98"/>
        <item x="93"/>
        <item x="101"/>
        <item x="96"/>
        <item x="43"/>
        <item x="97"/>
        <item x="99"/>
        <item x="45"/>
        <item x="4"/>
        <item x="8"/>
        <item x="5"/>
        <item x="102"/>
        <item x="31"/>
        <item x="103"/>
        <item x="46"/>
        <item x="106"/>
        <item x="24"/>
        <item x="47"/>
        <item x="48"/>
        <item x="6"/>
        <item x="107"/>
        <item x="7"/>
        <item x="108"/>
        <item x="28"/>
        <item x="49"/>
        <item x="50"/>
        <item x="111"/>
        <item x="109"/>
        <item x="112"/>
        <item x="105"/>
        <item x="9"/>
        <item x="110"/>
        <item x="52"/>
        <item x="113"/>
        <item x="44"/>
        <item x="51"/>
        <item x="10"/>
        <item x="54"/>
        <item x="53"/>
        <item x="12"/>
        <item x="55"/>
        <item x="114"/>
        <item x="11"/>
        <item x="56"/>
        <item x="13"/>
        <item x="115"/>
        <item x="116"/>
        <item x="14"/>
        <item x="57"/>
        <item x="117"/>
        <item x="119"/>
        <item x="40"/>
        <item x="15"/>
        <item x="118"/>
        <item x="120"/>
        <item x="121"/>
        <item x="123"/>
        <item x="124"/>
        <item x="146"/>
        <item x="122"/>
        <item x="59"/>
        <item x="16"/>
        <item x="58"/>
        <item x="62"/>
        <item x="125"/>
        <item x="17"/>
        <item x="60"/>
        <item x="127"/>
        <item x="160"/>
        <item x="132"/>
        <item x="162"/>
        <item x="130"/>
        <item x="63"/>
        <item x="128"/>
        <item x="129"/>
        <item x="126"/>
        <item x="61"/>
        <item x="133"/>
        <item x="136"/>
        <item x="64"/>
        <item x="135"/>
        <item x="18"/>
        <item x="20"/>
        <item x="134"/>
        <item x="19"/>
        <item x="138"/>
        <item x="65"/>
        <item x="139"/>
        <item x="67"/>
        <item x="68"/>
        <item x="140"/>
        <item x="21"/>
        <item x="100"/>
        <item x="22"/>
        <item x="66"/>
        <item x="137"/>
        <item x="141"/>
        <item x="69"/>
        <item x="70"/>
        <item x="142"/>
        <item x="71"/>
        <item x="75"/>
        <item x="143"/>
        <item x="72"/>
        <item x="144"/>
        <item x="104"/>
        <item x="145"/>
        <item x="83"/>
        <item x="23"/>
        <item x="73"/>
        <item x="25"/>
        <item x="147"/>
        <item x="148"/>
        <item x="95"/>
        <item x="151"/>
        <item x="77"/>
        <item x="149"/>
        <item x="154"/>
        <item x="150"/>
        <item x="152"/>
        <item x="153"/>
        <item x="27"/>
        <item x="161"/>
        <item x="76"/>
        <item x="155"/>
        <item x="78"/>
        <item x="80"/>
        <item x="29"/>
        <item x="156"/>
        <item x="157"/>
        <item x="81"/>
        <item x="158"/>
        <item x="74"/>
        <item x="82"/>
        <item x="159"/>
        <item t="default"/>
      </items>
    </pivotField>
    <pivotField showAll="0"/>
    <pivotField axis="axisPage" multipleItemSelectionAllowed="1" showAll="0">
      <items count="6">
        <item x="3"/>
        <item h="1" x="0"/>
        <item h="1" x="1"/>
        <item h="1" x="2"/>
        <item x="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157">
    <i>
      <x/>
    </i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8"/>
    </i>
    <i>
      <x v="159"/>
    </i>
    <i>
      <x v="160"/>
    </i>
    <i>
      <x v="161"/>
    </i>
    <i>
      <x v="162"/>
    </i>
    <i t="grand">
      <x/>
    </i>
  </rowItems>
  <colItems count="1">
    <i/>
  </colItems>
  <pageFields count="1">
    <pageField fld="2" hier="-1"/>
  </pageFields>
  <dataFields count="1">
    <dataField name="Sum of Percentage (0-100) 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INFORM">
      <a:dk1>
        <a:sysClr val="windowText" lastClr="000000"/>
      </a:dk1>
      <a:lt1>
        <a:sysClr val="window" lastClr="FFFFFF"/>
      </a:lt1>
      <a:dk2>
        <a:srgbClr val="C21A01"/>
      </a:dk2>
      <a:lt2>
        <a:srgbClr val="CCDDEA"/>
      </a:lt2>
      <a:accent1>
        <a:srgbClr val="FFAF44"/>
      </a:accent1>
      <a:accent2>
        <a:srgbClr val="F4833F"/>
      </a:accent2>
      <a:accent3>
        <a:srgbClr val="AFBD5E"/>
      </a:accent3>
      <a:accent4>
        <a:srgbClr val="6B8349"/>
      </a:accent4>
      <a:accent5>
        <a:srgbClr val="567EBB"/>
      </a:accent5>
      <a:accent6>
        <a:srgbClr val="2B4C7E"/>
      </a:accent6>
      <a:hlink>
        <a:srgbClr val="D83E2C"/>
      </a:hlink>
      <a:folHlink>
        <a:srgbClr val="ED7D27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7F70-04D8-48BD-810E-5F6B9A0710A5}">
  <sheetPr filterMode="1"/>
  <dimension ref="A1:AJ1048484"/>
  <sheetViews>
    <sheetView zoomScale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54" sqref="G154"/>
    </sheetView>
  </sheetViews>
  <sheetFormatPr defaultColWidth="5.28515625" defaultRowHeight="14.25" x14ac:dyDescent="0.3"/>
  <cols>
    <col min="1" max="1" width="28.28515625" style="20" customWidth="1"/>
    <col min="2" max="2" width="10.28515625" style="20" customWidth="1"/>
    <col min="3" max="3" width="9" style="20" customWidth="1"/>
    <col min="4" max="4" width="9.140625" style="20" customWidth="1"/>
    <col min="5" max="7" width="5.28515625" style="1"/>
    <col min="8" max="8" width="8.140625" style="1" customWidth="1"/>
    <col min="9" max="9" width="11.7109375" style="1" customWidth="1"/>
    <col min="10" max="10" width="11.28515625" style="19" customWidth="1"/>
    <col min="11" max="11" width="17" style="19" customWidth="1"/>
    <col min="12" max="12" width="9.28515625" style="21" customWidth="1"/>
    <col min="13" max="13" width="8" style="21" customWidth="1"/>
    <col min="14" max="14" width="4.7109375" style="21" customWidth="1"/>
    <col min="15" max="15" width="11.5703125" style="21" customWidth="1"/>
    <col min="16" max="16" width="5.85546875" style="21" bestFit="1" customWidth="1"/>
    <col min="17" max="17" width="10.5703125" style="22" customWidth="1"/>
    <col min="18" max="18" width="7.28515625" style="22" customWidth="1"/>
    <col min="19" max="19" width="5.28515625" style="22"/>
    <col min="20" max="20" width="7.28515625" style="22" customWidth="1"/>
    <col min="21" max="21" width="8.5703125" style="22" customWidth="1"/>
    <col min="22" max="22" width="7.28515625" style="22" customWidth="1"/>
    <col min="23" max="24" width="6.5703125" style="22" customWidth="1"/>
    <col min="25" max="25" width="6.7109375" style="22" customWidth="1"/>
    <col min="26" max="26" width="10.5703125" style="23" customWidth="1"/>
    <col min="27" max="27" width="8.42578125" style="24" customWidth="1"/>
    <col min="28" max="28" width="7.28515625" style="24" customWidth="1"/>
    <col min="29" max="29" width="7.7109375" style="24" customWidth="1"/>
    <col min="30" max="30" width="8.28515625" style="24" customWidth="1"/>
    <col min="31" max="31" width="8.5703125" style="1" customWidth="1"/>
    <col min="32" max="32" width="6.85546875" style="1" customWidth="1"/>
    <col min="33" max="33" width="8" style="1" customWidth="1"/>
    <col min="34" max="34" width="7.5703125" style="214" customWidth="1"/>
    <col min="35" max="35" width="7" style="214" customWidth="1"/>
    <col min="36" max="36" width="8" style="214" customWidth="1"/>
    <col min="37" max="16384" width="5.28515625" style="1"/>
  </cols>
  <sheetData>
    <row r="1" spans="1:36" s="2" customFormat="1" ht="102" customHeight="1" x14ac:dyDescent="0.25">
      <c r="A1" s="220" t="s">
        <v>323</v>
      </c>
      <c r="B1" s="512" t="s">
        <v>947</v>
      </c>
      <c r="C1" s="268" t="s">
        <v>939</v>
      </c>
      <c r="D1" s="268" t="s">
        <v>940</v>
      </c>
      <c r="E1" s="221" t="s">
        <v>285</v>
      </c>
      <c r="F1" s="222" t="s">
        <v>810</v>
      </c>
      <c r="G1" s="222" t="s">
        <v>321</v>
      </c>
      <c r="H1" s="223" t="s">
        <v>322</v>
      </c>
      <c r="I1" s="224" t="s">
        <v>325</v>
      </c>
      <c r="J1" s="225" t="s">
        <v>290</v>
      </c>
      <c r="K1" s="226" t="s">
        <v>291</v>
      </c>
      <c r="L1" s="227" t="s">
        <v>292</v>
      </c>
      <c r="M1" s="228" t="s">
        <v>367</v>
      </c>
      <c r="N1" s="229" t="s">
        <v>671</v>
      </c>
      <c r="O1" s="229" t="s">
        <v>671</v>
      </c>
      <c r="P1" s="230" t="s">
        <v>326</v>
      </c>
      <c r="Q1" s="231" t="s">
        <v>288</v>
      </c>
      <c r="R1" s="232" t="s">
        <v>307</v>
      </c>
      <c r="S1" s="233" t="s">
        <v>319</v>
      </c>
      <c r="T1" s="234" t="s">
        <v>310</v>
      </c>
      <c r="U1" s="235" t="s">
        <v>311</v>
      </c>
      <c r="V1" s="236" t="s">
        <v>308</v>
      </c>
      <c r="W1" s="249" t="s">
        <v>294</v>
      </c>
      <c r="X1" s="249" t="s">
        <v>759</v>
      </c>
      <c r="Y1" s="237" t="s">
        <v>760</v>
      </c>
      <c r="Z1" s="238" t="s">
        <v>293</v>
      </c>
      <c r="AA1" s="239" t="s">
        <v>283</v>
      </c>
      <c r="AB1" s="239" t="s">
        <v>284</v>
      </c>
      <c r="AC1" s="240" t="s">
        <v>938</v>
      </c>
      <c r="AD1" s="135" t="s">
        <v>730</v>
      </c>
      <c r="AE1" s="74" t="s">
        <v>316</v>
      </c>
      <c r="AF1" s="74" t="s">
        <v>772</v>
      </c>
      <c r="AG1" s="75" t="s">
        <v>771</v>
      </c>
      <c r="AH1" s="209" t="s">
        <v>731</v>
      </c>
      <c r="AI1" s="209" t="s">
        <v>732</v>
      </c>
      <c r="AJ1" s="209" t="s">
        <v>733</v>
      </c>
    </row>
    <row r="2" spans="1:36" s="47" customFormat="1" ht="20.100000000000001" customHeight="1" x14ac:dyDescent="0.25">
      <c r="A2" s="33" t="s">
        <v>150</v>
      </c>
      <c r="B2" s="34" t="s">
        <v>279</v>
      </c>
      <c r="C2" s="262"/>
      <c r="D2" s="262">
        <v>6</v>
      </c>
      <c r="E2" s="34" t="s">
        <v>54</v>
      </c>
      <c r="F2" s="35" t="s">
        <v>280</v>
      </c>
      <c r="G2" s="50" t="s">
        <v>279</v>
      </c>
      <c r="H2" s="215" t="s">
        <v>314</v>
      </c>
      <c r="I2" s="118">
        <v>7.9</v>
      </c>
      <c r="J2" s="36" t="s">
        <v>755</v>
      </c>
      <c r="K2" s="37" t="s">
        <v>753</v>
      </c>
      <c r="L2" s="38">
        <v>67</v>
      </c>
      <c r="M2" s="39">
        <v>3</v>
      </c>
      <c r="N2" s="40">
        <v>2</v>
      </c>
      <c r="O2" s="40" t="s">
        <v>675</v>
      </c>
      <c r="P2" s="40">
        <v>2</v>
      </c>
      <c r="Q2" s="38">
        <v>77.777777777777771</v>
      </c>
      <c r="R2" s="41" t="s">
        <v>668</v>
      </c>
      <c r="S2" s="40">
        <v>2</v>
      </c>
      <c r="T2" s="42">
        <v>100</v>
      </c>
      <c r="U2" s="43">
        <v>8.33</v>
      </c>
      <c r="V2" s="116">
        <v>5</v>
      </c>
      <c r="W2" s="44">
        <v>100</v>
      </c>
      <c r="X2" s="154">
        <v>37.888888888888886</v>
      </c>
      <c r="Y2" s="44">
        <v>68.944444444444443</v>
      </c>
      <c r="Z2" s="149">
        <v>71.705222222222233</v>
      </c>
      <c r="AA2" s="190">
        <v>6300000</v>
      </c>
      <c r="AB2" s="191">
        <v>4500000</v>
      </c>
      <c r="AC2" s="114">
        <v>611759986</v>
      </c>
      <c r="AD2" s="114">
        <v>156691887</v>
      </c>
      <c r="AE2" s="186">
        <f>AD2/AC2</f>
        <v>0.25613294524954433</v>
      </c>
      <c r="AF2" s="114">
        <v>46083678</v>
      </c>
      <c r="AG2" s="192">
        <f>(AD2+AF2)/AC2</f>
        <v>0.33146261547089811</v>
      </c>
      <c r="AH2" s="114"/>
      <c r="AI2" s="114"/>
      <c r="AJ2" s="193"/>
    </row>
    <row r="3" spans="1:36" s="51" customFormat="1" ht="20.100000000000001" hidden="1" customHeight="1" x14ac:dyDescent="0.25">
      <c r="A3" s="53" t="s">
        <v>151</v>
      </c>
      <c r="B3" s="34" t="s">
        <v>280</v>
      </c>
      <c r="C3" s="262"/>
      <c r="D3" s="263"/>
      <c r="E3" s="54" t="s">
        <v>96</v>
      </c>
      <c r="F3" s="35" t="s">
        <v>280</v>
      </c>
      <c r="G3" s="50" t="s">
        <v>280</v>
      </c>
      <c r="H3" s="216" t="s">
        <v>315</v>
      </c>
      <c r="I3" s="118">
        <v>2.7</v>
      </c>
      <c r="J3" s="48"/>
      <c r="K3" s="55"/>
      <c r="L3" s="38"/>
      <c r="M3" s="59">
        <v>0</v>
      </c>
      <c r="N3" s="57">
        <v>0</v>
      </c>
      <c r="O3" s="57" t="s">
        <v>677</v>
      </c>
      <c r="P3" s="57">
        <v>0</v>
      </c>
      <c r="Q3" s="38">
        <v>0</v>
      </c>
      <c r="R3" s="56" t="s">
        <v>677</v>
      </c>
      <c r="S3" s="40">
        <v>0</v>
      </c>
      <c r="T3" s="42">
        <v>0</v>
      </c>
      <c r="U3" s="58">
        <v>0</v>
      </c>
      <c r="V3" s="116">
        <v>2</v>
      </c>
      <c r="W3" s="44">
        <v>40</v>
      </c>
      <c r="X3" s="154">
        <v>31.444444444444446</v>
      </c>
      <c r="Y3" s="44">
        <v>35.722222222222221</v>
      </c>
      <c r="Z3" s="149">
        <v>17.072222222222223</v>
      </c>
      <c r="AA3" s="190"/>
      <c r="AB3" s="112"/>
      <c r="AC3" s="114"/>
      <c r="AD3" s="35"/>
      <c r="AE3" s="181"/>
      <c r="AF3" s="112"/>
      <c r="AG3" s="112"/>
      <c r="AH3" s="205"/>
      <c r="AI3" s="205"/>
      <c r="AJ3" s="207"/>
    </row>
    <row r="4" spans="1:36" s="51" customFormat="1" ht="20.100000000000001" hidden="1" customHeight="1" x14ac:dyDescent="0.25">
      <c r="A4" s="53" t="s">
        <v>152</v>
      </c>
      <c r="B4" s="34" t="s">
        <v>280</v>
      </c>
      <c r="C4" s="262"/>
      <c r="D4" s="263"/>
      <c r="E4" s="54" t="s">
        <v>0</v>
      </c>
      <c r="F4" s="35" t="s">
        <v>280</v>
      </c>
      <c r="G4" s="50" t="s">
        <v>280</v>
      </c>
      <c r="H4" s="216" t="s">
        <v>315</v>
      </c>
      <c r="I4" s="118">
        <v>4.3</v>
      </c>
      <c r="J4" s="48"/>
      <c r="K4" s="55"/>
      <c r="L4" s="38"/>
      <c r="M4" s="59">
        <v>0</v>
      </c>
      <c r="N4" s="57">
        <v>0</v>
      </c>
      <c r="O4" s="57" t="s">
        <v>677</v>
      </c>
      <c r="P4" s="57">
        <v>0</v>
      </c>
      <c r="Q4" s="38">
        <v>0</v>
      </c>
      <c r="R4" s="56" t="s">
        <v>669</v>
      </c>
      <c r="S4" s="40">
        <v>1</v>
      </c>
      <c r="T4" s="42">
        <v>50</v>
      </c>
      <c r="U4" s="58">
        <v>25</v>
      </c>
      <c r="V4" s="116">
        <v>2.3333333333333335</v>
      </c>
      <c r="W4" s="44">
        <v>46.666666666666671</v>
      </c>
      <c r="X4" s="154">
        <v>38.222222222222221</v>
      </c>
      <c r="Y4" s="44">
        <v>42.444444444444443</v>
      </c>
      <c r="Z4" s="149">
        <v>33.244444444444447</v>
      </c>
      <c r="AA4" s="190"/>
      <c r="AB4" s="112"/>
      <c r="AC4" s="114"/>
      <c r="AD4" s="50"/>
      <c r="AE4" s="181"/>
      <c r="AF4" s="112"/>
      <c r="AG4" s="112"/>
      <c r="AH4" s="205"/>
      <c r="AI4" s="205"/>
      <c r="AJ4" s="207"/>
    </row>
    <row r="5" spans="1:36" s="51" customFormat="1" ht="20.100000000000001" hidden="1" customHeight="1" x14ac:dyDescent="0.25">
      <c r="A5" s="53" t="s">
        <v>153</v>
      </c>
      <c r="B5" s="34" t="s">
        <v>280</v>
      </c>
      <c r="C5" s="262"/>
      <c r="D5" s="263"/>
      <c r="E5" s="54" t="s">
        <v>1</v>
      </c>
      <c r="F5" s="35" t="s">
        <v>280</v>
      </c>
      <c r="G5" s="50" t="s">
        <v>280</v>
      </c>
      <c r="H5" s="216" t="s">
        <v>315</v>
      </c>
      <c r="I5" s="118">
        <v>5</v>
      </c>
      <c r="J5" s="48"/>
      <c r="K5" s="55"/>
      <c r="L5" s="38"/>
      <c r="M5" s="59">
        <v>0</v>
      </c>
      <c r="N5" s="57">
        <v>0</v>
      </c>
      <c r="O5" s="57" t="s">
        <v>677</v>
      </c>
      <c r="P5" s="57">
        <v>0</v>
      </c>
      <c r="Q5" s="38">
        <v>0</v>
      </c>
      <c r="R5" s="56" t="s">
        <v>677</v>
      </c>
      <c r="S5" s="40">
        <v>0</v>
      </c>
      <c r="T5" s="42">
        <v>0</v>
      </c>
      <c r="U5" s="58">
        <v>16</v>
      </c>
      <c r="V5" s="116">
        <v>3</v>
      </c>
      <c r="W5" s="44">
        <v>60</v>
      </c>
      <c r="X5" s="154">
        <v>37.222222222222221</v>
      </c>
      <c r="Y5" s="44">
        <v>48.611111111111114</v>
      </c>
      <c r="Z5" s="149">
        <v>31.461111111111109</v>
      </c>
      <c r="AA5" s="190"/>
      <c r="AB5" s="112"/>
      <c r="AC5" s="114"/>
      <c r="AD5" s="50"/>
      <c r="AE5" s="181"/>
      <c r="AF5" s="112"/>
      <c r="AG5" s="112"/>
      <c r="AH5" s="205"/>
      <c r="AI5" s="205"/>
      <c r="AJ5" s="207"/>
    </row>
    <row r="6" spans="1:36" s="51" customFormat="1" ht="20.100000000000001" hidden="1" customHeight="1" x14ac:dyDescent="0.25">
      <c r="A6" s="53" t="s">
        <v>154</v>
      </c>
      <c r="B6" s="34" t="s">
        <v>280</v>
      </c>
      <c r="C6" s="262"/>
      <c r="D6" s="263"/>
      <c r="E6" s="54" t="s">
        <v>105</v>
      </c>
      <c r="F6" s="35" t="s">
        <v>280</v>
      </c>
      <c r="G6" s="50" t="s">
        <v>280</v>
      </c>
      <c r="H6" s="216" t="s">
        <v>315</v>
      </c>
      <c r="I6" s="118">
        <v>2.4</v>
      </c>
      <c r="J6" s="48"/>
      <c r="K6" s="55"/>
      <c r="L6" s="38"/>
      <c r="M6" s="59">
        <v>0</v>
      </c>
      <c r="N6" s="57">
        <v>0</v>
      </c>
      <c r="O6" s="57" t="s">
        <v>677</v>
      </c>
      <c r="P6" s="57">
        <v>0</v>
      </c>
      <c r="Q6" s="38">
        <v>0</v>
      </c>
      <c r="R6" s="56" t="s">
        <v>677</v>
      </c>
      <c r="S6" s="40">
        <v>0</v>
      </c>
      <c r="T6" s="42">
        <v>0</v>
      </c>
      <c r="U6" s="58">
        <v>0</v>
      </c>
      <c r="V6" s="116">
        <v>2</v>
      </c>
      <c r="W6" s="44">
        <v>40</v>
      </c>
      <c r="X6" s="177">
        <v>26.1</v>
      </c>
      <c r="Y6" s="44">
        <v>33.049999999999997</v>
      </c>
      <c r="Z6" s="149">
        <v>15.305000000000001</v>
      </c>
      <c r="AA6" s="190"/>
      <c r="AB6" s="112"/>
      <c r="AC6" s="114"/>
      <c r="AD6" s="50"/>
      <c r="AE6" s="181"/>
      <c r="AF6" s="112"/>
      <c r="AG6" s="112"/>
      <c r="AH6" s="205"/>
      <c r="AI6" s="205"/>
      <c r="AJ6" s="207"/>
    </row>
    <row r="7" spans="1:36" s="51" customFormat="1" ht="20.100000000000001" hidden="1" customHeight="1" x14ac:dyDescent="0.25">
      <c r="A7" s="53" t="s">
        <v>155</v>
      </c>
      <c r="B7" s="34" t="s">
        <v>280</v>
      </c>
      <c r="C7" s="262"/>
      <c r="D7" s="263"/>
      <c r="E7" s="54" t="s">
        <v>138</v>
      </c>
      <c r="F7" s="35" t="s">
        <v>280</v>
      </c>
      <c r="G7" s="50" t="s">
        <v>280</v>
      </c>
      <c r="H7" s="216" t="s">
        <v>315</v>
      </c>
      <c r="I7" s="118">
        <v>2.5</v>
      </c>
      <c r="J7" s="48"/>
      <c r="K7" s="55"/>
      <c r="L7" s="38"/>
      <c r="M7" s="59">
        <v>0</v>
      </c>
      <c r="N7" s="57">
        <v>0</v>
      </c>
      <c r="O7" s="57" t="s">
        <v>677</v>
      </c>
      <c r="P7" s="57">
        <v>0</v>
      </c>
      <c r="Q7" s="38">
        <v>0</v>
      </c>
      <c r="R7" s="56" t="s">
        <v>677</v>
      </c>
      <c r="S7" s="40">
        <v>0</v>
      </c>
      <c r="T7" s="42">
        <v>0</v>
      </c>
      <c r="U7" s="58">
        <v>0</v>
      </c>
      <c r="V7" s="116">
        <v>2</v>
      </c>
      <c r="W7" s="44">
        <v>40</v>
      </c>
      <c r="X7" s="154">
        <v>9.5555555555555554</v>
      </c>
      <c r="Y7" s="44">
        <v>24.777777777777779</v>
      </c>
      <c r="Z7" s="149">
        <v>14.977777777777778</v>
      </c>
      <c r="AA7" s="190"/>
      <c r="AB7" s="112"/>
      <c r="AC7" s="114"/>
      <c r="AD7" s="50"/>
      <c r="AE7" s="181"/>
      <c r="AF7" s="112"/>
      <c r="AG7" s="112"/>
      <c r="AH7" s="205"/>
      <c r="AI7" s="205"/>
      <c r="AJ7" s="207"/>
    </row>
    <row r="8" spans="1:36" s="51" customFormat="1" ht="20.100000000000001" hidden="1" customHeight="1" x14ac:dyDescent="0.25">
      <c r="A8" s="53" t="s">
        <v>156</v>
      </c>
      <c r="B8" s="34" t="s">
        <v>280</v>
      </c>
      <c r="C8" s="262"/>
      <c r="D8" s="263"/>
      <c r="E8" s="54" t="s">
        <v>55</v>
      </c>
      <c r="F8" s="35" t="s">
        <v>280</v>
      </c>
      <c r="G8" s="50" t="s">
        <v>280</v>
      </c>
      <c r="H8" s="216" t="s">
        <v>315</v>
      </c>
      <c r="I8" s="118">
        <v>3.6</v>
      </c>
      <c r="J8" s="48"/>
      <c r="K8" s="55"/>
      <c r="L8" s="38"/>
      <c r="M8" s="59">
        <v>0</v>
      </c>
      <c r="N8" s="57">
        <v>0</v>
      </c>
      <c r="O8" s="57" t="s">
        <v>677</v>
      </c>
      <c r="P8" s="57">
        <v>0</v>
      </c>
      <c r="Q8" s="38">
        <v>0</v>
      </c>
      <c r="R8" s="56" t="s">
        <v>677</v>
      </c>
      <c r="S8" s="40">
        <v>0</v>
      </c>
      <c r="T8" s="42">
        <v>0</v>
      </c>
      <c r="U8" s="58">
        <v>0</v>
      </c>
      <c r="V8" s="116">
        <v>2.3333333333333335</v>
      </c>
      <c r="W8" s="44">
        <v>46.666666666666671</v>
      </c>
      <c r="X8" s="154">
        <v>20.666666666666668</v>
      </c>
      <c r="Y8" s="44">
        <v>33.666666666666671</v>
      </c>
      <c r="Z8" s="149">
        <v>21.366666666666667</v>
      </c>
      <c r="AA8" s="190"/>
      <c r="AB8" s="112"/>
      <c r="AC8" s="114"/>
      <c r="AD8" s="50"/>
      <c r="AE8" s="181"/>
      <c r="AF8" s="112"/>
      <c r="AG8" s="112"/>
      <c r="AH8" s="205"/>
      <c r="AI8" s="205"/>
      <c r="AJ8" s="207"/>
    </row>
    <row r="9" spans="1:36" s="51" customFormat="1" ht="20.100000000000001" hidden="1" customHeight="1" x14ac:dyDescent="0.25">
      <c r="A9" s="53" t="s">
        <v>157</v>
      </c>
      <c r="B9" s="34" t="s">
        <v>280</v>
      </c>
      <c r="C9" s="262"/>
      <c r="D9" s="263"/>
      <c r="E9" s="54" t="s">
        <v>56</v>
      </c>
      <c r="F9" s="35" t="s">
        <v>280</v>
      </c>
      <c r="G9" s="50" t="s">
        <v>280</v>
      </c>
      <c r="H9" s="216" t="s">
        <v>315</v>
      </c>
      <c r="I9" s="118">
        <v>4.5999999999999996</v>
      </c>
      <c r="J9" s="48"/>
      <c r="K9" s="55"/>
      <c r="L9" s="38"/>
      <c r="M9" s="59">
        <v>0</v>
      </c>
      <c r="N9" s="57">
        <v>0</v>
      </c>
      <c r="O9" s="57" t="s">
        <v>677</v>
      </c>
      <c r="P9" s="57">
        <v>0</v>
      </c>
      <c r="Q9" s="38">
        <v>0</v>
      </c>
      <c r="R9" s="56" t="s">
        <v>677</v>
      </c>
      <c r="S9" s="40">
        <v>0</v>
      </c>
      <c r="T9" s="42">
        <v>0</v>
      </c>
      <c r="U9" s="58">
        <v>0</v>
      </c>
      <c r="V9" s="116">
        <v>3</v>
      </c>
      <c r="W9" s="44">
        <v>60</v>
      </c>
      <c r="X9" s="154">
        <v>27.888888888888886</v>
      </c>
      <c r="Y9" s="44">
        <v>43.944444444444443</v>
      </c>
      <c r="Z9" s="149">
        <v>27.394444444444439</v>
      </c>
      <c r="AA9" s="190"/>
      <c r="AB9" s="112"/>
      <c r="AC9" s="114"/>
      <c r="AD9" s="35"/>
      <c r="AE9" s="181"/>
      <c r="AF9" s="112"/>
      <c r="AG9" s="112"/>
      <c r="AH9" s="205"/>
      <c r="AI9" s="205"/>
      <c r="AJ9" s="207"/>
    </row>
    <row r="10" spans="1:36" s="51" customFormat="1" ht="15" hidden="1" x14ac:dyDescent="0.25">
      <c r="A10" s="53" t="s">
        <v>158</v>
      </c>
      <c r="B10" s="34" t="s">
        <v>280</v>
      </c>
      <c r="C10" s="263"/>
      <c r="D10" s="263"/>
      <c r="E10" s="54" t="s">
        <v>106</v>
      </c>
      <c r="F10" s="35" t="s">
        <v>280</v>
      </c>
      <c r="G10" s="50" t="s">
        <v>280</v>
      </c>
      <c r="H10" s="216" t="s">
        <v>315</v>
      </c>
      <c r="I10" s="118">
        <v>2.1</v>
      </c>
      <c r="J10" s="48"/>
      <c r="K10" s="55"/>
      <c r="L10" s="38"/>
      <c r="M10" s="59">
        <v>0</v>
      </c>
      <c r="N10" s="57">
        <v>0</v>
      </c>
      <c r="O10" s="57" t="s">
        <v>677</v>
      </c>
      <c r="P10" s="57">
        <v>0</v>
      </c>
      <c r="Q10" s="38">
        <v>0</v>
      </c>
      <c r="R10" s="56" t="s">
        <v>677</v>
      </c>
      <c r="S10" s="40">
        <v>0</v>
      </c>
      <c r="T10" s="42">
        <v>0</v>
      </c>
      <c r="U10" s="58">
        <v>0</v>
      </c>
      <c r="V10" s="116">
        <v>2</v>
      </c>
      <c r="W10" s="44">
        <v>40</v>
      </c>
      <c r="X10" s="177">
        <v>26.1</v>
      </c>
      <c r="Y10" s="44">
        <v>33.049999999999997</v>
      </c>
      <c r="Z10" s="149">
        <v>13.805000000000001</v>
      </c>
      <c r="AA10" s="190"/>
      <c r="AB10" s="112"/>
      <c r="AC10" s="114"/>
      <c r="AD10" s="50"/>
      <c r="AE10" s="181"/>
      <c r="AF10" s="112"/>
      <c r="AG10" s="112"/>
      <c r="AH10" s="205"/>
      <c r="AI10" s="205"/>
      <c r="AJ10" s="207"/>
    </row>
    <row r="11" spans="1:36" s="51" customFormat="1" ht="15" hidden="1" x14ac:dyDescent="0.25">
      <c r="A11" s="53" t="s">
        <v>159</v>
      </c>
      <c r="B11" s="34" t="s">
        <v>280</v>
      </c>
      <c r="C11" s="263"/>
      <c r="D11" s="263"/>
      <c r="E11" s="54" t="s">
        <v>57</v>
      </c>
      <c r="F11" s="35" t="s">
        <v>280</v>
      </c>
      <c r="G11" s="50" t="s">
        <v>280</v>
      </c>
      <c r="H11" s="216" t="s">
        <v>315</v>
      </c>
      <c r="I11" s="118">
        <v>0.9</v>
      </c>
      <c r="J11" s="48"/>
      <c r="K11" s="55"/>
      <c r="L11" s="38"/>
      <c r="M11" s="59">
        <v>0</v>
      </c>
      <c r="N11" s="57">
        <v>0</v>
      </c>
      <c r="O11" s="57" t="s">
        <v>677</v>
      </c>
      <c r="P11" s="57">
        <v>0</v>
      </c>
      <c r="Q11" s="38">
        <v>0</v>
      </c>
      <c r="R11" s="56" t="s">
        <v>677</v>
      </c>
      <c r="S11" s="40">
        <v>0</v>
      </c>
      <c r="T11" s="42">
        <v>0</v>
      </c>
      <c r="U11" s="58">
        <v>0</v>
      </c>
      <c r="V11" s="176">
        <v>3</v>
      </c>
      <c r="W11" s="44">
        <v>60</v>
      </c>
      <c r="X11" s="154">
        <v>22.222222222222225</v>
      </c>
      <c r="Y11" s="44">
        <v>41.111111111111114</v>
      </c>
      <c r="Z11" s="149">
        <v>8.6111111111111107</v>
      </c>
      <c r="AA11" s="190"/>
      <c r="AB11" s="112"/>
      <c r="AC11" s="114"/>
      <c r="AD11" s="50"/>
      <c r="AE11" s="181"/>
      <c r="AF11" s="112"/>
      <c r="AG11" s="112"/>
      <c r="AH11" s="205"/>
      <c r="AI11" s="205"/>
      <c r="AJ11" s="207"/>
    </row>
    <row r="12" spans="1:36" s="51" customFormat="1" ht="20.100000000000001" customHeight="1" x14ac:dyDescent="0.25">
      <c r="A12" s="53" t="s">
        <v>160</v>
      </c>
      <c r="B12" s="34" t="s">
        <v>279</v>
      </c>
      <c r="C12" s="262"/>
      <c r="D12" s="262">
        <v>2</v>
      </c>
      <c r="E12" s="54" t="s">
        <v>58</v>
      </c>
      <c r="F12" s="35" t="s">
        <v>280</v>
      </c>
      <c r="G12" s="50" t="s">
        <v>279</v>
      </c>
      <c r="H12" s="215" t="s">
        <v>314</v>
      </c>
      <c r="I12" s="118">
        <v>6</v>
      </c>
      <c r="J12" s="48"/>
      <c r="K12" s="55"/>
      <c r="L12" s="38"/>
      <c r="M12" s="59">
        <v>0</v>
      </c>
      <c r="N12" s="57">
        <v>2</v>
      </c>
      <c r="O12" s="40" t="s">
        <v>675</v>
      </c>
      <c r="P12" s="57">
        <v>0</v>
      </c>
      <c r="Q12" s="38">
        <v>22.222222222222221</v>
      </c>
      <c r="R12" s="56" t="s">
        <v>677</v>
      </c>
      <c r="S12" s="40">
        <v>0</v>
      </c>
      <c r="T12" s="42">
        <v>0</v>
      </c>
      <c r="U12" s="58">
        <v>25</v>
      </c>
      <c r="V12" s="116">
        <v>4</v>
      </c>
      <c r="W12" s="44">
        <v>80</v>
      </c>
      <c r="X12" s="154">
        <v>40.888888888888886</v>
      </c>
      <c r="Y12" s="44">
        <v>60.444444444444443</v>
      </c>
      <c r="Z12" s="149">
        <v>40.766666666666666</v>
      </c>
      <c r="AA12" s="190">
        <v>1200000</v>
      </c>
      <c r="AB12" s="191">
        <v>1200000</v>
      </c>
      <c r="AC12" s="114">
        <v>920461273</v>
      </c>
      <c r="AD12" s="114">
        <v>301699408</v>
      </c>
      <c r="AE12" s="186">
        <f>AD12/AC12</f>
        <v>0.32776980069643841</v>
      </c>
      <c r="AF12" s="60">
        <v>49203345</v>
      </c>
      <c r="AG12" s="192">
        <f>(AD12+AF12)/AC12</f>
        <v>0.38122489592237302</v>
      </c>
      <c r="AH12" s="114"/>
      <c r="AI12" s="114"/>
      <c r="AJ12" s="193"/>
    </row>
    <row r="13" spans="1:36" s="51" customFormat="1" ht="20.100000000000001" hidden="1" customHeight="1" x14ac:dyDescent="0.25">
      <c r="A13" s="53" t="s">
        <v>161</v>
      </c>
      <c r="B13" s="34" t="s">
        <v>280</v>
      </c>
      <c r="C13" s="264"/>
      <c r="D13" s="263"/>
      <c r="E13" s="54" t="s">
        <v>107</v>
      </c>
      <c r="F13" s="35" t="s">
        <v>280</v>
      </c>
      <c r="G13" s="50" t="s">
        <v>280</v>
      </c>
      <c r="H13" s="216" t="s">
        <v>315</v>
      </c>
      <c r="I13" s="118">
        <v>1.7</v>
      </c>
      <c r="J13" s="48"/>
      <c r="K13" s="55"/>
      <c r="L13" s="38"/>
      <c r="M13" s="59">
        <v>0</v>
      </c>
      <c r="N13" s="57">
        <v>0</v>
      </c>
      <c r="O13" s="57" t="s">
        <v>677</v>
      </c>
      <c r="P13" s="57">
        <v>0</v>
      </c>
      <c r="Q13" s="38">
        <v>0</v>
      </c>
      <c r="R13" s="56" t="s">
        <v>677</v>
      </c>
      <c r="S13" s="40">
        <v>0</v>
      </c>
      <c r="T13" s="42">
        <v>0</v>
      </c>
      <c r="U13" s="58">
        <v>0</v>
      </c>
      <c r="V13" s="116">
        <v>2</v>
      </c>
      <c r="W13" s="44">
        <v>40</v>
      </c>
      <c r="X13" s="177">
        <v>26.1</v>
      </c>
      <c r="Y13" s="44">
        <v>33.049999999999997</v>
      </c>
      <c r="Z13" s="149">
        <v>11.805</v>
      </c>
      <c r="AA13" s="190"/>
      <c r="AB13" s="112"/>
      <c r="AC13" s="114"/>
      <c r="AD13" s="35"/>
      <c r="AE13" s="181"/>
      <c r="AF13" s="112"/>
      <c r="AG13" s="112"/>
      <c r="AH13" s="205"/>
      <c r="AI13" s="205"/>
      <c r="AJ13" s="207"/>
    </row>
    <row r="14" spans="1:36" s="51" customFormat="1" ht="20.100000000000001" hidden="1" customHeight="1" x14ac:dyDescent="0.25">
      <c r="A14" s="53" t="s">
        <v>162</v>
      </c>
      <c r="B14" s="34" t="s">
        <v>280</v>
      </c>
      <c r="C14" s="262"/>
      <c r="D14" s="263"/>
      <c r="E14" s="54" t="s">
        <v>97</v>
      </c>
      <c r="F14" s="35" t="s">
        <v>280</v>
      </c>
      <c r="G14" s="50" t="s">
        <v>280</v>
      </c>
      <c r="H14" s="216" t="s">
        <v>315</v>
      </c>
      <c r="I14" s="118">
        <v>1.9</v>
      </c>
      <c r="J14" s="48"/>
      <c r="K14" s="55"/>
      <c r="L14" s="38"/>
      <c r="M14" s="59">
        <v>0</v>
      </c>
      <c r="N14" s="57">
        <v>0</v>
      </c>
      <c r="O14" s="57" t="s">
        <v>677</v>
      </c>
      <c r="P14" s="57">
        <v>0</v>
      </c>
      <c r="Q14" s="38">
        <v>0</v>
      </c>
      <c r="R14" s="56" t="s">
        <v>677</v>
      </c>
      <c r="S14" s="40">
        <v>0</v>
      </c>
      <c r="T14" s="42">
        <v>0</v>
      </c>
      <c r="U14" s="58">
        <v>0</v>
      </c>
      <c r="V14" s="116">
        <v>3</v>
      </c>
      <c r="W14" s="44">
        <v>60</v>
      </c>
      <c r="X14" s="154">
        <v>18.111111111111111</v>
      </c>
      <c r="Y14" s="44">
        <v>39.055555555555557</v>
      </c>
      <c r="Z14" s="149">
        <v>13.405555555555555</v>
      </c>
      <c r="AA14" s="190"/>
      <c r="AB14" s="112"/>
      <c r="AC14" s="114"/>
      <c r="AD14" s="50"/>
      <c r="AE14" s="181"/>
      <c r="AF14" s="112"/>
      <c r="AG14" s="112"/>
      <c r="AH14" s="205"/>
      <c r="AI14" s="205"/>
      <c r="AJ14" s="207"/>
    </row>
    <row r="15" spans="1:36" s="51" customFormat="1" ht="20.100000000000001" hidden="1" customHeight="1" x14ac:dyDescent="0.25">
      <c r="A15" s="53" t="s">
        <v>163</v>
      </c>
      <c r="B15" s="34" t="s">
        <v>280</v>
      </c>
      <c r="C15" s="262"/>
      <c r="D15" s="263"/>
      <c r="E15" s="54" t="s">
        <v>108</v>
      </c>
      <c r="F15" s="35" t="s">
        <v>280</v>
      </c>
      <c r="G15" s="50" t="s">
        <v>280</v>
      </c>
      <c r="H15" s="216" t="s">
        <v>315</v>
      </c>
      <c r="I15" s="118">
        <v>3.5</v>
      </c>
      <c r="J15" s="48"/>
      <c r="K15" s="55"/>
      <c r="L15" s="38"/>
      <c r="M15" s="59">
        <v>0</v>
      </c>
      <c r="N15" s="57">
        <v>0</v>
      </c>
      <c r="O15" s="57" t="s">
        <v>677</v>
      </c>
      <c r="P15" s="57">
        <v>0</v>
      </c>
      <c r="Q15" s="38">
        <v>0</v>
      </c>
      <c r="R15" s="56" t="s">
        <v>677</v>
      </c>
      <c r="S15" s="40">
        <v>0</v>
      </c>
      <c r="T15" s="42">
        <v>0</v>
      </c>
      <c r="U15" s="58">
        <v>0</v>
      </c>
      <c r="V15" s="116">
        <v>2</v>
      </c>
      <c r="W15" s="44">
        <v>40</v>
      </c>
      <c r="X15" s="177">
        <v>26.1</v>
      </c>
      <c r="Y15" s="44">
        <v>33.049999999999997</v>
      </c>
      <c r="Z15" s="149">
        <v>20.805</v>
      </c>
      <c r="AA15" s="190"/>
      <c r="AB15" s="112"/>
      <c r="AC15" s="114"/>
      <c r="AD15" s="35"/>
      <c r="AE15" s="181"/>
      <c r="AF15" s="112"/>
      <c r="AG15" s="112"/>
      <c r="AH15" s="205"/>
      <c r="AI15" s="205"/>
      <c r="AJ15" s="207"/>
    </row>
    <row r="16" spans="1:36" s="51" customFormat="1" ht="20.100000000000001" hidden="1" customHeight="1" x14ac:dyDescent="0.25">
      <c r="A16" s="53" t="s">
        <v>164</v>
      </c>
      <c r="B16" s="34" t="s">
        <v>280</v>
      </c>
      <c r="C16" s="262"/>
      <c r="D16" s="263"/>
      <c r="E16" s="54" t="s">
        <v>2</v>
      </c>
      <c r="F16" s="35" t="s">
        <v>280</v>
      </c>
      <c r="G16" s="50" t="s">
        <v>280</v>
      </c>
      <c r="H16" s="216" t="s">
        <v>315</v>
      </c>
      <c r="I16" s="118">
        <v>3.8</v>
      </c>
      <c r="J16" s="48"/>
      <c r="K16" s="55"/>
      <c r="L16" s="38"/>
      <c r="M16" s="59">
        <v>0</v>
      </c>
      <c r="N16" s="57">
        <v>0</v>
      </c>
      <c r="O16" s="57" t="s">
        <v>677</v>
      </c>
      <c r="P16" s="57">
        <v>0</v>
      </c>
      <c r="Q16" s="38">
        <v>0</v>
      </c>
      <c r="R16" s="56" t="s">
        <v>677</v>
      </c>
      <c r="S16" s="40">
        <v>0</v>
      </c>
      <c r="T16" s="42">
        <v>0</v>
      </c>
      <c r="U16" s="58">
        <v>25</v>
      </c>
      <c r="V16" s="116">
        <v>2</v>
      </c>
      <c r="W16" s="44">
        <v>40</v>
      </c>
      <c r="X16" s="154">
        <v>23.111111111111114</v>
      </c>
      <c r="Y16" s="44">
        <v>31.555555555555557</v>
      </c>
      <c r="Z16" s="149">
        <v>24.655555555555555</v>
      </c>
      <c r="AA16" s="190"/>
      <c r="AB16" s="112"/>
      <c r="AC16" s="114"/>
      <c r="AD16" s="50"/>
      <c r="AE16" s="181"/>
      <c r="AF16" s="112"/>
      <c r="AG16" s="112"/>
      <c r="AH16" s="205"/>
      <c r="AI16" s="205"/>
      <c r="AJ16" s="207"/>
    </row>
    <row r="17" spans="1:36" s="51" customFormat="1" ht="20.100000000000001" hidden="1" customHeight="1" x14ac:dyDescent="0.25">
      <c r="A17" s="53" t="s">
        <v>165</v>
      </c>
      <c r="B17" s="34" t="s">
        <v>280</v>
      </c>
      <c r="C17" s="262"/>
      <c r="D17" s="263"/>
      <c r="E17" s="54" t="s">
        <v>59</v>
      </c>
      <c r="F17" s="35" t="s">
        <v>280</v>
      </c>
      <c r="G17" s="50" t="s">
        <v>280</v>
      </c>
      <c r="H17" s="216" t="s">
        <v>315</v>
      </c>
      <c r="I17" s="118">
        <v>3</v>
      </c>
      <c r="J17" s="48"/>
      <c r="K17" s="55"/>
      <c r="L17" s="38"/>
      <c r="M17" s="59">
        <v>0</v>
      </c>
      <c r="N17" s="57">
        <v>0</v>
      </c>
      <c r="O17" s="57" t="s">
        <v>677</v>
      </c>
      <c r="P17" s="57">
        <v>0</v>
      </c>
      <c r="Q17" s="38">
        <v>0</v>
      </c>
      <c r="R17" s="56" t="s">
        <v>677</v>
      </c>
      <c r="S17" s="40">
        <v>0</v>
      </c>
      <c r="T17" s="42">
        <v>0</v>
      </c>
      <c r="U17" s="58">
        <v>0</v>
      </c>
      <c r="V17" s="116">
        <v>1</v>
      </c>
      <c r="W17" s="44">
        <v>20</v>
      </c>
      <c r="X17" s="154">
        <v>31</v>
      </c>
      <c r="Y17" s="44">
        <v>25.5</v>
      </c>
      <c r="Z17" s="149">
        <v>17.55</v>
      </c>
      <c r="AA17" s="190"/>
      <c r="AB17" s="112"/>
      <c r="AC17" s="114"/>
      <c r="AD17" s="50"/>
      <c r="AE17" s="181"/>
      <c r="AF17" s="112"/>
      <c r="AG17" s="112"/>
      <c r="AH17" s="205"/>
      <c r="AI17" s="205"/>
      <c r="AJ17" s="207"/>
    </row>
    <row r="18" spans="1:36" s="51" customFormat="1" ht="20.100000000000001" hidden="1" customHeight="1" x14ac:dyDescent="0.25">
      <c r="A18" s="53" t="s">
        <v>166</v>
      </c>
      <c r="B18" s="34" t="s">
        <v>280</v>
      </c>
      <c r="C18" s="262"/>
      <c r="D18" s="263"/>
      <c r="E18" s="54" t="s">
        <v>139</v>
      </c>
      <c r="F18" s="35" t="s">
        <v>280</v>
      </c>
      <c r="G18" s="50" t="s">
        <v>280</v>
      </c>
      <c r="H18" s="216" t="s">
        <v>315</v>
      </c>
      <c r="I18" s="118">
        <v>4.2</v>
      </c>
      <c r="J18" s="48"/>
      <c r="K18" s="55"/>
      <c r="L18" s="38"/>
      <c r="M18" s="59">
        <v>0</v>
      </c>
      <c r="N18" s="57">
        <v>0</v>
      </c>
      <c r="O18" s="57" t="s">
        <v>677</v>
      </c>
      <c r="P18" s="57">
        <v>0</v>
      </c>
      <c r="Q18" s="38">
        <v>0</v>
      </c>
      <c r="R18" s="56" t="s">
        <v>677</v>
      </c>
      <c r="S18" s="40">
        <v>0</v>
      </c>
      <c r="T18" s="42">
        <v>0</v>
      </c>
      <c r="U18" s="58">
        <v>0</v>
      </c>
      <c r="V18" s="116">
        <v>1.6666666666666667</v>
      </c>
      <c r="W18" s="44">
        <v>33.333333333333336</v>
      </c>
      <c r="X18" s="154">
        <v>29.444444444444443</v>
      </c>
      <c r="Y18" s="44">
        <v>31.388888888888889</v>
      </c>
      <c r="Z18" s="149">
        <v>24.138888888888889</v>
      </c>
      <c r="AA18" s="190"/>
      <c r="AB18" s="112"/>
      <c r="AC18" s="114"/>
      <c r="AD18" s="35"/>
      <c r="AE18" s="181"/>
      <c r="AF18" s="112"/>
      <c r="AG18" s="112"/>
      <c r="AH18" s="205"/>
      <c r="AI18" s="205"/>
      <c r="AJ18" s="207"/>
    </row>
    <row r="19" spans="1:36" s="144" customFormat="1" ht="21" hidden="1" customHeight="1" x14ac:dyDescent="0.25">
      <c r="A19" s="53" t="s">
        <v>167</v>
      </c>
      <c r="B19" s="34" t="s">
        <v>280</v>
      </c>
      <c r="C19" s="262"/>
      <c r="D19" s="263"/>
      <c r="E19" s="54" t="s">
        <v>98</v>
      </c>
      <c r="F19" s="35" t="s">
        <v>280</v>
      </c>
      <c r="G19" s="50" t="s">
        <v>280</v>
      </c>
      <c r="H19" s="216" t="s">
        <v>315</v>
      </c>
      <c r="I19" s="118">
        <v>3.8</v>
      </c>
      <c r="J19" s="48"/>
      <c r="K19" s="55"/>
      <c r="L19" s="38"/>
      <c r="M19" s="59">
        <v>0</v>
      </c>
      <c r="N19" s="57">
        <v>0</v>
      </c>
      <c r="O19" s="57" t="s">
        <v>677</v>
      </c>
      <c r="P19" s="57">
        <v>0</v>
      </c>
      <c r="Q19" s="38">
        <v>0</v>
      </c>
      <c r="R19" s="56" t="s">
        <v>677</v>
      </c>
      <c r="S19" s="40">
        <v>0</v>
      </c>
      <c r="T19" s="42">
        <v>0</v>
      </c>
      <c r="U19" s="58">
        <v>8.33</v>
      </c>
      <c r="V19" s="116">
        <v>1.6666666666666667</v>
      </c>
      <c r="W19" s="44">
        <v>33.333333333333336</v>
      </c>
      <c r="X19" s="154">
        <v>10</v>
      </c>
      <c r="Y19" s="44">
        <v>21.666666666666668</v>
      </c>
      <c r="Z19" s="149">
        <v>21.999666666666666</v>
      </c>
      <c r="AA19" s="190"/>
      <c r="AB19" s="112"/>
      <c r="AC19" s="114"/>
      <c r="AD19" s="35"/>
      <c r="AE19" s="181"/>
      <c r="AF19" s="112"/>
      <c r="AG19" s="112"/>
      <c r="AH19" s="205"/>
      <c r="AI19" s="205"/>
      <c r="AJ19" s="207"/>
    </row>
    <row r="20" spans="1:36" s="51" customFormat="1" ht="20.100000000000001" hidden="1" customHeight="1" x14ac:dyDescent="0.25">
      <c r="A20" s="53" t="s">
        <v>168</v>
      </c>
      <c r="B20" s="34" t="s">
        <v>280</v>
      </c>
      <c r="C20" s="262"/>
      <c r="D20" s="263"/>
      <c r="E20" s="54" t="s">
        <v>3</v>
      </c>
      <c r="F20" s="35" t="s">
        <v>280</v>
      </c>
      <c r="G20" s="50" t="s">
        <v>280</v>
      </c>
      <c r="H20" s="216" t="s">
        <v>315</v>
      </c>
      <c r="I20" s="118">
        <v>3.2</v>
      </c>
      <c r="J20" s="48"/>
      <c r="K20" s="55"/>
      <c r="L20" s="38"/>
      <c r="M20" s="59">
        <v>0</v>
      </c>
      <c r="N20" s="57">
        <v>0</v>
      </c>
      <c r="O20" s="57" t="s">
        <v>677</v>
      </c>
      <c r="P20" s="57">
        <v>0</v>
      </c>
      <c r="Q20" s="38">
        <v>0</v>
      </c>
      <c r="R20" s="56" t="s">
        <v>677</v>
      </c>
      <c r="S20" s="40">
        <v>0</v>
      </c>
      <c r="T20" s="42">
        <v>0</v>
      </c>
      <c r="U20" s="58">
        <v>0</v>
      </c>
      <c r="V20" s="116">
        <v>2</v>
      </c>
      <c r="W20" s="44">
        <v>40</v>
      </c>
      <c r="X20" s="154">
        <v>13.888888888888888</v>
      </c>
      <c r="Y20" s="44">
        <v>26.944444444444443</v>
      </c>
      <c r="Z20" s="149">
        <v>18.694444444444446</v>
      </c>
      <c r="AA20" s="190"/>
      <c r="AB20" s="112"/>
      <c r="AC20" s="114"/>
      <c r="AD20" s="50"/>
      <c r="AE20" s="181"/>
      <c r="AF20" s="112"/>
      <c r="AG20" s="112"/>
      <c r="AH20" s="205"/>
      <c r="AI20" s="205"/>
      <c r="AJ20" s="207"/>
    </row>
    <row r="21" spans="1:36" s="51" customFormat="1" ht="15" hidden="1" x14ac:dyDescent="0.25">
      <c r="A21" s="53" t="s">
        <v>169</v>
      </c>
      <c r="B21" s="34" t="s">
        <v>280</v>
      </c>
      <c r="C21" s="262"/>
      <c r="D21" s="263"/>
      <c r="E21" s="54" t="s">
        <v>140</v>
      </c>
      <c r="F21" s="35" t="s">
        <v>280</v>
      </c>
      <c r="G21" s="50" t="s">
        <v>280</v>
      </c>
      <c r="H21" s="216" t="s">
        <v>315</v>
      </c>
      <c r="I21" s="118">
        <v>3.9</v>
      </c>
      <c r="J21" s="48"/>
      <c r="K21" s="55"/>
      <c r="L21" s="38"/>
      <c r="M21" s="59">
        <v>0</v>
      </c>
      <c r="N21" s="57">
        <v>0</v>
      </c>
      <c r="O21" s="57" t="s">
        <v>677</v>
      </c>
      <c r="P21" s="57">
        <v>0</v>
      </c>
      <c r="Q21" s="38">
        <v>0</v>
      </c>
      <c r="R21" s="56" t="s">
        <v>677</v>
      </c>
      <c r="S21" s="40">
        <v>0</v>
      </c>
      <c r="T21" s="42">
        <v>0</v>
      </c>
      <c r="U21" s="58">
        <v>0</v>
      </c>
      <c r="V21" s="116">
        <v>3.6666666666666665</v>
      </c>
      <c r="W21" s="44">
        <v>73.333333333333329</v>
      </c>
      <c r="X21" s="154">
        <v>18.888888888888889</v>
      </c>
      <c r="Y21" s="44">
        <v>46.111111111111107</v>
      </c>
      <c r="Z21" s="149">
        <v>24.111111111111111</v>
      </c>
      <c r="AA21" s="190"/>
      <c r="AB21" s="112"/>
      <c r="AC21" s="114"/>
      <c r="AD21" s="50"/>
      <c r="AE21" s="181"/>
      <c r="AF21" s="112"/>
      <c r="AG21" s="112"/>
      <c r="AH21" s="205"/>
      <c r="AI21" s="205"/>
      <c r="AJ21" s="207"/>
    </row>
    <row r="22" spans="1:36" s="47" customFormat="1" ht="20.100000000000001" hidden="1" customHeight="1" x14ac:dyDescent="0.25">
      <c r="A22" s="53" t="s">
        <v>170</v>
      </c>
      <c r="B22" s="34" t="s">
        <v>280</v>
      </c>
      <c r="C22" s="262"/>
      <c r="D22" s="263"/>
      <c r="E22" s="54" t="s">
        <v>60</v>
      </c>
      <c r="F22" s="35" t="s">
        <v>280</v>
      </c>
      <c r="G22" s="50" t="s">
        <v>280</v>
      </c>
      <c r="H22" s="216" t="s">
        <v>315</v>
      </c>
      <c r="I22" s="118">
        <v>1.7</v>
      </c>
      <c r="J22" s="48"/>
      <c r="K22" s="55"/>
      <c r="L22" s="38"/>
      <c r="M22" s="59">
        <v>0</v>
      </c>
      <c r="N22" s="57">
        <v>0</v>
      </c>
      <c r="O22" s="57" t="s">
        <v>677</v>
      </c>
      <c r="P22" s="57">
        <v>0</v>
      </c>
      <c r="Q22" s="38">
        <v>0</v>
      </c>
      <c r="R22" s="56" t="s">
        <v>677</v>
      </c>
      <c r="S22" s="40">
        <v>0</v>
      </c>
      <c r="T22" s="42">
        <v>0</v>
      </c>
      <c r="U22" s="58">
        <v>0</v>
      </c>
      <c r="V22" s="116">
        <v>1.5</v>
      </c>
      <c r="W22" s="44">
        <v>30</v>
      </c>
      <c r="X22" s="177">
        <v>26.1</v>
      </c>
      <c r="Y22" s="44">
        <v>28.05</v>
      </c>
      <c r="Z22" s="149">
        <v>11.305</v>
      </c>
      <c r="AA22" s="190"/>
      <c r="AB22" s="112"/>
      <c r="AC22" s="114"/>
      <c r="AD22" s="50"/>
      <c r="AE22" s="181"/>
      <c r="AF22" s="112"/>
      <c r="AG22" s="112"/>
      <c r="AH22" s="205"/>
      <c r="AI22" s="205"/>
      <c r="AJ22" s="207"/>
    </row>
    <row r="23" spans="1:36" s="47" customFormat="1" ht="15" x14ac:dyDescent="0.25">
      <c r="A23" s="33" t="s">
        <v>629</v>
      </c>
      <c r="B23" s="34" t="s">
        <v>279</v>
      </c>
      <c r="C23" s="262"/>
      <c r="D23" s="262" t="e">
        <f>INDEX('CERF UFE 2019-1 All Data'!$A$4:$AZ$153, MATCH(A23, 'CERF UFE 2019-1 All Data'!$A$4:$A$153, 0),73)</f>
        <v>#REF!</v>
      </c>
      <c r="E23" s="34" t="s">
        <v>4</v>
      </c>
      <c r="F23" s="35" t="s">
        <v>280</v>
      </c>
      <c r="G23" s="50" t="s">
        <v>279</v>
      </c>
      <c r="H23" s="215" t="s">
        <v>314</v>
      </c>
      <c r="I23" s="118">
        <v>4.9000000000000004</v>
      </c>
      <c r="J23" s="48" t="s">
        <v>754</v>
      </c>
      <c r="K23" s="37" t="s">
        <v>753</v>
      </c>
      <c r="L23" s="38">
        <v>100</v>
      </c>
      <c r="M23" s="59">
        <v>3</v>
      </c>
      <c r="N23" s="40">
        <v>2</v>
      </c>
      <c r="O23" s="40" t="s">
        <v>675</v>
      </c>
      <c r="P23" s="57">
        <v>0</v>
      </c>
      <c r="Q23" s="38">
        <v>55.555555555555557</v>
      </c>
      <c r="R23" s="41" t="s">
        <v>669</v>
      </c>
      <c r="S23" s="40">
        <v>1</v>
      </c>
      <c r="T23" s="42">
        <v>50</v>
      </c>
      <c r="U23" s="43">
        <v>41.67</v>
      </c>
      <c r="V23" s="116">
        <v>2.5</v>
      </c>
      <c r="W23" s="44">
        <v>50</v>
      </c>
      <c r="X23" s="154">
        <v>30.888888888888886</v>
      </c>
      <c r="Y23" s="44">
        <v>40.444444444444443</v>
      </c>
      <c r="Z23" s="149">
        <v>53.266999999999996</v>
      </c>
      <c r="AA23" s="190">
        <v>1200000</v>
      </c>
      <c r="AB23" s="191">
        <v>900000</v>
      </c>
      <c r="AC23" s="61">
        <f>INDEX('20190701FTS'!$A$2:$E$32, MATCH(A23, '20190701FTS'!$A$2:$A$32, 0),3)</f>
        <v>188000000</v>
      </c>
      <c r="AD23" s="114">
        <v>44556210</v>
      </c>
      <c r="AE23" s="186">
        <f t="shared" ref="AE23:AE24" si="0">AD23/AC23</f>
        <v>0.2370011170212766</v>
      </c>
      <c r="AF23" s="114">
        <v>16241614</v>
      </c>
      <c r="AG23" s="192">
        <f t="shared" ref="AG23:AG24" si="1">(AD23+AF23)/AC23</f>
        <v>0.32339268085106382</v>
      </c>
      <c r="AH23" s="114"/>
      <c r="AI23" s="114"/>
      <c r="AJ23" s="193"/>
    </row>
    <row r="24" spans="1:36" s="51" customFormat="1" ht="20.100000000000001" customHeight="1" x14ac:dyDescent="0.25">
      <c r="A24" s="33" t="s">
        <v>627</v>
      </c>
      <c r="B24" s="50" t="s">
        <v>280</v>
      </c>
      <c r="C24" s="262"/>
      <c r="D24" s="262">
        <v>2</v>
      </c>
      <c r="E24" s="34" t="s">
        <v>5</v>
      </c>
      <c r="F24" s="35" t="s">
        <v>280</v>
      </c>
      <c r="G24" s="50" t="s">
        <v>279</v>
      </c>
      <c r="H24" s="215" t="s">
        <v>314</v>
      </c>
      <c r="I24" s="118">
        <v>5.9</v>
      </c>
      <c r="J24" s="48"/>
      <c r="K24" s="37"/>
      <c r="L24" s="38"/>
      <c r="M24" s="59">
        <v>2</v>
      </c>
      <c r="N24" s="40">
        <v>2</v>
      </c>
      <c r="O24" s="40" t="s">
        <v>673</v>
      </c>
      <c r="P24" s="57">
        <v>0</v>
      </c>
      <c r="Q24" s="38">
        <v>44.444444444444443</v>
      </c>
      <c r="R24" s="41" t="s">
        <v>677</v>
      </c>
      <c r="S24" s="40">
        <v>0</v>
      </c>
      <c r="T24" s="42">
        <v>0</v>
      </c>
      <c r="U24" s="43">
        <v>16.670000000000002</v>
      </c>
      <c r="V24" s="116">
        <v>4.333333333333333</v>
      </c>
      <c r="W24" s="44">
        <v>86.666666666666657</v>
      </c>
      <c r="X24" s="154">
        <v>32.666666666666664</v>
      </c>
      <c r="Y24" s="44">
        <v>59.666666666666657</v>
      </c>
      <c r="Z24" s="149">
        <v>41.578111111111113</v>
      </c>
      <c r="AA24" s="190">
        <v>1800000</v>
      </c>
      <c r="AB24" s="191">
        <v>710000</v>
      </c>
      <c r="AC24" s="114">
        <v>106286557</v>
      </c>
      <c r="AD24" s="114">
        <v>41287615</v>
      </c>
      <c r="AE24" s="186">
        <f t="shared" si="0"/>
        <v>0.38845566330650827</v>
      </c>
      <c r="AF24" s="114">
        <v>2814829</v>
      </c>
      <c r="AG24" s="192">
        <f t="shared" si="1"/>
        <v>0.4149390595087204</v>
      </c>
      <c r="AH24" s="114"/>
      <c r="AI24" s="114"/>
      <c r="AJ24" s="193"/>
    </row>
    <row r="25" spans="1:36" s="51" customFormat="1" ht="20.100000000000001" hidden="1" customHeight="1" x14ac:dyDescent="0.25">
      <c r="A25" s="53" t="s">
        <v>171</v>
      </c>
      <c r="B25" s="34" t="s">
        <v>280</v>
      </c>
      <c r="C25" s="262"/>
      <c r="D25" s="263"/>
      <c r="E25" s="54" t="s">
        <v>7</v>
      </c>
      <c r="F25" s="35" t="s">
        <v>280</v>
      </c>
      <c r="G25" s="50" t="s">
        <v>280</v>
      </c>
      <c r="H25" s="216" t="s">
        <v>315</v>
      </c>
      <c r="I25" s="118">
        <v>2.2999999999999998</v>
      </c>
      <c r="J25" s="48"/>
      <c r="K25" s="55"/>
      <c r="L25" s="38"/>
      <c r="M25" s="41">
        <v>0</v>
      </c>
      <c r="N25" s="40">
        <v>2</v>
      </c>
      <c r="O25" s="40" t="s">
        <v>675</v>
      </c>
      <c r="P25" s="57">
        <v>0</v>
      </c>
      <c r="Q25" s="38">
        <v>22.222222222222221</v>
      </c>
      <c r="R25" s="56" t="s">
        <v>677</v>
      </c>
      <c r="S25" s="40">
        <v>0</v>
      </c>
      <c r="T25" s="42">
        <v>0</v>
      </c>
      <c r="U25" s="58">
        <v>0</v>
      </c>
      <c r="V25" s="116">
        <v>2</v>
      </c>
      <c r="W25" s="44">
        <v>40</v>
      </c>
      <c r="X25" s="177">
        <v>26.1</v>
      </c>
      <c r="Y25" s="44">
        <v>33.049999999999997</v>
      </c>
      <c r="Z25" s="149">
        <v>17.027222222222218</v>
      </c>
      <c r="AA25" s="190"/>
      <c r="AB25" s="112"/>
      <c r="AC25" s="114"/>
      <c r="AD25" s="50"/>
      <c r="AE25" s="181"/>
      <c r="AF25" s="112"/>
      <c r="AG25" s="112"/>
      <c r="AH25" s="205"/>
      <c r="AI25" s="205"/>
      <c r="AJ25" s="207"/>
    </row>
    <row r="26" spans="1:36" s="47" customFormat="1" ht="15" hidden="1" x14ac:dyDescent="0.25">
      <c r="A26" s="53" t="s">
        <v>172</v>
      </c>
      <c r="B26" s="34" t="s">
        <v>280</v>
      </c>
      <c r="C26" s="262"/>
      <c r="D26" s="263"/>
      <c r="E26" s="54" t="s">
        <v>61</v>
      </c>
      <c r="F26" s="35" t="s">
        <v>280</v>
      </c>
      <c r="G26" s="50" t="s">
        <v>280</v>
      </c>
      <c r="H26" s="216" t="s">
        <v>315</v>
      </c>
      <c r="I26" s="118">
        <v>4.8</v>
      </c>
      <c r="J26" s="48"/>
      <c r="K26" s="55"/>
      <c r="L26" s="52"/>
      <c r="M26" s="59">
        <v>0</v>
      </c>
      <c r="N26" s="57">
        <v>0</v>
      </c>
      <c r="O26" s="57" t="s">
        <v>677</v>
      </c>
      <c r="P26" s="57">
        <v>0</v>
      </c>
      <c r="Q26" s="38">
        <v>0</v>
      </c>
      <c r="R26" s="56" t="s">
        <v>677</v>
      </c>
      <c r="S26" s="40">
        <v>0</v>
      </c>
      <c r="T26" s="42">
        <v>0</v>
      </c>
      <c r="U26" s="58">
        <v>0</v>
      </c>
      <c r="V26" s="116">
        <v>3</v>
      </c>
      <c r="W26" s="44">
        <v>60</v>
      </c>
      <c r="X26" s="154">
        <v>32.44444444444445</v>
      </c>
      <c r="Y26" s="44">
        <v>46.222222222222229</v>
      </c>
      <c r="Z26" s="149">
        <v>28.622222222222224</v>
      </c>
      <c r="AA26" s="190"/>
      <c r="AB26" s="112"/>
      <c r="AC26" s="114"/>
      <c r="AD26" s="50"/>
      <c r="AE26" s="181"/>
      <c r="AF26" s="112"/>
      <c r="AG26" s="112"/>
      <c r="AH26" s="205"/>
      <c r="AI26" s="205"/>
      <c r="AJ26" s="207"/>
    </row>
    <row r="27" spans="1:36" s="47" customFormat="1" ht="20.100000000000001" customHeight="1" x14ac:dyDescent="0.25">
      <c r="A27" s="33" t="s">
        <v>173</v>
      </c>
      <c r="B27" s="34" t="s">
        <v>279</v>
      </c>
      <c r="C27" s="262"/>
      <c r="D27" s="262"/>
      <c r="E27" s="34" t="s">
        <v>6</v>
      </c>
      <c r="F27" s="35" t="s">
        <v>279</v>
      </c>
      <c r="G27" s="50" t="s">
        <v>279</v>
      </c>
      <c r="H27" s="215" t="s">
        <v>314</v>
      </c>
      <c r="I27" s="118">
        <v>5.7</v>
      </c>
      <c r="J27" s="36"/>
      <c r="K27" s="37"/>
      <c r="L27" s="49"/>
      <c r="M27" s="39">
        <v>3</v>
      </c>
      <c r="N27" s="40">
        <v>2</v>
      </c>
      <c r="O27" s="40" t="s">
        <v>675</v>
      </c>
      <c r="P27" s="40">
        <v>2</v>
      </c>
      <c r="Q27" s="38">
        <v>77.777777777777771</v>
      </c>
      <c r="R27" s="41" t="s">
        <v>669</v>
      </c>
      <c r="S27" s="40">
        <v>1</v>
      </c>
      <c r="T27" s="42">
        <v>50</v>
      </c>
      <c r="U27" s="43">
        <v>83.33</v>
      </c>
      <c r="V27" s="116">
        <v>3.5</v>
      </c>
      <c r="W27" s="44">
        <v>70</v>
      </c>
      <c r="X27" s="154">
        <v>45.777777777777779</v>
      </c>
      <c r="Y27" s="44">
        <v>57.888888888888886</v>
      </c>
      <c r="Z27" s="149">
        <v>55.399666666666668</v>
      </c>
      <c r="AA27" s="190">
        <v>4300000</v>
      </c>
      <c r="AB27" s="191">
        <v>2300000</v>
      </c>
      <c r="AC27" s="114">
        <v>298882369</v>
      </c>
      <c r="AD27" s="114">
        <v>56286697</v>
      </c>
      <c r="AE27" s="186">
        <f t="shared" ref="AE27:AE29" si="2">AD27/AC27</f>
        <v>0.18832391214083291</v>
      </c>
      <c r="AF27" s="114">
        <v>22537158</v>
      </c>
      <c r="AG27" s="192">
        <f t="shared" ref="AG27:AG29" si="3">(AD27+AF27)/AC27</f>
        <v>0.26372868785712816</v>
      </c>
      <c r="AH27" s="114"/>
      <c r="AI27" s="114"/>
      <c r="AJ27" s="193"/>
    </row>
    <row r="28" spans="1:36" s="47" customFormat="1" ht="20.100000000000001" customHeight="1" x14ac:dyDescent="0.25">
      <c r="A28" s="33" t="s">
        <v>281</v>
      </c>
      <c r="B28" s="50" t="s">
        <v>280</v>
      </c>
      <c r="C28" s="263"/>
      <c r="D28" s="262">
        <v>1</v>
      </c>
      <c r="E28" s="34" t="s">
        <v>8</v>
      </c>
      <c r="F28" s="35" t="s">
        <v>280</v>
      </c>
      <c r="G28" s="50" t="s">
        <v>279</v>
      </c>
      <c r="H28" s="215" t="s">
        <v>314</v>
      </c>
      <c r="I28" s="118">
        <v>8.4</v>
      </c>
      <c r="J28" s="48"/>
      <c r="K28" s="37"/>
      <c r="L28" s="38"/>
      <c r="M28" s="39">
        <v>3</v>
      </c>
      <c r="N28" s="40">
        <v>2</v>
      </c>
      <c r="O28" s="40" t="s">
        <v>672</v>
      </c>
      <c r="P28" s="40">
        <v>2</v>
      </c>
      <c r="Q28" s="38">
        <v>77.777777777777771</v>
      </c>
      <c r="R28" s="41" t="s">
        <v>669</v>
      </c>
      <c r="S28" s="40">
        <v>1</v>
      </c>
      <c r="T28" s="42">
        <v>50</v>
      </c>
      <c r="U28" s="43">
        <v>16.670000000000002</v>
      </c>
      <c r="V28" s="116">
        <v>4</v>
      </c>
      <c r="W28" s="44">
        <v>80</v>
      </c>
      <c r="X28" s="154">
        <v>40.666666666666664</v>
      </c>
      <c r="Y28" s="44">
        <v>60.333333333333329</v>
      </c>
      <c r="Z28" s="149">
        <v>62.478111111111119</v>
      </c>
      <c r="AA28" s="190">
        <v>2900000</v>
      </c>
      <c r="AB28" s="191">
        <v>1700000</v>
      </c>
      <c r="AC28" s="114">
        <v>430700000</v>
      </c>
      <c r="AD28" s="114">
        <v>180273530</v>
      </c>
      <c r="AE28" s="186">
        <f t="shared" si="2"/>
        <v>0.41855939168794987</v>
      </c>
      <c r="AF28" s="114">
        <v>13157689</v>
      </c>
      <c r="AG28" s="192">
        <f t="shared" si="3"/>
        <v>0.4491089366148131</v>
      </c>
      <c r="AH28" s="114"/>
      <c r="AI28" s="114"/>
      <c r="AJ28" s="193"/>
    </row>
    <row r="29" spans="1:36" s="51" customFormat="1" ht="20.100000000000001" customHeight="1" x14ac:dyDescent="0.25">
      <c r="A29" s="33" t="s">
        <v>174</v>
      </c>
      <c r="B29" s="50" t="s">
        <v>280</v>
      </c>
      <c r="C29" s="262"/>
      <c r="D29" s="262"/>
      <c r="E29" s="34" t="s">
        <v>9</v>
      </c>
      <c r="F29" s="35" t="s">
        <v>279</v>
      </c>
      <c r="G29" s="50" t="s">
        <v>279</v>
      </c>
      <c r="H29" s="215" t="s">
        <v>314</v>
      </c>
      <c r="I29" s="118">
        <v>7.2</v>
      </c>
      <c r="J29" s="48"/>
      <c r="K29" s="37"/>
      <c r="L29" s="38"/>
      <c r="M29" s="39">
        <v>3</v>
      </c>
      <c r="N29" s="40">
        <v>2</v>
      </c>
      <c r="O29" s="40" t="s">
        <v>674</v>
      </c>
      <c r="P29" s="40">
        <v>2</v>
      </c>
      <c r="Q29" s="38">
        <v>77.777777777777771</v>
      </c>
      <c r="R29" s="41" t="s">
        <v>669</v>
      </c>
      <c r="S29" s="40">
        <v>1</v>
      </c>
      <c r="T29" s="42">
        <v>50</v>
      </c>
      <c r="U29" s="43">
        <v>50</v>
      </c>
      <c r="V29" s="116">
        <v>3</v>
      </c>
      <c r="W29" s="44">
        <v>60</v>
      </c>
      <c r="X29" s="154">
        <v>52.222222222222221</v>
      </c>
      <c r="Y29" s="44">
        <v>56.111111111111114</v>
      </c>
      <c r="Z29" s="149">
        <v>59.388888888888893</v>
      </c>
      <c r="AA29" s="190">
        <v>4300000</v>
      </c>
      <c r="AB29" s="191">
        <v>2000000</v>
      </c>
      <c r="AC29" s="114">
        <v>476641195</v>
      </c>
      <c r="AD29" s="114">
        <v>123051608</v>
      </c>
      <c r="AE29" s="186">
        <f t="shared" si="2"/>
        <v>0.25816402210052364</v>
      </c>
      <c r="AF29" s="114">
        <v>26819882</v>
      </c>
      <c r="AG29" s="192">
        <f t="shared" si="3"/>
        <v>0.31443251563684083</v>
      </c>
      <c r="AH29" s="114"/>
      <c r="AI29" s="114"/>
      <c r="AJ29" s="193"/>
    </row>
    <row r="30" spans="1:36" s="51" customFormat="1" ht="20.100000000000001" hidden="1" customHeight="1" x14ac:dyDescent="0.25">
      <c r="A30" s="53" t="s">
        <v>175</v>
      </c>
      <c r="B30" s="34" t="s">
        <v>280</v>
      </c>
      <c r="C30" s="267"/>
      <c r="D30" s="263"/>
      <c r="E30" s="54" t="s">
        <v>141</v>
      </c>
      <c r="F30" s="35" t="s">
        <v>280</v>
      </c>
      <c r="G30" s="50" t="s">
        <v>280</v>
      </c>
      <c r="H30" s="216" t="s">
        <v>315</v>
      </c>
      <c r="I30" s="118">
        <v>2.9</v>
      </c>
      <c r="J30" s="48"/>
      <c r="K30" s="55"/>
      <c r="L30" s="52"/>
      <c r="M30" s="59">
        <v>0</v>
      </c>
      <c r="N30" s="57">
        <v>0</v>
      </c>
      <c r="O30" s="57" t="s">
        <v>677</v>
      </c>
      <c r="P30" s="57">
        <v>0</v>
      </c>
      <c r="Q30" s="38">
        <v>0</v>
      </c>
      <c r="R30" s="56" t="s">
        <v>677</v>
      </c>
      <c r="S30" s="40">
        <v>0</v>
      </c>
      <c r="T30" s="42">
        <v>0</v>
      </c>
      <c r="U30" s="58">
        <v>0</v>
      </c>
      <c r="V30" s="116">
        <v>1.6666666666666667</v>
      </c>
      <c r="W30" s="44">
        <v>33.333333333333336</v>
      </c>
      <c r="X30" s="154">
        <v>15.333333333333334</v>
      </c>
      <c r="Y30" s="44">
        <v>24.333333333333336</v>
      </c>
      <c r="Z30" s="149">
        <v>16.933333333333334</v>
      </c>
      <c r="AA30" s="190"/>
      <c r="AB30" s="112"/>
      <c r="AC30" s="114"/>
      <c r="AD30" s="35"/>
      <c r="AE30" s="181"/>
      <c r="AF30" s="112"/>
      <c r="AG30" s="112"/>
      <c r="AH30" s="205"/>
      <c r="AI30" s="205"/>
      <c r="AJ30" s="207"/>
    </row>
    <row r="31" spans="1:36" s="51" customFormat="1" ht="20.100000000000001" hidden="1" customHeight="1" x14ac:dyDescent="0.25">
      <c r="A31" s="53" t="s">
        <v>318</v>
      </c>
      <c r="B31" s="34" t="s">
        <v>280</v>
      </c>
      <c r="C31" s="8"/>
      <c r="D31" s="263"/>
      <c r="E31" s="54" t="s">
        <v>62</v>
      </c>
      <c r="F31" s="35" t="s">
        <v>280</v>
      </c>
      <c r="G31" s="50" t="s">
        <v>280</v>
      </c>
      <c r="H31" s="216" t="s">
        <v>315</v>
      </c>
      <c r="I31" s="118">
        <v>4.4000000000000004</v>
      </c>
      <c r="J31" s="48"/>
      <c r="K31" s="55"/>
      <c r="L31" s="52"/>
      <c r="M31" s="59">
        <v>0</v>
      </c>
      <c r="N31" s="57">
        <v>0</v>
      </c>
      <c r="O31" s="57" t="s">
        <v>677</v>
      </c>
      <c r="P31" s="57">
        <v>0</v>
      </c>
      <c r="Q31" s="38">
        <v>0</v>
      </c>
      <c r="R31" s="56" t="s">
        <v>677</v>
      </c>
      <c r="S31" s="40">
        <v>0</v>
      </c>
      <c r="T31" s="42">
        <v>0</v>
      </c>
      <c r="U31" s="58">
        <v>8.33</v>
      </c>
      <c r="V31" s="116">
        <v>3.6666666666666665</v>
      </c>
      <c r="W31" s="44">
        <v>73.333333333333329</v>
      </c>
      <c r="X31" s="154">
        <v>29.888888888888886</v>
      </c>
      <c r="Y31" s="44">
        <v>51.611111111111107</v>
      </c>
      <c r="Z31" s="149">
        <v>27.994111111111113</v>
      </c>
      <c r="AA31" s="190"/>
      <c r="AB31" s="112"/>
      <c r="AC31" s="114"/>
      <c r="AD31" s="50"/>
      <c r="AE31" s="181"/>
      <c r="AF31" s="112"/>
      <c r="AG31" s="112"/>
      <c r="AH31" s="205"/>
      <c r="AI31" s="205"/>
      <c r="AJ31" s="207"/>
    </row>
    <row r="32" spans="1:36" s="51" customFormat="1" ht="20.100000000000001" hidden="1" customHeight="1" x14ac:dyDescent="0.3">
      <c r="A32" s="53" t="s">
        <v>176</v>
      </c>
      <c r="B32" s="34" t="s">
        <v>280</v>
      </c>
      <c r="C32" s="6"/>
      <c r="D32" s="263"/>
      <c r="E32" s="54" t="s">
        <v>142</v>
      </c>
      <c r="F32" s="35" t="s">
        <v>279</v>
      </c>
      <c r="G32" s="50" t="s">
        <v>280</v>
      </c>
      <c r="H32" s="216" t="s">
        <v>315</v>
      </c>
      <c r="I32" s="118">
        <v>5.5</v>
      </c>
      <c r="J32" s="48" t="s">
        <v>755</v>
      </c>
      <c r="K32" s="55" t="s">
        <v>753</v>
      </c>
      <c r="L32" s="52">
        <v>67</v>
      </c>
      <c r="M32" s="59">
        <v>0</v>
      </c>
      <c r="N32" s="57">
        <v>0</v>
      </c>
      <c r="O32" s="57" t="s">
        <v>677</v>
      </c>
      <c r="P32" s="57">
        <v>0</v>
      </c>
      <c r="Q32" s="38">
        <v>0</v>
      </c>
      <c r="R32" s="56" t="s">
        <v>669</v>
      </c>
      <c r="S32" s="40">
        <v>1</v>
      </c>
      <c r="T32" s="42">
        <v>50</v>
      </c>
      <c r="U32" s="58">
        <v>16.670000000000002</v>
      </c>
      <c r="V32" s="116">
        <v>3.3333333333333335</v>
      </c>
      <c r="W32" s="44">
        <v>66.666666666666671</v>
      </c>
      <c r="X32" s="154">
        <v>19.444444444444446</v>
      </c>
      <c r="Y32" s="44">
        <v>43.055555555555557</v>
      </c>
      <c r="Z32" s="149">
        <v>45.172555555555554</v>
      </c>
      <c r="AA32" s="190"/>
      <c r="AB32" s="112"/>
      <c r="AC32" s="114"/>
      <c r="AD32" s="50"/>
      <c r="AE32" s="186"/>
      <c r="AF32" s="113"/>
      <c r="AG32" s="113"/>
      <c r="AH32" s="114"/>
      <c r="AI32" s="114"/>
      <c r="AJ32" s="193"/>
    </row>
    <row r="33" spans="1:36" s="51" customFormat="1" ht="21.75" hidden="1" customHeight="1" x14ac:dyDescent="0.3">
      <c r="A33" s="53" t="s">
        <v>177</v>
      </c>
      <c r="B33" s="34" t="s">
        <v>280</v>
      </c>
      <c r="C33" s="6"/>
      <c r="D33" s="263"/>
      <c r="E33" s="54" t="s">
        <v>10</v>
      </c>
      <c r="F33" s="35" t="s">
        <v>280</v>
      </c>
      <c r="G33" s="50" t="s">
        <v>280</v>
      </c>
      <c r="H33" s="216" t="s">
        <v>315</v>
      </c>
      <c r="I33" s="118">
        <v>3.4</v>
      </c>
      <c r="J33" s="48"/>
      <c r="K33" s="55"/>
      <c r="L33" s="52"/>
      <c r="M33" s="59">
        <v>0</v>
      </c>
      <c r="N33" s="57">
        <v>0</v>
      </c>
      <c r="O33" s="57" t="s">
        <v>677</v>
      </c>
      <c r="P33" s="57">
        <v>0</v>
      </c>
      <c r="Q33" s="38">
        <v>0</v>
      </c>
      <c r="R33" s="56" t="s">
        <v>677</v>
      </c>
      <c r="S33" s="40">
        <v>0</v>
      </c>
      <c r="T33" s="42">
        <v>0</v>
      </c>
      <c r="U33" s="58">
        <v>8.33</v>
      </c>
      <c r="V33" s="116">
        <v>1</v>
      </c>
      <c r="W33" s="44">
        <v>20</v>
      </c>
      <c r="X33" s="177">
        <v>26.1</v>
      </c>
      <c r="Y33" s="44">
        <v>23.05</v>
      </c>
      <c r="Z33" s="149">
        <v>20.138000000000002</v>
      </c>
      <c r="AA33" s="190"/>
      <c r="AB33" s="112"/>
      <c r="AC33" s="114"/>
      <c r="AD33" s="50"/>
      <c r="AE33" s="181"/>
      <c r="AF33" s="112"/>
      <c r="AG33" s="112"/>
      <c r="AH33" s="205"/>
      <c r="AI33" s="205"/>
      <c r="AJ33" s="207"/>
    </row>
    <row r="34" spans="1:36" s="51" customFormat="1" ht="20.100000000000001" hidden="1" customHeight="1" x14ac:dyDescent="0.3">
      <c r="A34" s="53" t="s">
        <v>178</v>
      </c>
      <c r="B34" s="34" t="s">
        <v>280</v>
      </c>
      <c r="C34" s="6"/>
      <c r="D34" s="263"/>
      <c r="E34" s="54" t="s">
        <v>12</v>
      </c>
      <c r="F34" s="35" t="s">
        <v>280</v>
      </c>
      <c r="G34" s="50" t="s">
        <v>280</v>
      </c>
      <c r="H34" s="216" t="s">
        <v>315</v>
      </c>
      <c r="I34" s="118">
        <v>5.3</v>
      </c>
      <c r="J34" s="48"/>
      <c r="K34" s="55"/>
      <c r="L34" s="52"/>
      <c r="M34" s="59">
        <v>0</v>
      </c>
      <c r="N34" s="40">
        <v>2</v>
      </c>
      <c r="O34" s="40" t="s">
        <v>675</v>
      </c>
      <c r="P34" s="57">
        <v>0</v>
      </c>
      <c r="Q34" s="38">
        <v>22.222222222222221</v>
      </c>
      <c r="R34" s="56" t="s">
        <v>677</v>
      </c>
      <c r="S34" s="40">
        <v>0</v>
      </c>
      <c r="T34" s="42">
        <v>0</v>
      </c>
      <c r="U34" s="58">
        <v>0</v>
      </c>
      <c r="V34" s="116">
        <v>4</v>
      </c>
      <c r="W34" s="44">
        <v>80</v>
      </c>
      <c r="X34" s="154">
        <v>26.444444444444443</v>
      </c>
      <c r="Y34" s="44">
        <v>53.222222222222221</v>
      </c>
      <c r="Z34" s="149">
        <v>34.044444444444444</v>
      </c>
      <c r="AA34" s="190"/>
      <c r="AB34" s="60"/>
      <c r="AC34" s="114"/>
      <c r="AD34" s="35"/>
      <c r="AE34" s="194"/>
      <c r="AF34" s="60"/>
      <c r="AG34" s="60"/>
      <c r="AH34" s="114"/>
      <c r="AI34" s="114"/>
      <c r="AJ34" s="193"/>
    </row>
    <row r="35" spans="1:36" s="51" customFormat="1" ht="20.100000000000001" hidden="1" customHeight="1" x14ac:dyDescent="0.3">
      <c r="A35" s="53" t="s">
        <v>179</v>
      </c>
      <c r="B35" s="34" t="s">
        <v>280</v>
      </c>
      <c r="C35" s="6"/>
      <c r="D35" s="263"/>
      <c r="E35" s="54" t="s">
        <v>109</v>
      </c>
      <c r="F35" s="35" t="s">
        <v>280</v>
      </c>
      <c r="G35" s="50" t="s">
        <v>280</v>
      </c>
      <c r="H35" s="216" t="s">
        <v>315</v>
      </c>
      <c r="I35" s="118">
        <v>2.9</v>
      </c>
      <c r="J35" s="48"/>
      <c r="K35" s="55"/>
      <c r="L35" s="52"/>
      <c r="M35" s="59">
        <v>0</v>
      </c>
      <c r="N35" s="57">
        <v>0</v>
      </c>
      <c r="O35" s="57" t="s">
        <v>677</v>
      </c>
      <c r="P35" s="57">
        <v>0</v>
      </c>
      <c r="Q35" s="38">
        <v>0</v>
      </c>
      <c r="R35" s="56" t="s">
        <v>677</v>
      </c>
      <c r="S35" s="40">
        <v>0</v>
      </c>
      <c r="T35" s="42">
        <v>0</v>
      </c>
      <c r="U35" s="58">
        <v>0</v>
      </c>
      <c r="V35" s="116">
        <v>1</v>
      </c>
      <c r="W35" s="44">
        <v>20</v>
      </c>
      <c r="X35" s="154">
        <v>16.111111111111111</v>
      </c>
      <c r="Y35" s="44">
        <v>18.055555555555557</v>
      </c>
      <c r="Z35" s="149">
        <v>16.305555555555554</v>
      </c>
      <c r="AA35" s="190"/>
      <c r="AB35" s="112"/>
      <c r="AC35" s="114"/>
      <c r="AD35" s="35"/>
      <c r="AE35" s="181"/>
      <c r="AF35" s="112"/>
      <c r="AG35" s="112"/>
      <c r="AH35" s="205"/>
      <c r="AI35" s="205"/>
      <c r="AJ35" s="207"/>
    </row>
    <row r="36" spans="1:36" s="51" customFormat="1" ht="20.100000000000001" hidden="1" customHeight="1" x14ac:dyDescent="0.3">
      <c r="A36" s="53" t="s">
        <v>180</v>
      </c>
      <c r="B36" s="34" t="s">
        <v>280</v>
      </c>
      <c r="C36" s="6"/>
      <c r="D36" s="263"/>
      <c r="E36" s="54" t="s">
        <v>13</v>
      </c>
      <c r="F36" s="35" t="s">
        <v>280</v>
      </c>
      <c r="G36" s="50" t="s">
        <v>280</v>
      </c>
      <c r="H36" s="216" t="s">
        <v>315</v>
      </c>
      <c r="I36" s="118">
        <v>5.5</v>
      </c>
      <c r="J36" s="48"/>
      <c r="K36" s="55"/>
      <c r="L36" s="52"/>
      <c r="M36" s="59">
        <v>0</v>
      </c>
      <c r="N36" s="57">
        <v>0</v>
      </c>
      <c r="O36" s="57" t="s">
        <v>677</v>
      </c>
      <c r="P36" s="57">
        <v>0</v>
      </c>
      <c r="Q36" s="38">
        <v>0</v>
      </c>
      <c r="R36" s="56" t="s">
        <v>677</v>
      </c>
      <c r="S36" s="40">
        <v>0</v>
      </c>
      <c r="T36" s="42">
        <v>0</v>
      </c>
      <c r="U36" s="58">
        <v>16.670000000000002</v>
      </c>
      <c r="V36" s="116">
        <v>3</v>
      </c>
      <c r="W36" s="44">
        <v>60</v>
      </c>
      <c r="X36" s="154">
        <v>33.111111111111107</v>
      </c>
      <c r="Y36" s="44">
        <v>46.555555555555557</v>
      </c>
      <c r="Z36" s="149">
        <v>33.822555555555553</v>
      </c>
      <c r="AA36" s="190"/>
      <c r="AB36" s="112"/>
      <c r="AC36" s="114"/>
      <c r="AD36" s="50"/>
      <c r="AE36" s="181"/>
      <c r="AF36" s="112"/>
      <c r="AG36" s="112"/>
      <c r="AH36" s="205"/>
      <c r="AI36" s="205"/>
      <c r="AJ36" s="207"/>
    </row>
    <row r="37" spans="1:36" s="47" customFormat="1" ht="20.100000000000001" hidden="1" customHeight="1" x14ac:dyDescent="0.3">
      <c r="A37" s="53" t="s">
        <v>181</v>
      </c>
      <c r="B37" s="34" t="s">
        <v>280</v>
      </c>
      <c r="C37" s="6"/>
      <c r="D37" s="263"/>
      <c r="E37" s="54" t="s">
        <v>110</v>
      </c>
      <c r="F37" s="35" t="s">
        <v>280</v>
      </c>
      <c r="G37" s="50" t="s">
        <v>280</v>
      </c>
      <c r="H37" s="216" t="s">
        <v>315</v>
      </c>
      <c r="I37" s="118">
        <v>3.4</v>
      </c>
      <c r="J37" s="48"/>
      <c r="K37" s="55"/>
      <c r="L37" s="52"/>
      <c r="M37" s="59">
        <v>0</v>
      </c>
      <c r="N37" s="57">
        <v>0</v>
      </c>
      <c r="O37" s="57" t="s">
        <v>677</v>
      </c>
      <c r="P37" s="57">
        <v>0</v>
      </c>
      <c r="Q37" s="38">
        <v>0</v>
      </c>
      <c r="R37" s="56" t="s">
        <v>677</v>
      </c>
      <c r="S37" s="40">
        <v>0</v>
      </c>
      <c r="T37" s="42">
        <v>0</v>
      </c>
      <c r="U37" s="58">
        <v>0</v>
      </c>
      <c r="V37" s="116">
        <v>3</v>
      </c>
      <c r="W37" s="44">
        <v>60</v>
      </c>
      <c r="X37" s="154">
        <v>6.8888888888888893</v>
      </c>
      <c r="Y37" s="44">
        <v>33.444444444444443</v>
      </c>
      <c r="Z37" s="149">
        <v>20.344444444444445</v>
      </c>
      <c r="AA37" s="190"/>
      <c r="AB37" s="113"/>
      <c r="AC37" s="114"/>
      <c r="AD37" s="50"/>
      <c r="AE37" s="195"/>
      <c r="AF37" s="113"/>
      <c r="AG37" s="113"/>
      <c r="AH37" s="114"/>
      <c r="AI37" s="114"/>
      <c r="AJ37" s="193"/>
    </row>
    <row r="38" spans="1:36" s="51" customFormat="1" ht="20.100000000000001" hidden="1" customHeight="1" x14ac:dyDescent="0.3">
      <c r="A38" s="33" t="s">
        <v>182</v>
      </c>
      <c r="B38" s="34" t="s">
        <v>280</v>
      </c>
      <c r="C38" s="6"/>
      <c r="D38" s="262"/>
      <c r="E38" s="34" t="s">
        <v>14</v>
      </c>
      <c r="F38" s="35" t="s">
        <v>279</v>
      </c>
      <c r="G38" s="50" t="s">
        <v>280</v>
      </c>
      <c r="H38" s="216" t="s">
        <v>315</v>
      </c>
      <c r="I38" s="118">
        <v>5.3</v>
      </c>
      <c r="J38" s="48"/>
      <c r="K38" s="37"/>
      <c r="L38" s="52"/>
      <c r="M38" s="59">
        <v>0</v>
      </c>
      <c r="N38" s="40">
        <v>2</v>
      </c>
      <c r="O38" s="40" t="s">
        <v>673</v>
      </c>
      <c r="P38" s="57">
        <v>0</v>
      </c>
      <c r="Q38" s="38">
        <v>22.222222222222221</v>
      </c>
      <c r="R38" s="56" t="s">
        <v>677</v>
      </c>
      <c r="S38" s="40">
        <v>0</v>
      </c>
      <c r="T38" s="42">
        <v>0</v>
      </c>
      <c r="U38" s="43">
        <v>0</v>
      </c>
      <c r="V38" s="116">
        <v>3</v>
      </c>
      <c r="W38" s="44">
        <v>60</v>
      </c>
      <c r="X38" s="177">
        <v>26.1</v>
      </c>
      <c r="Y38" s="44">
        <v>43.05</v>
      </c>
      <c r="Z38" s="149">
        <v>33.027222222222221</v>
      </c>
      <c r="AA38" s="190"/>
      <c r="AB38" s="114"/>
      <c r="AC38" s="114"/>
      <c r="AD38" s="50"/>
      <c r="AE38" s="196"/>
      <c r="AF38" s="114"/>
      <c r="AG38" s="114"/>
      <c r="AH38" s="114"/>
      <c r="AI38" s="114"/>
      <c r="AJ38" s="193"/>
    </row>
    <row r="39" spans="1:36" s="51" customFormat="1" ht="20.100000000000001" hidden="1" customHeight="1" x14ac:dyDescent="0.3">
      <c r="A39" s="53" t="s">
        <v>183</v>
      </c>
      <c r="B39" s="34" t="s">
        <v>280</v>
      </c>
      <c r="C39" s="6"/>
      <c r="D39" s="263"/>
      <c r="E39" s="54" t="s">
        <v>111</v>
      </c>
      <c r="F39" s="35" t="s">
        <v>280</v>
      </c>
      <c r="G39" s="50" t="s">
        <v>280</v>
      </c>
      <c r="H39" s="216" t="s">
        <v>315</v>
      </c>
      <c r="I39" s="118">
        <v>3.5</v>
      </c>
      <c r="J39" s="48"/>
      <c r="K39" s="55"/>
      <c r="L39" s="52"/>
      <c r="M39" s="59">
        <v>0</v>
      </c>
      <c r="N39" s="248">
        <v>0</v>
      </c>
      <c r="O39" s="248" t="s">
        <v>677</v>
      </c>
      <c r="P39" s="57">
        <v>0</v>
      </c>
      <c r="Q39" s="38">
        <v>0</v>
      </c>
      <c r="R39" s="56" t="s">
        <v>677</v>
      </c>
      <c r="S39" s="40">
        <v>0</v>
      </c>
      <c r="T39" s="42">
        <v>0</v>
      </c>
      <c r="U39" s="58">
        <v>0</v>
      </c>
      <c r="V39" s="116">
        <v>1</v>
      </c>
      <c r="W39" s="44">
        <v>20</v>
      </c>
      <c r="X39" s="177">
        <v>26.1</v>
      </c>
      <c r="Y39" s="44">
        <v>23.05</v>
      </c>
      <c r="Z39" s="149">
        <v>19.805</v>
      </c>
      <c r="AA39" s="190"/>
      <c r="AB39" s="112"/>
      <c r="AC39" s="114"/>
      <c r="AD39" s="35"/>
      <c r="AE39" s="181"/>
      <c r="AF39" s="112"/>
      <c r="AG39" s="112"/>
      <c r="AH39" s="205"/>
      <c r="AI39" s="205"/>
      <c r="AJ39" s="207"/>
    </row>
    <row r="40" spans="1:36" s="47" customFormat="1" ht="20.100000000000001" hidden="1" customHeight="1" x14ac:dyDescent="0.3">
      <c r="A40" s="53" t="s">
        <v>184</v>
      </c>
      <c r="B40" s="34" t="s">
        <v>280</v>
      </c>
      <c r="C40" s="6"/>
      <c r="D40" s="263"/>
      <c r="E40" s="54" t="s">
        <v>112</v>
      </c>
      <c r="F40" s="35" t="s">
        <v>280</v>
      </c>
      <c r="G40" s="50" t="s">
        <v>280</v>
      </c>
      <c r="H40" s="216" t="s">
        <v>315</v>
      </c>
      <c r="I40" s="118">
        <v>4</v>
      </c>
      <c r="J40" s="48"/>
      <c r="K40" s="55"/>
      <c r="L40" s="52"/>
      <c r="M40" s="59">
        <v>0</v>
      </c>
      <c r="N40" s="57">
        <v>0</v>
      </c>
      <c r="O40" s="57" t="s">
        <v>677</v>
      </c>
      <c r="P40" s="57">
        <v>0</v>
      </c>
      <c r="Q40" s="38">
        <v>0</v>
      </c>
      <c r="R40" s="56" t="s">
        <v>677</v>
      </c>
      <c r="S40" s="40">
        <v>0</v>
      </c>
      <c r="T40" s="42">
        <v>0</v>
      </c>
      <c r="U40" s="58">
        <v>0</v>
      </c>
      <c r="V40" s="116">
        <v>3</v>
      </c>
      <c r="W40" s="44">
        <v>60</v>
      </c>
      <c r="X40" s="154">
        <v>14.666666666666666</v>
      </c>
      <c r="Y40" s="44">
        <v>37.333333333333336</v>
      </c>
      <c r="Z40" s="149">
        <v>23.733333333333334</v>
      </c>
      <c r="AA40" s="190"/>
      <c r="AB40" s="112"/>
      <c r="AC40" s="114"/>
      <c r="AD40" s="50"/>
      <c r="AE40" s="181"/>
      <c r="AF40" s="112"/>
      <c r="AG40" s="112"/>
      <c r="AH40" s="205"/>
      <c r="AI40" s="205"/>
      <c r="AJ40" s="207"/>
    </row>
    <row r="41" spans="1:36" s="51" customFormat="1" ht="20.100000000000001" customHeight="1" x14ac:dyDescent="0.3">
      <c r="A41" s="33" t="s">
        <v>286</v>
      </c>
      <c r="B41" s="50" t="s">
        <v>280</v>
      </c>
      <c r="C41" s="513"/>
      <c r="D41" s="262"/>
      <c r="E41" s="34" t="s">
        <v>11</v>
      </c>
      <c r="F41" s="35" t="s">
        <v>279</v>
      </c>
      <c r="G41" s="50" t="s">
        <v>279</v>
      </c>
      <c r="H41" s="215" t="s">
        <v>314</v>
      </c>
      <c r="I41" s="118">
        <v>6.8</v>
      </c>
      <c r="J41" s="48"/>
      <c r="K41" s="178" t="s">
        <v>773</v>
      </c>
      <c r="L41" s="162">
        <v>100</v>
      </c>
      <c r="M41" s="39">
        <v>3</v>
      </c>
      <c r="N41" s="40">
        <v>2</v>
      </c>
      <c r="O41" s="40" t="s">
        <v>673</v>
      </c>
      <c r="P41" s="40">
        <v>2</v>
      </c>
      <c r="Q41" s="38">
        <v>77.777777777777771</v>
      </c>
      <c r="R41" s="41" t="s">
        <v>669</v>
      </c>
      <c r="S41" s="40">
        <v>1</v>
      </c>
      <c r="T41" s="42">
        <v>50</v>
      </c>
      <c r="U41" s="43">
        <v>41.67</v>
      </c>
      <c r="V41" s="116">
        <v>5</v>
      </c>
      <c r="W41" s="44">
        <v>100</v>
      </c>
      <c r="X41" s="154">
        <v>52</v>
      </c>
      <c r="Y41" s="44">
        <v>76</v>
      </c>
      <c r="Z41" s="149">
        <v>68.544777777777782</v>
      </c>
      <c r="AA41" s="190">
        <v>12800000</v>
      </c>
      <c r="AB41" s="191">
        <v>9000000</v>
      </c>
      <c r="AC41" s="114">
        <v>1653700000</v>
      </c>
      <c r="AD41" s="114">
        <v>361753822</v>
      </c>
      <c r="AE41" s="186">
        <f t="shared" ref="AE41:AE42" si="4">AD41/AC41</f>
        <v>0.21875420088286873</v>
      </c>
      <c r="AF41" s="114">
        <v>30203724</v>
      </c>
      <c r="AG41" s="192">
        <f>(AD41+AF41)/AC41</f>
        <v>0.23701853177722682</v>
      </c>
      <c r="AH41" s="114"/>
      <c r="AI41" s="114"/>
      <c r="AJ41" s="193"/>
    </row>
    <row r="42" spans="1:36" s="47" customFormat="1" ht="20.100000000000001" customHeight="1" x14ac:dyDescent="0.3">
      <c r="A42" s="53" t="s">
        <v>185</v>
      </c>
      <c r="B42" s="50" t="s">
        <v>280</v>
      </c>
      <c r="C42" s="513" t="s">
        <v>815</v>
      </c>
      <c r="D42" s="263"/>
      <c r="E42" s="54" t="s">
        <v>143</v>
      </c>
      <c r="F42" s="35" t="s">
        <v>280</v>
      </c>
      <c r="G42" s="50" t="s">
        <v>280</v>
      </c>
      <c r="H42" s="216" t="s">
        <v>315</v>
      </c>
      <c r="I42" s="118">
        <v>4.0999999999999996</v>
      </c>
      <c r="J42" s="48"/>
      <c r="K42" s="55"/>
      <c r="L42" s="52"/>
      <c r="M42" s="56">
        <v>0</v>
      </c>
      <c r="N42" s="57">
        <v>0</v>
      </c>
      <c r="O42" s="57" t="s">
        <v>677</v>
      </c>
      <c r="P42" s="57">
        <v>0</v>
      </c>
      <c r="Q42" s="38">
        <v>0</v>
      </c>
      <c r="R42" s="56" t="s">
        <v>677</v>
      </c>
      <c r="S42" s="40">
        <v>0</v>
      </c>
      <c r="T42" s="42">
        <v>0</v>
      </c>
      <c r="U42" s="58">
        <v>0</v>
      </c>
      <c r="V42" s="116">
        <v>2</v>
      </c>
      <c r="W42" s="44">
        <v>40</v>
      </c>
      <c r="X42" s="154">
        <v>29.222222222222225</v>
      </c>
      <c r="Y42" s="44">
        <v>34.611111111111114</v>
      </c>
      <c r="Z42" s="149">
        <v>23.961111111111109</v>
      </c>
      <c r="AA42" s="190"/>
      <c r="AB42" s="112"/>
      <c r="AC42" s="189">
        <v>97378806</v>
      </c>
      <c r="AD42" s="189">
        <v>24049950</v>
      </c>
      <c r="AE42" s="188">
        <f t="shared" si="4"/>
        <v>0.24697314526530548</v>
      </c>
      <c r="AF42" s="113"/>
      <c r="AG42" s="113"/>
      <c r="AH42" s="114">
        <v>97378806</v>
      </c>
      <c r="AI42" s="114">
        <v>24049950</v>
      </c>
      <c r="AJ42" s="213">
        <v>0.24697314526530548</v>
      </c>
    </row>
    <row r="43" spans="1:36" s="51" customFormat="1" ht="20.100000000000001" hidden="1" customHeight="1" x14ac:dyDescent="0.3">
      <c r="A43" s="33" t="s">
        <v>370</v>
      </c>
      <c r="B43" s="34" t="s">
        <v>280</v>
      </c>
      <c r="C43" s="6"/>
      <c r="D43" s="262"/>
      <c r="E43" s="34" t="s">
        <v>15</v>
      </c>
      <c r="F43" s="35" t="s">
        <v>280</v>
      </c>
      <c r="G43" s="50" t="s">
        <v>280</v>
      </c>
      <c r="H43" s="216" t="s">
        <v>315</v>
      </c>
      <c r="I43" s="118">
        <v>5</v>
      </c>
      <c r="J43" s="48"/>
      <c r="K43" s="37"/>
      <c r="L43" s="38"/>
      <c r="M43" s="41">
        <v>0</v>
      </c>
      <c r="N43" s="40">
        <v>0</v>
      </c>
      <c r="O43" s="57" t="s">
        <v>677</v>
      </c>
      <c r="P43" s="40">
        <v>0</v>
      </c>
      <c r="Q43" s="38">
        <v>0</v>
      </c>
      <c r="R43" s="41" t="s">
        <v>670</v>
      </c>
      <c r="S43" s="40">
        <v>1</v>
      </c>
      <c r="T43" s="42">
        <v>50</v>
      </c>
      <c r="U43" s="43">
        <v>8.33</v>
      </c>
      <c r="V43" s="116">
        <v>4.333333333333333</v>
      </c>
      <c r="W43" s="44">
        <v>86.666666666666657</v>
      </c>
      <c r="X43" s="154">
        <v>37.333333333333336</v>
      </c>
      <c r="Y43" s="44">
        <v>62</v>
      </c>
      <c r="Z43" s="149">
        <v>37.033000000000001</v>
      </c>
      <c r="AA43" s="190"/>
      <c r="AB43" s="197"/>
      <c r="AC43" s="114"/>
      <c r="AD43" s="50"/>
      <c r="AE43" s="198"/>
      <c r="AF43" s="197"/>
      <c r="AG43" s="197"/>
      <c r="AH43" s="197"/>
      <c r="AI43" s="197"/>
      <c r="AJ43" s="193"/>
    </row>
    <row r="44" spans="1:36" s="51" customFormat="1" ht="20.100000000000001" hidden="1" customHeight="1" x14ac:dyDescent="0.3">
      <c r="A44" s="53" t="s">
        <v>186</v>
      </c>
      <c r="B44" s="34" t="s">
        <v>280</v>
      </c>
      <c r="C44" s="6"/>
      <c r="D44" s="263"/>
      <c r="E44" s="54" t="s">
        <v>113</v>
      </c>
      <c r="F44" s="35" t="s">
        <v>280</v>
      </c>
      <c r="G44" s="50" t="s">
        <v>280</v>
      </c>
      <c r="H44" s="216" t="s">
        <v>315</v>
      </c>
      <c r="I44" s="118">
        <v>4</v>
      </c>
      <c r="J44" s="48"/>
      <c r="K44" s="55"/>
      <c r="L44" s="52"/>
      <c r="M44" s="56">
        <v>2</v>
      </c>
      <c r="N44" s="57">
        <v>0</v>
      </c>
      <c r="O44" s="57" t="s">
        <v>677</v>
      </c>
      <c r="P44" s="40">
        <v>0</v>
      </c>
      <c r="Q44" s="38">
        <v>22.222222222222221</v>
      </c>
      <c r="R44" s="56" t="s">
        <v>677</v>
      </c>
      <c r="S44" s="40">
        <v>0</v>
      </c>
      <c r="T44" s="42">
        <v>0</v>
      </c>
      <c r="U44" s="58">
        <v>0</v>
      </c>
      <c r="V44" s="116">
        <v>2.5</v>
      </c>
      <c r="W44" s="44">
        <v>50</v>
      </c>
      <c r="X44" s="154">
        <v>22.444444444444446</v>
      </c>
      <c r="Y44" s="44">
        <v>36.222222222222221</v>
      </c>
      <c r="Z44" s="149">
        <v>25.844444444444445</v>
      </c>
      <c r="AA44" s="190"/>
      <c r="AB44" s="112"/>
      <c r="AC44" s="114"/>
      <c r="AD44" s="50"/>
      <c r="AE44" s="181"/>
      <c r="AF44" s="112"/>
      <c r="AG44" s="112"/>
      <c r="AH44" s="205"/>
      <c r="AI44" s="205"/>
      <c r="AJ44" s="207"/>
    </row>
    <row r="45" spans="1:36" s="51" customFormat="1" ht="20.100000000000001" hidden="1" customHeight="1" x14ac:dyDescent="0.3">
      <c r="A45" s="53" t="s">
        <v>187</v>
      </c>
      <c r="B45" s="34" t="s">
        <v>280</v>
      </c>
      <c r="C45" s="6"/>
      <c r="D45" s="263"/>
      <c r="E45" s="54" t="s">
        <v>16</v>
      </c>
      <c r="F45" s="35" t="s">
        <v>280</v>
      </c>
      <c r="G45" s="50" t="s">
        <v>280</v>
      </c>
      <c r="H45" s="216" t="s">
        <v>315</v>
      </c>
      <c r="I45" s="118">
        <v>3.7</v>
      </c>
      <c r="J45" s="48"/>
      <c r="K45" s="55"/>
      <c r="L45" s="52"/>
      <c r="M45" s="56">
        <v>0</v>
      </c>
      <c r="N45" s="57">
        <v>0</v>
      </c>
      <c r="O45" s="57" t="s">
        <v>677</v>
      </c>
      <c r="P45" s="40">
        <v>0</v>
      </c>
      <c r="Q45" s="38">
        <v>0</v>
      </c>
      <c r="R45" s="56" t="s">
        <v>677</v>
      </c>
      <c r="S45" s="40">
        <v>0</v>
      </c>
      <c r="T45" s="42">
        <v>0</v>
      </c>
      <c r="U45" s="58">
        <v>0</v>
      </c>
      <c r="V45" s="116">
        <v>2.6666666666666665</v>
      </c>
      <c r="W45" s="44">
        <v>53.333333333333329</v>
      </c>
      <c r="X45" s="154">
        <v>56.111111111111114</v>
      </c>
      <c r="Y45" s="44">
        <v>54.722222222222221</v>
      </c>
      <c r="Z45" s="149">
        <v>23.972222222222221</v>
      </c>
      <c r="AA45" s="190"/>
      <c r="AB45" s="112"/>
      <c r="AC45" s="114"/>
      <c r="AD45" s="35"/>
      <c r="AE45" s="181"/>
      <c r="AF45" s="112"/>
      <c r="AG45" s="112"/>
      <c r="AH45" s="205"/>
      <c r="AI45" s="205"/>
      <c r="AJ45" s="207"/>
    </row>
    <row r="46" spans="1:36" s="47" customFormat="1" ht="20.100000000000001" customHeight="1" x14ac:dyDescent="0.3">
      <c r="A46" s="53" t="s">
        <v>188</v>
      </c>
      <c r="B46" s="34" t="s">
        <v>279</v>
      </c>
      <c r="C46" s="513" t="s">
        <v>815</v>
      </c>
      <c r="D46" s="263"/>
      <c r="E46" s="54" t="s">
        <v>17</v>
      </c>
      <c r="F46" s="35" t="s">
        <v>280</v>
      </c>
      <c r="G46" s="50" t="s">
        <v>280</v>
      </c>
      <c r="H46" s="216" t="s">
        <v>315</v>
      </c>
      <c r="I46" s="118">
        <v>4.9000000000000004</v>
      </c>
      <c r="J46" s="48"/>
      <c r="K46" s="55"/>
      <c r="L46" s="52"/>
      <c r="M46" s="56">
        <v>0</v>
      </c>
      <c r="N46" s="248">
        <v>2</v>
      </c>
      <c r="O46" s="248" t="s">
        <v>673</v>
      </c>
      <c r="P46" s="40">
        <v>0</v>
      </c>
      <c r="Q46" s="38">
        <v>22.222222222222221</v>
      </c>
      <c r="R46" s="56" t="s">
        <v>677</v>
      </c>
      <c r="S46" s="40">
        <v>0</v>
      </c>
      <c r="T46" s="42">
        <v>0</v>
      </c>
      <c r="U46" s="58">
        <v>0</v>
      </c>
      <c r="V46" s="116">
        <v>5</v>
      </c>
      <c r="W46" s="44">
        <v>100</v>
      </c>
      <c r="X46" s="154">
        <v>31</v>
      </c>
      <c r="Y46" s="44">
        <v>65.5</v>
      </c>
      <c r="Z46" s="149">
        <v>33.272222222222226</v>
      </c>
      <c r="AA46" s="190"/>
      <c r="AB46" s="113"/>
      <c r="AC46" s="189">
        <v>28221288</v>
      </c>
      <c r="AD46" s="189">
        <v>1166664</v>
      </c>
      <c r="AE46" s="188">
        <f>AD46/AC46</f>
        <v>4.1339856635884228E-2</v>
      </c>
      <c r="AF46" s="113"/>
      <c r="AG46" s="113"/>
      <c r="AH46" s="114">
        <v>28221288</v>
      </c>
      <c r="AI46" s="114">
        <v>1166664</v>
      </c>
      <c r="AJ46" s="213">
        <v>4.1339856635884228E-2</v>
      </c>
    </row>
    <row r="47" spans="1:36" s="51" customFormat="1" ht="20.100000000000001" hidden="1" customHeight="1" x14ac:dyDescent="0.3">
      <c r="A47" s="53" t="s">
        <v>366</v>
      </c>
      <c r="B47" s="34" t="s">
        <v>280</v>
      </c>
      <c r="C47" s="6"/>
      <c r="D47" s="263"/>
      <c r="E47" s="54" t="s">
        <v>47</v>
      </c>
      <c r="F47" s="35" t="s">
        <v>280</v>
      </c>
      <c r="G47" s="50" t="s">
        <v>280</v>
      </c>
      <c r="H47" s="216" t="s">
        <v>315</v>
      </c>
      <c r="I47" s="118">
        <v>3.9</v>
      </c>
      <c r="J47" s="48"/>
      <c r="K47" s="55"/>
      <c r="L47" s="52"/>
      <c r="M47" s="56">
        <v>0</v>
      </c>
      <c r="N47" s="40">
        <v>2</v>
      </c>
      <c r="O47" s="40" t="s">
        <v>675</v>
      </c>
      <c r="P47" s="57">
        <v>2</v>
      </c>
      <c r="Q47" s="38">
        <v>44.444444444444443</v>
      </c>
      <c r="R47" s="56" t="s">
        <v>677</v>
      </c>
      <c r="S47" s="40">
        <v>0</v>
      </c>
      <c r="T47" s="42">
        <v>0</v>
      </c>
      <c r="U47" s="43">
        <v>0</v>
      </c>
      <c r="V47" s="116">
        <v>2</v>
      </c>
      <c r="W47" s="44">
        <v>40</v>
      </c>
      <c r="X47" s="154">
        <v>28.888888888888889</v>
      </c>
      <c r="Y47" s="44">
        <v>34.444444444444443</v>
      </c>
      <c r="Z47" s="149">
        <v>27.388888888888893</v>
      </c>
      <c r="AA47" s="190"/>
      <c r="AB47" s="60"/>
      <c r="AC47" s="114"/>
      <c r="AD47" s="35"/>
      <c r="AE47" s="194"/>
      <c r="AF47" s="60"/>
      <c r="AG47" s="60"/>
      <c r="AH47" s="114"/>
      <c r="AI47" s="114"/>
      <c r="AJ47" s="193"/>
    </row>
    <row r="48" spans="1:36" s="51" customFormat="1" ht="20.100000000000001" customHeight="1" x14ac:dyDescent="0.3">
      <c r="A48" s="33" t="s">
        <v>591</v>
      </c>
      <c r="B48" s="50" t="s">
        <v>280</v>
      </c>
      <c r="C48" s="513"/>
      <c r="D48" s="262" t="e">
        <f>INDEX('CERF UFE 2019-1 All Data'!$A$4:$AZ$153, MATCH(A48, 'CERF UFE 2019-1 All Data'!$A$4:$A$153, 0),73)</f>
        <v>#REF!</v>
      </c>
      <c r="E48" s="34" t="s">
        <v>18</v>
      </c>
      <c r="F48" s="35" t="s">
        <v>280</v>
      </c>
      <c r="G48" s="50" t="s">
        <v>279</v>
      </c>
      <c r="H48" s="215" t="s">
        <v>314</v>
      </c>
      <c r="I48" s="118">
        <v>6.8</v>
      </c>
      <c r="J48" s="36" t="s">
        <v>755</v>
      </c>
      <c r="K48" s="37" t="s">
        <v>757</v>
      </c>
      <c r="L48" s="38">
        <v>67</v>
      </c>
      <c r="M48" s="41">
        <v>3</v>
      </c>
      <c r="N48" s="40">
        <v>2</v>
      </c>
      <c r="O48" s="40" t="s">
        <v>673</v>
      </c>
      <c r="P48" s="40">
        <v>0</v>
      </c>
      <c r="Q48" s="38">
        <v>55.555555555555557</v>
      </c>
      <c r="R48" s="56" t="s">
        <v>677</v>
      </c>
      <c r="S48" s="40">
        <v>0</v>
      </c>
      <c r="T48" s="42">
        <v>0</v>
      </c>
      <c r="U48" s="43">
        <v>8.33</v>
      </c>
      <c r="V48" s="116">
        <v>4.333333333333333</v>
      </c>
      <c r="W48" s="44">
        <v>86.666666666666657</v>
      </c>
      <c r="X48" s="154">
        <v>61.333333333333336</v>
      </c>
      <c r="Y48" s="44">
        <v>74</v>
      </c>
      <c r="Z48" s="149">
        <v>54.488555555555557</v>
      </c>
      <c r="AA48" s="190">
        <v>8000000</v>
      </c>
      <c r="AB48" s="191">
        <v>8300000</v>
      </c>
      <c r="AC48" s="114">
        <v>1313589885</v>
      </c>
      <c r="AD48" s="61">
        <v>458451858</v>
      </c>
      <c r="AE48" s="186">
        <f>AD48/AC48</f>
        <v>0.34900684242098895</v>
      </c>
      <c r="AF48" s="114">
        <v>60882811</v>
      </c>
      <c r="AG48" s="192">
        <f>(AD48+AF48)/AC48</f>
        <v>0.39535525884473449</v>
      </c>
      <c r="AH48" s="114"/>
      <c r="AI48" s="114"/>
      <c r="AJ48" s="193"/>
    </row>
    <row r="49" spans="1:36" s="51" customFormat="1" ht="20.100000000000001" hidden="1" customHeight="1" x14ac:dyDescent="0.3">
      <c r="A49" s="53" t="s">
        <v>189</v>
      </c>
      <c r="B49" s="34" t="s">
        <v>280</v>
      </c>
      <c r="C49" s="6"/>
      <c r="D49" s="263"/>
      <c r="E49" s="54" t="s">
        <v>126</v>
      </c>
      <c r="F49" s="35" t="s">
        <v>280</v>
      </c>
      <c r="G49" s="50" t="s">
        <v>280</v>
      </c>
      <c r="H49" s="216" t="s">
        <v>315</v>
      </c>
      <c r="I49" s="118">
        <v>2.9</v>
      </c>
      <c r="J49" s="48"/>
      <c r="K49" s="55"/>
      <c r="L49" s="52"/>
      <c r="M49" s="56">
        <v>0</v>
      </c>
      <c r="N49" s="57">
        <v>0</v>
      </c>
      <c r="O49" s="57" t="s">
        <v>677</v>
      </c>
      <c r="P49" s="40">
        <v>0</v>
      </c>
      <c r="Q49" s="38">
        <v>0</v>
      </c>
      <c r="R49" s="56" t="s">
        <v>677</v>
      </c>
      <c r="S49" s="40">
        <v>0</v>
      </c>
      <c r="T49" s="42">
        <v>0</v>
      </c>
      <c r="U49" s="58">
        <v>0</v>
      </c>
      <c r="V49" s="116">
        <v>2</v>
      </c>
      <c r="W49" s="44">
        <v>40</v>
      </c>
      <c r="X49" s="154">
        <v>22.666666666666668</v>
      </c>
      <c r="Y49" s="44">
        <v>31.333333333333336</v>
      </c>
      <c r="Z49" s="149">
        <v>17.633333333333333</v>
      </c>
      <c r="AA49" s="190"/>
      <c r="AB49" s="112"/>
      <c r="AC49" s="114"/>
      <c r="AD49" s="50"/>
      <c r="AE49" s="181"/>
      <c r="AF49" s="112"/>
      <c r="AG49" s="112"/>
      <c r="AH49" s="205"/>
      <c r="AI49" s="205"/>
      <c r="AJ49" s="207"/>
    </row>
    <row r="50" spans="1:36" s="51" customFormat="1" ht="20.100000000000001" hidden="1" customHeight="1" x14ac:dyDescent="0.3">
      <c r="A50" s="53" t="s">
        <v>190</v>
      </c>
      <c r="B50" s="34" t="s">
        <v>280</v>
      </c>
      <c r="C50" s="6"/>
      <c r="D50" s="263"/>
      <c r="E50" s="54" t="s">
        <v>19</v>
      </c>
      <c r="F50" s="35" t="s">
        <v>280</v>
      </c>
      <c r="G50" s="50" t="s">
        <v>280</v>
      </c>
      <c r="H50" s="216" t="s">
        <v>315</v>
      </c>
      <c r="I50" s="118">
        <v>4.0999999999999996</v>
      </c>
      <c r="J50" s="48"/>
      <c r="K50" s="55"/>
      <c r="L50" s="52"/>
      <c r="M50" s="56">
        <v>0</v>
      </c>
      <c r="N50" s="57">
        <v>0</v>
      </c>
      <c r="O50" s="57" t="s">
        <v>677</v>
      </c>
      <c r="P50" s="40">
        <v>0</v>
      </c>
      <c r="Q50" s="38">
        <v>0</v>
      </c>
      <c r="R50" s="56" t="s">
        <v>677</v>
      </c>
      <c r="S50" s="40">
        <v>0</v>
      </c>
      <c r="T50" s="42">
        <v>0</v>
      </c>
      <c r="U50" s="58">
        <v>8.33</v>
      </c>
      <c r="V50" s="116">
        <v>3</v>
      </c>
      <c r="W50" s="44">
        <v>60</v>
      </c>
      <c r="X50" s="154">
        <v>54.111111111111114</v>
      </c>
      <c r="Y50" s="44">
        <v>57.055555555555557</v>
      </c>
      <c r="Z50" s="149">
        <v>27.038555555555554</v>
      </c>
      <c r="AA50" s="190"/>
      <c r="AB50" s="112"/>
      <c r="AC50" s="114"/>
      <c r="AD50" s="50"/>
      <c r="AE50" s="181"/>
      <c r="AF50" s="112"/>
      <c r="AG50" s="112"/>
      <c r="AH50" s="205"/>
      <c r="AI50" s="205"/>
      <c r="AJ50" s="207"/>
    </row>
    <row r="51" spans="1:36" s="51" customFormat="1" ht="20.100000000000001" hidden="1" customHeight="1" x14ac:dyDescent="0.3">
      <c r="A51" s="53" t="s">
        <v>191</v>
      </c>
      <c r="B51" s="34" t="s">
        <v>280</v>
      </c>
      <c r="C51" s="6"/>
      <c r="D51" s="263"/>
      <c r="E51" s="54" t="s">
        <v>20</v>
      </c>
      <c r="F51" s="35" t="s">
        <v>280</v>
      </c>
      <c r="G51" s="50" t="s">
        <v>280</v>
      </c>
      <c r="H51" s="216" t="s">
        <v>315</v>
      </c>
      <c r="I51" s="118">
        <v>3.9</v>
      </c>
      <c r="J51" s="48"/>
      <c r="K51" s="55"/>
      <c r="L51" s="52"/>
      <c r="M51" s="56">
        <v>0</v>
      </c>
      <c r="N51" s="57">
        <v>0</v>
      </c>
      <c r="O51" s="57" t="s">
        <v>677</v>
      </c>
      <c r="P51" s="40">
        <v>0</v>
      </c>
      <c r="Q51" s="38">
        <v>0</v>
      </c>
      <c r="R51" s="56" t="s">
        <v>677</v>
      </c>
      <c r="S51" s="40">
        <v>0</v>
      </c>
      <c r="T51" s="42">
        <v>0</v>
      </c>
      <c r="U51" s="58">
        <v>0</v>
      </c>
      <c r="V51" s="116">
        <v>1.6666666666666667</v>
      </c>
      <c r="W51" s="44">
        <v>33.333333333333336</v>
      </c>
      <c r="X51" s="154">
        <v>22.333333333333332</v>
      </c>
      <c r="Y51" s="44">
        <v>27.833333333333336</v>
      </c>
      <c r="Z51" s="149">
        <v>22.283333333333335</v>
      </c>
      <c r="AA51" s="190"/>
      <c r="AB51" s="112"/>
      <c r="AC51" s="114"/>
      <c r="AD51" s="50"/>
      <c r="AE51" s="181"/>
      <c r="AF51" s="112"/>
      <c r="AG51" s="112"/>
      <c r="AH51" s="205"/>
      <c r="AI51" s="205"/>
      <c r="AJ51" s="207"/>
    </row>
    <row r="52" spans="1:36" s="51" customFormat="1" ht="20.100000000000001" hidden="1" customHeight="1" x14ac:dyDescent="0.3">
      <c r="A52" s="53" t="s">
        <v>192</v>
      </c>
      <c r="B52" s="34" t="s">
        <v>280</v>
      </c>
      <c r="C52" s="6"/>
      <c r="D52" s="263"/>
      <c r="E52" s="54" t="s">
        <v>63</v>
      </c>
      <c r="F52" s="35" t="s">
        <v>280</v>
      </c>
      <c r="G52" s="50" t="s">
        <v>280</v>
      </c>
      <c r="H52" s="216" t="s">
        <v>315</v>
      </c>
      <c r="I52" s="118">
        <v>3.9</v>
      </c>
      <c r="J52" s="48"/>
      <c r="K52" s="55"/>
      <c r="L52" s="52"/>
      <c r="M52" s="56">
        <v>0</v>
      </c>
      <c r="N52" s="57">
        <v>0</v>
      </c>
      <c r="O52" s="57" t="s">
        <v>677</v>
      </c>
      <c r="P52" s="40">
        <v>0</v>
      </c>
      <c r="Q52" s="38">
        <v>0</v>
      </c>
      <c r="R52" s="56" t="s">
        <v>677</v>
      </c>
      <c r="S52" s="40">
        <v>0</v>
      </c>
      <c r="T52" s="42">
        <v>0</v>
      </c>
      <c r="U52" s="58">
        <v>8.33</v>
      </c>
      <c r="V52" s="116">
        <v>2</v>
      </c>
      <c r="W52" s="44">
        <v>40</v>
      </c>
      <c r="X52" s="154">
        <v>28</v>
      </c>
      <c r="Y52" s="44">
        <v>34</v>
      </c>
      <c r="Z52" s="149">
        <v>23.733000000000001</v>
      </c>
      <c r="AA52" s="190"/>
      <c r="AB52" s="112"/>
      <c r="AC52" s="114"/>
      <c r="AD52" s="50"/>
      <c r="AE52" s="181"/>
      <c r="AF52" s="112"/>
      <c r="AG52" s="112"/>
      <c r="AH52" s="205"/>
      <c r="AI52" s="205"/>
      <c r="AJ52" s="207"/>
    </row>
    <row r="53" spans="1:36" s="51" customFormat="1" ht="20.100000000000001" hidden="1" customHeight="1" x14ac:dyDescent="0.3">
      <c r="A53" s="53" t="s">
        <v>193</v>
      </c>
      <c r="B53" s="34" t="s">
        <v>280</v>
      </c>
      <c r="C53" s="6"/>
      <c r="D53" s="263"/>
      <c r="E53" s="54" t="s">
        <v>21</v>
      </c>
      <c r="F53" s="35" t="s">
        <v>280</v>
      </c>
      <c r="G53" s="50" t="s">
        <v>280</v>
      </c>
      <c r="H53" s="216" t="s">
        <v>315</v>
      </c>
      <c r="I53" s="118">
        <v>3.5</v>
      </c>
      <c r="J53" s="48"/>
      <c r="K53" s="55"/>
      <c r="L53" s="52"/>
      <c r="M53" s="56">
        <v>0</v>
      </c>
      <c r="N53" s="57">
        <v>0</v>
      </c>
      <c r="O53" s="57" t="s">
        <v>677</v>
      </c>
      <c r="P53" s="40">
        <v>0</v>
      </c>
      <c r="Q53" s="38">
        <v>0</v>
      </c>
      <c r="R53" s="56" t="s">
        <v>677</v>
      </c>
      <c r="S53" s="40">
        <v>0</v>
      </c>
      <c r="T53" s="42">
        <v>0</v>
      </c>
      <c r="U53" s="58">
        <v>0</v>
      </c>
      <c r="V53" s="116">
        <v>2.5</v>
      </c>
      <c r="W53" s="44">
        <v>50</v>
      </c>
      <c r="X53" s="154">
        <v>25.444444444444443</v>
      </c>
      <c r="Y53" s="44">
        <v>37.722222222222221</v>
      </c>
      <c r="Z53" s="149">
        <v>21.272222222222222</v>
      </c>
      <c r="AA53" s="190"/>
      <c r="AB53" s="112"/>
      <c r="AC53" s="114"/>
      <c r="AD53" s="35"/>
      <c r="AE53" s="181"/>
      <c r="AF53" s="112"/>
      <c r="AG53" s="112"/>
      <c r="AH53" s="205"/>
      <c r="AI53" s="205"/>
      <c r="AJ53" s="207"/>
    </row>
    <row r="54" spans="1:36" s="51" customFormat="1" ht="20.100000000000001" hidden="1" customHeight="1" x14ac:dyDescent="0.3">
      <c r="A54" s="53" t="s">
        <v>194</v>
      </c>
      <c r="B54" s="34" t="s">
        <v>280</v>
      </c>
      <c r="C54" s="6"/>
      <c r="D54" s="263"/>
      <c r="E54" s="54" t="s">
        <v>114</v>
      </c>
      <c r="F54" s="35" t="s">
        <v>280</v>
      </c>
      <c r="G54" s="50" t="s">
        <v>280</v>
      </c>
      <c r="H54" s="216" t="s">
        <v>315</v>
      </c>
      <c r="I54" s="118">
        <v>5.8</v>
      </c>
      <c r="J54" s="48"/>
      <c r="K54" s="55"/>
      <c r="L54" s="52"/>
      <c r="M54" s="56">
        <v>3</v>
      </c>
      <c r="N54" s="57">
        <v>0</v>
      </c>
      <c r="O54" s="57" t="s">
        <v>677</v>
      </c>
      <c r="P54" s="40">
        <v>0</v>
      </c>
      <c r="Q54" s="38">
        <v>33.333333333333329</v>
      </c>
      <c r="R54" s="56" t="s">
        <v>677</v>
      </c>
      <c r="S54" s="40">
        <v>0</v>
      </c>
      <c r="T54" s="42">
        <v>0</v>
      </c>
      <c r="U54" s="58">
        <v>16.670000000000002</v>
      </c>
      <c r="V54" s="116">
        <v>2.6666666666666665</v>
      </c>
      <c r="W54" s="44">
        <v>53.333333333333329</v>
      </c>
      <c r="X54" s="154">
        <v>24.111111111111114</v>
      </c>
      <c r="Y54" s="44">
        <v>38.722222222222221</v>
      </c>
      <c r="Z54" s="149">
        <v>37.872555555555557</v>
      </c>
      <c r="AA54" s="190"/>
      <c r="AB54" s="112"/>
      <c r="AC54" s="114"/>
      <c r="AD54" s="50"/>
      <c r="AE54" s="181"/>
      <c r="AF54" s="112"/>
      <c r="AG54" s="112"/>
      <c r="AH54" s="205"/>
      <c r="AI54" s="205"/>
      <c r="AJ54" s="207"/>
    </row>
    <row r="55" spans="1:36" s="51" customFormat="1" ht="20.100000000000001" hidden="1" customHeight="1" x14ac:dyDescent="0.3">
      <c r="A55" s="53" t="s">
        <v>195</v>
      </c>
      <c r="B55" s="34" t="s">
        <v>280</v>
      </c>
      <c r="C55" s="6"/>
      <c r="D55" s="263"/>
      <c r="E55" s="54" t="s">
        <v>22</v>
      </c>
      <c r="F55" s="35" t="s">
        <v>280</v>
      </c>
      <c r="G55" s="50" t="s">
        <v>280</v>
      </c>
      <c r="H55" s="216" t="s">
        <v>315</v>
      </c>
      <c r="I55" s="118">
        <v>4.8</v>
      </c>
      <c r="J55" s="48"/>
      <c r="K55" s="55"/>
      <c r="L55" s="52"/>
      <c r="M55" s="56">
        <v>0</v>
      </c>
      <c r="N55" s="40">
        <v>2</v>
      </c>
      <c r="O55" s="40" t="s">
        <v>675</v>
      </c>
      <c r="P55" s="57">
        <v>2</v>
      </c>
      <c r="Q55" s="38">
        <v>44.444444444444443</v>
      </c>
      <c r="R55" s="56" t="s">
        <v>677</v>
      </c>
      <c r="S55" s="40">
        <v>0</v>
      </c>
      <c r="T55" s="42">
        <v>0</v>
      </c>
      <c r="U55" s="58">
        <v>16.670000000000002</v>
      </c>
      <c r="V55" s="116">
        <v>3</v>
      </c>
      <c r="W55" s="44">
        <v>60</v>
      </c>
      <c r="X55" s="154">
        <v>41.888888888888886</v>
      </c>
      <c r="Y55" s="44">
        <v>50.944444444444443</v>
      </c>
      <c r="Z55" s="149">
        <v>35.205888888888893</v>
      </c>
      <c r="AA55" s="190"/>
      <c r="AB55" s="112"/>
      <c r="AC55" s="114"/>
      <c r="AD55" s="50"/>
      <c r="AE55" s="181"/>
      <c r="AF55" s="112"/>
      <c r="AG55" s="112"/>
      <c r="AH55" s="205"/>
      <c r="AI55" s="205"/>
      <c r="AJ55" s="207"/>
    </row>
    <row r="56" spans="1:36" s="47" customFormat="1" ht="20.100000000000001" hidden="1" customHeight="1" x14ac:dyDescent="0.3">
      <c r="A56" s="53" t="s">
        <v>196</v>
      </c>
      <c r="B56" s="34" t="s">
        <v>280</v>
      </c>
      <c r="C56" s="6"/>
      <c r="D56" s="263"/>
      <c r="E56" s="54" t="s">
        <v>23</v>
      </c>
      <c r="F56" s="35" t="s">
        <v>280</v>
      </c>
      <c r="G56" s="50" t="s">
        <v>280</v>
      </c>
      <c r="H56" s="216" t="s">
        <v>315</v>
      </c>
      <c r="I56" s="118">
        <v>4</v>
      </c>
      <c r="J56" s="48"/>
      <c r="K56" s="55"/>
      <c r="L56" s="52"/>
      <c r="M56" s="56">
        <v>0</v>
      </c>
      <c r="N56" s="57">
        <v>0</v>
      </c>
      <c r="O56" s="57" t="s">
        <v>677</v>
      </c>
      <c r="P56" s="57">
        <v>0</v>
      </c>
      <c r="Q56" s="38">
        <v>0</v>
      </c>
      <c r="R56" s="56" t="s">
        <v>677</v>
      </c>
      <c r="S56" s="40">
        <v>0</v>
      </c>
      <c r="T56" s="42">
        <v>0</v>
      </c>
      <c r="U56" s="58">
        <v>8.33</v>
      </c>
      <c r="V56" s="116">
        <v>1</v>
      </c>
      <c r="W56" s="44">
        <v>20</v>
      </c>
      <c r="X56" s="154">
        <v>25.222222222222218</v>
      </c>
      <c r="Y56" s="44">
        <v>22.611111111111107</v>
      </c>
      <c r="Z56" s="149">
        <v>23.094111111111111</v>
      </c>
      <c r="AA56" s="190"/>
      <c r="AB56" s="112"/>
      <c r="AC56" s="114"/>
      <c r="AD56" s="50"/>
      <c r="AE56" s="181"/>
      <c r="AF56" s="112"/>
      <c r="AG56" s="112"/>
      <c r="AH56" s="205"/>
      <c r="AI56" s="205"/>
      <c r="AJ56" s="207"/>
    </row>
    <row r="57" spans="1:36" s="51" customFormat="1" ht="20.100000000000001" hidden="1" customHeight="1" x14ac:dyDescent="0.3">
      <c r="A57" s="53" t="s">
        <v>197</v>
      </c>
      <c r="B57" s="34" t="s">
        <v>280</v>
      </c>
      <c r="C57" s="6"/>
      <c r="D57" s="263"/>
      <c r="E57" s="54" t="s">
        <v>144</v>
      </c>
      <c r="F57" s="35" t="s">
        <v>280</v>
      </c>
      <c r="G57" s="50" t="s">
        <v>280</v>
      </c>
      <c r="H57" s="216" t="s">
        <v>315</v>
      </c>
      <c r="I57" s="118">
        <v>3.2</v>
      </c>
      <c r="J57" s="48"/>
      <c r="K57" s="55"/>
      <c r="L57" s="52"/>
      <c r="M57" s="56">
        <v>0</v>
      </c>
      <c r="N57" s="57">
        <v>0</v>
      </c>
      <c r="O57" s="57" t="s">
        <v>677</v>
      </c>
      <c r="P57" s="57">
        <v>0</v>
      </c>
      <c r="Q57" s="38">
        <v>0</v>
      </c>
      <c r="R57" s="56" t="s">
        <v>677</v>
      </c>
      <c r="S57" s="40">
        <v>0</v>
      </c>
      <c r="T57" s="42">
        <v>0</v>
      </c>
      <c r="U57" s="58">
        <v>0</v>
      </c>
      <c r="V57" s="116">
        <v>2</v>
      </c>
      <c r="W57" s="44">
        <v>40</v>
      </c>
      <c r="X57" s="177">
        <v>26.1</v>
      </c>
      <c r="Y57" s="44">
        <v>33.049999999999997</v>
      </c>
      <c r="Z57" s="149">
        <v>19.305</v>
      </c>
      <c r="AA57" s="190"/>
      <c r="AB57" s="112"/>
      <c r="AC57" s="114"/>
      <c r="AD57" s="50"/>
      <c r="AE57" s="181"/>
      <c r="AF57" s="112"/>
      <c r="AG57" s="112"/>
      <c r="AH57" s="205"/>
      <c r="AI57" s="205"/>
      <c r="AJ57" s="207"/>
    </row>
    <row r="58" spans="1:36" s="51" customFormat="1" ht="20.100000000000001" customHeight="1" x14ac:dyDescent="0.3">
      <c r="A58" s="138" t="s">
        <v>198</v>
      </c>
      <c r="B58" s="50" t="s">
        <v>280</v>
      </c>
      <c r="C58" s="513"/>
      <c r="D58" s="264"/>
      <c r="E58" s="139" t="s">
        <v>115</v>
      </c>
      <c r="F58" s="35" t="s">
        <v>279</v>
      </c>
      <c r="G58" s="140" t="s">
        <v>279</v>
      </c>
      <c r="H58" s="217" t="s">
        <v>314</v>
      </c>
      <c r="I58" s="118">
        <v>6.6</v>
      </c>
      <c r="J58" s="119" t="s">
        <v>754</v>
      </c>
      <c r="K58" s="141" t="s">
        <v>758</v>
      </c>
      <c r="L58" s="124">
        <v>100</v>
      </c>
      <c r="M58" s="142">
        <v>3</v>
      </c>
      <c r="N58" s="129">
        <v>2</v>
      </c>
      <c r="O58" s="129" t="s">
        <v>675</v>
      </c>
      <c r="P58" s="129">
        <v>2</v>
      </c>
      <c r="Q58" s="124">
        <v>77.777777777777771</v>
      </c>
      <c r="R58" s="122" t="s">
        <v>677</v>
      </c>
      <c r="S58" s="40">
        <v>0</v>
      </c>
      <c r="T58" s="42">
        <v>0</v>
      </c>
      <c r="U58" s="143">
        <v>25</v>
      </c>
      <c r="V58" s="127">
        <v>2</v>
      </c>
      <c r="W58" s="128">
        <v>40</v>
      </c>
      <c r="X58" s="154">
        <v>40.333333333333336</v>
      </c>
      <c r="Y58" s="128">
        <v>40.166666666666671</v>
      </c>
      <c r="Z58" s="150">
        <v>57.294444444444444</v>
      </c>
      <c r="AA58" s="190">
        <v>2600000</v>
      </c>
      <c r="AB58" s="191">
        <v>1300000</v>
      </c>
      <c r="AC58" s="114">
        <v>126207627</v>
      </c>
      <c r="AD58" s="114">
        <v>20579542</v>
      </c>
      <c r="AE58" s="186">
        <f>AD58/AC58</f>
        <v>0.16306100105978541</v>
      </c>
      <c r="AF58" s="199">
        <v>16762930</v>
      </c>
      <c r="AG58" s="192">
        <f>(AD58+AF58)/AC58</f>
        <v>0.29588126238995049</v>
      </c>
      <c r="AH58" s="199"/>
      <c r="AI58" s="199"/>
      <c r="AJ58" s="200"/>
    </row>
    <row r="59" spans="1:36" s="51" customFormat="1" ht="20.100000000000001" hidden="1" customHeight="1" x14ac:dyDescent="0.3">
      <c r="A59" s="53" t="s">
        <v>199</v>
      </c>
      <c r="B59" s="34" t="s">
        <v>280</v>
      </c>
      <c r="C59" s="6"/>
      <c r="D59" s="263"/>
      <c r="E59" s="54" t="s">
        <v>116</v>
      </c>
      <c r="F59" s="35" t="s">
        <v>279</v>
      </c>
      <c r="G59" s="50" t="s">
        <v>280</v>
      </c>
      <c r="H59" s="216" t="s">
        <v>315</v>
      </c>
      <c r="I59" s="118">
        <v>5</v>
      </c>
      <c r="J59" s="48"/>
      <c r="K59" s="55"/>
      <c r="L59" s="52"/>
      <c r="M59" s="56">
        <v>2</v>
      </c>
      <c r="N59" s="57">
        <v>0</v>
      </c>
      <c r="O59" s="57" t="s">
        <v>677</v>
      </c>
      <c r="P59" s="57">
        <v>2</v>
      </c>
      <c r="Q59" s="38">
        <v>44.444444444444443</v>
      </c>
      <c r="R59" s="56" t="s">
        <v>677</v>
      </c>
      <c r="S59" s="40">
        <v>0</v>
      </c>
      <c r="T59" s="42">
        <v>0</v>
      </c>
      <c r="U59" s="58">
        <v>16.670000000000002</v>
      </c>
      <c r="V59" s="116">
        <v>3.3333333333333335</v>
      </c>
      <c r="W59" s="44">
        <v>66.666666666666671</v>
      </c>
      <c r="X59" s="154">
        <v>6.7777777777777786</v>
      </c>
      <c r="Y59" s="44">
        <v>36.722222222222229</v>
      </c>
      <c r="Z59" s="149">
        <v>34.783666666666669</v>
      </c>
      <c r="AA59" s="190"/>
      <c r="AB59" s="112"/>
      <c r="AC59" s="114"/>
      <c r="AD59" s="50"/>
      <c r="AE59" s="195"/>
      <c r="AF59" s="113"/>
      <c r="AG59" s="113"/>
      <c r="AH59" s="114"/>
      <c r="AI59" s="114"/>
      <c r="AJ59" s="193"/>
    </row>
    <row r="60" spans="1:36" s="51" customFormat="1" ht="20.100000000000001" hidden="1" customHeight="1" x14ac:dyDescent="0.3">
      <c r="A60" s="53" t="s">
        <v>200</v>
      </c>
      <c r="B60" s="34" t="s">
        <v>280</v>
      </c>
      <c r="C60" s="6"/>
      <c r="D60" s="263"/>
      <c r="E60" s="54" t="s">
        <v>64</v>
      </c>
      <c r="F60" s="35" t="s">
        <v>280</v>
      </c>
      <c r="G60" s="50" t="s">
        <v>280</v>
      </c>
      <c r="H60" s="216" t="s">
        <v>315</v>
      </c>
      <c r="I60" s="118">
        <v>5.4</v>
      </c>
      <c r="J60" s="48"/>
      <c r="K60" s="55"/>
      <c r="L60" s="52"/>
      <c r="M60" s="56">
        <v>0</v>
      </c>
      <c r="N60" s="57">
        <v>0</v>
      </c>
      <c r="O60" s="57" t="s">
        <v>677</v>
      </c>
      <c r="P60" s="57">
        <v>0</v>
      </c>
      <c r="Q60" s="38">
        <v>0</v>
      </c>
      <c r="R60" s="56" t="s">
        <v>669</v>
      </c>
      <c r="S60" s="40">
        <v>1</v>
      </c>
      <c r="T60" s="42">
        <v>50</v>
      </c>
      <c r="U60" s="58">
        <v>8.33</v>
      </c>
      <c r="V60" s="116">
        <v>3.3333333333333335</v>
      </c>
      <c r="W60" s="44">
        <v>66.666666666666671</v>
      </c>
      <c r="X60" s="154">
        <v>28</v>
      </c>
      <c r="Y60" s="44">
        <v>47.333333333333336</v>
      </c>
      <c r="Z60" s="149">
        <v>37.566333333333333</v>
      </c>
      <c r="AA60" s="190"/>
      <c r="AB60" s="112"/>
      <c r="AC60" s="114"/>
      <c r="AD60" s="50"/>
      <c r="AE60" s="181"/>
      <c r="AF60" s="112"/>
      <c r="AG60" s="112"/>
      <c r="AH60" s="205"/>
      <c r="AI60" s="205"/>
      <c r="AJ60" s="207"/>
    </row>
    <row r="61" spans="1:36" s="47" customFormat="1" ht="20.100000000000001" hidden="1" customHeight="1" x14ac:dyDescent="0.3">
      <c r="A61" s="53" t="s">
        <v>201</v>
      </c>
      <c r="B61" s="34" t="s">
        <v>280</v>
      </c>
      <c r="C61" s="6"/>
      <c r="D61" s="263"/>
      <c r="E61" s="54" t="s">
        <v>65</v>
      </c>
      <c r="F61" s="35" t="s">
        <v>280</v>
      </c>
      <c r="G61" s="50" t="s">
        <v>279</v>
      </c>
      <c r="H61" s="216" t="s">
        <v>315</v>
      </c>
      <c r="I61" s="118">
        <v>4.7</v>
      </c>
      <c r="J61" s="48"/>
      <c r="K61" s="55"/>
      <c r="L61" s="52"/>
      <c r="M61" s="56">
        <v>0</v>
      </c>
      <c r="N61" s="57">
        <v>0</v>
      </c>
      <c r="O61" s="57" t="s">
        <v>677</v>
      </c>
      <c r="P61" s="57">
        <v>0</v>
      </c>
      <c r="Q61" s="38">
        <v>0</v>
      </c>
      <c r="R61" s="56" t="s">
        <v>669</v>
      </c>
      <c r="S61" s="40">
        <v>1</v>
      </c>
      <c r="T61" s="42">
        <v>50</v>
      </c>
      <c r="U61" s="58">
        <v>8.33</v>
      </c>
      <c r="V61" s="116">
        <v>3</v>
      </c>
      <c r="W61" s="44">
        <v>60</v>
      </c>
      <c r="X61" s="154">
        <v>28</v>
      </c>
      <c r="Y61" s="44">
        <v>44</v>
      </c>
      <c r="Z61" s="149">
        <v>33.732999999999997</v>
      </c>
      <c r="AA61" s="190"/>
      <c r="AB61" s="112"/>
      <c r="AC61" s="114"/>
      <c r="AD61" s="50"/>
      <c r="AE61" s="181"/>
      <c r="AF61" s="112"/>
      <c r="AG61" s="112"/>
      <c r="AH61" s="205"/>
      <c r="AI61" s="205"/>
      <c r="AJ61" s="207"/>
    </row>
    <row r="62" spans="1:36" s="47" customFormat="1" ht="20.100000000000001" hidden="1" customHeight="1" x14ac:dyDescent="0.3">
      <c r="A62" s="53" t="s">
        <v>202</v>
      </c>
      <c r="B62" s="34" t="s">
        <v>280</v>
      </c>
      <c r="C62" s="6"/>
      <c r="D62" s="263"/>
      <c r="E62" s="54" t="s">
        <v>66</v>
      </c>
      <c r="F62" s="35" t="s">
        <v>280</v>
      </c>
      <c r="G62" s="50" t="s">
        <v>280</v>
      </c>
      <c r="H62" s="216" t="s">
        <v>315</v>
      </c>
      <c r="I62" s="118">
        <v>5</v>
      </c>
      <c r="J62" s="48"/>
      <c r="K62" s="55"/>
      <c r="L62" s="52"/>
      <c r="M62" s="56">
        <v>0</v>
      </c>
      <c r="N62" s="57">
        <v>0</v>
      </c>
      <c r="O62" s="57" t="s">
        <v>677</v>
      </c>
      <c r="P62" s="57">
        <v>0</v>
      </c>
      <c r="Q62" s="38">
        <v>0</v>
      </c>
      <c r="R62" s="56" t="s">
        <v>669</v>
      </c>
      <c r="S62" s="40">
        <v>1</v>
      </c>
      <c r="T62" s="42">
        <v>50</v>
      </c>
      <c r="U62" s="58">
        <v>8.33</v>
      </c>
      <c r="V62" s="116">
        <v>4</v>
      </c>
      <c r="W62" s="44">
        <v>80</v>
      </c>
      <c r="X62" s="154">
        <v>21</v>
      </c>
      <c r="Y62" s="44">
        <v>50.5</v>
      </c>
      <c r="Z62" s="149">
        <v>35.882999999999996</v>
      </c>
      <c r="AA62" s="190"/>
      <c r="AB62" s="112"/>
      <c r="AC62" s="114"/>
      <c r="AD62" s="50"/>
      <c r="AE62" s="181"/>
      <c r="AF62" s="112"/>
      <c r="AG62" s="112"/>
      <c r="AH62" s="205"/>
      <c r="AI62" s="205"/>
      <c r="AJ62" s="207"/>
    </row>
    <row r="63" spans="1:36" s="51" customFormat="1" ht="20.100000000000001" customHeight="1" x14ac:dyDescent="0.3">
      <c r="A63" s="33" t="s">
        <v>553</v>
      </c>
      <c r="B63" s="50" t="s">
        <v>280</v>
      </c>
      <c r="C63" s="513"/>
      <c r="D63" s="262"/>
      <c r="E63" s="34" t="s">
        <v>67</v>
      </c>
      <c r="F63" s="35" t="s">
        <v>280</v>
      </c>
      <c r="G63" s="50" t="s">
        <v>279</v>
      </c>
      <c r="H63" s="215" t="s">
        <v>314</v>
      </c>
      <c r="I63" s="118">
        <v>7.1</v>
      </c>
      <c r="J63" s="48"/>
      <c r="K63" s="37"/>
      <c r="L63" s="38"/>
      <c r="M63" s="56">
        <v>0</v>
      </c>
      <c r="N63" s="40">
        <v>2</v>
      </c>
      <c r="O63" s="40" t="s">
        <v>675</v>
      </c>
      <c r="P63" s="40">
        <v>2</v>
      </c>
      <c r="Q63" s="38">
        <v>44.444444444444443</v>
      </c>
      <c r="R63" s="56" t="s">
        <v>669</v>
      </c>
      <c r="S63" s="40">
        <v>1</v>
      </c>
      <c r="T63" s="42">
        <v>50</v>
      </c>
      <c r="U63" s="43">
        <v>8.33</v>
      </c>
      <c r="V63" s="116">
        <v>4.666666666666667</v>
      </c>
      <c r="W63" s="44">
        <v>93.333333333333343</v>
      </c>
      <c r="X63" s="154">
        <v>40.555555555555557</v>
      </c>
      <c r="Y63" s="44">
        <v>66.944444444444457</v>
      </c>
      <c r="Z63" s="149">
        <v>52.471888888888884</v>
      </c>
      <c r="AA63" s="190">
        <v>6700000</v>
      </c>
      <c r="AB63" s="191">
        <v>1800000</v>
      </c>
      <c r="AC63" s="114">
        <v>701154139</v>
      </c>
      <c r="AD63" s="114">
        <v>208254049</v>
      </c>
      <c r="AE63" s="186">
        <f>AD63/AC63</f>
        <v>0.29701607309487765</v>
      </c>
      <c r="AF63" s="114">
        <v>95676783</v>
      </c>
      <c r="AG63" s="192">
        <f>(AD63+AF63)/AC63</f>
        <v>0.43347220688659444</v>
      </c>
      <c r="AH63" s="114"/>
      <c r="AI63" s="114"/>
      <c r="AJ63" s="193"/>
    </row>
    <row r="64" spans="1:36" s="51" customFormat="1" ht="20.100000000000001" hidden="1" customHeight="1" x14ac:dyDescent="0.3">
      <c r="A64" s="53" t="s">
        <v>203</v>
      </c>
      <c r="B64" s="34" t="s">
        <v>280</v>
      </c>
      <c r="C64" s="6"/>
      <c r="D64" s="263"/>
      <c r="E64" s="54" t="s">
        <v>68</v>
      </c>
      <c r="F64" s="35" t="s">
        <v>280</v>
      </c>
      <c r="G64" s="50" t="s">
        <v>280</v>
      </c>
      <c r="H64" s="216" t="s">
        <v>315</v>
      </c>
      <c r="I64" s="118">
        <v>2.5</v>
      </c>
      <c r="J64" s="48"/>
      <c r="K64" s="55"/>
      <c r="L64" s="52"/>
      <c r="M64" s="56">
        <v>0</v>
      </c>
      <c r="N64" s="57">
        <v>0</v>
      </c>
      <c r="O64" s="57" t="s">
        <v>677</v>
      </c>
      <c r="P64" s="57">
        <v>0</v>
      </c>
      <c r="Q64" s="38">
        <v>0</v>
      </c>
      <c r="R64" s="56" t="s">
        <v>669</v>
      </c>
      <c r="S64" s="40">
        <v>1</v>
      </c>
      <c r="T64" s="42">
        <v>50</v>
      </c>
      <c r="U64" s="58">
        <v>33.33</v>
      </c>
      <c r="V64" s="116">
        <v>3.67</v>
      </c>
      <c r="W64" s="44">
        <v>73.400000000000006</v>
      </c>
      <c r="X64" s="154">
        <v>2.7777777777777781</v>
      </c>
      <c r="Y64" s="44">
        <v>38.088888888888889</v>
      </c>
      <c r="Z64" s="149">
        <v>24.641888888888889</v>
      </c>
      <c r="AA64" s="190"/>
      <c r="AB64" s="112"/>
      <c r="AC64" s="114"/>
      <c r="AD64" s="50"/>
      <c r="AE64" s="181"/>
      <c r="AF64" s="112"/>
      <c r="AG64" s="112"/>
      <c r="AH64" s="205"/>
      <c r="AI64" s="205"/>
      <c r="AJ64" s="207"/>
    </row>
    <row r="65" spans="1:36" s="47" customFormat="1" ht="19.5" hidden="1" customHeight="1" x14ac:dyDescent="0.3">
      <c r="A65" s="53" t="s">
        <v>204</v>
      </c>
      <c r="B65" s="34" t="s">
        <v>280</v>
      </c>
      <c r="C65" s="6"/>
      <c r="D65" s="263"/>
      <c r="E65" s="54" t="s">
        <v>117</v>
      </c>
      <c r="F65" s="35" t="s">
        <v>280</v>
      </c>
      <c r="G65" s="50" t="s">
        <v>280</v>
      </c>
      <c r="H65" s="216" t="s">
        <v>315</v>
      </c>
      <c r="I65" s="118">
        <v>2.7</v>
      </c>
      <c r="J65" s="48"/>
      <c r="K65" s="55"/>
      <c r="L65" s="52"/>
      <c r="M65" s="56">
        <v>0</v>
      </c>
      <c r="N65" s="57">
        <v>0</v>
      </c>
      <c r="O65" s="57" t="s">
        <v>677</v>
      </c>
      <c r="P65" s="57">
        <v>0</v>
      </c>
      <c r="Q65" s="38">
        <v>0</v>
      </c>
      <c r="R65" s="56" t="s">
        <v>677</v>
      </c>
      <c r="S65" s="40">
        <v>0</v>
      </c>
      <c r="T65" s="42">
        <v>0</v>
      </c>
      <c r="U65" s="58">
        <v>0</v>
      </c>
      <c r="V65" s="116">
        <v>2.5</v>
      </c>
      <c r="W65" s="44">
        <v>50</v>
      </c>
      <c r="X65" s="154">
        <v>16.222222222222221</v>
      </c>
      <c r="Y65" s="44">
        <v>33.111111111111114</v>
      </c>
      <c r="Z65" s="149">
        <v>16.81111111111111</v>
      </c>
      <c r="AA65" s="190"/>
      <c r="AB65" s="112"/>
      <c r="AC65" s="114"/>
      <c r="AD65" s="50"/>
      <c r="AE65" s="181"/>
      <c r="AF65" s="112"/>
      <c r="AG65" s="112"/>
      <c r="AH65" s="205"/>
      <c r="AI65" s="205"/>
      <c r="AJ65" s="207"/>
    </row>
    <row r="66" spans="1:36" s="51" customFormat="1" ht="20.100000000000001" hidden="1" customHeight="1" x14ac:dyDescent="0.3">
      <c r="A66" s="33" t="s">
        <v>369</v>
      </c>
      <c r="B66" s="34" t="s">
        <v>280</v>
      </c>
      <c r="C66" s="6"/>
      <c r="D66" s="262"/>
      <c r="E66" s="34" t="s">
        <v>69</v>
      </c>
      <c r="F66" s="35" t="s">
        <v>280</v>
      </c>
      <c r="G66" s="50" t="s">
        <v>280</v>
      </c>
      <c r="H66" s="216" t="s">
        <v>315</v>
      </c>
      <c r="I66" s="118">
        <v>4.4000000000000004</v>
      </c>
      <c r="J66" s="48"/>
      <c r="K66" s="37"/>
      <c r="L66" s="38"/>
      <c r="M66" s="56">
        <v>0</v>
      </c>
      <c r="N66" s="40">
        <v>0</v>
      </c>
      <c r="O66" s="40" t="s">
        <v>677</v>
      </c>
      <c r="P66" s="57">
        <v>0</v>
      </c>
      <c r="Q66" s="38">
        <v>0</v>
      </c>
      <c r="R66" s="41" t="s">
        <v>677</v>
      </c>
      <c r="S66" s="40">
        <v>0</v>
      </c>
      <c r="T66" s="42">
        <v>0</v>
      </c>
      <c r="U66" s="43">
        <v>0</v>
      </c>
      <c r="V66" s="116">
        <v>2.3333333333333335</v>
      </c>
      <c r="W66" s="44">
        <v>46.666666666666671</v>
      </c>
      <c r="X66" s="154">
        <v>33.111111111111114</v>
      </c>
      <c r="Y66" s="44">
        <v>39.888888888888893</v>
      </c>
      <c r="Z66" s="149">
        <v>25.988888888888891</v>
      </c>
      <c r="AA66" s="190"/>
      <c r="AB66" s="197"/>
      <c r="AC66" s="114"/>
      <c r="AD66" s="35"/>
      <c r="AE66" s="198"/>
      <c r="AF66" s="197"/>
      <c r="AG66" s="197"/>
      <c r="AH66" s="197"/>
      <c r="AI66" s="197"/>
      <c r="AJ66" s="193"/>
    </row>
    <row r="67" spans="1:36" s="47" customFormat="1" ht="20.100000000000001" hidden="1" customHeight="1" x14ac:dyDescent="0.3">
      <c r="A67" s="53" t="s">
        <v>205</v>
      </c>
      <c r="B67" s="34" t="s">
        <v>280</v>
      </c>
      <c r="C67" s="6"/>
      <c r="D67" s="263"/>
      <c r="E67" s="54" t="s">
        <v>70</v>
      </c>
      <c r="F67" s="35" t="s">
        <v>280</v>
      </c>
      <c r="G67" s="50" t="s">
        <v>280</v>
      </c>
      <c r="H67" s="216" t="s">
        <v>315</v>
      </c>
      <c r="I67" s="118">
        <v>2</v>
      </c>
      <c r="J67" s="48"/>
      <c r="K67" s="55"/>
      <c r="L67" s="52"/>
      <c r="M67" s="56">
        <v>0</v>
      </c>
      <c r="N67" s="57">
        <v>0</v>
      </c>
      <c r="O67" s="57" t="s">
        <v>677</v>
      </c>
      <c r="P67" s="57">
        <v>0</v>
      </c>
      <c r="Q67" s="38">
        <v>0</v>
      </c>
      <c r="R67" s="56" t="s">
        <v>677</v>
      </c>
      <c r="S67" s="40">
        <v>0</v>
      </c>
      <c r="T67" s="42">
        <v>0</v>
      </c>
      <c r="U67" s="58">
        <v>0</v>
      </c>
      <c r="V67" s="116">
        <v>2.6666666666666665</v>
      </c>
      <c r="W67" s="44">
        <v>53.333333333333329</v>
      </c>
      <c r="X67" s="154">
        <v>13.111111111111109</v>
      </c>
      <c r="Y67" s="44">
        <v>33.222222222222221</v>
      </c>
      <c r="Z67" s="149">
        <v>13.322222222222223</v>
      </c>
      <c r="AA67" s="190"/>
      <c r="AB67" s="112"/>
      <c r="AC67" s="114"/>
      <c r="AD67" s="35"/>
      <c r="AE67" s="181"/>
      <c r="AF67" s="112"/>
      <c r="AG67" s="112"/>
      <c r="AH67" s="205"/>
      <c r="AI67" s="205"/>
      <c r="AJ67" s="207"/>
    </row>
    <row r="68" spans="1:36" s="51" customFormat="1" ht="20.100000000000001" hidden="1" customHeight="1" x14ac:dyDescent="0.3">
      <c r="A68" s="33" t="s">
        <v>541</v>
      </c>
      <c r="B68" s="34" t="s">
        <v>280</v>
      </c>
      <c r="C68" s="6"/>
      <c r="D68" s="262"/>
      <c r="E68" s="34" t="s">
        <v>24</v>
      </c>
      <c r="F68" s="35" t="s">
        <v>280</v>
      </c>
      <c r="G68" s="50" t="s">
        <v>314</v>
      </c>
      <c r="H68" s="216" t="s">
        <v>315</v>
      </c>
      <c r="I68" s="118">
        <v>6</v>
      </c>
      <c r="J68" s="48" t="s">
        <v>755</v>
      </c>
      <c r="K68" s="37" t="s">
        <v>757</v>
      </c>
      <c r="L68" s="52">
        <v>67</v>
      </c>
      <c r="M68" s="41">
        <v>3</v>
      </c>
      <c r="N68" s="40">
        <v>2</v>
      </c>
      <c r="O68" s="40" t="s">
        <v>675</v>
      </c>
      <c r="P68" s="57">
        <v>0</v>
      </c>
      <c r="Q68" s="38">
        <v>55.555555555555557</v>
      </c>
      <c r="R68" s="41" t="s">
        <v>669</v>
      </c>
      <c r="S68" s="40">
        <v>1</v>
      </c>
      <c r="T68" s="42">
        <v>50</v>
      </c>
      <c r="U68" s="43">
        <v>8.33</v>
      </c>
      <c r="V68" s="116">
        <v>3.6666666666666665</v>
      </c>
      <c r="W68" s="44">
        <v>73.333333333333329</v>
      </c>
      <c r="X68" s="154">
        <v>44.333333333333336</v>
      </c>
      <c r="Y68" s="44">
        <v>58.833333333333329</v>
      </c>
      <c r="Z68" s="149">
        <v>53.971888888888884</v>
      </c>
      <c r="AA68" s="190"/>
      <c r="AB68" s="114"/>
      <c r="AC68" s="114"/>
      <c r="AD68" s="50"/>
      <c r="AE68" s="186"/>
      <c r="AF68" s="114"/>
      <c r="AG68" s="114"/>
      <c r="AH68" s="114"/>
      <c r="AI68" s="114"/>
      <c r="AJ68" s="193"/>
    </row>
    <row r="69" spans="1:36" s="47" customFormat="1" ht="20.100000000000001" hidden="1" customHeight="1" x14ac:dyDescent="0.3">
      <c r="A69" s="53" t="s">
        <v>206</v>
      </c>
      <c r="B69" s="34" t="s">
        <v>280</v>
      </c>
      <c r="C69" s="6"/>
      <c r="D69" s="263"/>
      <c r="E69" s="54" t="s">
        <v>127</v>
      </c>
      <c r="F69" s="35" t="s">
        <v>280</v>
      </c>
      <c r="G69" s="50" t="s">
        <v>314</v>
      </c>
      <c r="H69" s="216" t="s">
        <v>315</v>
      </c>
      <c r="I69" s="118">
        <v>3.6</v>
      </c>
      <c r="J69" s="48"/>
      <c r="K69" s="55"/>
      <c r="L69" s="52"/>
      <c r="M69" s="56">
        <v>0</v>
      </c>
      <c r="N69" s="57">
        <v>0</v>
      </c>
      <c r="O69" s="57" t="s">
        <v>677</v>
      </c>
      <c r="P69" s="57">
        <v>0</v>
      </c>
      <c r="Q69" s="38">
        <v>0</v>
      </c>
      <c r="R69" s="56" t="s">
        <v>677</v>
      </c>
      <c r="S69" s="40">
        <v>0</v>
      </c>
      <c r="T69" s="42">
        <v>0</v>
      </c>
      <c r="U69" s="58">
        <v>0</v>
      </c>
      <c r="V69" s="116">
        <v>1</v>
      </c>
      <c r="W69" s="44">
        <v>20</v>
      </c>
      <c r="X69" s="177">
        <v>26.1</v>
      </c>
      <c r="Y69" s="44">
        <v>23.05</v>
      </c>
      <c r="Z69" s="149">
        <v>20.305</v>
      </c>
      <c r="AA69" s="190"/>
      <c r="AB69" s="112"/>
      <c r="AC69" s="114"/>
      <c r="AD69" s="50"/>
      <c r="AE69" s="181"/>
      <c r="AF69" s="112"/>
      <c r="AG69" s="112"/>
      <c r="AH69" s="205"/>
      <c r="AI69" s="205"/>
      <c r="AJ69" s="207"/>
    </row>
    <row r="70" spans="1:36" s="51" customFormat="1" ht="20.100000000000001" customHeight="1" x14ac:dyDescent="0.3">
      <c r="A70" s="33" t="s">
        <v>676</v>
      </c>
      <c r="B70" s="50" t="s">
        <v>280</v>
      </c>
      <c r="C70" s="513"/>
      <c r="D70" s="262">
        <v>6</v>
      </c>
      <c r="E70" s="34" t="s">
        <v>71</v>
      </c>
      <c r="F70" s="35" t="s">
        <v>280</v>
      </c>
      <c r="G70" s="50" t="s">
        <v>279</v>
      </c>
      <c r="H70" s="215" t="s">
        <v>314</v>
      </c>
      <c r="I70" s="118">
        <v>5.0999999999999996</v>
      </c>
      <c r="J70" s="48"/>
      <c r="K70" s="37"/>
      <c r="L70" s="52"/>
      <c r="M70" s="56">
        <v>0</v>
      </c>
      <c r="N70" s="40">
        <v>2</v>
      </c>
      <c r="O70" s="40" t="s">
        <v>673</v>
      </c>
      <c r="P70" s="57">
        <v>0</v>
      </c>
      <c r="Q70" s="38">
        <v>22.222222222222221</v>
      </c>
      <c r="R70" s="41" t="s">
        <v>677</v>
      </c>
      <c r="S70" s="40">
        <v>0</v>
      </c>
      <c r="T70" s="42">
        <v>0</v>
      </c>
      <c r="U70" s="43">
        <v>0</v>
      </c>
      <c r="V70" s="116">
        <v>5</v>
      </c>
      <c r="W70" s="44">
        <v>100</v>
      </c>
      <c r="X70" s="154">
        <v>26.555555555555554</v>
      </c>
      <c r="Y70" s="44">
        <v>63.277777777777779</v>
      </c>
      <c r="Z70" s="149">
        <v>34.049999999999997</v>
      </c>
      <c r="AA70" s="190">
        <v>10900000</v>
      </c>
      <c r="AB70" s="191">
        <v>3800000</v>
      </c>
      <c r="AC70" s="114">
        <v>120345890</v>
      </c>
      <c r="AD70" s="114">
        <v>19658626</v>
      </c>
      <c r="AE70" s="186">
        <f>AD70/AC70</f>
        <v>0.16335103758009517</v>
      </c>
      <c r="AF70" s="114">
        <v>4359103</v>
      </c>
      <c r="AG70" s="192">
        <f>(AD70+AF70)/AC70</f>
        <v>0.19957249059357157</v>
      </c>
      <c r="AH70" s="114"/>
      <c r="AI70" s="114"/>
      <c r="AJ70" s="193"/>
    </row>
    <row r="71" spans="1:36" s="51" customFormat="1" ht="20.100000000000001" hidden="1" customHeight="1" x14ac:dyDescent="0.3">
      <c r="A71" s="53" t="s">
        <v>207</v>
      </c>
      <c r="B71" s="34" t="s">
        <v>280</v>
      </c>
      <c r="C71" s="6"/>
      <c r="D71" s="263"/>
      <c r="E71" s="54" t="s">
        <v>86</v>
      </c>
      <c r="F71" s="35" t="s">
        <v>280</v>
      </c>
      <c r="G71" s="50" t="s">
        <v>280</v>
      </c>
      <c r="H71" s="216" t="s">
        <v>315</v>
      </c>
      <c r="I71" s="118">
        <v>1.6</v>
      </c>
      <c r="J71" s="48"/>
      <c r="K71" s="55"/>
      <c r="L71" s="52"/>
      <c r="M71" s="56">
        <v>0</v>
      </c>
      <c r="N71" s="57">
        <v>0</v>
      </c>
      <c r="O71" s="57" t="s">
        <v>677</v>
      </c>
      <c r="P71" s="57">
        <v>0</v>
      </c>
      <c r="Q71" s="38">
        <v>0</v>
      </c>
      <c r="R71" s="56" t="s">
        <v>677</v>
      </c>
      <c r="S71" s="40">
        <v>0</v>
      </c>
      <c r="T71" s="42">
        <v>0</v>
      </c>
      <c r="U71" s="58">
        <v>0</v>
      </c>
      <c r="V71" s="116">
        <v>1.6666666666666667</v>
      </c>
      <c r="W71" s="44">
        <v>33.333333333333336</v>
      </c>
      <c r="X71" s="154">
        <v>11.555555555555557</v>
      </c>
      <c r="Y71" s="44">
        <v>22.444444444444446</v>
      </c>
      <c r="Z71" s="149">
        <v>10.244444444444444</v>
      </c>
      <c r="AA71" s="190"/>
      <c r="AB71" s="112"/>
      <c r="AC71" s="114"/>
      <c r="AD71" s="50"/>
      <c r="AE71" s="181"/>
      <c r="AF71" s="112"/>
      <c r="AG71" s="112"/>
      <c r="AH71" s="205"/>
      <c r="AI71" s="205"/>
      <c r="AJ71" s="207"/>
    </row>
    <row r="72" spans="1:36" s="51" customFormat="1" ht="20.100000000000001" hidden="1" customHeight="1" x14ac:dyDescent="0.3">
      <c r="A72" s="53" t="s">
        <v>208</v>
      </c>
      <c r="B72" s="34" t="s">
        <v>280</v>
      </c>
      <c r="C72" s="6"/>
      <c r="D72" s="263"/>
      <c r="E72" s="54" t="s">
        <v>72</v>
      </c>
      <c r="F72" s="35" t="s">
        <v>280</v>
      </c>
      <c r="G72" s="50" t="s">
        <v>280</v>
      </c>
      <c r="H72" s="216" t="s">
        <v>315</v>
      </c>
      <c r="I72" s="118">
        <v>2</v>
      </c>
      <c r="J72" s="48"/>
      <c r="K72" s="55"/>
      <c r="L72" s="52"/>
      <c r="M72" s="56">
        <v>0</v>
      </c>
      <c r="N72" s="57">
        <v>0</v>
      </c>
      <c r="O72" s="57" t="s">
        <v>677</v>
      </c>
      <c r="P72" s="57">
        <v>0</v>
      </c>
      <c r="Q72" s="38">
        <v>0</v>
      </c>
      <c r="R72" s="56" t="s">
        <v>677</v>
      </c>
      <c r="S72" s="40">
        <v>0</v>
      </c>
      <c r="T72" s="42">
        <v>0</v>
      </c>
      <c r="U72" s="58">
        <v>0</v>
      </c>
      <c r="V72" s="116">
        <v>2</v>
      </c>
      <c r="W72" s="44">
        <v>40</v>
      </c>
      <c r="X72" s="154">
        <v>20.888888888888889</v>
      </c>
      <c r="Y72" s="44">
        <v>30.444444444444443</v>
      </c>
      <c r="Z72" s="149">
        <v>13.044444444444446</v>
      </c>
      <c r="AA72" s="190"/>
      <c r="AB72" s="112"/>
      <c r="AC72" s="114"/>
      <c r="AD72" s="50"/>
      <c r="AE72" s="181"/>
      <c r="AF72" s="112"/>
      <c r="AG72" s="112"/>
      <c r="AH72" s="205"/>
      <c r="AI72" s="205"/>
      <c r="AJ72" s="207"/>
    </row>
    <row r="73" spans="1:36" s="51" customFormat="1" ht="20.100000000000001" hidden="1" customHeight="1" x14ac:dyDescent="0.3">
      <c r="A73" s="53" t="s">
        <v>209</v>
      </c>
      <c r="B73" s="34" t="s">
        <v>280</v>
      </c>
      <c r="C73" s="6"/>
      <c r="D73" s="263"/>
      <c r="E73" s="54" t="s">
        <v>73</v>
      </c>
      <c r="F73" s="35" t="s">
        <v>280</v>
      </c>
      <c r="G73" s="50" t="s">
        <v>280</v>
      </c>
      <c r="H73" s="216" t="s">
        <v>315</v>
      </c>
      <c r="I73" s="118">
        <v>3.7</v>
      </c>
      <c r="J73" s="48"/>
      <c r="K73" s="55"/>
      <c r="L73" s="52"/>
      <c r="M73" s="56">
        <v>0</v>
      </c>
      <c r="N73" s="57">
        <v>0</v>
      </c>
      <c r="O73" s="57" t="s">
        <v>677</v>
      </c>
      <c r="P73" s="57">
        <v>0</v>
      </c>
      <c r="Q73" s="38">
        <v>0</v>
      </c>
      <c r="R73" s="56" t="s">
        <v>677</v>
      </c>
      <c r="S73" s="40">
        <v>0</v>
      </c>
      <c r="T73" s="42">
        <v>0</v>
      </c>
      <c r="U73" s="58">
        <v>0</v>
      </c>
      <c r="V73" s="116">
        <v>3</v>
      </c>
      <c r="W73" s="44">
        <v>60</v>
      </c>
      <c r="X73" s="154">
        <v>22.222222222222218</v>
      </c>
      <c r="Y73" s="44">
        <v>41.111111111111107</v>
      </c>
      <c r="Z73" s="149">
        <v>22.611111111111111</v>
      </c>
      <c r="AA73" s="190"/>
      <c r="AB73" s="112"/>
      <c r="AC73" s="114"/>
      <c r="AD73" s="50"/>
      <c r="AE73" s="181"/>
      <c r="AF73" s="112"/>
      <c r="AG73" s="112"/>
      <c r="AH73" s="205"/>
      <c r="AI73" s="205"/>
      <c r="AJ73" s="207"/>
    </row>
    <row r="74" spans="1:36" s="47" customFormat="1" ht="19.5" hidden="1" customHeight="1" x14ac:dyDescent="0.3">
      <c r="A74" s="53" t="s">
        <v>210</v>
      </c>
      <c r="B74" s="34" t="s">
        <v>280</v>
      </c>
      <c r="C74" s="6"/>
      <c r="D74" s="263"/>
      <c r="E74" s="54" t="s">
        <v>74</v>
      </c>
      <c r="F74" s="35" t="s">
        <v>280</v>
      </c>
      <c r="G74" s="50" t="s">
        <v>280</v>
      </c>
      <c r="H74" s="216" t="s">
        <v>315</v>
      </c>
      <c r="I74" s="118">
        <v>4.7</v>
      </c>
      <c r="J74" s="48"/>
      <c r="K74" s="55"/>
      <c r="L74" s="52"/>
      <c r="M74" s="56">
        <v>0</v>
      </c>
      <c r="N74" s="57">
        <v>0</v>
      </c>
      <c r="O74" s="57" t="s">
        <v>677</v>
      </c>
      <c r="P74" s="57">
        <v>0</v>
      </c>
      <c r="Q74" s="38">
        <v>0</v>
      </c>
      <c r="R74" s="56" t="s">
        <v>677</v>
      </c>
      <c r="S74" s="40">
        <v>0</v>
      </c>
      <c r="T74" s="42">
        <v>0</v>
      </c>
      <c r="U74" s="58">
        <v>0</v>
      </c>
      <c r="V74" s="116">
        <v>2</v>
      </c>
      <c r="W74" s="44">
        <v>40</v>
      </c>
      <c r="X74" s="154">
        <v>36</v>
      </c>
      <c r="Y74" s="44">
        <v>38</v>
      </c>
      <c r="Z74" s="149">
        <v>27.3</v>
      </c>
      <c r="AA74" s="190"/>
      <c r="AB74" s="112"/>
      <c r="AC74" s="114"/>
      <c r="AD74" s="50"/>
      <c r="AE74" s="181"/>
      <c r="AF74" s="112"/>
      <c r="AG74" s="112"/>
      <c r="AH74" s="205"/>
      <c r="AI74" s="205"/>
      <c r="AJ74" s="207"/>
    </row>
    <row r="75" spans="1:36" s="51" customFormat="1" ht="20.100000000000001" hidden="1" customHeight="1" x14ac:dyDescent="0.3">
      <c r="A75" s="33" t="s">
        <v>368</v>
      </c>
      <c r="B75" s="34" t="s">
        <v>280</v>
      </c>
      <c r="C75" s="6"/>
      <c r="D75" s="262"/>
      <c r="E75" s="34" t="s">
        <v>75</v>
      </c>
      <c r="F75" s="35" t="s">
        <v>280</v>
      </c>
      <c r="G75" s="50" t="s">
        <v>280</v>
      </c>
      <c r="H75" s="216" t="s">
        <v>315</v>
      </c>
      <c r="I75" s="118">
        <v>5</v>
      </c>
      <c r="J75" s="48"/>
      <c r="K75" s="37"/>
      <c r="L75" s="38"/>
      <c r="M75" s="56">
        <v>0</v>
      </c>
      <c r="N75" s="40">
        <v>0</v>
      </c>
      <c r="O75" s="40" t="s">
        <v>677</v>
      </c>
      <c r="P75" s="57">
        <v>0</v>
      </c>
      <c r="Q75" s="38">
        <v>0</v>
      </c>
      <c r="R75" s="41" t="s">
        <v>677</v>
      </c>
      <c r="S75" s="40">
        <v>0</v>
      </c>
      <c r="T75" s="42">
        <v>0</v>
      </c>
      <c r="U75" s="43">
        <v>0</v>
      </c>
      <c r="V75" s="116">
        <v>3</v>
      </c>
      <c r="W75" s="44">
        <v>60</v>
      </c>
      <c r="X75" s="154">
        <v>34.777777777777779</v>
      </c>
      <c r="Y75" s="44">
        <v>47.388888888888886</v>
      </c>
      <c r="Z75" s="149">
        <v>29.738888888888891</v>
      </c>
      <c r="AA75" s="190"/>
      <c r="AB75" s="197"/>
      <c r="AC75" s="114"/>
      <c r="AD75" s="35"/>
      <c r="AE75" s="198"/>
      <c r="AF75" s="197"/>
      <c r="AG75" s="197"/>
      <c r="AH75" s="197"/>
      <c r="AI75" s="197"/>
      <c r="AJ75" s="193"/>
    </row>
    <row r="76" spans="1:36" s="51" customFormat="1" ht="20.100000000000001" hidden="1" customHeight="1" x14ac:dyDescent="0.3">
      <c r="A76" s="53" t="s">
        <v>211</v>
      </c>
      <c r="B76" s="34" t="s">
        <v>280</v>
      </c>
      <c r="C76" s="6"/>
      <c r="D76" s="263"/>
      <c r="E76" s="54" t="s">
        <v>25</v>
      </c>
      <c r="F76" s="35" t="s">
        <v>280</v>
      </c>
      <c r="G76" s="50" t="s">
        <v>314</v>
      </c>
      <c r="H76" s="216" t="s">
        <v>315</v>
      </c>
      <c r="I76" s="118">
        <v>4.4000000000000004</v>
      </c>
      <c r="J76" s="48"/>
      <c r="K76" s="55"/>
      <c r="L76" s="52"/>
      <c r="M76" s="56">
        <v>3</v>
      </c>
      <c r="N76" s="40">
        <v>2</v>
      </c>
      <c r="O76" s="40" t="s">
        <v>675</v>
      </c>
      <c r="P76" s="57">
        <v>2</v>
      </c>
      <c r="Q76" s="38">
        <v>77.777777777777771</v>
      </c>
      <c r="R76" s="56" t="s">
        <v>677</v>
      </c>
      <c r="S76" s="40">
        <v>0</v>
      </c>
      <c r="T76" s="42">
        <v>0</v>
      </c>
      <c r="U76" s="58">
        <v>0</v>
      </c>
      <c r="V76" s="116">
        <v>2.5</v>
      </c>
      <c r="W76" s="44">
        <v>50</v>
      </c>
      <c r="X76" s="154">
        <v>20.777777777777775</v>
      </c>
      <c r="Y76" s="44">
        <v>35.388888888888886</v>
      </c>
      <c r="Z76" s="149">
        <v>33.316666666666677</v>
      </c>
      <c r="AA76" s="190"/>
      <c r="AB76" s="112"/>
      <c r="AC76" s="114"/>
      <c r="AD76" s="50"/>
      <c r="AE76" s="181"/>
      <c r="AF76" s="112"/>
      <c r="AG76" s="112"/>
      <c r="AH76" s="205"/>
      <c r="AI76" s="205"/>
      <c r="AJ76" s="207"/>
    </row>
    <row r="77" spans="1:36" s="47" customFormat="1" ht="20.100000000000001" hidden="1" customHeight="1" x14ac:dyDescent="0.3">
      <c r="A77" s="53" t="s">
        <v>212</v>
      </c>
      <c r="B77" s="34" t="s">
        <v>280</v>
      </c>
      <c r="C77" s="6"/>
      <c r="D77" s="263"/>
      <c r="E77" s="54" t="s">
        <v>26</v>
      </c>
      <c r="F77" s="35" t="s">
        <v>280</v>
      </c>
      <c r="G77" s="50" t="s">
        <v>280</v>
      </c>
      <c r="H77" s="216" t="s">
        <v>315</v>
      </c>
      <c r="I77" s="118">
        <v>5</v>
      </c>
      <c r="J77" s="48"/>
      <c r="K77" s="55"/>
      <c r="L77" s="52"/>
      <c r="M77" s="56">
        <v>0</v>
      </c>
      <c r="N77" s="40">
        <v>2</v>
      </c>
      <c r="O77" s="40" t="s">
        <v>675</v>
      </c>
      <c r="P77" s="57">
        <v>2</v>
      </c>
      <c r="Q77" s="38">
        <v>44.444444444444443</v>
      </c>
      <c r="R77" s="56" t="s">
        <v>677</v>
      </c>
      <c r="S77" s="40">
        <v>0</v>
      </c>
      <c r="T77" s="42">
        <v>0</v>
      </c>
      <c r="U77" s="58">
        <v>8.33</v>
      </c>
      <c r="V77" s="116">
        <v>1.5</v>
      </c>
      <c r="W77" s="44">
        <v>30</v>
      </c>
      <c r="X77" s="154">
        <v>41.333333333333336</v>
      </c>
      <c r="Y77" s="44">
        <v>35.666666666666671</v>
      </c>
      <c r="Z77" s="149">
        <v>33.844111111111111</v>
      </c>
      <c r="AA77" s="190"/>
      <c r="AB77" s="112"/>
      <c r="AC77" s="114"/>
      <c r="AD77" s="50"/>
      <c r="AE77" s="181"/>
      <c r="AF77" s="112"/>
      <c r="AG77" s="112"/>
      <c r="AH77" s="205"/>
      <c r="AI77" s="205"/>
      <c r="AJ77" s="207"/>
    </row>
    <row r="78" spans="1:36" s="47" customFormat="1" ht="19.5" customHeight="1" x14ac:dyDescent="0.3">
      <c r="A78" s="33" t="s">
        <v>213</v>
      </c>
      <c r="B78" s="50" t="s">
        <v>280</v>
      </c>
      <c r="C78" s="513"/>
      <c r="D78" s="262">
        <v>4</v>
      </c>
      <c r="E78" s="34" t="s">
        <v>27</v>
      </c>
      <c r="F78" s="35" t="s">
        <v>280</v>
      </c>
      <c r="G78" s="50" t="s">
        <v>279</v>
      </c>
      <c r="H78" s="215" t="s">
        <v>314</v>
      </c>
      <c r="I78" s="118">
        <v>6.1</v>
      </c>
      <c r="J78" s="48"/>
      <c r="K78" s="37"/>
      <c r="L78" s="52"/>
      <c r="M78" s="41">
        <v>0</v>
      </c>
      <c r="N78" s="40">
        <v>2</v>
      </c>
      <c r="O78" s="40" t="s">
        <v>675</v>
      </c>
      <c r="P78" s="40">
        <v>2</v>
      </c>
      <c r="Q78" s="38">
        <v>44.444444444444443</v>
      </c>
      <c r="R78" s="41" t="s">
        <v>669</v>
      </c>
      <c r="S78" s="40">
        <v>1</v>
      </c>
      <c r="T78" s="42">
        <v>50</v>
      </c>
      <c r="U78" s="43">
        <v>91.67</v>
      </c>
      <c r="V78" s="116">
        <v>5</v>
      </c>
      <c r="W78" s="44">
        <v>100</v>
      </c>
      <c r="X78" s="154">
        <v>16.888888888888889</v>
      </c>
      <c r="Y78" s="44">
        <v>58.444444444444443</v>
      </c>
      <c r="Z78" s="149">
        <v>54.955888888888886</v>
      </c>
      <c r="AA78" s="190">
        <v>823000</v>
      </c>
      <c r="AB78" s="191">
        <v>552000</v>
      </c>
      <c r="AC78" s="114">
        <v>201624438</v>
      </c>
      <c r="AD78" s="114">
        <v>57757542</v>
      </c>
      <c r="AE78" s="186">
        <f>AD78/AC78</f>
        <v>0.28646101917466971</v>
      </c>
      <c r="AF78" s="114">
        <v>17014963</v>
      </c>
      <c r="AG78" s="192">
        <f>(AD78+AF78)/AC78</f>
        <v>0.37085040752847631</v>
      </c>
      <c r="AH78" s="114"/>
      <c r="AI78" s="114"/>
      <c r="AJ78" s="193"/>
    </row>
    <row r="79" spans="1:36" s="51" customFormat="1" ht="20.100000000000001" hidden="1" customHeight="1" x14ac:dyDescent="0.3">
      <c r="A79" s="33" t="s">
        <v>214</v>
      </c>
      <c r="B79" s="34" t="s">
        <v>280</v>
      </c>
      <c r="C79" s="6"/>
      <c r="D79" s="262"/>
      <c r="E79" s="34" t="s">
        <v>28</v>
      </c>
      <c r="F79" s="35" t="s">
        <v>279</v>
      </c>
      <c r="G79" s="50" t="s">
        <v>279</v>
      </c>
      <c r="H79" s="216" t="s">
        <v>315</v>
      </c>
      <c r="I79" s="118">
        <v>5.2</v>
      </c>
      <c r="J79" s="48"/>
      <c r="K79" s="37"/>
      <c r="L79" s="52"/>
      <c r="M79" s="41">
        <v>3</v>
      </c>
      <c r="N79" s="40">
        <v>2</v>
      </c>
      <c r="O79" s="40" t="s">
        <v>675</v>
      </c>
      <c r="P79" s="40">
        <v>2</v>
      </c>
      <c r="Q79" s="38">
        <v>77.777777777777771</v>
      </c>
      <c r="R79" s="41" t="s">
        <v>677</v>
      </c>
      <c r="S79" s="40">
        <v>0</v>
      </c>
      <c r="T79" s="42">
        <v>0</v>
      </c>
      <c r="U79" s="43">
        <v>0</v>
      </c>
      <c r="V79" s="116">
        <v>2.5</v>
      </c>
      <c r="W79" s="44">
        <v>50</v>
      </c>
      <c r="X79" s="154">
        <v>26.111111111111114</v>
      </c>
      <c r="Y79" s="44">
        <v>38.055555555555557</v>
      </c>
      <c r="Z79" s="149">
        <v>37.583333333333329</v>
      </c>
      <c r="AA79" s="190"/>
      <c r="AB79" s="201"/>
      <c r="AC79" s="114"/>
      <c r="AD79" s="50"/>
      <c r="AE79" s="202"/>
      <c r="AF79" s="46"/>
      <c r="AG79" s="46"/>
      <c r="AH79" s="46"/>
      <c r="AI79" s="46"/>
      <c r="AJ79" s="193"/>
    </row>
    <row r="80" spans="1:36" s="51" customFormat="1" ht="20.100000000000001" hidden="1" customHeight="1" x14ac:dyDescent="0.3">
      <c r="A80" s="53" t="s">
        <v>215</v>
      </c>
      <c r="B80" s="34" t="s">
        <v>280</v>
      </c>
      <c r="C80" s="6"/>
      <c r="D80" s="263"/>
      <c r="E80" s="54" t="s">
        <v>29</v>
      </c>
      <c r="F80" s="35" t="s">
        <v>280</v>
      </c>
      <c r="G80" s="50" t="s">
        <v>280</v>
      </c>
      <c r="H80" s="216" t="s">
        <v>315</v>
      </c>
      <c r="I80" s="118">
        <v>4.5</v>
      </c>
      <c r="J80" s="48"/>
      <c r="K80" s="55"/>
      <c r="L80" s="52"/>
      <c r="M80" s="56">
        <v>3</v>
      </c>
      <c r="N80" s="40">
        <v>2</v>
      </c>
      <c r="O80" s="40" t="s">
        <v>673</v>
      </c>
      <c r="P80" s="57">
        <v>0</v>
      </c>
      <c r="Q80" s="38">
        <v>55.555555555555557</v>
      </c>
      <c r="R80" s="41" t="s">
        <v>677</v>
      </c>
      <c r="S80" s="40">
        <v>0</v>
      </c>
      <c r="T80" s="42">
        <v>0</v>
      </c>
      <c r="U80" s="58">
        <v>0</v>
      </c>
      <c r="V80" s="116">
        <v>2</v>
      </c>
      <c r="W80" s="44">
        <v>40</v>
      </c>
      <c r="X80" s="154">
        <v>29.555555555555554</v>
      </c>
      <c r="Y80" s="44">
        <v>34.777777777777779</v>
      </c>
      <c r="Z80" s="149">
        <v>31.533333333333331</v>
      </c>
      <c r="AA80" s="190"/>
      <c r="AB80" s="112"/>
      <c r="AC80" s="114"/>
      <c r="AD80" s="50"/>
      <c r="AE80" s="181"/>
      <c r="AF80" s="112"/>
      <c r="AG80" s="112"/>
      <c r="AH80" s="205"/>
      <c r="AI80" s="205"/>
      <c r="AJ80" s="207"/>
    </row>
    <row r="81" spans="1:36" s="51" customFormat="1" ht="20.100000000000001" hidden="1" customHeight="1" x14ac:dyDescent="0.3">
      <c r="A81" s="53" t="s">
        <v>216</v>
      </c>
      <c r="B81" s="34" t="s">
        <v>280</v>
      </c>
      <c r="C81" s="6"/>
      <c r="D81" s="263"/>
      <c r="E81" s="54" t="s">
        <v>76</v>
      </c>
      <c r="F81" s="35" t="s">
        <v>280</v>
      </c>
      <c r="G81" s="50" t="s">
        <v>280</v>
      </c>
      <c r="H81" s="216" t="s">
        <v>315</v>
      </c>
      <c r="I81" s="118">
        <v>3.3</v>
      </c>
      <c r="J81" s="48"/>
      <c r="K81" s="55"/>
      <c r="L81" s="52"/>
      <c r="M81" s="56">
        <v>0</v>
      </c>
      <c r="N81" s="57">
        <v>0</v>
      </c>
      <c r="O81" s="57" t="s">
        <v>677</v>
      </c>
      <c r="P81" s="57">
        <v>0</v>
      </c>
      <c r="Q81" s="38">
        <v>0</v>
      </c>
      <c r="R81" s="41" t="s">
        <v>677</v>
      </c>
      <c r="S81" s="40">
        <v>0</v>
      </c>
      <c r="T81" s="42">
        <v>0</v>
      </c>
      <c r="U81" s="58">
        <v>0</v>
      </c>
      <c r="V81" s="116">
        <v>3</v>
      </c>
      <c r="W81" s="44">
        <v>60</v>
      </c>
      <c r="X81" s="154">
        <v>30.333333333333332</v>
      </c>
      <c r="Y81" s="44">
        <v>45.166666666666664</v>
      </c>
      <c r="Z81" s="149">
        <v>21.016666666666666</v>
      </c>
      <c r="AA81" s="190"/>
      <c r="AB81" s="112"/>
      <c r="AC81" s="114"/>
      <c r="AD81" s="50"/>
      <c r="AE81" s="181"/>
      <c r="AF81" s="112"/>
      <c r="AG81" s="112"/>
      <c r="AH81" s="205"/>
      <c r="AI81" s="205"/>
      <c r="AJ81" s="207"/>
    </row>
    <row r="82" spans="1:36" s="47" customFormat="1" ht="19.5" hidden="1" customHeight="1" x14ac:dyDescent="0.3">
      <c r="A82" s="53" t="s">
        <v>217</v>
      </c>
      <c r="B82" s="34" t="s">
        <v>280</v>
      </c>
      <c r="C82" s="6"/>
      <c r="D82" s="263"/>
      <c r="E82" s="54" t="s">
        <v>77</v>
      </c>
      <c r="F82" s="35" t="s">
        <v>280</v>
      </c>
      <c r="G82" s="50" t="s">
        <v>280</v>
      </c>
      <c r="H82" s="216" t="s">
        <v>315</v>
      </c>
      <c r="I82" s="118">
        <v>2.4</v>
      </c>
      <c r="J82" s="48"/>
      <c r="K82" s="55"/>
      <c r="L82" s="52"/>
      <c r="M82" s="56">
        <v>0</v>
      </c>
      <c r="N82" s="57">
        <v>0</v>
      </c>
      <c r="O82" s="57" t="s">
        <v>677</v>
      </c>
      <c r="P82" s="57">
        <v>0</v>
      </c>
      <c r="Q82" s="38">
        <v>0</v>
      </c>
      <c r="R82" s="41" t="s">
        <v>677</v>
      </c>
      <c r="S82" s="40">
        <v>0</v>
      </c>
      <c r="T82" s="42">
        <v>0</v>
      </c>
      <c r="U82" s="58">
        <v>0</v>
      </c>
      <c r="V82" s="116">
        <v>2.5</v>
      </c>
      <c r="W82" s="44">
        <v>50</v>
      </c>
      <c r="X82" s="177">
        <v>26.1</v>
      </c>
      <c r="Y82" s="44">
        <v>38.049999999999997</v>
      </c>
      <c r="Z82" s="149">
        <v>15.805000000000001</v>
      </c>
      <c r="AA82" s="190"/>
      <c r="AB82" s="112"/>
      <c r="AC82" s="114"/>
      <c r="AD82" s="50"/>
      <c r="AE82" s="181"/>
      <c r="AF82" s="112"/>
      <c r="AG82" s="112"/>
      <c r="AH82" s="205"/>
      <c r="AI82" s="205"/>
      <c r="AJ82" s="207"/>
    </row>
    <row r="83" spans="1:36" s="51" customFormat="1" ht="20.100000000000001" customHeight="1" x14ac:dyDescent="0.3">
      <c r="A83" s="33" t="s">
        <v>507</v>
      </c>
      <c r="B83" s="34" t="s">
        <v>279</v>
      </c>
      <c r="C83" s="513"/>
      <c r="D83" s="262">
        <v>6</v>
      </c>
      <c r="E83" s="34" t="s">
        <v>30</v>
      </c>
      <c r="F83" s="35" t="s">
        <v>280</v>
      </c>
      <c r="G83" s="50" t="s">
        <v>279</v>
      </c>
      <c r="H83" s="215" t="s">
        <v>314</v>
      </c>
      <c r="I83" s="118">
        <v>6.4</v>
      </c>
      <c r="J83" s="48"/>
      <c r="K83" s="37"/>
      <c r="L83" s="52"/>
      <c r="M83" s="41">
        <v>1</v>
      </c>
      <c r="N83" s="40">
        <v>2</v>
      </c>
      <c r="O83" s="40" t="s">
        <v>675</v>
      </c>
      <c r="P83" s="40">
        <v>2</v>
      </c>
      <c r="Q83" s="38">
        <v>55.555555555555557</v>
      </c>
      <c r="R83" s="41" t="s">
        <v>669</v>
      </c>
      <c r="S83" s="40">
        <v>1</v>
      </c>
      <c r="T83" s="42">
        <v>50</v>
      </c>
      <c r="U83" s="43">
        <v>33.33</v>
      </c>
      <c r="V83" s="116">
        <v>3.6666666666666665</v>
      </c>
      <c r="W83" s="44">
        <v>73.333333333333329</v>
      </c>
      <c r="X83" s="154">
        <v>30.111111111111111</v>
      </c>
      <c r="Y83" s="44">
        <v>51.722222222222221</v>
      </c>
      <c r="Z83" s="149">
        <v>51.060777777777773</v>
      </c>
      <c r="AA83" s="190">
        <v>3200000</v>
      </c>
      <c r="AB83" s="191">
        <v>2300000</v>
      </c>
      <c r="AC83" s="114">
        <v>296499705</v>
      </c>
      <c r="AD83" s="114">
        <v>75771322</v>
      </c>
      <c r="AE83" s="186">
        <f>AD83/AC83</f>
        <v>0.25555277365284396</v>
      </c>
      <c r="AF83" s="114">
        <v>41450552</v>
      </c>
      <c r="AG83" s="192">
        <f>(AD83+AF83)/AC83</f>
        <v>0.39535241358840473</v>
      </c>
      <c r="AH83" s="114"/>
      <c r="AI83" s="114"/>
      <c r="AJ83" s="193"/>
    </row>
    <row r="84" spans="1:36" s="47" customFormat="1" ht="20.100000000000001" hidden="1" customHeight="1" x14ac:dyDescent="0.3">
      <c r="A84" s="53" t="s">
        <v>218</v>
      </c>
      <c r="B84" s="34" t="s">
        <v>280</v>
      </c>
      <c r="C84" s="6"/>
      <c r="D84" s="263"/>
      <c r="E84" s="54" t="s">
        <v>128</v>
      </c>
      <c r="F84" s="35" t="s">
        <v>280</v>
      </c>
      <c r="G84" s="50" t="s">
        <v>280</v>
      </c>
      <c r="H84" s="216" t="s">
        <v>315</v>
      </c>
      <c r="I84" s="118">
        <v>4.0999999999999996</v>
      </c>
      <c r="J84" s="48"/>
      <c r="K84" s="55"/>
      <c r="L84" s="52"/>
      <c r="M84" s="56">
        <v>0</v>
      </c>
      <c r="N84" s="57">
        <v>0</v>
      </c>
      <c r="O84" s="57" t="s">
        <v>677</v>
      </c>
      <c r="P84" s="57">
        <v>0</v>
      </c>
      <c r="Q84" s="38">
        <v>0</v>
      </c>
      <c r="R84" s="41" t="s">
        <v>677</v>
      </c>
      <c r="S84" s="40">
        <v>0</v>
      </c>
      <c r="T84" s="42">
        <v>0</v>
      </c>
      <c r="U84" s="58">
        <v>0</v>
      </c>
      <c r="V84" s="116">
        <v>1</v>
      </c>
      <c r="W84" s="44">
        <v>20</v>
      </c>
      <c r="X84" s="177">
        <v>26.1</v>
      </c>
      <c r="Y84" s="44">
        <v>23.05</v>
      </c>
      <c r="Z84" s="149">
        <v>22.805</v>
      </c>
      <c r="AA84" s="190"/>
      <c r="AB84" s="112"/>
      <c r="AC84" s="114"/>
      <c r="AD84" s="50"/>
      <c r="AE84" s="181"/>
      <c r="AF84" s="112"/>
      <c r="AG84" s="112"/>
      <c r="AH84" s="205"/>
      <c r="AI84" s="205"/>
      <c r="AJ84" s="207"/>
    </row>
    <row r="85" spans="1:36" s="51" customFormat="1" ht="20.100000000000001" hidden="1" customHeight="1" x14ac:dyDescent="0.3">
      <c r="A85" s="33" t="s">
        <v>503</v>
      </c>
      <c r="B85" s="34" t="s">
        <v>280</v>
      </c>
      <c r="C85" s="6"/>
      <c r="D85" s="262"/>
      <c r="E85" s="34" t="s">
        <v>31</v>
      </c>
      <c r="F85" s="35" t="s">
        <v>280</v>
      </c>
      <c r="G85" s="50" t="s">
        <v>280</v>
      </c>
      <c r="H85" s="216" t="s">
        <v>315</v>
      </c>
      <c r="I85" s="118">
        <v>5.9</v>
      </c>
      <c r="J85" s="48"/>
      <c r="K85" s="37"/>
      <c r="L85" s="52"/>
      <c r="M85" s="41">
        <v>0</v>
      </c>
      <c r="N85" s="40">
        <v>2</v>
      </c>
      <c r="O85" s="40" t="s">
        <v>675</v>
      </c>
      <c r="P85" s="57">
        <v>0</v>
      </c>
      <c r="Q85" s="38">
        <v>22.222222222222221</v>
      </c>
      <c r="R85" s="41" t="s">
        <v>677</v>
      </c>
      <c r="S85" s="40">
        <v>0</v>
      </c>
      <c r="T85" s="42">
        <v>0</v>
      </c>
      <c r="U85" s="43">
        <v>0</v>
      </c>
      <c r="V85" s="116">
        <v>3</v>
      </c>
      <c r="W85" s="44">
        <v>60</v>
      </c>
      <c r="X85" s="154">
        <v>17.555555555555557</v>
      </c>
      <c r="Y85" s="44">
        <v>38.777777777777779</v>
      </c>
      <c r="Z85" s="149">
        <v>35.6</v>
      </c>
      <c r="AA85" s="190"/>
      <c r="AB85" s="114"/>
      <c r="AC85" s="114"/>
      <c r="AD85" s="50"/>
      <c r="AE85" s="196"/>
      <c r="AF85" s="114"/>
      <c r="AG85" s="114"/>
      <c r="AH85" s="114"/>
      <c r="AI85" s="114"/>
      <c r="AJ85" s="193"/>
    </row>
    <row r="86" spans="1:36" s="51" customFormat="1" ht="20.100000000000001" hidden="1" customHeight="1" x14ac:dyDescent="0.3">
      <c r="A86" s="53" t="s">
        <v>219</v>
      </c>
      <c r="B86" s="34" t="s">
        <v>280</v>
      </c>
      <c r="C86" s="6"/>
      <c r="D86" s="263"/>
      <c r="E86" s="54" t="s">
        <v>32</v>
      </c>
      <c r="F86" s="35" t="s">
        <v>280</v>
      </c>
      <c r="G86" s="50" t="s">
        <v>280</v>
      </c>
      <c r="H86" s="216" t="s">
        <v>315</v>
      </c>
      <c r="I86" s="118">
        <v>2.1</v>
      </c>
      <c r="J86" s="48"/>
      <c r="K86" s="55"/>
      <c r="L86" s="52"/>
      <c r="M86" s="41">
        <v>0</v>
      </c>
      <c r="N86" s="57">
        <v>0</v>
      </c>
      <c r="O86" s="57" t="s">
        <v>677</v>
      </c>
      <c r="P86" s="57">
        <v>0</v>
      </c>
      <c r="Q86" s="38">
        <v>0</v>
      </c>
      <c r="R86" s="41" t="s">
        <v>677</v>
      </c>
      <c r="S86" s="40">
        <v>0</v>
      </c>
      <c r="T86" s="42">
        <v>0</v>
      </c>
      <c r="U86" s="58">
        <v>0</v>
      </c>
      <c r="V86" s="116">
        <v>2</v>
      </c>
      <c r="W86" s="44">
        <v>40</v>
      </c>
      <c r="X86" s="154">
        <v>11.111111111111112</v>
      </c>
      <c r="Y86" s="44">
        <v>25.555555555555557</v>
      </c>
      <c r="Z86" s="149">
        <v>13.055555555555554</v>
      </c>
      <c r="AA86" s="190"/>
      <c r="AB86" s="112"/>
      <c r="AC86" s="114"/>
      <c r="AD86" s="50"/>
      <c r="AE86" s="181"/>
      <c r="AF86" s="112"/>
      <c r="AG86" s="112"/>
      <c r="AH86" s="205"/>
      <c r="AI86" s="205"/>
      <c r="AJ86" s="207"/>
    </row>
    <row r="87" spans="1:36" s="51" customFormat="1" ht="20.100000000000001" hidden="1" customHeight="1" x14ac:dyDescent="0.3">
      <c r="A87" s="53" t="s">
        <v>220</v>
      </c>
      <c r="B87" s="34" t="s">
        <v>280</v>
      </c>
      <c r="C87" s="6"/>
      <c r="D87" s="263"/>
      <c r="E87" s="54" t="s">
        <v>118</v>
      </c>
      <c r="F87" s="35" t="s">
        <v>280</v>
      </c>
      <c r="G87" s="50" t="s">
        <v>280</v>
      </c>
      <c r="H87" s="216" t="s">
        <v>315</v>
      </c>
      <c r="I87" s="118">
        <v>5.0999999999999996</v>
      </c>
      <c r="J87" s="48"/>
      <c r="K87" s="55"/>
      <c r="L87" s="52"/>
      <c r="M87" s="41">
        <v>0</v>
      </c>
      <c r="N87" s="57">
        <v>0</v>
      </c>
      <c r="O87" s="57" t="s">
        <v>677</v>
      </c>
      <c r="P87" s="57">
        <v>0</v>
      </c>
      <c r="Q87" s="38">
        <v>0</v>
      </c>
      <c r="R87" s="41" t="s">
        <v>677</v>
      </c>
      <c r="S87" s="40">
        <v>0</v>
      </c>
      <c r="T87" s="42">
        <v>0</v>
      </c>
      <c r="U87" s="58">
        <v>0</v>
      </c>
      <c r="V87" s="116">
        <v>4</v>
      </c>
      <c r="W87" s="44">
        <v>80</v>
      </c>
      <c r="X87" s="154">
        <v>22.888888888888889</v>
      </c>
      <c r="Y87" s="44">
        <v>51.444444444444443</v>
      </c>
      <c r="Z87" s="149">
        <v>30.644444444444439</v>
      </c>
      <c r="AA87" s="190"/>
      <c r="AB87" s="112"/>
      <c r="AC87" s="114"/>
      <c r="AD87" s="50"/>
      <c r="AE87" s="181"/>
      <c r="AF87" s="112"/>
      <c r="AG87" s="112"/>
      <c r="AH87" s="205"/>
      <c r="AI87" s="205"/>
      <c r="AJ87" s="207"/>
    </row>
    <row r="88" spans="1:36" s="51" customFormat="1" ht="20.100000000000001" hidden="1" customHeight="1" x14ac:dyDescent="0.3">
      <c r="A88" s="53" t="s">
        <v>221</v>
      </c>
      <c r="B88" s="34" t="s">
        <v>280</v>
      </c>
      <c r="C88" s="6"/>
      <c r="D88" s="263"/>
      <c r="E88" s="54" t="s">
        <v>129</v>
      </c>
      <c r="F88" s="35" t="s">
        <v>280</v>
      </c>
      <c r="G88" s="50" t="s">
        <v>280</v>
      </c>
      <c r="H88" s="216" t="s">
        <v>315</v>
      </c>
      <c r="I88" s="118">
        <v>4.3</v>
      </c>
      <c r="J88" s="48"/>
      <c r="K88" s="55"/>
      <c r="L88" s="52"/>
      <c r="M88" s="41">
        <v>0</v>
      </c>
      <c r="N88" s="57">
        <v>0</v>
      </c>
      <c r="O88" s="57" t="s">
        <v>677</v>
      </c>
      <c r="P88" s="57">
        <v>0</v>
      </c>
      <c r="Q88" s="38">
        <v>0</v>
      </c>
      <c r="R88" s="41" t="s">
        <v>677</v>
      </c>
      <c r="S88" s="40">
        <v>0</v>
      </c>
      <c r="T88" s="42">
        <v>0</v>
      </c>
      <c r="U88" s="58">
        <v>0</v>
      </c>
      <c r="V88" s="116">
        <v>1</v>
      </c>
      <c r="W88" s="44">
        <v>20</v>
      </c>
      <c r="X88" s="177">
        <v>26.1</v>
      </c>
      <c r="Y88" s="44">
        <v>23.05</v>
      </c>
      <c r="Z88" s="149">
        <v>23.805</v>
      </c>
      <c r="AA88" s="190"/>
      <c r="AB88" s="112"/>
      <c r="AC88" s="114"/>
      <c r="AD88" s="50"/>
      <c r="AE88" s="181"/>
      <c r="AF88" s="112"/>
      <c r="AG88" s="112"/>
      <c r="AH88" s="205"/>
      <c r="AI88" s="205"/>
      <c r="AJ88" s="207"/>
    </row>
    <row r="89" spans="1:36" s="51" customFormat="1" ht="20.100000000000001" hidden="1" customHeight="1" x14ac:dyDescent="0.3">
      <c r="A89" s="53" t="s">
        <v>222</v>
      </c>
      <c r="B89" s="34" t="s">
        <v>280</v>
      </c>
      <c r="C89" s="6"/>
      <c r="D89" s="263"/>
      <c r="E89" s="54" t="s">
        <v>100</v>
      </c>
      <c r="F89" s="35" t="s">
        <v>280</v>
      </c>
      <c r="G89" s="50" t="s">
        <v>280</v>
      </c>
      <c r="H89" s="216" t="s">
        <v>315</v>
      </c>
      <c r="I89" s="118">
        <v>2.9</v>
      </c>
      <c r="J89" s="48"/>
      <c r="K89" s="55"/>
      <c r="L89" s="52"/>
      <c r="M89" s="41">
        <v>0</v>
      </c>
      <c r="N89" s="57">
        <v>0</v>
      </c>
      <c r="O89" s="57" t="s">
        <v>677</v>
      </c>
      <c r="P89" s="57">
        <v>0</v>
      </c>
      <c r="Q89" s="38">
        <v>0</v>
      </c>
      <c r="R89" s="41" t="s">
        <v>677</v>
      </c>
      <c r="S89" s="40">
        <v>0</v>
      </c>
      <c r="T89" s="42">
        <v>0</v>
      </c>
      <c r="U89" s="58">
        <v>0</v>
      </c>
      <c r="V89" s="116">
        <v>2.5</v>
      </c>
      <c r="W89" s="44">
        <v>50</v>
      </c>
      <c r="X89" s="154">
        <v>25.888888888888886</v>
      </c>
      <c r="Y89" s="44">
        <v>37.944444444444443</v>
      </c>
      <c r="Z89" s="149">
        <v>18.294444444444444</v>
      </c>
      <c r="AA89" s="190"/>
      <c r="AB89" s="112"/>
      <c r="AC89" s="114"/>
      <c r="AD89" s="50"/>
      <c r="AE89" s="181"/>
      <c r="AF89" s="112"/>
      <c r="AG89" s="112"/>
      <c r="AH89" s="205"/>
      <c r="AI89" s="205"/>
      <c r="AJ89" s="207"/>
    </row>
    <row r="90" spans="1:36" s="51" customFormat="1" ht="20.100000000000001" hidden="1" customHeight="1" x14ac:dyDescent="0.3">
      <c r="A90" s="53" t="s">
        <v>223</v>
      </c>
      <c r="B90" s="34" t="s">
        <v>280</v>
      </c>
      <c r="C90" s="6"/>
      <c r="D90" s="263"/>
      <c r="E90" s="54" t="s">
        <v>78</v>
      </c>
      <c r="F90" s="35" t="s">
        <v>280</v>
      </c>
      <c r="G90" s="50" t="s">
        <v>280</v>
      </c>
      <c r="H90" s="216" t="s">
        <v>315</v>
      </c>
      <c r="I90" s="118">
        <v>3.4</v>
      </c>
      <c r="J90" s="48"/>
      <c r="K90" s="55"/>
      <c r="L90" s="52"/>
      <c r="M90" s="41">
        <v>0</v>
      </c>
      <c r="N90" s="57">
        <v>0</v>
      </c>
      <c r="O90" s="57" t="s">
        <v>677</v>
      </c>
      <c r="P90" s="57">
        <v>0</v>
      </c>
      <c r="Q90" s="38">
        <v>0</v>
      </c>
      <c r="R90" s="41" t="s">
        <v>677</v>
      </c>
      <c r="S90" s="40">
        <v>0</v>
      </c>
      <c r="T90" s="42">
        <v>0</v>
      </c>
      <c r="U90" s="58">
        <v>0</v>
      </c>
      <c r="V90" s="116">
        <v>2.5</v>
      </c>
      <c r="W90" s="44">
        <v>50</v>
      </c>
      <c r="X90" s="154">
        <v>17.222222222222221</v>
      </c>
      <c r="Y90" s="44">
        <v>33.611111111111114</v>
      </c>
      <c r="Z90" s="149">
        <v>20.361111111111111</v>
      </c>
      <c r="AA90" s="190"/>
      <c r="AB90" s="112"/>
      <c r="AC90" s="114"/>
      <c r="AD90" s="50"/>
      <c r="AE90" s="181"/>
      <c r="AF90" s="112"/>
      <c r="AG90" s="112"/>
      <c r="AH90" s="205"/>
      <c r="AI90" s="205"/>
      <c r="AJ90" s="207"/>
    </row>
    <row r="91" spans="1:36" s="51" customFormat="1" ht="20.100000000000001" hidden="1" customHeight="1" x14ac:dyDescent="0.3">
      <c r="A91" s="53" t="s">
        <v>224</v>
      </c>
      <c r="B91" s="34" t="s">
        <v>280</v>
      </c>
      <c r="C91" s="6"/>
      <c r="D91" s="263"/>
      <c r="E91" s="54" t="s">
        <v>101</v>
      </c>
      <c r="F91" s="35" t="s">
        <v>280</v>
      </c>
      <c r="G91" s="50" t="s">
        <v>280</v>
      </c>
      <c r="H91" s="216" t="s">
        <v>315</v>
      </c>
      <c r="I91" s="118">
        <v>2.2999999999999998</v>
      </c>
      <c r="J91" s="48"/>
      <c r="K91" s="55"/>
      <c r="L91" s="52"/>
      <c r="M91" s="41">
        <v>0</v>
      </c>
      <c r="N91" s="57">
        <v>0</v>
      </c>
      <c r="O91" s="57" t="s">
        <v>677</v>
      </c>
      <c r="P91" s="57">
        <v>0</v>
      </c>
      <c r="Q91" s="38">
        <v>0</v>
      </c>
      <c r="R91" s="41" t="s">
        <v>677</v>
      </c>
      <c r="S91" s="40">
        <v>0</v>
      </c>
      <c r="T91" s="42">
        <v>0</v>
      </c>
      <c r="U91" s="58">
        <v>0</v>
      </c>
      <c r="V91" s="116">
        <v>1.5</v>
      </c>
      <c r="W91" s="44">
        <v>30</v>
      </c>
      <c r="X91" s="177">
        <v>26.1</v>
      </c>
      <c r="Y91" s="44">
        <v>28.05</v>
      </c>
      <c r="Z91" s="149">
        <v>14.304999999999998</v>
      </c>
      <c r="AA91" s="190"/>
      <c r="AB91" s="112"/>
      <c r="AC91" s="114"/>
      <c r="AD91" s="35"/>
      <c r="AE91" s="181"/>
      <c r="AF91" s="112"/>
      <c r="AG91" s="112"/>
      <c r="AH91" s="205"/>
      <c r="AI91" s="205"/>
      <c r="AJ91" s="207"/>
    </row>
    <row r="92" spans="1:36" s="51" customFormat="1" ht="20.100000000000001" hidden="1" customHeight="1" x14ac:dyDescent="0.3">
      <c r="A92" s="53" t="s">
        <v>225</v>
      </c>
      <c r="B92" s="34" t="s">
        <v>280</v>
      </c>
      <c r="C92" s="6"/>
      <c r="D92" s="263"/>
      <c r="E92" s="54" t="s">
        <v>33</v>
      </c>
      <c r="F92" s="35" t="s">
        <v>280</v>
      </c>
      <c r="G92" s="50" t="s">
        <v>280</v>
      </c>
      <c r="H92" s="216" t="s">
        <v>315</v>
      </c>
      <c r="I92" s="118">
        <v>4.0999999999999996</v>
      </c>
      <c r="J92" s="48"/>
      <c r="K92" s="55"/>
      <c r="L92" s="52"/>
      <c r="M92" s="41">
        <v>0</v>
      </c>
      <c r="N92" s="57">
        <v>0</v>
      </c>
      <c r="O92" s="57" t="s">
        <v>677</v>
      </c>
      <c r="P92" s="57">
        <v>0</v>
      </c>
      <c r="Q92" s="38">
        <v>0</v>
      </c>
      <c r="R92" s="41" t="s">
        <v>677</v>
      </c>
      <c r="S92" s="40">
        <v>0</v>
      </c>
      <c r="T92" s="42">
        <v>0</v>
      </c>
      <c r="U92" s="58">
        <v>0</v>
      </c>
      <c r="V92" s="116">
        <v>2.3333333333333335</v>
      </c>
      <c r="W92" s="44">
        <v>46.666666666666671</v>
      </c>
      <c r="X92" s="154">
        <v>18.555555555555554</v>
      </c>
      <c r="Y92" s="44">
        <v>32.611111111111114</v>
      </c>
      <c r="Z92" s="149">
        <v>23.761111111111109</v>
      </c>
      <c r="AA92" s="190"/>
      <c r="AB92" s="112"/>
      <c r="AC92" s="114"/>
      <c r="AD92" s="50"/>
      <c r="AE92" s="181"/>
      <c r="AF92" s="112"/>
      <c r="AG92" s="112"/>
      <c r="AH92" s="205"/>
      <c r="AI92" s="205"/>
      <c r="AJ92" s="207"/>
    </row>
    <row r="93" spans="1:36" s="47" customFormat="1" ht="20.100000000000001" hidden="1" customHeight="1" x14ac:dyDescent="0.3">
      <c r="A93" s="53" t="s">
        <v>226</v>
      </c>
      <c r="B93" s="34" t="s">
        <v>280</v>
      </c>
      <c r="C93" s="6"/>
      <c r="D93" s="263"/>
      <c r="E93" s="54" t="s">
        <v>34</v>
      </c>
      <c r="F93" s="35" t="s">
        <v>280</v>
      </c>
      <c r="G93" s="50" t="s">
        <v>280</v>
      </c>
      <c r="H93" s="216" t="s">
        <v>315</v>
      </c>
      <c r="I93" s="118">
        <v>6.1</v>
      </c>
      <c r="J93" s="48"/>
      <c r="K93" s="178" t="s">
        <v>773</v>
      </c>
      <c r="L93" s="162">
        <v>100</v>
      </c>
      <c r="M93" s="56">
        <v>3</v>
      </c>
      <c r="N93" s="40">
        <v>2</v>
      </c>
      <c r="O93" s="40" t="s">
        <v>675</v>
      </c>
      <c r="P93" s="57">
        <v>2</v>
      </c>
      <c r="Q93" s="38">
        <v>77.777777777777771</v>
      </c>
      <c r="R93" s="56" t="s">
        <v>669</v>
      </c>
      <c r="S93" s="40">
        <v>1</v>
      </c>
      <c r="T93" s="42">
        <v>50</v>
      </c>
      <c r="U93" s="58">
        <v>16.670000000000002</v>
      </c>
      <c r="V93" s="116">
        <v>2.6666666666666665</v>
      </c>
      <c r="W93" s="44">
        <v>53.333333333333329</v>
      </c>
      <c r="X93" s="154">
        <v>18.333333333333332</v>
      </c>
      <c r="Y93" s="44">
        <v>35.833333333333329</v>
      </c>
      <c r="Z93" s="149">
        <v>58.528111111111116</v>
      </c>
      <c r="AA93" s="190"/>
      <c r="AB93" s="112"/>
      <c r="AC93" s="114"/>
      <c r="AD93" s="50"/>
      <c r="AE93" s="186"/>
      <c r="AF93" s="112"/>
      <c r="AG93" s="112"/>
      <c r="AH93" s="205"/>
      <c r="AI93" s="205"/>
      <c r="AJ93" s="207"/>
    </row>
    <row r="94" spans="1:36" s="51" customFormat="1" ht="20.100000000000001" customHeight="1" x14ac:dyDescent="0.3">
      <c r="A94" s="33" t="s">
        <v>490</v>
      </c>
      <c r="B94" s="50" t="s">
        <v>280</v>
      </c>
      <c r="C94" s="513"/>
      <c r="D94" s="262">
        <v>2</v>
      </c>
      <c r="E94" s="34" t="s">
        <v>79</v>
      </c>
      <c r="F94" s="35" t="s">
        <v>280</v>
      </c>
      <c r="G94" s="50" t="s">
        <v>279</v>
      </c>
      <c r="H94" s="215" t="s">
        <v>314</v>
      </c>
      <c r="I94" s="118">
        <v>6.4</v>
      </c>
      <c r="J94" s="36" t="s">
        <v>751</v>
      </c>
      <c r="K94" s="37" t="s">
        <v>753</v>
      </c>
      <c r="L94" s="38">
        <v>33</v>
      </c>
      <c r="M94" s="41">
        <v>0</v>
      </c>
      <c r="N94" s="40">
        <v>2</v>
      </c>
      <c r="O94" s="40" t="s">
        <v>675</v>
      </c>
      <c r="P94" s="40">
        <v>2</v>
      </c>
      <c r="Q94" s="38">
        <v>44.444444444444443</v>
      </c>
      <c r="R94" s="41" t="s">
        <v>669</v>
      </c>
      <c r="S94" s="40">
        <v>1</v>
      </c>
      <c r="T94" s="42">
        <v>50</v>
      </c>
      <c r="U94" s="43">
        <v>25</v>
      </c>
      <c r="V94" s="116">
        <v>5</v>
      </c>
      <c r="W94" s="44">
        <v>100</v>
      </c>
      <c r="X94" s="154">
        <v>39.222222222222221</v>
      </c>
      <c r="Y94" s="44">
        <v>69.611111111111114</v>
      </c>
      <c r="Z94" s="149">
        <v>54.205555555555556</v>
      </c>
      <c r="AA94" s="190">
        <v>941000</v>
      </c>
      <c r="AB94" s="191">
        <v>941000</v>
      </c>
      <c r="AC94" s="114">
        <v>202200000</v>
      </c>
      <c r="AD94" s="114">
        <v>99389602</v>
      </c>
      <c r="AE94" s="186">
        <f>AD94/AC94</f>
        <v>0.49154105835806133</v>
      </c>
      <c r="AF94" s="114">
        <v>18332686</v>
      </c>
      <c r="AG94" s="192">
        <f>(AD94+AF94)/AC94</f>
        <v>0.5822071612265084</v>
      </c>
      <c r="AH94" s="114"/>
      <c r="AI94" s="114"/>
      <c r="AJ94" s="193"/>
    </row>
    <row r="95" spans="1:36" s="51" customFormat="1" ht="20.100000000000001" hidden="1" customHeight="1" x14ac:dyDescent="0.3">
      <c r="A95" s="53" t="s">
        <v>227</v>
      </c>
      <c r="B95" s="34" t="s">
        <v>280</v>
      </c>
      <c r="C95" s="6"/>
      <c r="D95" s="263"/>
      <c r="E95" s="54" t="s">
        <v>35</v>
      </c>
      <c r="F95" s="35" t="s">
        <v>280</v>
      </c>
      <c r="G95" s="50" t="s">
        <v>280</v>
      </c>
      <c r="H95" s="216" t="s">
        <v>315</v>
      </c>
      <c r="I95" s="118">
        <v>4</v>
      </c>
      <c r="J95" s="48"/>
      <c r="K95" s="55"/>
      <c r="L95" s="52"/>
      <c r="M95" s="41">
        <v>0</v>
      </c>
      <c r="N95" s="57">
        <v>0</v>
      </c>
      <c r="O95" s="57" t="s">
        <v>677</v>
      </c>
      <c r="P95" s="57">
        <v>0</v>
      </c>
      <c r="Q95" s="38">
        <v>0</v>
      </c>
      <c r="R95" s="56" t="s">
        <v>677</v>
      </c>
      <c r="S95" s="40">
        <v>0</v>
      </c>
      <c r="T95" s="42">
        <v>0</v>
      </c>
      <c r="U95" s="58">
        <v>0</v>
      </c>
      <c r="V95" s="116">
        <v>1.5</v>
      </c>
      <c r="W95" s="44">
        <v>30</v>
      </c>
      <c r="X95" s="154">
        <v>29.666666666666668</v>
      </c>
      <c r="Y95" s="44">
        <v>29.833333333333336</v>
      </c>
      <c r="Z95" s="149">
        <v>22.983333333333334</v>
      </c>
      <c r="AA95" s="190"/>
      <c r="AB95" s="112"/>
      <c r="AC95" s="114"/>
      <c r="AD95" s="50"/>
      <c r="AE95" s="181"/>
      <c r="AF95" s="112"/>
      <c r="AG95" s="112"/>
      <c r="AH95" s="205"/>
      <c r="AI95" s="205"/>
      <c r="AJ95" s="207"/>
    </row>
    <row r="96" spans="1:36" s="51" customFormat="1" ht="20.100000000000001" hidden="1" customHeight="1" x14ac:dyDescent="0.3">
      <c r="A96" s="53" t="s">
        <v>228</v>
      </c>
      <c r="B96" s="34" t="s">
        <v>280</v>
      </c>
      <c r="C96" s="6"/>
      <c r="D96" s="263"/>
      <c r="E96" s="54" t="s">
        <v>130</v>
      </c>
      <c r="F96" s="35" t="s">
        <v>280</v>
      </c>
      <c r="G96" s="50" t="s">
        <v>280</v>
      </c>
      <c r="H96" s="216" t="s">
        <v>315</v>
      </c>
      <c r="I96" s="118">
        <v>3.3</v>
      </c>
      <c r="J96" s="48"/>
      <c r="K96" s="55"/>
      <c r="L96" s="52"/>
      <c r="M96" s="41">
        <v>0</v>
      </c>
      <c r="N96" s="57">
        <v>0</v>
      </c>
      <c r="O96" s="57" t="s">
        <v>677</v>
      </c>
      <c r="P96" s="57">
        <v>0</v>
      </c>
      <c r="Q96" s="38">
        <v>0</v>
      </c>
      <c r="R96" s="56" t="s">
        <v>677</v>
      </c>
      <c r="S96" s="40">
        <v>0</v>
      </c>
      <c r="T96" s="42">
        <v>0</v>
      </c>
      <c r="U96" s="58">
        <v>0</v>
      </c>
      <c r="V96" s="116">
        <v>1.5</v>
      </c>
      <c r="W96" s="44">
        <v>30</v>
      </c>
      <c r="X96" s="177">
        <v>26.1</v>
      </c>
      <c r="Y96" s="44">
        <v>28.05</v>
      </c>
      <c r="Z96" s="149">
        <v>19.305</v>
      </c>
      <c r="AA96" s="190"/>
      <c r="AB96" s="112"/>
      <c r="AC96" s="114"/>
      <c r="AD96" s="50"/>
      <c r="AE96" s="181"/>
      <c r="AF96" s="112"/>
      <c r="AG96" s="112"/>
      <c r="AH96" s="205"/>
      <c r="AI96" s="205"/>
      <c r="AJ96" s="207"/>
    </row>
    <row r="97" spans="1:36" s="51" customFormat="1" ht="20.100000000000001" hidden="1" customHeight="1" x14ac:dyDescent="0.3">
      <c r="A97" s="53" t="s">
        <v>229</v>
      </c>
      <c r="B97" s="34" t="s">
        <v>280</v>
      </c>
      <c r="C97" s="6"/>
      <c r="D97" s="263"/>
      <c r="E97" s="54" t="s">
        <v>80</v>
      </c>
      <c r="F97" s="35" t="s">
        <v>280</v>
      </c>
      <c r="G97" s="50" t="s">
        <v>280</v>
      </c>
      <c r="H97" s="216" t="s">
        <v>315</v>
      </c>
      <c r="I97" s="118">
        <v>5.2</v>
      </c>
      <c r="J97" s="48"/>
      <c r="K97" s="55"/>
      <c r="L97" s="52"/>
      <c r="M97" s="41">
        <v>0</v>
      </c>
      <c r="N97" s="57">
        <v>0</v>
      </c>
      <c r="O97" s="57" t="s">
        <v>677</v>
      </c>
      <c r="P97" s="57">
        <v>2</v>
      </c>
      <c r="Q97" s="38">
        <v>22.222222222222221</v>
      </c>
      <c r="R97" s="56" t="s">
        <v>677</v>
      </c>
      <c r="S97" s="40">
        <v>0</v>
      </c>
      <c r="T97" s="42">
        <v>0</v>
      </c>
      <c r="U97" s="58">
        <v>0</v>
      </c>
      <c r="V97" s="116">
        <v>2.3333333333333335</v>
      </c>
      <c r="W97" s="44">
        <v>46.666666666666671</v>
      </c>
      <c r="X97" s="154">
        <v>37.55555555555555</v>
      </c>
      <c r="Y97" s="44">
        <v>42.111111111111114</v>
      </c>
      <c r="Z97" s="149">
        <v>32.433333333333337</v>
      </c>
      <c r="AA97" s="190"/>
      <c r="AB97" s="112"/>
      <c r="AC97" s="114"/>
      <c r="AD97" s="50"/>
      <c r="AE97" s="181"/>
      <c r="AF97" s="112"/>
      <c r="AG97" s="112"/>
      <c r="AH97" s="205"/>
      <c r="AI97" s="205"/>
      <c r="AJ97" s="207"/>
    </row>
    <row r="98" spans="1:36" s="47" customFormat="1" ht="20.100000000000001" hidden="1" customHeight="1" x14ac:dyDescent="0.3">
      <c r="A98" s="53" t="s">
        <v>230</v>
      </c>
      <c r="B98" s="34" t="s">
        <v>280</v>
      </c>
      <c r="C98" s="6"/>
      <c r="D98" s="263"/>
      <c r="E98" s="54" t="s">
        <v>119</v>
      </c>
      <c r="F98" s="35" t="s">
        <v>280</v>
      </c>
      <c r="G98" s="50" t="s">
        <v>280</v>
      </c>
      <c r="H98" s="216" t="s">
        <v>315</v>
      </c>
      <c r="I98" s="118">
        <v>5.2</v>
      </c>
      <c r="J98" s="48"/>
      <c r="K98" s="55"/>
      <c r="L98" s="52"/>
      <c r="M98" s="56">
        <v>2</v>
      </c>
      <c r="N98" s="57">
        <v>0</v>
      </c>
      <c r="O98" s="57" t="s">
        <v>677</v>
      </c>
      <c r="P98" s="57">
        <v>0</v>
      </c>
      <c r="Q98" s="38">
        <v>22.222222222222221</v>
      </c>
      <c r="R98" s="56" t="s">
        <v>677</v>
      </c>
      <c r="S98" s="40">
        <v>0</v>
      </c>
      <c r="T98" s="42">
        <v>0</v>
      </c>
      <c r="U98" s="58">
        <v>25</v>
      </c>
      <c r="V98" s="116">
        <v>2.5</v>
      </c>
      <c r="W98" s="44">
        <v>50</v>
      </c>
      <c r="X98" s="154">
        <v>22.666666666666668</v>
      </c>
      <c r="Y98" s="44">
        <v>36.333333333333336</v>
      </c>
      <c r="Z98" s="149">
        <v>34.355555555555554</v>
      </c>
      <c r="AA98" s="190"/>
      <c r="AB98" s="112"/>
      <c r="AC98" s="114"/>
      <c r="AD98" s="50"/>
      <c r="AE98" s="181"/>
      <c r="AF98" s="112"/>
      <c r="AG98" s="112"/>
      <c r="AH98" s="205"/>
      <c r="AI98" s="205"/>
      <c r="AJ98" s="207"/>
    </row>
    <row r="99" spans="1:36" s="47" customFormat="1" ht="20.100000000000001" customHeight="1" x14ac:dyDescent="0.3">
      <c r="A99" s="33" t="s">
        <v>231</v>
      </c>
      <c r="B99" s="50" t="s">
        <v>280</v>
      </c>
      <c r="C99" s="513"/>
      <c r="D99" s="262"/>
      <c r="E99" s="34" t="s">
        <v>36</v>
      </c>
      <c r="F99" s="35" t="s">
        <v>279</v>
      </c>
      <c r="G99" s="50" t="s">
        <v>279</v>
      </c>
      <c r="H99" s="215" t="s">
        <v>314</v>
      </c>
      <c r="I99" s="118">
        <v>6.6</v>
      </c>
      <c r="J99" s="48"/>
      <c r="K99" s="37"/>
      <c r="L99" s="38"/>
      <c r="M99" s="41">
        <v>3</v>
      </c>
      <c r="N99" s="40">
        <v>2</v>
      </c>
      <c r="O99" s="40" t="s">
        <v>673</v>
      </c>
      <c r="P99" s="40">
        <v>2</v>
      </c>
      <c r="Q99" s="38">
        <v>77.777777777777771</v>
      </c>
      <c r="R99" s="41" t="s">
        <v>669</v>
      </c>
      <c r="S99" s="40">
        <v>1</v>
      </c>
      <c r="T99" s="42">
        <v>50</v>
      </c>
      <c r="U99" s="43">
        <v>16.670000000000002</v>
      </c>
      <c r="V99" s="116">
        <v>3</v>
      </c>
      <c r="W99" s="44">
        <v>60</v>
      </c>
      <c r="X99" s="154">
        <v>28.444444444444443</v>
      </c>
      <c r="Y99" s="44">
        <v>44.222222222222221</v>
      </c>
      <c r="Z99" s="149">
        <v>51.866999999999997</v>
      </c>
      <c r="AA99" s="190">
        <v>2300000</v>
      </c>
      <c r="AB99" s="191">
        <v>1600000</v>
      </c>
      <c r="AC99" s="114">
        <v>383101817</v>
      </c>
      <c r="AD99" s="114">
        <v>116417515</v>
      </c>
      <c r="AE99" s="186">
        <f t="shared" ref="AE99:AE100" si="5">AD99/AC99</f>
        <v>0.30388139610415893</v>
      </c>
      <c r="AF99" s="114">
        <v>26260710</v>
      </c>
      <c r="AG99" s="192">
        <f t="shared" ref="AG99:AG100" si="6">(AD99+AF99)/AC99</f>
        <v>0.37242899581444688</v>
      </c>
      <c r="AH99" s="114"/>
      <c r="AI99" s="114"/>
      <c r="AJ99" s="193"/>
    </row>
    <row r="100" spans="1:36" s="51" customFormat="1" ht="20.100000000000001" customHeight="1" x14ac:dyDescent="0.3">
      <c r="A100" s="33" t="s">
        <v>479</v>
      </c>
      <c r="B100" s="50" t="s">
        <v>280</v>
      </c>
      <c r="C100" s="513"/>
      <c r="D100" s="262">
        <v>3</v>
      </c>
      <c r="E100" s="34" t="s">
        <v>37</v>
      </c>
      <c r="F100" s="35" t="s">
        <v>280</v>
      </c>
      <c r="G100" s="50" t="s">
        <v>279</v>
      </c>
      <c r="H100" s="215" t="s">
        <v>314</v>
      </c>
      <c r="I100" s="118">
        <v>6.8</v>
      </c>
      <c r="J100" s="36"/>
      <c r="K100" s="37"/>
      <c r="L100" s="38"/>
      <c r="M100" s="41">
        <v>4</v>
      </c>
      <c r="N100" s="40">
        <v>2</v>
      </c>
      <c r="O100" s="40" t="s">
        <v>673</v>
      </c>
      <c r="P100" s="40">
        <v>2</v>
      </c>
      <c r="Q100" s="38">
        <v>88.888888888888886</v>
      </c>
      <c r="R100" s="41" t="s">
        <v>669</v>
      </c>
      <c r="S100" s="40">
        <v>1</v>
      </c>
      <c r="T100" s="42">
        <v>50</v>
      </c>
      <c r="U100" s="43">
        <v>58.33</v>
      </c>
      <c r="V100" s="116">
        <v>4.666666666666667</v>
      </c>
      <c r="W100" s="44">
        <v>93.333333333333343</v>
      </c>
      <c r="X100" s="154">
        <v>28.888888888888886</v>
      </c>
      <c r="Y100" s="44">
        <v>61.111111111111114</v>
      </c>
      <c r="Z100" s="149">
        <v>59.833000000000006</v>
      </c>
      <c r="AA100" s="190">
        <v>7100000</v>
      </c>
      <c r="AB100" s="191">
        <v>6200000</v>
      </c>
      <c r="AC100" s="114">
        <v>847703581</v>
      </c>
      <c r="AD100" s="114">
        <v>276424049</v>
      </c>
      <c r="AE100" s="186">
        <f t="shared" si="5"/>
        <v>0.32608573939715374</v>
      </c>
      <c r="AF100" s="114">
        <v>128687286</v>
      </c>
      <c r="AG100" s="192">
        <f t="shared" si="6"/>
        <v>0.47789267862016971</v>
      </c>
      <c r="AH100" s="114"/>
      <c r="AI100" s="114"/>
      <c r="AJ100" s="193"/>
    </row>
    <row r="101" spans="1:36" s="47" customFormat="1" ht="20.100000000000001" hidden="1" customHeight="1" x14ac:dyDescent="0.3">
      <c r="A101" s="107" t="s">
        <v>365</v>
      </c>
      <c r="B101" s="34" t="s">
        <v>280</v>
      </c>
      <c r="C101" s="6"/>
      <c r="D101" s="265"/>
      <c r="E101" s="54" t="s">
        <v>99</v>
      </c>
      <c r="F101" s="35" t="s">
        <v>280</v>
      </c>
      <c r="G101" s="50" t="s">
        <v>280</v>
      </c>
      <c r="H101" s="216" t="s">
        <v>315</v>
      </c>
      <c r="I101" s="118">
        <v>2.6</v>
      </c>
      <c r="J101" s="48"/>
      <c r="K101" s="55"/>
      <c r="L101" s="52"/>
      <c r="M101" s="56">
        <v>0</v>
      </c>
      <c r="N101" s="57">
        <v>0</v>
      </c>
      <c r="O101" s="57" t="s">
        <v>677</v>
      </c>
      <c r="P101" s="57">
        <v>0</v>
      </c>
      <c r="Q101" s="38">
        <v>0</v>
      </c>
      <c r="R101" s="56" t="s">
        <v>677</v>
      </c>
      <c r="S101" s="40">
        <v>0</v>
      </c>
      <c r="T101" s="42">
        <v>0</v>
      </c>
      <c r="U101" s="58">
        <v>0</v>
      </c>
      <c r="V101" s="116">
        <v>2</v>
      </c>
      <c r="W101" s="44">
        <v>40</v>
      </c>
      <c r="X101" s="154">
        <v>24.555555555555554</v>
      </c>
      <c r="Y101" s="44">
        <v>32.277777777777779</v>
      </c>
      <c r="Z101" s="149">
        <v>16.227777777777778</v>
      </c>
      <c r="AA101" s="190"/>
      <c r="AB101" s="191"/>
      <c r="AC101" s="114"/>
      <c r="AD101" s="35"/>
      <c r="AE101" s="181"/>
      <c r="AF101" s="112"/>
      <c r="AG101" s="112"/>
      <c r="AH101" s="205"/>
      <c r="AI101" s="205"/>
      <c r="AJ101" s="207"/>
    </row>
    <row r="102" spans="1:36" s="51" customFormat="1" ht="20.100000000000001" hidden="1" customHeight="1" x14ac:dyDescent="0.3">
      <c r="A102" s="53" t="s">
        <v>232</v>
      </c>
      <c r="B102" s="34" t="s">
        <v>280</v>
      </c>
      <c r="C102" s="6"/>
      <c r="D102" s="263"/>
      <c r="E102" s="54" t="s">
        <v>81</v>
      </c>
      <c r="F102" s="35" t="s">
        <v>280</v>
      </c>
      <c r="G102" s="50" t="s">
        <v>280</v>
      </c>
      <c r="H102" s="216" t="s">
        <v>315</v>
      </c>
      <c r="I102" s="118">
        <v>2.7</v>
      </c>
      <c r="J102" s="48"/>
      <c r="K102" s="55"/>
      <c r="L102" s="52"/>
      <c r="M102" s="56">
        <v>0</v>
      </c>
      <c r="N102" s="57">
        <v>0</v>
      </c>
      <c r="O102" s="57" t="s">
        <v>677</v>
      </c>
      <c r="P102" s="57">
        <v>0</v>
      </c>
      <c r="Q102" s="38">
        <v>0</v>
      </c>
      <c r="R102" s="56" t="s">
        <v>677</v>
      </c>
      <c r="S102" s="40">
        <v>0</v>
      </c>
      <c r="T102" s="42">
        <v>0</v>
      </c>
      <c r="U102" s="58">
        <v>0</v>
      </c>
      <c r="V102" s="116">
        <v>2</v>
      </c>
      <c r="W102" s="44">
        <v>40</v>
      </c>
      <c r="X102" s="154">
        <v>11.222222222222223</v>
      </c>
      <c r="Y102" s="44">
        <v>25.611111111111111</v>
      </c>
      <c r="Z102" s="149">
        <v>16.06111111111111</v>
      </c>
      <c r="AA102" s="190"/>
      <c r="AB102" s="191"/>
      <c r="AC102" s="114"/>
      <c r="AD102" s="50"/>
      <c r="AE102" s="181"/>
      <c r="AF102" s="112"/>
      <c r="AG102" s="112"/>
      <c r="AH102" s="205"/>
      <c r="AI102" s="205"/>
      <c r="AJ102" s="207"/>
    </row>
    <row r="103" spans="1:36" s="47" customFormat="1" ht="20.100000000000001" customHeight="1" x14ac:dyDescent="0.3">
      <c r="A103" s="33" t="s">
        <v>287</v>
      </c>
      <c r="B103" s="50" t="s">
        <v>280</v>
      </c>
      <c r="C103" s="513"/>
      <c r="D103" s="262"/>
      <c r="E103" s="34" t="s">
        <v>83</v>
      </c>
      <c r="F103" s="35" t="s">
        <v>279</v>
      </c>
      <c r="G103" s="50" t="s">
        <v>279</v>
      </c>
      <c r="H103" s="215" t="s">
        <v>314</v>
      </c>
      <c r="I103" s="118">
        <v>5.3</v>
      </c>
      <c r="J103" s="36"/>
      <c r="K103" s="37"/>
      <c r="L103" s="38"/>
      <c r="M103" s="56">
        <v>0</v>
      </c>
      <c r="N103" s="40">
        <v>0</v>
      </c>
      <c r="O103" s="40" t="s">
        <v>677</v>
      </c>
      <c r="P103" s="40">
        <v>0</v>
      </c>
      <c r="Q103" s="38">
        <v>0</v>
      </c>
      <c r="R103" s="41" t="s">
        <v>669</v>
      </c>
      <c r="S103" s="40">
        <v>1</v>
      </c>
      <c r="T103" s="42">
        <v>50</v>
      </c>
      <c r="U103" s="43">
        <v>33.33</v>
      </c>
      <c r="V103" s="116">
        <v>3</v>
      </c>
      <c r="W103" s="44">
        <v>60</v>
      </c>
      <c r="X103" s="154">
        <v>21.555555555555557</v>
      </c>
      <c r="Y103" s="44">
        <v>40.777777777777779</v>
      </c>
      <c r="Z103" s="149">
        <v>38.910777777777774</v>
      </c>
      <c r="AA103" s="190">
        <v>2500000</v>
      </c>
      <c r="AB103" s="191">
        <v>1400000</v>
      </c>
      <c r="AC103" s="114">
        <v>350589271</v>
      </c>
      <c r="AD103" s="114">
        <v>110502556</v>
      </c>
      <c r="AE103" s="186">
        <f t="shared" ref="AE103:AE104" si="7">AD103/AC103</f>
        <v>0.31519092322708303</v>
      </c>
      <c r="AF103" s="114">
        <v>25217829</v>
      </c>
      <c r="AG103" s="192">
        <f t="shared" ref="AG103:AG104" si="8">(AD103+AF103)/AC103</f>
        <v>0.38712075989341954</v>
      </c>
      <c r="AH103" s="114"/>
      <c r="AI103" s="114"/>
      <c r="AJ103" s="193"/>
    </row>
    <row r="104" spans="1:36" s="51" customFormat="1" ht="20.100000000000001" customHeight="1" x14ac:dyDescent="0.3">
      <c r="A104" s="33" t="s">
        <v>233</v>
      </c>
      <c r="B104" s="50" t="s">
        <v>280</v>
      </c>
      <c r="C104" s="513"/>
      <c r="D104" s="262">
        <v>1</v>
      </c>
      <c r="E104" s="34" t="s">
        <v>82</v>
      </c>
      <c r="F104" s="35" t="s">
        <v>280</v>
      </c>
      <c r="G104" s="50" t="s">
        <v>279</v>
      </c>
      <c r="H104" s="215" t="s">
        <v>314</v>
      </c>
      <c r="I104" s="118">
        <v>6.2</v>
      </c>
      <c r="J104" s="48"/>
      <c r="K104" s="37"/>
      <c r="L104" s="38"/>
      <c r="M104" s="56">
        <v>0</v>
      </c>
      <c r="N104" s="40">
        <v>2</v>
      </c>
      <c r="O104" s="40" t="s">
        <v>675</v>
      </c>
      <c r="P104" s="40">
        <v>0</v>
      </c>
      <c r="Q104" s="38">
        <v>22.222222222222221</v>
      </c>
      <c r="R104" s="41" t="s">
        <v>669</v>
      </c>
      <c r="S104" s="40">
        <v>1</v>
      </c>
      <c r="T104" s="42">
        <v>50</v>
      </c>
      <c r="U104" s="43">
        <v>16.670000000000002</v>
      </c>
      <c r="V104" s="116">
        <v>3.6666666666666665</v>
      </c>
      <c r="W104" s="44">
        <v>73.333333333333329</v>
      </c>
      <c r="X104" s="154">
        <v>43.666666666666664</v>
      </c>
      <c r="Y104" s="44">
        <v>58.5</v>
      </c>
      <c r="Z104" s="149">
        <v>45.739222222222224</v>
      </c>
      <c r="AA104" s="203"/>
      <c r="AB104" s="191">
        <v>3100000</v>
      </c>
      <c r="AC104" s="114">
        <v>201961132</v>
      </c>
      <c r="AD104" s="114">
        <v>26277674</v>
      </c>
      <c r="AE104" s="186">
        <f t="shared" si="7"/>
        <v>0.13011253076161208</v>
      </c>
      <c r="AF104" s="45">
        <v>20303213</v>
      </c>
      <c r="AG104" s="192">
        <f t="shared" si="8"/>
        <v>0.23064282982925646</v>
      </c>
      <c r="AH104" s="114"/>
      <c r="AI104" s="114"/>
      <c r="AJ104" s="193"/>
    </row>
    <row r="105" spans="1:36" s="51" customFormat="1" ht="20.100000000000001" hidden="1" customHeight="1" x14ac:dyDescent="0.3">
      <c r="A105" s="53" t="s">
        <v>234</v>
      </c>
      <c r="B105" s="34" t="s">
        <v>280</v>
      </c>
      <c r="C105" s="6"/>
      <c r="D105" s="263"/>
      <c r="E105" s="54" t="s">
        <v>131</v>
      </c>
      <c r="F105" s="35" t="s">
        <v>280</v>
      </c>
      <c r="G105" s="50" t="s">
        <v>280</v>
      </c>
      <c r="H105" s="216" t="s">
        <v>315</v>
      </c>
      <c r="I105" s="118">
        <v>2.8</v>
      </c>
      <c r="J105" s="48"/>
      <c r="K105" s="55"/>
      <c r="L105" s="52"/>
      <c r="M105" s="56">
        <v>0</v>
      </c>
      <c r="N105" s="57">
        <v>0</v>
      </c>
      <c r="O105" s="57" t="s">
        <v>677</v>
      </c>
      <c r="P105" s="57">
        <v>0</v>
      </c>
      <c r="Q105" s="38">
        <v>0</v>
      </c>
      <c r="R105" s="56" t="s">
        <v>677</v>
      </c>
      <c r="S105" s="40">
        <v>0</v>
      </c>
      <c r="T105" s="42">
        <v>0</v>
      </c>
      <c r="U105" s="58">
        <v>0</v>
      </c>
      <c r="V105" s="116">
        <v>1</v>
      </c>
      <c r="W105" s="44">
        <v>20</v>
      </c>
      <c r="X105" s="177">
        <v>26.1</v>
      </c>
      <c r="Y105" s="44">
        <v>23.05</v>
      </c>
      <c r="Z105" s="149">
        <v>16.305</v>
      </c>
      <c r="AA105" s="190"/>
      <c r="AB105" s="112"/>
      <c r="AC105" s="114"/>
      <c r="AD105" s="50"/>
      <c r="AE105" s="181"/>
      <c r="AF105" s="112"/>
      <c r="AG105" s="112"/>
      <c r="AH105" s="205"/>
      <c r="AI105" s="205"/>
      <c r="AJ105" s="207"/>
    </row>
    <row r="106" spans="1:36" s="51" customFormat="1" ht="20.100000000000001" hidden="1" customHeight="1" x14ac:dyDescent="0.3">
      <c r="A106" s="53" t="s">
        <v>235</v>
      </c>
      <c r="B106" s="34" t="s">
        <v>280</v>
      </c>
      <c r="C106" s="6"/>
      <c r="D106" s="263"/>
      <c r="E106" s="54" t="s">
        <v>120</v>
      </c>
      <c r="F106" s="35" t="s">
        <v>280</v>
      </c>
      <c r="G106" s="50" t="s">
        <v>280</v>
      </c>
      <c r="H106" s="216" t="s">
        <v>315</v>
      </c>
      <c r="I106" s="118">
        <v>3.1</v>
      </c>
      <c r="J106" s="48"/>
      <c r="K106" s="55"/>
      <c r="L106" s="52"/>
      <c r="M106" s="56">
        <v>0</v>
      </c>
      <c r="N106" s="57">
        <v>0</v>
      </c>
      <c r="O106" s="57" t="s">
        <v>677</v>
      </c>
      <c r="P106" s="57">
        <v>0</v>
      </c>
      <c r="Q106" s="38">
        <v>0</v>
      </c>
      <c r="R106" s="56" t="s">
        <v>677</v>
      </c>
      <c r="S106" s="40">
        <v>0</v>
      </c>
      <c r="T106" s="42">
        <v>0</v>
      </c>
      <c r="U106" s="58">
        <v>0</v>
      </c>
      <c r="V106" s="116">
        <v>1</v>
      </c>
      <c r="W106" s="44">
        <v>20</v>
      </c>
      <c r="X106" s="154">
        <v>4.7777777777777777</v>
      </c>
      <c r="Y106" s="44">
        <v>12.388888888888889</v>
      </c>
      <c r="Z106" s="149">
        <v>16.738888888888887</v>
      </c>
      <c r="AA106" s="190"/>
      <c r="AB106" s="112"/>
      <c r="AC106" s="114"/>
      <c r="AD106" s="50"/>
      <c r="AE106" s="181"/>
      <c r="AF106" s="112"/>
      <c r="AG106" s="112"/>
      <c r="AH106" s="205"/>
      <c r="AI106" s="205"/>
      <c r="AJ106" s="207"/>
    </row>
    <row r="107" spans="1:36" s="51" customFormat="1" ht="20.100000000000001" hidden="1" customHeight="1" x14ac:dyDescent="0.3">
      <c r="A107" s="53" t="s">
        <v>236</v>
      </c>
      <c r="B107" s="34" t="s">
        <v>280</v>
      </c>
      <c r="C107" s="6"/>
      <c r="D107" s="263"/>
      <c r="E107" s="54" t="s">
        <v>132</v>
      </c>
      <c r="F107" s="35" t="s">
        <v>280</v>
      </c>
      <c r="G107" s="50" t="s">
        <v>280</v>
      </c>
      <c r="H107" s="216" t="s">
        <v>315</v>
      </c>
      <c r="I107" s="118">
        <v>5.7</v>
      </c>
      <c r="J107" s="48"/>
      <c r="K107" s="55"/>
      <c r="L107" s="52"/>
      <c r="M107" s="56">
        <v>0</v>
      </c>
      <c r="N107" s="57">
        <v>0</v>
      </c>
      <c r="O107" s="57" t="s">
        <v>677</v>
      </c>
      <c r="P107" s="57">
        <v>2</v>
      </c>
      <c r="Q107" s="38">
        <v>22.222222222222221</v>
      </c>
      <c r="R107" s="56" t="s">
        <v>677</v>
      </c>
      <c r="S107" s="40">
        <v>0</v>
      </c>
      <c r="T107" s="42">
        <v>0</v>
      </c>
      <c r="U107" s="58">
        <v>8.33</v>
      </c>
      <c r="V107" s="116">
        <v>2.6666666666666665</v>
      </c>
      <c r="W107" s="44">
        <v>53.333333333333329</v>
      </c>
      <c r="X107" s="154">
        <v>19.444444444444443</v>
      </c>
      <c r="Y107" s="44">
        <v>36.388888888888886</v>
      </c>
      <c r="Z107" s="149">
        <v>35.194111111111113</v>
      </c>
      <c r="AA107" s="190"/>
      <c r="AB107" s="112"/>
      <c r="AC107" s="114"/>
      <c r="AD107" s="35"/>
      <c r="AE107" s="181"/>
      <c r="AF107" s="112"/>
      <c r="AG107" s="112"/>
      <c r="AH107" s="205"/>
      <c r="AI107" s="205"/>
      <c r="AJ107" s="207"/>
    </row>
    <row r="108" spans="1:36" s="51" customFormat="1" ht="20.100000000000001" hidden="1" customHeight="1" x14ac:dyDescent="0.3">
      <c r="A108" s="53" t="s">
        <v>237</v>
      </c>
      <c r="B108" s="34" t="s">
        <v>280</v>
      </c>
      <c r="C108" s="6"/>
      <c r="D108" s="263"/>
      <c r="E108" s="54" t="s">
        <v>145</v>
      </c>
      <c r="F108" s="35" t="s">
        <v>280</v>
      </c>
      <c r="G108" s="50" t="s">
        <v>280</v>
      </c>
      <c r="H108" s="216" t="s">
        <v>315</v>
      </c>
      <c r="I108" s="118">
        <v>2.8</v>
      </c>
      <c r="J108" s="48"/>
      <c r="K108" s="55"/>
      <c r="L108" s="52"/>
      <c r="M108" s="56">
        <v>0</v>
      </c>
      <c r="N108" s="57">
        <v>0</v>
      </c>
      <c r="O108" s="57" t="s">
        <v>677</v>
      </c>
      <c r="P108" s="57">
        <v>0</v>
      </c>
      <c r="Q108" s="38">
        <v>0</v>
      </c>
      <c r="R108" s="56" t="s">
        <v>677</v>
      </c>
      <c r="S108" s="40">
        <v>0</v>
      </c>
      <c r="T108" s="42">
        <v>0</v>
      </c>
      <c r="U108" s="58">
        <v>0</v>
      </c>
      <c r="V108" s="116">
        <v>2.5</v>
      </c>
      <c r="W108" s="44">
        <v>50</v>
      </c>
      <c r="X108" s="154">
        <v>19.222222222222225</v>
      </c>
      <c r="Y108" s="44">
        <v>34.611111111111114</v>
      </c>
      <c r="Z108" s="149">
        <v>17.461111111111112</v>
      </c>
      <c r="AA108" s="190"/>
      <c r="AB108" s="112"/>
      <c r="AC108" s="114"/>
      <c r="AD108" s="50"/>
      <c r="AE108" s="181"/>
      <c r="AF108" s="112"/>
      <c r="AG108" s="112"/>
      <c r="AH108" s="205"/>
      <c r="AI108" s="205"/>
      <c r="AJ108" s="207"/>
    </row>
    <row r="109" spans="1:36" s="51" customFormat="1" ht="20.100000000000001" hidden="1" customHeight="1" x14ac:dyDescent="0.3">
      <c r="A109" s="53" t="s">
        <v>238</v>
      </c>
      <c r="B109" s="34" t="s">
        <v>280</v>
      </c>
      <c r="C109" s="6"/>
      <c r="D109" s="263"/>
      <c r="E109" s="54" t="s">
        <v>146</v>
      </c>
      <c r="F109" s="35" t="s">
        <v>280</v>
      </c>
      <c r="G109" s="50" t="s">
        <v>280</v>
      </c>
      <c r="H109" s="216" t="s">
        <v>315</v>
      </c>
      <c r="I109" s="118">
        <v>4.4000000000000004</v>
      </c>
      <c r="J109" s="48"/>
      <c r="K109" s="55"/>
      <c r="L109" s="52"/>
      <c r="M109" s="56">
        <v>0</v>
      </c>
      <c r="N109" s="57">
        <v>0</v>
      </c>
      <c r="O109" s="57" t="s">
        <v>677</v>
      </c>
      <c r="P109" s="57">
        <v>0</v>
      </c>
      <c r="Q109" s="38">
        <v>0</v>
      </c>
      <c r="R109" s="56" t="s">
        <v>677</v>
      </c>
      <c r="S109" s="40">
        <v>0</v>
      </c>
      <c r="T109" s="42">
        <v>0</v>
      </c>
      <c r="U109" s="58">
        <v>0</v>
      </c>
      <c r="V109" s="116">
        <v>2</v>
      </c>
      <c r="W109" s="44">
        <v>40</v>
      </c>
      <c r="X109" s="154">
        <v>25.444444444444443</v>
      </c>
      <c r="Y109" s="44">
        <v>32.722222222222221</v>
      </c>
      <c r="Z109" s="149">
        <v>25.272222222222226</v>
      </c>
      <c r="AA109" s="190"/>
      <c r="AB109" s="112"/>
      <c r="AC109" s="114"/>
      <c r="AD109" s="50"/>
      <c r="AE109" s="181"/>
      <c r="AF109" s="112"/>
      <c r="AG109" s="112"/>
      <c r="AH109" s="205"/>
      <c r="AI109" s="205"/>
      <c r="AJ109" s="207"/>
    </row>
    <row r="110" spans="1:36" s="51" customFormat="1" ht="20.100000000000001" hidden="1" customHeight="1" x14ac:dyDescent="0.3">
      <c r="A110" s="53" t="s">
        <v>239</v>
      </c>
      <c r="B110" s="34" t="s">
        <v>280</v>
      </c>
      <c r="C110" s="6"/>
      <c r="D110" s="263"/>
      <c r="E110" s="54" t="s">
        <v>84</v>
      </c>
      <c r="F110" s="35" t="s">
        <v>280</v>
      </c>
      <c r="G110" s="50" t="s">
        <v>280</v>
      </c>
      <c r="H110" s="216" t="s">
        <v>315</v>
      </c>
      <c r="I110" s="118">
        <v>5.5</v>
      </c>
      <c r="J110" s="137" t="s">
        <v>751</v>
      </c>
      <c r="K110" s="55" t="s">
        <v>752</v>
      </c>
      <c r="L110" s="52">
        <v>33</v>
      </c>
      <c r="M110" s="56">
        <v>0</v>
      </c>
      <c r="N110" s="57">
        <v>0</v>
      </c>
      <c r="O110" s="57" t="s">
        <v>677</v>
      </c>
      <c r="P110" s="57">
        <v>0</v>
      </c>
      <c r="Q110" s="38">
        <v>0</v>
      </c>
      <c r="R110" s="41" t="s">
        <v>669</v>
      </c>
      <c r="S110" s="40">
        <v>1</v>
      </c>
      <c r="T110" s="42">
        <v>50</v>
      </c>
      <c r="U110" s="58">
        <v>0</v>
      </c>
      <c r="V110" s="116">
        <v>4.666666666666667</v>
      </c>
      <c r="W110" s="44">
        <v>93.333333333333343</v>
      </c>
      <c r="X110" s="154">
        <v>21.444444444444446</v>
      </c>
      <c r="Y110" s="44">
        <v>57.388888888888893</v>
      </c>
      <c r="Z110" s="149">
        <v>41.538888888888891</v>
      </c>
      <c r="AA110" s="190"/>
      <c r="AB110" s="113"/>
      <c r="AC110" s="114"/>
      <c r="AD110" s="35"/>
      <c r="AE110" s="186"/>
      <c r="AF110" s="113"/>
      <c r="AG110" s="113"/>
      <c r="AH110" s="114"/>
      <c r="AI110" s="114"/>
      <c r="AJ110" s="193"/>
    </row>
    <row r="111" spans="1:36" s="51" customFormat="1" ht="20.100000000000001" hidden="1" customHeight="1" x14ac:dyDescent="0.3">
      <c r="A111" s="53" t="s">
        <v>240</v>
      </c>
      <c r="B111" s="34" t="s">
        <v>280</v>
      </c>
      <c r="C111" s="6"/>
      <c r="D111" s="263"/>
      <c r="E111" s="54" t="s">
        <v>85</v>
      </c>
      <c r="F111" s="35" t="s">
        <v>280</v>
      </c>
      <c r="G111" s="50" t="s">
        <v>280</v>
      </c>
      <c r="H111" s="216" t="s">
        <v>315</v>
      </c>
      <c r="I111" s="118">
        <v>1.2</v>
      </c>
      <c r="J111" s="48"/>
      <c r="K111" s="55"/>
      <c r="L111" s="52"/>
      <c r="M111" s="56">
        <v>0</v>
      </c>
      <c r="N111" s="57">
        <v>0</v>
      </c>
      <c r="O111" s="57" t="s">
        <v>677</v>
      </c>
      <c r="P111" s="57">
        <v>0</v>
      </c>
      <c r="Q111" s="38">
        <v>0</v>
      </c>
      <c r="R111" s="56" t="s">
        <v>677</v>
      </c>
      <c r="S111" s="40">
        <v>0</v>
      </c>
      <c r="T111" s="42">
        <v>0</v>
      </c>
      <c r="U111" s="58">
        <v>0</v>
      </c>
      <c r="V111" s="176">
        <v>1</v>
      </c>
      <c r="W111" s="44">
        <v>20</v>
      </c>
      <c r="X111" s="154">
        <v>10.777777777777777</v>
      </c>
      <c r="Y111" s="44">
        <v>15.388888888888889</v>
      </c>
      <c r="Z111" s="149">
        <v>7.5388888888888888</v>
      </c>
      <c r="AA111" s="190"/>
      <c r="AB111" s="112"/>
      <c r="AC111" s="114"/>
      <c r="AD111" s="50"/>
      <c r="AE111" s="181"/>
      <c r="AF111" s="112"/>
      <c r="AG111" s="112"/>
      <c r="AH111" s="205"/>
      <c r="AI111" s="205"/>
      <c r="AJ111" s="207"/>
    </row>
    <row r="112" spans="1:36" s="51" customFormat="1" ht="20.100000000000001" hidden="1" customHeight="1" x14ac:dyDescent="0.3">
      <c r="A112" s="53" t="s">
        <v>241</v>
      </c>
      <c r="B112" s="34" t="s">
        <v>280</v>
      </c>
      <c r="C112" s="6"/>
      <c r="D112" s="263"/>
      <c r="E112" s="54" t="s">
        <v>102</v>
      </c>
      <c r="F112" s="35" t="s">
        <v>280</v>
      </c>
      <c r="G112" s="50" t="s">
        <v>280</v>
      </c>
      <c r="H112" s="216" t="s">
        <v>315</v>
      </c>
      <c r="I112" s="118">
        <v>4.3</v>
      </c>
      <c r="J112" s="48"/>
      <c r="K112" s="55"/>
      <c r="L112" s="52"/>
      <c r="M112" s="56">
        <v>0</v>
      </c>
      <c r="N112" s="57">
        <v>0</v>
      </c>
      <c r="O112" s="57" t="s">
        <v>677</v>
      </c>
      <c r="P112" s="57">
        <v>0</v>
      </c>
      <c r="Q112" s="38">
        <v>0</v>
      </c>
      <c r="R112" s="56" t="s">
        <v>669</v>
      </c>
      <c r="S112" s="40">
        <v>1</v>
      </c>
      <c r="T112" s="42">
        <v>50</v>
      </c>
      <c r="U112" s="58">
        <v>33.33</v>
      </c>
      <c r="V112" s="116">
        <v>3.6666666666666665</v>
      </c>
      <c r="W112" s="44">
        <v>73.333333333333329</v>
      </c>
      <c r="X112" s="154">
        <v>39.666666666666664</v>
      </c>
      <c r="Y112" s="44">
        <v>56.5</v>
      </c>
      <c r="Z112" s="149">
        <v>35.482999999999997</v>
      </c>
      <c r="AA112" s="190"/>
      <c r="AB112" s="112"/>
      <c r="AC112" s="114"/>
      <c r="AD112" s="35"/>
      <c r="AE112" s="181"/>
      <c r="AF112" s="112"/>
      <c r="AG112" s="112"/>
      <c r="AH112" s="205"/>
      <c r="AI112" s="205"/>
      <c r="AJ112" s="207"/>
    </row>
    <row r="113" spans="1:36" s="51" customFormat="1" ht="20.100000000000001" hidden="1" customHeight="1" x14ac:dyDescent="0.3">
      <c r="A113" s="53" t="s">
        <v>242</v>
      </c>
      <c r="B113" s="34" t="s">
        <v>280</v>
      </c>
      <c r="C113" s="6"/>
      <c r="D113" s="263"/>
      <c r="E113" s="54" t="s">
        <v>38</v>
      </c>
      <c r="F113" s="35" t="s">
        <v>280</v>
      </c>
      <c r="G113" s="50" t="s">
        <v>280</v>
      </c>
      <c r="H113" s="216" t="s">
        <v>315</v>
      </c>
      <c r="I113" s="118">
        <v>4.5999999999999996</v>
      </c>
      <c r="J113" s="48"/>
      <c r="K113" s="55"/>
      <c r="L113" s="52"/>
      <c r="M113" s="56">
        <v>1</v>
      </c>
      <c r="N113" s="57">
        <v>0</v>
      </c>
      <c r="O113" s="57" t="s">
        <v>677</v>
      </c>
      <c r="P113" s="57">
        <v>0</v>
      </c>
      <c r="Q113" s="38">
        <v>11.111111111111111</v>
      </c>
      <c r="R113" s="56" t="s">
        <v>669</v>
      </c>
      <c r="S113" s="40">
        <v>1</v>
      </c>
      <c r="T113" s="42">
        <v>50</v>
      </c>
      <c r="U113" s="58">
        <v>8.33</v>
      </c>
      <c r="V113" s="116">
        <v>3</v>
      </c>
      <c r="W113" s="44">
        <v>60</v>
      </c>
      <c r="X113" s="154">
        <v>35.111111111111107</v>
      </c>
      <c r="Y113" s="44">
        <v>47.555555555555557</v>
      </c>
      <c r="Z113" s="149">
        <v>34.699666666666658</v>
      </c>
      <c r="AA113" s="190"/>
      <c r="AB113" s="112"/>
      <c r="AC113" s="114"/>
      <c r="AD113" s="50"/>
      <c r="AE113" s="181"/>
      <c r="AF113" s="112"/>
      <c r="AG113" s="112"/>
      <c r="AH113" s="205"/>
      <c r="AI113" s="205"/>
      <c r="AJ113" s="207"/>
    </row>
    <row r="114" spans="1:36" s="51" customFormat="1" ht="19.5" hidden="1" customHeight="1" x14ac:dyDescent="0.3">
      <c r="A114" s="53" t="s">
        <v>243</v>
      </c>
      <c r="B114" s="34" t="s">
        <v>280</v>
      </c>
      <c r="C114" s="6"/>
      <c r="D114" s="263"/>
      <c r="E114" s="54" t="s">
        <v>121</v>
      </c>
      <c r="F114" s="35" t="s">
        <v>280</v>
      </c>
      <c r="G114" s="50" t="s">
        <v>280</v>
      </c>
      <c r="H114" s="216" t="s">
        <v>315</v>
      </c>
      <c r="I114" s="118">
        <v>1.6</v>
      </c>
      <c r="J114" s="48"/>
      <c r="K114" s="55"/>
      <c r="L114" s="52"/>
      <c r="M114" s="56">
        <v>0</v>
      </c>
      <c r="N114" s="57">
        <v>0</v>
      </c>
      <c r="O114" s="57" t="s">
        <v>677</v>
      </c>
      <c r="P114" s="57">
        <v>0</v>
      </c>
      <c r="Q114" s="38">
        <v>0</v>
      </c>
      <c r="R114" s="56" t="s">
        <v>677</v>
      </c>
      <c r="S114" s="40">
        <v>0</v>
      </c>
      <c r="T114" s="42">
        <v>0</v>
      </c>
      <c r="U114" s="58">
        <v>0</v>
      </c>
      <c r="V114" s="116">
        <v>1</v>
      </c>
      <c r="W114" s="44">
        <v>20</v>
      </c>
      <c r="X114" s="177">
        <v>26.1</v>
      </c>
      <c r="Y114" s="44">
        <v>23.05</v>
      </c>
      <c r="Z114" s="149">
        <v>10.305</v>
      </c>
      <c r="AA114" s="190"/>
      <c r="AB114" s="112"/>
      <c r="AC114" s="114"/>
      <c r="AD114" s="50"/>
      <c r="AE114" s="181"/>
      <c r="AF114" s="112"/>
      <c r="AG114" s="112"/>
      <c r="AH114" s="205"/>
      <c r="AI114" s="205"/>
      <c r="AJ114" s="207"/>
    </row>
    <row r="115" spans="1:36" s="51" customFormat="1" ht="20.100000000000001" hidden="1" customHeight="1" x14ac:dyDescent="0.3">
      <c r="A115" s="53" t="s">
        <v>244</v>
      </c>
      <c r="B115" s="34" t="s">
        <v>280</v>
      </c>
      <c r="C115" s="6"/>
      <c r="D115" s="263"/>
      <c r="E115" s="54" t="s">
        <v>122</v>
      </c>
      <c r="F115" s="35" t="s">
        <v>280</v>
      </c>
      <c r="G115" s="50" t="s">
        <v>280</v>
      </c>
      <c r="H115" s="216" t="s">
        <v>315</v>
      </c>
      <c r="I115" s="118">
        <v>1.9</v>
      </c>
      <c r="J115" s="48"/>
      <c r="K115" s="55"/>
      <c r="L115" s="52"/>
      <c r="M115" s="56">
        <v>0</v>
      </c>
      <c r="N115" s="57">
        <v>0</v>
      </c>
      <c r="O115" s="57" t="s">
        <v>677</v>
      </c>
      <c r="P115" s="57">
        <v>0</v>
      </c>
      <c r="Q115" s="38">
        <v>0</v>
      </c>
      <c r="R115" s="56" t="s">
        <v>677</v>
      </c>
      <c r="S115" s="40">
        <v>0</v>
      </c>
      <c r="T115" s="42">
        <v>0</v>
      </c>
      <c r="U115" s="58">
        <v>0</v>
      </c>
      <c r="V115" s="116">
        <v>2</v>
      </c>
      <c r="W115" s="44">
        <v>40</v>
      </c>
      <c r="X115" s="177">
        <v>26.1</v>
      </c>
      <c r="Y115" s="44">
        <v>33.049999999999997</v>
      </c>
      <c r="Z115" s="149">
        <v>12.805000000000001</v>
      </c>
      <c r="AA115" s="190"/>
      <c r="AB115" s="112"/>
      <c r="AC115" s="114"/>
      <c r="AD115" s="50"/>
      <c r="AE115" s="181"/>
      <c r="AF115" s="112"/>
      <c r="AG115" s="112"/>
      <c r="AH115" s="205"/>
      <c r="AI115" s="205"/>
      <c r="AJ115" s="207"/>
    </row>
    <row r="116" spans="1:36" s="51" customFormat="1" ht="20.100000000000001" hidden="1" customHeight="1" x14ac:dyDescent="0.3">
      <c r="A116" s="117" t="s">
        <v>245</v>
      </c>
      <c r="B116" s="34" t="s">
        <v>280</v>
      </c>
      <c r="C116" s="6"/>
      <c r="D116" s="266"/>
      <c r="E116" s="122" t="s">
        <v>123</v>
      </c>
      <c r="F116" s="35" t="s">
        <v>280</v>
      </c>
      <c r="G116" s="123" t="s">
        <v>280</v>
      </c>
      <c r="H116" s="218" t="s">
        <v>315</v>
      </c>
      <c r="I116" s="118">
        <v>1.7</v>
      </c>
      <c r="J116" s="119"/>
      <c r="K116" s="120"/>
      <c r="L116" s="121"/>
      <c r="M116" s="122">
        <v>0</v>
      </c>
      <c r="N116" s="123">
        <v>0</v>
      </c>
      <c r="O116" s="123" t="s">
        <v>677</v>
      </c>
      <c r="P116" s="123">
        <v>0</v>
      </c>
      <c r="Q116" s="124">
        <v>0</v>
      </c>
      <c r="R116" s="122" t="s">
        <v>677</v>
      </c>
      <c r="S116" s="40">
        <v>0</v>
      </c>
      <c r="T116" s="125">
        <v>0</v>
      </c>
      <c r="U116" s="126">
        <v>0</v>
      </c>
      <c r="V116" s="127">
        <v>1</v>
      </c>
      <c r="W116" s="128">
        <v>20</v>
      </c>
      <c r="X116" s="177">
        <v>26.1</v>
      </c>
      <c r="Y116" s="44">
        <v>23.05</v>
      </c>
      <c r="Z116" s="150">
        <v>10.805</v>
      </c>
      <c r="AA116" s="190"/>
      <c r="AB116" s="112"/>
      <c r="AC116" s="114"/>
      <c r="AD116" s="50"/>
      <c r="AE116" s="181"/>
      <c r="AF116" s="112"/>
      <c r="AG116" s="112"/>
      <c r="AH116" s="205"/>
      <c r="AI116" s="205"/>
      <c r="AJ116" s="207"/>
    </row>
    <row r="117" spans="1:36" s="47" customFormat="1" ht="20.100000000000001" hidden="1" customHeight="1" x14ac:dyDescent="0.3">
      <c r="A117" s="53" t="s">
        <v>246</v>
      </c>
      <c r="B117" s="34" t="s">
        <v>280</v>
      </c>
      <c r="C117" s="6"/>
      <c r="D117" s="263"/>
      <c r="E117" s="54" t="s">
        <v>133</v>
      </c>
      <c r="F117" s="35" t="s">
        <v>280</v>
      </c>
      <c r="G117" s="50" t="s">
        <v>280</v>
      </c>
      <c r="H117" s="216" t="s">
        <v>315</v>
      </c>
      <c r="I117" s="118">
        <v>2.8</v>
      </c>
      <c r="J117" s="48"/>
      <c r="K117" s="55"/>
      <c r="L117" s="52"/>
      <c r="M117" s="56">
        <v>0</v>
      </c>
      <c r="N117" s="57">
        <v>0</v>
      </c>
      <c r="O117" s="57" t="s">
        <v>677</v>
      </c>
      <c r="P117" s="57">
        <v>0</v>
      </c>
      <c r="Q117" s="38">
        <v>0</v>
      </c>
      <c r="R117" s="56" t="s">
        <v>677</v>
      </c>
      <c r="S117" s="40">
        <v>0</v>
      </c>
      <c r="T117" s="42">
        <v>0</v>
      </c>
      <c r="U117" s="58">
        <v>0</v>
      </c>
      <c r="V117" s="116">
        <v>1</v>
      </c>
      <c r="W117" s="44">
        <v>20</v>
      </c>
      <c r="X117" s="177">
        <v>26.1</v>
      </c>
      <c r="Y117" s="44">
        <v>23.05</v>
      </c>
      <c r="Z117" s="149">
        <v>16.305</v>
      </c>
      <c r="AA117" s="190"/>
      <c r="AB117" s="112"/>
      <c r="AC117" s="114"/>
      <c r="AD117" s="50"/>
      <c r="AE117" s="181"/>
      <c r="AF117" s="112"/>
      <c r="AG117" s="112"/>
      <c r="AH117" s="205"/>
      <c r="AI117" s="205"/>
      <c r="AJ117" s="207"/>
    </row>
    <row r="118" spans="1:36" s="51" customFormat="1" ht="20.100000000000001" hidden="1" customHeight="1" x14ac:dyDescent="0.3">
      <c r="A118" s="53" t="s">
        <v>247</v>
      </c>
      <c r="B118" s="34" t="s">
        <v>280</v>
      </c>
      <c r="C118" s="6"/>
      <c r="D118" s="263"/>
      <c r="E118" s="54" t="s">
        <v>39</v>
      </c>
      <c r="F118" s="35" t="s">
        <v>280</v>
      </c>
      <c r="G118" s="50" t="s">
        <v>280</v>
      </c>
      <c r="H118" s="216" t="s">
        <v>315</v>
      </c>
      <c r="I118" s="118">
        <v>1.3</v>
      </c>
      <c r="J118" s="48"/>
      <c r="K118" s="55"/>
      <c r="L118" s="52"/>
      <c r="M118" s="56">
        <v>0</v>
      </c>
      <c r="N118" s="57">
        <v>0</v>
      </c>
      <c r="O118" s="57" t="s">
        <v>677</v>
      </c>
      <c r="P118" s="57">
        <v>0</v>
      </c>
      <c r="Q118" s="38">
        <v>0</v>
      </c>
      <c r="R118" s="56" t="s">
        <v>677</v>
      </c>
      <c r="S118" s="40">
        <v>0</v>
      </c>
      <c r="T118" s="42">
        <v>0</v>
      </c>
      <c r="U118" s="58">
        <v>0</v>
      </c>
      <c r="V118" s="116">
        <v>1</v>
      </c>
      <c r="W118" s="44">
        <v>20</v>
      </c>
      <c r="X118" s="177">
        <v>26.1</v>
      </c>
      <c r="Y118" s="44">
        <v>23.05</v>
      </c>
      <c r="Z118" s="149">
        <v>8.8049999999999997</v>
      </c>
      <c r="AA118" s="190"/>
      <c r="AB118" s="112"/>
      <c r="AC118" s="114"/>
      <c r="AD118" s="35"/>
      <c r="AE118" s="181"/>
      <c r="AF118" s="112"/>
      <c r="AG118" s="112"/>
      <c r="AH118" s="205"/>
      <c r="AI118" s="205"/>
      <c r="AJ118" s="207"/>
    </row>
    <row r="119" spans="1:36" s="51" customFormat="1" ht="20.100000000000001" hidden="1" customHeight="1" x14ac:dyDescent="0.3">
      <c r="A119" s="33" t="s">
        <v>248</v>
      </c>
      <c r="B119" s="34" t="s">
        <v>280</v>
      </c>
      <c r="C119" s="6"/>
      <c r="D119" s="262"/>
      <c r="E119" s="34" t="s">
        <v>40</v>
      </c>
      <c r="F119" s="35" t="s">
        <v>280</v>
      </c>
      <c r="G119" s="50" t="s">
        <v>280</v>
      </c>
      <c r="H119" s="216" t="s">
        <v>315</v>
      </c>
      <c r="I119" s="118">
        <v>4.9000000000000004</v>
      </c>
      <c r="J119" s="48"/>
      <c r="K119" s="37"/>
      <c r="L119" s="52"/>
      <c r="M119" s="56">
        <v>0</v>
      </c>
      <c r="N119" s="40">
        <v>2</v>
      </c>
      <c r="O119" s="40" t="s">
        <v>675</v>
      </c>
      <c r="P119" s="57">
        <v>0</v>
      </c>
      <c r="Q119" s="38">
        <v>22.222222222222221</v>
      </c>
      <c r="R119" s="56" t="s">
        <v>677</v>
      </c>
      <c r="S119" s="40">
        <v>0</v>
      </c>
      <c r="T119" s="42">
        <v>0</v>
      </c>
      <c r="U119" s="43">
        <v>0</v>
      </c>
      <c r="V119" s="116">
        <v>2</v>
      </c>
      <c r="W119" s="44">
        <v>40</v>
      </c>
      <c r="X119" s="154">
        <v>32.55555555555555</v>
      </c>
      <c r="Y119" s="44">
        <v>36.277777777777771</v>
      </c>
      <c r="Z119" s="149">
        <v>30.35</v>
      </c>
      <c r="AA119" s="190"/>
      <c r="AB119" s="114"/>
      <c r="AC119" s="114"/>
      <c r="AD119" s="35"/>
      <c r="AE119" s="196"/>
      <c r="AF119" s="114"/>
      <c r="AG119" s="114"/>
      <c r="AH119" s="114"/>
      <c r="AI119" s="114"/>
      <c r="AJ119" s="193"/>
    </row>
    <row r="120" spans="1:36" s="51" customFormat="1" ht="20.100000000000001" hidden="1" customHeight="1" x14ac:dyDescent="0.3">
      <c r="A120" s="53" t="s">
        <v>249</v>
      </c>
      <c r="B120" s="34" t="s">
        <v>280</v>
      </c>
      <c r="C120" s="6"/>
      <c r="D120" s="263"/>
      <c r="E120" s="54" t="s">
        <v>103</v>
      </c>
      <c r="F120" s="35" t="s">
        <v>280</v>
      </c>
      <c r="G120" s="50" t="s">
        <v>280</v>
      </c>
      <c r="H120" s="216" t="s">
        <v>315</v>
      </c>
      <c r="I120" s="118">
        <v>3.2</v>
      </c>
      <c r="J120" s="48"/>
      <c r="K120" s="55"/>
      <c r="L120" s="52"/>
      <c r="M120" s="56">
        <v>0</v>
      </c>
      <c r="N120" s="57">
        <v>0</v>
      </c>
      <c r="O120" s="57" t="s">
        <v>677</v>
      </c>
      <c r="P120" s="57">
        <v>0</v>
      </c>
      <c r="Q120" s="38">
        <v>0</v>
      </c>
      <c r="R120" s="56" t="s">
        <v>677</v>
      </c>
      <c r="S120" s="40">
        <v>0</v>
      </c>
      <c r="T120" s="42">
        <v>0</v>
      </c>
      <c r="U120" s="58">
        <v>0</v>
      </c>
      <c r="V120" s="116">
        <v>1.3333333333333333</v>
      </c>
      <c r="W120" s="44">
        <v>26.666666666666664</v>
      </c>
      <c r="X120" s="154">
        <v>20.444444444444446</v>
      </c>
      <c r="Y120" s="44">
        <v>23.555555555555557</v>
      </c>
      <c r="Z120" s="149">
        <v>18.355555555555554</v>
      </c>
      <c r="AA120" s="190"/>
      <c r="AB120" s="112"/>
      <c r="AC120" s="114"/>
      <c r="AD120" s="50"/>
      <c r="AE120" s="181"/>
      <c r="AF120" s="112"/>
      <c r="AG120" s="112"/>
      <c r="AH120" s="205"/>
      <c r="AI120" s="205"/>
      <c r="AJ120" s="207"/>
    </row>
    <row r="121" spans="1:36" s="51" customFormat="1" ht="20.100000000000001" hidden="1" customHeight="1" x14ac:dyDescent="0.3">
      <c r="A121" s="53" t="s">
        <v>250</v>
      </c>
      <c r="B121" s="34" t="s">
        <v>280</v>
      </c>
      <c r="C121" s="6"/>
      <c r="D121" s="263"/>
      <c r="E121" s="54" t="s">
        <v>41</v>
      </c>
      <c r="F121" s="35" t="s">
        <v>280</v>
      </c>
      <c r="G121" s="50" t="s">
        <v>280</v>
      </c>
      <c r="H121" s="216" t="s">
        <v>315</v>
      </c>
      <c r="I121" s="118">
        <v>2.1</v>
      </c>
      <c r="J121" s="48"/>
      <c r="K121" s="55"/>
      <c r="L121" s="52"/>
      <c r="M121" s="56">
        <v>0</v>
      </c>
      <c r="N121" s="57">
        <v>0</v>
      </c>
      <c r="O121" s="57" t="s">
        <v>677</v>
      </c>
      <c r="P121" s="57">
        <v>0</v>
      </c>
      <c r="Q121" s="38">
        <v>0</v>
      </c>
      <c r="R121" s="56" t="s">
        <v>677</v>
      </c>
      <c r="S121" s="40">
        <v>0</v>
      </c>
      <c r="T121" s="42">
        <v>0</v>
      </c>
      <c r="U121" s="58">
        <v>0</v>
      </c>
      <c r="V121" s="116">
        <v>1</v>
      </c>
      <c r="W121" s="44">
        <v>20</v>
      </c>
      <c r="X121" s="177">
        <v>26.1</v>
      </c>
      <c r="Y121" s="44">
        <v>23.05</v>
      </c>
      <c r="Z121" s="149">
        <v>12.805000000000001</v>
      </c>
      <c r="AA121" s="190"/>
      <c r="AB121" s="112"/>
      <c r="AC121" s="114"/>
      <c r="AD121" s="50"/>
      <c r="AE121" s="181"/>
      <c r="AF121" s="112"/>
      <c r="AG121" s="112"/>
      <c r="AH121" s="205"/>
      <c r="AI121" s="205"/>
      <c r="AJ121" s="207"/>
    </row>
    <row r="122" spans="1:36" s="47" customFormat="1" ht="20.100000000000001" hidden="1" customHeight="1" x14ac:dyDescent="0.3">
      <c r="A122" s="53" t="s">
        <v>251</v>
      </c>
      <c r="B122" s="34" t="s">
        <v>280</v>
      </c>
      <c r="C122" s="6"/>
      <c r="D122" s="263"/>
      <c r="E122" s="54" t="s">
        <v>42</v>
      </c>
      <c r="F122" s="35" t="s">
        <v>280</v>
      </c>
      <c r="G122" s="50" t="s">
        <v>280</v>
      </c>
      <c r="H122" s="216" t="s">
        <v>315</v>
      </c>
      <c r="I122" s="118">
        <v>5.0999999999999996</v>
      </c>
      <c r="J122" s="48"/>
      <c r="K122" s="55"/>
      <c r="L122" s="52"/>
      <c r="M122" s="56">
        <v>0</v>
      </c>
      <c r="N122" s="248">
        <v>2</v>
      </c>
      <c r="O122" s="248" t="s">
        <v>675</v>
      </c>
      <c r="P122" s="57">
        <v>0</v>
      </c>
      <c r="Q122" s="38">
        <v>22.222222222222221</v>
      </c>
      <c r="R122" s="56" t="s">
        <v>677</v>
      </c>
      <c r="S122" s="40">
        <v>0</v>
      </c>
      <c r="T122" s="42">
        <v>0</v>
      </c>
      <c r="U122" s="58">
        <v>0</v>
      </c>
      <c r="V122" s="116">
        <v>2.5</v>
      </c>
      <c r="W122" s="44">
        <v>50</v>
      </c>
      <c r="X122" s="154">
        <v>32.111111111111114</v>
      </c>
      <c r="Y122" s="44">
        <v>41.055555555555557</v>
      </c>
      <c r="Z122" s="149">
        <v>31.827777777777772</v>
      </c>
      <c r="AA122" s="190"/>
      <c r="AB122" s="112"/>
      <c r="AC122" s="114"/>
      <c r="AD122" s="50"/>
      <c r="AE122" s="181"/>
      <c r="AF122" s="112"/>
      <c r="AG122" s="112"/>
      <c r="AH122" s="205"/>
      <c r="AI122" s="205"/>
      <c r="AJ122" s="207"/>
    </row>
    <row r="123" spans="1:36" s="51" customFormat="1" ht="20.100000000000001" hidden="1" customHeight="1" x14ac:dyDescent="0.3">
      <c r="A123" s="53" t="s">
        <v>252</v>
      </c>
      <c r="B123" s="34" t="s">
        <v>280</v>
      </c>
      <c r="C123" s="6"/>
      <c r="D123" s="263"/>
      <c r="E123" s="54" t="s">
        <v>134</v>
      </c>
      <c r="F123" s="35" t="s">
        <v>280</v>
      </c>
      <c r="G123" s="50" t="s">
        <v>280</v>
      </c>
      <c r="H123" s="216" t="s">
        <v>315</v>
      </c>
      <c r="I123" s="118">
        <v>4.9000000000000004</v>
      </c>
      <c r="J123" s="48"/>
      <c r="K123" s="55"/>
      <c r="L123" s="52"/>
      <c r="M123" s="56">
        <v>0</v>
      </c>
      <c r="N123" s="57">
        <v>0</v>
      </c>
      <c r="O123" s="57" t="s">
        <v>677</v>
      </c>
      <c r="P123" s="57">
        <v>0</v>
      </c>
      <c r="Q123" s="38">
        <v>0</v>
      </c>
      <c r="R123" s="56" t="s">
        <v>677</v>
      </c>
      <c r="S123" s="40">
        <v>0</v>
      </c>
      <c r="T123" s="42">
        <v>0</v>
      </c>
      <c r="U123" s="58">
        <v>0</v>
      </c>
      <c r="V123" s="116">
        <v>1</v>
      </c>
      <c r="W123" s="44">
        <v>20</v>
      </c>
      <c r="X123" s="177">
        <v>26.1</v>
      </c>
      <c r="Y123" s="44">
        <v>23.05</v>
      </c>
      <c r="Z123" s="149">
        <v>26.805</v>
      </c>
      <c r="AA123" s="190"/>
      <c r="AB123" s="112"/>
      <c r="AC123" s="114"/>
      <c r="AD123" s="35"/>
      <c r="AE123" s="181"/>
      <c r="AF123" s="112"/>
      <c r="AG123" s="112"/>
      <c r="AH123" s="205"/>
      <c r="AI123" s="205"/>
      <c r="AJ123" s="207"/>
    </row>
    <row r="124" spans="1:36" s="47" customFormat="1" ht="20.100000000000001" customHeight="1" x14ac:dyDescent="0.3">
      <c r="A124" s="33" t="s">
        <v>253</v>
      </c>
      <c r="B124" s="50" t="s">
        <v>280</v>
      </c>
      <c r="C124" s="513"/>
      <c r="D124" s="262" t="e">
        <f>INDEX('CERF UFE 2019-1 All Data'!$A$4:$AZ$153, MATCH(A124, 'CERF UFE 2019-1 All Data'!$A$4:$A$153, 0),73)</f>
        <v>#REF!</v>
      </c>
      <c r="E124" s="34" t="s">
        <v>43</v>
      </c>
      <c r="F124" s="35" t="s">
        <v>280</v>
      </c>
      <c r="G124" s="50" t="s">
        <v>279</v>
      </c>
      <c r="H124" s="215" t="s">
        <v>314</v>
      </c>
      <c r="I124" s="118">
        <v>9.1</v>
      </c>
      <c r="J124" s="48" t="s">
        <v>755</v>
      </c>
      <c r="K124" s="37" t="s">
        <v>757</v>
      </c>
      <c r="L124" s="52">
        <v>67</v>
      </c>
      <c r="M124" s="41">
        <v>4</v>
      </c>
      <c r="N124" s="40">
        <v>2</v>
      </c>
      <c r="O124" s="40" t="s">
        <v>675</v>
      </c>
      <c r="P124" s="57">
        <v>0</v>
      </c>
      <c r="Q124" s="38">
        <v>66.666666666666657</v>
      </c>
      <c r="R124" s="41" t="s">
        <v>668</v>
      </c>
      <c r="S124" s="40">
        <v>2</v>
      </c>
      <c r="T124" s="42">
        <v>100</v>
      </c>
      <c r="U124" s="43">
        <v>100</v>
      </c>
      <c r="V124" s="116">
        <v>3.6666666666666665</v>
      </c>
      <c r="W124" s="44">
        <v>73.333333333333329</v>
      </c>
      <c r="X124" s="154">
        <v>33.888888888888893</v>
      </c>
      <c r="Y124" s="44">
        <v>60.185185185185183</v>
      </c>
      <c r="Z124" s="149">
        <v>84.885185185185179</v>
      </c>
      <c r="AA124" s="190">
        <v>4200000</v>
      </c>
      <c r="AB124" s="204">
        <v>4500000</v>
      </c>
      <c r="AC124" s="114">
        <v>1077453103</v>
      </c>
      <c r="AD124" s="114">
        <v>408089120</v>
      </c>
      <c r="AE124" s="186">
        <f>AD124/AC124</f>
        <v>0.37875348714829399</v>
      </c>
      <c r="AF124" s="114">
        <v>67047204</v>
      </c>
      <c r="AG124" s="192">
        <f>(AD124+AF124)/AC124</f>
        <v>0.44098097882595266</v>
      </c>
      <c r="AH124" s="114"/>
      <c r="AI124" s="114"/>
      <c r="AJ124" s="193"/>
    </row>
    <row r="125" spans="1:36" s="51" customFormat="1" ht="20.100000000000001" hidden="1" customHeight="1" x14ac:dyDescent="0.3">
      <c r="A125" s="53" t="s">
        <v>254</v>
      </c>
      <c r="B125" s="34" t="s">
        <v>280</v>
      </c>
      <c r="C125" s="6"/>
      <c r="D125" s="263"/>
      <c r="E125" s="54" t="s">
        <v>44</v>
      </c>
      <c r="F125" s="35" t="s">
        <v>280</v>
      </c>
      <c r="G125" s="50" t="s">
        <v>280</v>
      </c>
      <c r="H125" s="216" t="s">
        <v>315</v>
      </c>
      <c r="I125" s="118">
        <v>4.8</v>
      </c>
      <c r="J125" s="48"/>
      <c r="K125" s="55"/>
      <c r="L125" s="52"/>
      <c r="M125" s="56">
        <v>0</v>
      </c>
      <c r="N125" s="57">
        <v>0</v>
      </c>
      <c r="O125" s="57" t="s">
        <v>677</v>
      </c>
      <c r="P125" s="57">
        <v>0</v>
      </c>
      <c r="Q125" s="38">
        <v>0</v>
      </c>
      <c r="R125" s="56" t="s">
        <v>677</v>
      </c>
      <c r="S125" s="40">
        <v>0</v>
      </c>
      <c r="T125" s="42">
        <v>0</v>
      </c>
      <c r="U125" s="58">
        <v>0</v>
      </c>
      <c r="V125" s="116">
        <v>3.6666666666666665</v>
      </c>
      <c r="W125" s="44">
        <v>73.333333333333329</v>
      </c>
      <c r="X125" s="154">
        <v>35.777777777777779</v>
      </c>
      <c r="Y125" s="44">
        <v>54.555555555555557</v>
      </c>
      <c r="Z125" s="149">
        <v>29.455555555555556</v>
      </c>
      <c r="AA125" s="190"/>
      <c r="AB125" s="191"/>
      <c r="AC125" s="114"/>
      <c r="AD125" s="50"/>
      <c r="AE125" s="181"/>
      <c r="AF125" s="112"/>
      <c r="AG125" s="112"/>
      <c r="AH125" s="205"/>
      <c r="AI125" s="205"/>
      <c r="AJ125" s="207"/>
    </row>
    <row r="126" spans="1:36" s="47" customFormat="1" ht="20.100000000000001" customHeight="1" x14ac:dyDescent="0.3">
      <c r="A126" s="33" t="s">
        <v>435</v>
      </c>
      <c r="B126" s="50" t="s">
        <v>280</v>
      </c>
      <c r="C126" s="513"/>
      <c r="D126" s="262">
        <v>1</v>
      </c>
      <c r="E126" s="34" t="s">
        <v>45</v>
      </c>
      <c r="F126" s="35" t="s">
        <v>280</v>
      </c>
      <c r="G126" s="50" t="s">
        <v>279</v>
      </c>
      <c r="H126" s="215" t="s">
        <v>314</v>
      </c>
      <c r="I126" s="118">
        <v>8.1</v>
      </c>
      <c r="J126" s="48" t="s">
        <v>756</v>
      </c>
      <c r="K126" s="37" t="s">
        <v>753</v>
      </c>
      <c r="L126" s="52">
        <v>67</v>
      </c>
      <c r="M126" s="41">
        <v>4</v>
      </c>
      <c r="N126" s="40">
        <v>2</v>
      </c>
      <c r="O126" s="40" t="s">
        <v>673</v>
      </c>
      <c r="P126" s="57">
        <v>0</v>
      </c>
      <c r="Q126" s="38">
        <v>66.666666666666657</v>
      </c>
      <c r="R126" s="41" t="s">
        <v>669</v>
      </c>
      <c r="S126" s="40">
        <v>1</v>
      </c>
      <c r="T126" s="42">
        <v>50</v>
      </c>
      <c r="U126" s="43">
        <v>16.670000000000002</v>
      </c>
      <c r="V126" s="116">
        <v>5</v>
      </c>
      <c r="W126" s="44">
        <v>100</v>
      </c>
      <c r="X126" s="177">
        <v>26.1</v>
      </c>
      <c r="Y126" s="44">
        <v>63.05</v>
      </c>
      <c r="Z126" s="149">
        <v>66.838666666666654</v>
      </c>
      <c r="AA126" s="190">
        <v>7100000</v>
      </c>
      <c r="AB126" s="191">
        <v>5700000</v>
      </c>
      <c r="AC126" s="114">
        <v>1507421344</v>
      </c>
      <c r="AD126" s="114">
        <v>577819578</v>
      </c>
      <c r="AE126" s="186">
        <f>AD126/AC126</f>
        <v>0.38331656925245183</v>
      </c>
      <c r="AF126" s="114">
        <v>81434865</v>
      </c>
      <c r="AG126" s="192">
        <f>(AD126+AF126)/AC126</f>
        <v>0.43733919890681872</v>
      </c>
      <c r="AH126" s="114"/>
      <c r="AI126" s="114"/>
      <c r="AJ126" s="193"/>
    </row>
    <row r="127" spans="1:36" s="51" customFormat="1" ht="20.100000000000001" hidden="1" customHeight="1" x14ac:dyDescent="0.3">
      <c r="A127" s="53" t="s">
        <v>255</v>
      </c>
      <c r="B127" s="34" t="s">
        <v>280</v>
      </c>
      <c r="C127" s="6"/>
      <c r="D127" s="263"/>
      <c r="E127" s="54" t="s">
        <v>87</v>
      </c>
      <c r="F127" s="35" t="s">
        <v>280</v>
      </c>
      <c r="G127" s="50" t="s">
        <v>280</v>
      </c>
      <c r="H127" s="216" t="s">
        <v>315</v>
      </c>
      <c r="I127" s="118">
        <v>3.9</v>
      </c>
      <c r="J127" s="48"/>
      <c r="K127" s="55"/>
      <c r="L127" s="52"/>
      <c r="M127" s="56">
        <v>0</v>
      </c>
      <c r="N127" s="57">
        <v>0</v>
      </c>
      <c r="O127" s="57" t="s">
        <v>677</v>
      </c>
      <c r="P127" s="57">
        <v>2</v>
      </c>
      <c r="Q127" s="38">
        <v>22.222222222222221</v>
      </c>
      <c r="R127" s="56" t="s">
        <v>677</v>
      </c>
      <c r="S127" s="40">
        <v>0</v>
      </c>
      <c r="T127" s="42">
        <v>0</v>
      </c>
      <c r="U127" s="58">
        <v>25</v>
      </c>
      <c r="V127" s="116">
        <v>3</v>
      </c>
      <c r="W127" s="44">
        <v>60</v>
      </c>
      <c r="X127" s="154">
        <v>31.555555555555554</v>
      </c>
      <c r="Y127" s="44">
        <v>45.777777777777779</v>
      </c>
      <c r="Z127" s="149">
        <v>28.8</v>
      </c>
      <c r="AA127" s="190"/>
      <c r="AB127" s="191"/>
      <c r="AC127" s="114"/>
      <c r="AD127" s="35"/>
      <c r="AE127" s="181"/>
      <c r="AF127" s="112"/>
      <c r="AG127" s="112"/>
      <c r="AH127" s="205"/>
      <c r="AI127" s="205"/>
      <c r="AJ127" s="207"/>
    </row>
    <row r="128" spans="1:36" s="51" customFormat="1" ht="20.100000000000001" customHeight="1" x14ac:dyDescent="0.3">
      <c r="A128" s="33" t="s">
        <v>256</v>
      </c>
      <c r="B128" s="34" t="s">
        <v>279</v>
      </c>
      <c r="C128" s="513"/>
      <c r="D128" s="262">
        <v>6</v>
      </c>
      <c r="E128" s="34" t="s">
        <v>46</v>
      </c>
      <c r="F128" s="35" t="s">
        <v>280</v>
      </c>
      <c r="G128" s="50" t="s">
        <v>279</v>
      </c>
      <c r="H128" s="215" t="s">
        <v>314</v>
      </c>
      <c r="I128" s="118">
        <v>7</v>
      </c>
      <c r="J128" s="48" t="s">
        <v>756</v>
      </c>
      <c r="K128" s="37" t="s">
        <v>753</v>
      </c>
      <c r="L128" s="52">
        <v>67</v>
      </c>
      <c r="M128" s="41">
        <v>3</v>
      </c>
      <c r="N128" s="40">
        <v>2</v>
      </c>
      <c r="O128" s="40" t="s">
        <v>675</v>
      </c>
      <c r="P128" s="40">
        <v>0</v>
      </c>
      <c r="Q128" s="38">
        <v>55.555555555555557</v>
      </c>
      <c r="R128" s="41" t="s">
        <v>670</v>
      </c>
      <c r="S128" s="40">
        <v>1</v>
      </c>
      <c r="T128" s="42">
        <v>50</v>
      </c>
      <c r="U128" s="43">
        <v>66.67</v>
      </c>
      <c r="V128" s="116">
        <v>4.666666666666667</v>
      </c>
      <c r="W128" s="44">
        <v>93.333333333333343</v>
      </c>
      <c r="X128" s="154">
        <v>35.222222222222221</v>
      </c>
      <c r="Y128" s="44">
        <v>64.277777777777786</v>
      </c>
      <c r="Z128" s="149">
        <v>65.350333333333339</v>
      </c>
      <c r="AA128" s="190">
        <v>5700000</v>
      </c>
      <c r="AB128" s="191">
        <v>4400000</v>
      </c>
      <c r="AC128" s="114">
        <v>1149289490</v>
      </c>
      <c r="AD128" s="114">
        <v>330921328</v>
      </c>
      <c r="AE128" s="186">
        <f>AD128/AC128</f>
        <v>0.28793557313397167</v>
      </c>
      <c r="AF128" s="45">
        <v>61353653</v>
      </c>
      <c r="AG128" s="192">
        <f>(AD128+AF128)/AC128</f>
        <v>0.34131955822549115</v>
      </c>
      <c r="AH128" s="114"/>
      <c r="AI128" s="114"/>
      <c r="AJ128" s="193"/>
    </row>
    <row r="129" spans="1:36" s="47" customFormat="1" ht="20.100000000000001" hidden="1" customHeight="1" x14ac:dyDescent="0.3">
      <c r="A129" s="53" t="s">
        <v>257</v>
      </c>
      <c r="B129" s="34" t="s">
        <v>280</v>
      </c>
      <c r="C129" s="6"/>
      <c r="D129" s="263"/>
      <c r="E129" s="54" t="s">
        <v>147</v>
      </c>
      <c r="F129" s="35" t="s">
        <v>280</v>
      </c>
      <c r="G129" s="50" t="s">
        <v>280</v>
      </c>
      <c r="H129" s="216" t="s">
        <v>315</v>
      </c>
      <c r="I129" s="118">
        <v>3</v>
      </c>
      <c r="J129" s="48"/>
      <c r="K129" s="55"/>
      <c r="L129" s="52"/>
      <c r="M129" s="56">
        <v>0</v>
      </c>
      <c r="N129" s="57">
        <v>0</v>
      </c>
      <c r="O129" s="57" t="s">
        <v>677</v>
      </c>
      <c r="P129" s="40">
        <v>0</v>
      </c>
      <c r="Q129" s="38">
        <v>0</v>
      </c>
      <c r="R129" s="56" t="s">
        <v>677</v>
      </c>
      <c r="S129" s="40">
        <v>0</v>
      </c>
      <c r="T129" s="42">
        <v>0</v>
      </c>
      <c r="U129" s="43">
        <v>0</v>
      </c>
      <c r="V129" s="116">
        <v>2</v>
      </c>
      <c r="W129" s="44">
        <v>40</v>
      </c>
      <c r="X129" s="177">
        <v>26.1</v>
      </c>
      <c r="Y129" s="44">
        <v>33.049999999999997</v>
      </c>
      <c r="Z129" s="149">
        <v>18.305</v>
      </c>
      <c r="AA129" s="190"/>
      <c r="AB129" s="191"/>
      <c r="AC129" s="114"/>
      <c r="AD129" s="50"/>
      <c r="AE129" s="181"/>
      <c r="AF129" s="112"/>
      <c r="AG129" s="112"/>
      <c r="AH129" s="205"/>
      <c r="AI129" s="205"/>
      <c r="AJ129" s="207"/>
    </row>
    <row r="130" spans="1:36" s="51" customFormat="1" ht="20.100000000000001" customHeight="1" x14ac:dyDescent="0.3">
      <c r="A130" s="33" t="s">
        <v>419</v>
      </c>
      <c r="B130" s="50" t="s">
        <v>280</v>
      </c>
      <c r="C130" s="513"/>
      <c r="D130" s="262">
        <v>4</v>
      </c>
      <c r="E130" s="34" t="s">
        <v>88</v>
      </c>
      <c r="F130" s="35" t="s">
        <v>280</v>
      </c>
      <c r="G130" s="50" t="s">
        <v>279</v>
      </c>
      <c r="H130" s="215" t="s">
        <v>314</v>
      </c>
      <c r="I130" s="118">
        <v>7.2</v>
      </c>
      <c r="J130" s="48"/>
      <c r="K130" s="161" t="s">
        <v>774</v>
      </c>
      <c r="L130" s="162">
        <v>100</v>
      </c>
      <c r="M130" s="56">
        <v>0</v>
      </c>
      <c r="N130" s="40">
        <v>2</v>
      </c>
      <c r="O130" s="40" t="s">
        <v>672</v>
      </c>
      <c r="P130" s="40">
        <v>2</v>
      </c>
      <c r="Q130" s="38">
        <v>44.444444444444443</v>
      </c>
      <c r="R130" s="41" t="s">
        <v>668</v>
      </c>
      <c r="S130" s="40">
        <v>2</v>
      </c>
      <c r="T130" s="42">
        <v>100</v>
      </c>
      <c r="U130" s="43">
        <v>50</v>
      </c>
      <c r="V130" s="116">
        <v>5</v>
      </c>
      <c r="W130" s="44">
        <v>100</v>
      </c>
      <c r="X130" s="154">
        <v>16.777777777777775</v>
      </c>
      <c r="Y130" s="44">
        <v>58.388888888888886</v>
      </c>
      <c r="Z130" s="149">
        <v>71.283333333333331</v>
      </c>
      <c r="AA130" s="190">
        <v>13000000</v>
      </c>
      <c r="AB130" s="191">
        <v>11700000</v>
      </c>
      <c r="AC130" s="114">
        <v>3317090198</v>
      </c>
      <c r="AD130" s="45">
        <v>749175148</v>
      </c>
      <c r="AE130" s="186">
        <f>AD130/AC130</f>
        <v>0.22585311320497292</v>
      </c>
      <c r="AF130" s="45">
        <v>353933811</v>
      </c>
      <c r="AG130" s="192">
        <f>(AD130+AF130)/AC130</f>
        <v>0.33255319968842162</v>
      </c>
      <c r="AH130" s="114"/>
      <c r="AI130" s="114"/>
      <c r="AJ130" s="193"/>
    </row>
    <row r="131" spans="1:36" s="51" customFormat="1" ht="20.100000000000001" hidden="1" customHeight="1" x14ac:dyDescent="0.3">
      <c r="A131" s="53" t="s">
        <v>258</v>
      </c>
      <c r="B131" s="34" t="s">
        <v>280</v>
      </c>
      <c r="C131" s="6"/>
      <c r="D131" s="263"/>
      <c r="E131" s="54" t="s">
        <v>89</v>
      </c>
      <c r="F131" s="35" t="s">
        <v>280</v>
      </c>
      <c r="G131" s="50" t="s">
        <v>280</v>
      </c>
      <c r="H131" s="216" t="s">
        <v>315</v>
      </c>
      <c r="I131" s="118">
        <v>4.4000000000000004</v>
      </c>
      <c r="J131" s="48"/>
      <c r="K131" s="55"/>
      <c r="L131" s="52"/>
      <c r="M131" s="56">
        <v>0</v>
      </c>
      <c r="N131" s="57">
        <v>0</v>
      </c>
      <c r="O131" s="57" t="s">
        <v>677</v>
      </c>
      <c r="P131" s="57">
        <v>0</v>
      </c>
      <c r="Q131" s="38">
        <v>0</v>
      </c>
      <c r="R131" s="56" t="s">
        <v>677</v>
      </c>
      <c r="S131" s="40">
        <v>0</v>
      </c>
      <c r="T131" s="42">
        <v>0</v>
      </c>
      <c r="U131" s="58">
        <v>0</v>
      </c>
      <c r="V131" s="116">
        <v>3.3333333333333335</v>
      </c>
      <c r="W131" s="44">
        <v>66.666666666666671</v>
      </c>
      <c r="X131" s="154">
        <v>38.222222222222221</v>
      </c>
      <c r="Y131" s="44">
        <v>52.444444444444443</v>
      </c>
      <c r="Z131" s="149">
        <v>27.244444444444447</v>
      </c>
      <c r="AA131" s="190"/>
      <c r="AB131" s="112"/>
      <c r="AC131" s="114"/>
      <c r="AD131" s="50"/>
      <c r="AE131" s="181"/>
      <c r="AF131" s="112"/>
      <c r="AG131" s="112"/>
      <c r="AH131" s="205"/>
      <c r="AI131" s="205"/>
      <c r="AJ131" s="207"/>
    </row>
    <row r="132" spans="1:36" s="51" customFormat="1" ht="20.100000000000001" hidden="1" customHeight="1" x14ac:dyDescent="0.3">
      <c r="A132" s="53" t="s">
        <v>259</v>
      </c>
      <c r="B132" s="34" t="s">
        <v>280</v>
      </c>
      <c r="C132" s="6"/>
      <c r="D132" s="263"/>
      <c r="E132" s="54" t="s">
        <v>48</v>
      </c>
      <c r="F132" s="35" t="s">
        <v>279</v>
      </c>
      <c r="G132" s="50" t="s">
        <v>280</v>
      </c>
      <c r="H132" s="216" t="s">
        <v>315</v>
      </c>
      <c r="I132" s="118">
        <v>5.6</v>
      </c>
      <c r="J132" s="48"/>
      <c r="K132" s="55"/>
      <c r="L132" s="52"/>
      <c r="M132" s="56">
        <v>0</v>
      </c>
      <c r="N132" s="57">
        <v>0</v>
      </c>
      <c r="O132" s="57" t="s">
        <v>677</v>
      </c>
      <c r="P132" s="57">
        <v>0</v>
      </c>
      <c r="Q132" s="38">
        <v>0</v>
      </c>
      <c r="R132" s="56" t="s">
        <v>677</v>
      </c>
      <c r="S132" s="40">
        <v>0</v>
      </c>
      <c r="T132" s="42">
        <v>0</v>
      </c>
      <c r="U132" s="58">
        <v>0</v>
      </c>
      <c r="V132" s="116">
        <v>3</v>
      </c>
      <c r="W132" s="44">
        <v>60</v>
      </c>
      <c r="X132" s="154">
        <v>47.888888888888886</v>
      </c>
      <c r="Y132" s="44">
        <v>53.944444444444443</v>
      </c>
      <c r="Z132" s="149">
        <v>33.394444444444446</v>
      </c>
      <c r="AA132" s="190"/>
      <c r="AB132" s="113"/>
      <c r="AC132" s="114"/>
      <c r="AD132" s="35"/>
      <c r="AE132" s="195"/>
      <c r="AF132" s="113"/>
      <c r="AG132" s="113"/>
      <c r="AH132" s="114"/>
      <c r="AI132" s="114"/>
      <c r="AJ132" s="193"/>
    </row>
    <row r="133" spans="1:36" s="51" customFormat="1" ht="25.5" hidden="1" customHeight="1" x14ac:dyDescent="0.3">
      <c r="A133" s="53" t="s">
        <v>260</v>
      </c>
      <c r="B133" s="34" t="s">
        <v>280</v>
      </c>
      <c r="C133" s="6"/>
      <c r="D133" s="263"/>
      <c r="E133" s="54" t="s">
        <v>90</v>
      </c>
      <c r="F133" s="35" t="s">
        <v>280</v>
      </c>
      <c r="G133" s="50" t="s">
        <v>280</v>
      </c>
      <c r="H133" s="216" t="s">
        <v>315</v>
      </c>
      <c r="I133" s="118">
        <v>4.2</v>
      </c>
      <c r="J133" s="48"/>
      <c r="K133" s="55"/>
      <c r="L133" s="52"/>
      <c r="M133" s="56">
        <v>0</v>
      </c>
      <c r="N133" s="57">
        <v>0</v>
      </c>
      <c r="O133" s="57" t="s">
        <v>677</v>
      </c>
      <c r="P133" s="57">
        <v>0</v>
      </c>
      <c r="Q133" s="38">
        <v>0</v>
      </c>
      <c r="R133" s="56" t="s">
        <v>670</v>
      </c>
      <c r="S133" s="40">
        <v>1</v>
      </c>
      <c r="T133" s="42">
        <v>50</v>
      </c>
      <c r="U133" s="58">
        <v>8.33</v>
      </c>
      <c r="V133" s="116">
        <v>3.3333333333333335</v>
      </c>
      <c r="W133" s="44">
        <v>66.666666666666671</v>
      </c>
      <c r="X133" s="154">
        <v>34.333333333333336</v>
      </c>
      <c r="Y133" s="44">
        <v>50.5</v>
      </c>
      <c r="Z133" s="149">
        <v>31.882999999999999</v>
      </c>
      <c r="AA133" s="190"/>
      <c r="AB133" s="112"/>
      <c r="AC133" s="114"/>
      <c r="AD133" s="50"/>
      <c r="AE133" s="181"/>
      <c r="AF133" s="112"/>
      <c r="AG133" s="112"/>
      <c r="AH133" s="205"/>
      <c r="AI133" s="205"/>
      <c r="AJ133" s="207"/>
    </row>
    <row r="134" spans="1:36" s="51" customFormat="1" ht="20.100000000000001" hidden="1" customHeight="1" x14ac:dyDescent="0.3">
      <c r="A134" s="53" t="s">
        <v>261</v>
      </c>
      <c r="B134" s="34" t="s">
        <v>280</v>
      </c>
      <c r="C134" s="6"/>
      <c r="D134" s="263"/>
      <c r="E134" s="54" t="s">
        <v>125</v>
      </c>
      <c r="F134" s="35" t="s">
        <v>280</v>
      </c>
      <c r="G134" s="50" t="s">
        <v>280</v>
      </c>
      <c r="H134" s="216" t="s">
        <v>315</v>
      </c>
      <c r="I134" s="118">
        <v>4.5</v>
      </c>
      <c r="J134" s="48"/>
      <c r="K134" s="55"/>
      <c r="L134" s="52"/>
      <c r="M134" s="56">
        <v>0</v>
      </c>
      <c r="N134" s="57">
        <v>0</v>
      </c>
      <c r="O134" s="57" t="s">
        <v>677</v>
      </c>
      <c r="P134" s="57">
        <v>0</v>
      </c>
      <c r="Q134" s="38">
        <v>0</v>
      </c>
      <c r="R134" s="56" t="s">
        <v>677</v>
      </c>
      <c r="S134" s="40">
        <v>0</v>
      </c>
      <c r="T134" s="42">
        <v>0</v>
      </c>
      <c r="U134" s="58">
        <v>0</v>
      </c>
      <c r="V134" s="116">
        <v>1.5</v>
      </c>
      <c r="W134" s="44">
        <v>30</v>
      </c>
      <c r="X134" s="154">
        <v>51.44444444444445</v>
      </c>
      <c r="Y134" s="44">
        <v>40.722222222222229</v>
      </c>
      <c r="Z134" s="149">
        <v>26.572222222222223</v>
      </c>
      <c r="AA134" s="190"/>
      <c r="AB134" s="112"/>
      <c r="AC134" s="114"/>
      <c r="AD134" s="35"/>
      <c r="AE134" s="181"/>
      <c r="AF134" s="112"/>
      <c r="AG134" s="112"/>
      <c r="AH134" s="205"/>
      <c r="AI134" s="205"/>
      <c r="AJ134" s="207"/>
    </row>
    <row r="135" spans="1:36" s="47" customFormat="1" ht="20.100000000000001" hidden="1" customHeight="1" x14ac:dyDescent="0.3">
      <c r="A135" s="33" t="s">
        <v>262</v>
      </c>
      <c r="B135" s="34" t="s">
        <v>280</v>
      </c>
      <c r="C135" s="6"/>
      <c r="D135" s="262"/>
      <c r="E135" s="34" t="s">
        <v>49</v>
      </c>
      <c r="F135" s="35" t="s">
        <v>280</v>
      </c>
      <c r="G135" s="50" t="s">
        <v>280</v>
      </c>
      <c r="H135" s="216" t="s">
        <v>315</v>
      </c>
      <c r="I135" s="118">
        <v>4.2</v>
      </c>
      <c r="J135" s="48"/>
      <c r="K135" s="37"/>
      <c r="L135" s="52"/>
      <c r="M135" s="56">
        <v>0</v>
      </c>
      <c r="N135" s="57">
        <v>0</v>
      </c>
      <c r="O135" s="57" t="s">
        <v>677</v>
      </c>
      <c r="P135" s="57">
        <v>0</v>
      </c>
      <c r="Q135" s="38">
        <v>0</v>
      </c>
      <c r="R135" s="56" t="s">
        <v>677</v>
      </c>
      <c r="S135" s="40">
        <v>0</v>
      </c>
      <c r="T135" s="42">
        <v>0</v>
      </c>
      <c r="U135" s="58">
        <v>16.670000000000002</v>
      </c>
      <c r="V135" s="116">
        <v>3</v>
      </c>
      <c r="W135" s="44">
        <v>60</v>
      </c>
      <c r="X135" s="154">
        <v>20.777777777777779</v>
      </c>
      <c r="Y135" s="44">
        <v>40.388888888888886</v>
      </c>
      <c r="Z135" s="149">
        <v>26.705888888888886</v>
      </c>
      <c r="AA135" s="190"/>
      <c r="AB135" s="205"/>
      <c r="AC135" s="114"/>
      <c r="AD135" s="50"/>
      <c r="AE135" s="206"/>
      <c r="AF135" s="205"/>
      <c r="AG135" s="205"/>
      <c r="AH135" s="205"/>
      <c r="AI135" s="205"/>
      <c r="AJ135" s="207"/>
    </row>
    <row r="136" spans="1:36" s="51" customFormat="1" ht="20.100000000000001" hidden="1" customHeight="1" x14ac:dyDescent="0.3">
      <c r="A136" s="53" t="s">
        <v>263</v>
      </c>
      <c r="B136" s="34" t="s">
        <v>280</v>
      </c>
      <c r="C136" s="6"/>
      <c r="D136" s="263"/>
      <c r="E136" s="54" t="s">
        <v>135</v>
      </c>
      <c r="F136" s="35" t="s">
        <v>280</v>
      </c>
      <c r="G136" s="50" t="s">
        <v>280</v>
      </c>
      <c r="H136" s="216" t="s">
        <v>315</v>
      </c>
      <c r="I136" s="118">
        <v>3.5</v>
      </c>
      <c r="J136" s="48"/>
      <c r="K136" s="55"/>
      <c r="L136" s="52"/>
      <c r="M136" s="56">
        <v>0</v>
      </c>
      <c r="N136" s="57">
        <v>0</v>
      </c>
      <c r="O136" s="57" t="s">
        <v>677</v>
      </c>
      <c r="P136" s="57">
        <v>0</v>
      </c>
      <c r="Q136" s="38">
        <v>0</v>
      </c>
      <c r="R136" s="56" t="s">
        <v>677</v>
      </c>
      <c r="S136" s="40">
        <v>0</v>
      </c>
      <c r="T136" s="42">
        <v>0</v>
      </c>
      <c r="U136" s="58">
        <v>0</v>
      </c>
      <c r="V136" s="116">
        <v>1</v>
      </c>
      <c r="W136" s="44">
        <v>20</v>
      </c>
      <c r="X136" s="177">
        <v>26.1</v>
      </c>
      <c r="Y136" s="44">
        <v>23.05</v>
      </c>
      <c r="Z136" s="149">
        <v>19.805</v>
      </c>
      <c r="AA136" s="190"/>
      <c r="AB136" s="112"/>
      <c r="AC136" s="114"/>
      <c r="AD136" s="50"/>
      <c r="AE136" s="181"/>
      <c r="AF136" s="112"/>
      <c r="AG136" s="112"/>
      <c r="AH136" s="205"/>
      <c r="AI136" s="205"/>
      <c r="AJ136" s="207"/>
    </row>
    <row r="137" spans="1:36" s="51" customFormat="1" ht="20.100000000000001" hidden="1" customHeight="1" x14ac:dyDescent="0.3">
      <c r="A137" s="53" t="s">
        <v>264</v>
      </c>
      <c r="B137" s="34" t="s">
        <v>280</v>
      </c>
      <c r="C137" s="6"/>
      <c r="D137" s="263"/>
      <c r="E137" s="54" t="s">
        <v>124</v>
      </c>
      <c r="F137" s="35" t="s">
        <v>280</v>
      </c>
      <c r="G137" s="50" t="s">
        <v>280</v>
      </c>
      <c r="H137" s="216" t="s">
        <v>315</v>
      </c>
      <c r="I137" s="118">
        <v>2.5</v>
      </c>
      <c r="J137" s="48"/>
      <c r="K137" s="55"/>
      <c r="L137" s="52"/>
      <c r="M137" s="56">
        <v>0</v>
      </c>
      <c r="N137" s="57">
        <v>0</v>
      </c>
      <c r="O137" s="57" t="s">
        <v>677</v>
      </c>
      <c r="P137" s="57">
        <v>0</v>
      </c>
      <c r="Q137" s="38">
        <v>0</v>
      </c>
      <c r="R137" s="56" t="s">
        <v>677</v>
      </c>
      <c r="S137" s="40">
        <v>0</v>
      </c>
      <c r="T137" s="42">
        <v>0</v>
      </c>
      <c r="U137" s="58">
        <v>0</v>
      </c>
      <c r="V137" s="116">
        <v>2</v>
      </c>
      <c r="W137" s="44">
        <v>40</v>
      </c>
      <c r="X137" s="154">
        <v>3.4444444444444446</v>
      </c>
      <c r="Y137" s="44">
        <v>21.722222222222221</v>
      </c>
      <c r="Z137" s="149">
        <v>14.672222222222222</v>
      </c>
      <c r="AA137" s="190"/>
      <c r="AB137" s="112"/>
      <c r="AC137" s="114"/>
      <c r="AD137" s="50"/>
      <c r="AE137" s="181"/>
      <c r="AF137" s="112"/>
      <c r="AG137" s="112"/>
      <c r="AH137" s="205"/>
      <c r="AI137" s="205"/>
      <c r="AJ137" s="207"/>
    </row>
    <row r="138" spans="1:36" s="51" customFormat="1" ht="20.100000000000001" hidden="1" customHeight="1" x14ac:dyDescent="0.3">
      <c r="A138" s="53" t="s">
        <v>265</v>
      </c>
      <c r="B138" s="34" t="s">
        <v>280</v>
      </c>
      <c r="C138" s="6"/>
      <c r="D138" s="263"/>
      <c r="E138" s="54" t="s">
        <v>50</v>
      </c>
      <c r="F138" s="35" t="s">
        <v>280</v>
      </c>
      <c r="G138" s="50" t="s">
        <v>280</v>
      </c>
      <c r="H138" s="216" t="s">
        <v>315</v>
      </c>
      <c r="I138" s="118">
        <v>3.2</v>
      </c>
      <c r="J138" s="48"/>
      <c r="K138" s="55"/>
      <c r="L138" s="52"/>
      <c r="M138" s="56">
        <v>0</v>
      </c>
      <c r="N138" s="57">
        <v>0</v>
      </c>
      <c r="O138" s="57" t="s">
        <v>677</v>
      </c>
      <c r="P138" s="57">
        <v>0</v>
      </c>
      <c r="Q138" s="38">
        <v>0</v>
      </c>
      <c r="R138" s="56" t="s">
        <v>677</v>
      </c>
      <c r="S138" s="40">
        <v>0</v>
      </c>
      <c r="T138" s="42">
        <v>0</v>
      </c>
      <c r="U138" s="58">
        <v>8.33</v>
      </c>
      <c r="V138" s="116">
        <v>2.6666666666666665</v>
      </c>
      <c r="W138" s="44">
        <v>53.333333333333329</v>
      </c>
      <c r="X138" s="154">
        <v>26.888888888888886</v>
      </c>
      <c r="Y138" s="44">
        <v>40.111111111111107</v>
      </c>
      <c r="Z138" s="149">
        <v>20.844111111111111</v>
      </c>
      <c r="AA138" s="190"/>
      <c r="AB138" s="112"/>
      <c r="AC138" s="114"/>
      <c r="AD138" s="50"/>
      <c r="AE138" s="181"/>
      <c r="AF138" s="112"/>
      <c r="AG138" s="112"/>
      <c r="AH138" s="205"/>
      <c r="AI138" s="205"/>
      <c r="AJ138" s="207"/>
    </row>
    <row r="139" spans="1:36" s="47" customFormat="1" ht="20.100000000000001" hidden="1" customHeight="1" x14ac:dyDescent="0.3">
      <c r="A139" s="33" t="s">
        <v>364</v>
      </c>
      <c r="B139" s="34" t="s">
        <v>280</v>
      </c>
      <c r="C139" s="6"/>
      <c r="D139" s="262"/>
      <c r="E139" s="34" t="s">
        <v>91</v>
      </c>
      <c r="F139" s="35" t="s">
        <v>280</v>
      </c>
      <c r="G139" s="50" t="s">
        <v>280</v>
      </c>
      <c r="H139" s="216" t="s">
        <v>315</v>
      </c>
      <c r="I139" s="118">
        <v>5</v>
      </c>
      <c r="J139" s="48"/>
      <c r="K139" s="37"/>
      <c r="L139" s="52"/>
      <c r="M139" s="56">
        <v>0</v>
      </c>
      <c r="N139" s="57">
        <v>0</v>
      </c>
      <c r="O139" s="57" t="s">
        <v>677</v>
      </c>
      <c r="P139" s="57">
        <v>0</v>
      </c>
      <c r="Q139" s="38">
        <v>0</v>
      </c>
      <c r="R139" s="41" t="s">
        <v>669</v>
      </c>
      <c r="S139" s="40">
        <v>1</v>
      </c>
      <c r="T139" s="42">
        <v>50</v>
      </c>
      <c r="U139" s="43">
        <v>0</v>
      </c>
      <c r="V139" s="116">
        <v>4.333333333333333</v>
      </c>
      <c r="W139" s="44">
        <v>86.666666666666657</v>
      </c>
      <c r="X139" s="154">
        <v>23.888888888888889</v>
      </c>
      <c r="Y139" s="44">
        <v>55.277777777777771</v>
      </c>
      <c r="Z139" s="149">
        <v>35.527777777777779</v>
      </c>
      <c r="AA139" s="190"/>
      <c r="AB139" s="114"/>
      <c r="AC139" s="114"/>
      <c r="AD139" s="35"/>
      <c r="AE139" s="196"/>
      <c r="AF139" s="114"/>
      <c r="AG139" s="114"/>
      <c r="AH139" s="114"/>
      <c r="AI139" s="114"/>
      <c r="AJ139" s="193"/>
    </row>
    <row r="140" spans="1:36" s="51" customFormat="1" ht="20.100000000000001" hidden="1" customHeight="1" x14ac:dyDescent="0.3">
      <c r="A140" s="53" t="s">
        <v>266</v>
      </c>
      <c r="B140" s="34" t="s">
        <v>280</v>
      </c>
      <c r="C140" s="6"/>
      <c r="D140" s="263"/>
      <c r="E140" s="54" t="s">
        <v>92</v>
      </c>
      <c r="F140" s="35" t="s">
        <v>280</v>
      </c>
      <c r="G140" s="50" t="s">
        <v>280</v>
      </c>
      <c r="H140" s="216" t="s">
        <v>315</v>
      </c>
      <c r="I140" s="118">
        <v>2.9</v>
      </c>
      <c r="J140" s="48"/>
      <c r="K140" s="55"/>
      <c r="L140" s="52"/>
      <c r="M140" s="56">
        <v>0</v>
      </c>
      <c r="N140" s="57">
        <v>0</v>
      </c>
      <c r="O140" s="57" t="s">
        <v>677</v>
      </c>
      <c r="P140" s="57">
        <v>0</v>
      </c>
      <c r="Q140" s="38">
        <v>0</v>
      </c>
      <c r="R140" s="56" t="s">
        <v>677</v>
      </c>
      <c r="S140" s="40">
        <v>0</v>
      </c>
      <c r="T140" s="42">
        <v>0</v>
      </c>
      <c r="U140" s="58">
        <v>0</v>
      </c>
      <c r="V140" s="116">
        <v>3</v>
      </c>
      <c r="W140" s="44">
        <v>60</v>
      </c>
      <c r="X140" s="154">
        <v>19.888888888888889</v>
      </c>
      <c r="Y140" s="44">
        <v>39.944444444444443</v>
      </c>
      <c r="Z140" s="149">
        <v>18.494444444444447</v>
      </c>
      <c r="AA140" s="190"/>
      <c r="AB140" s="112"/>
      <c r="AC140" s="114"/>
      <c r="AD140" s="35"/>
      <c r="AE140" s="181"/>
      <c r="AF140" s="112"/>
      <c r="AG140" s="112"/>
      <c r="AH140" s="205"/>
      <c r="AI140" s="205"/>
      <c r="AJ140" s="207"/>
    </row>
    <row r="141" spans="1:36" s="51" customFormat="1" ht="20.100000000000001" hidden="1" customHeight="1" x14ac:dyDescent="0.3">
      <c r="A141" s="53" t="s">
        <v>267</v>
      </c>
      <c r="B141" s="34" t="s">
        <v>280</v>
      </c>
      <c r="C141" s="6"/>
      <c r="D141" s="263"/>
      <c r="E141" s="54" t="s">
        <v>136</v>
      </c>
      <c r="F141" s="35" t="s">
        <v>280</v>
      </c>
      <c r="G141" s="50" t="s">
        <v>280</v>
      </c>
      <c r="H141" s="216" t="s">
        <v>315</v>
      </c>
      <c r="I141" s="118">
        <v>3.4</v>
      </c>
      <c r="J141" s="48"/>
      <c r="K141" s="55"/>
      <c r="L141" s="52"/>
      <c r="M141" s="56">
        <v>0</v>
      </c>
      <c r="N141" s="57">
        <v>0</v>
      </c>
      <c r="O141" s="57" t="s">
        <v>677</v>
      </c>
      <c r="P141" s="57">
        <v>0</v>
      </c>
      <c r="Q141" s="38">
        <v>0</v>
      </c>
      <c r="R141" s="56" t="s">
        <v>677</v>
      </c>
      <c r="S141" s="40">
        <v>0</v>
      </c>
      <c r="T141" s="42">
        <v>0</v>
      </c>
      <c r="U141" s="58">
        <v>0</v>
      </c>
      <c r="V141" s="116">
        <v>1</v>
      </c>
      <c r="W141" s="44">
        <v>20</v>
      </c>
      <c r="X141" s="177">
        <v>26.1</v>
      </c>
      <c r="Y141" s="44">
        <v>23.05</v>
      </c>
      <c r="Z141" s="149">
        <v>19.305</v>
      </c>
      <c r="AA141" s="190"/>
      <c r="AB141" s="112"/>
      <c r="AC141" s="114"/>
      <c r="AD141" s="50"/>
      <c r="AE141" s="181"/>
      <c r="AF141" s="112"/>
      <c r="AG141" s="112"/>
      <c r="AH141" s="205"/>
      <c r="AI141" s="205"/>
      <c r="AJ141" s="207"/>
    </row>
    <row r="142" spans="1:36" s="51" customFormat="1" ht="20.100000000000001" hidden="1" customHeight="1" x14ac:dyDescent="0.3">
      <c r="A142" s="33" t="s">
        <v>268</v>
      </c>
      <c r="B142" s="34" t="s">
        <v>280</v>
      </c>
      <c r="C142" s="6"/>
      <c r="D142" s="262"/>
      <c r="E142" s="54" t="s">
        <v>51</v>
      </c>
      <c r="F142" s="35" t="s">
        <v>279</v>
      </c>
      <c r="G142" s="50" t="s">
        <v>280</v>
      </c>
      <c r="H142" s="216" t="s">
        <v>315</v>
      </c>
      <c r="I142" s="118">
        <v>6.2</v>
      </c>
      <c r="J142" s="48"/>
      <c r="K142" s="55"/>
      <c r="L142" s="52"/>
      <c r="M142" s="56">
        <v>3</v>
      </c>
      <c r="N142" s="40">
        <v>2</v>
      </c>
      <c r="O142" s="40" t="s">
        <v>675</v>
      </c>
      <c r="P142" s="57">
        <v>2</v>
      </c>
      <c r="Q142" s="38">
        <v>77.777777777777771</v>
      </c>
      <c r="R142" s="56" t="s">
        <v>670</v>
      </c>
      <c r="S142" s="40">
        <v>1</v>
      </c>
      <c r="T142" s="42">
        <v>50</v>
      </c>
      <c r="U142" s="58">
        <v>16.670000000000002</v>
      </c>
      <c r="V142" s="116">
        <v>3</v>
      </c>
      <c r="W142" s="44">
        <v>60</v>
      </c>
      <c r="X142" s="154">
        <v>44.666666666666664</v>
      </c>
      <c r="Y142" s="44">
        <v>52.333333333333329</v>
      </c>
      <c r="Z142" s="149">
        <v>50.678111111111107</v>
      </c>
      <c r="AA142" s="190"/>
      <c r="AB142" s="60"/>
      <c r="AC142" s="114"/>
      <c r="AD142" s="35"/>
      <c r="AE142" s="186"/>
      <c r="AF142" s="60"/>
      <c r="AG142" s="60"/>
      <c r="AH142" s="114"/>
      <c r="AI142" s="114"/>
      <c r="AJ142" s="193"/>
    </row>
    <row r="143" spans="1:36" s="47" customFormat="1" ht="20.100000000000001" customHeight="1" x14ac:dyDescent="0.3">
      <c r="A143" s="33" t="s">
        <v>269</v>
      </c>
      <c r="B143" s="50" t="s">
        <v>280</v>
      </c>
      <c r="C143" s="513"/>
      <c r="D143" s="262"/>
      <c r="E143" s="34" t="s">
        <v>104</v>
      </c>
      <c r="F143" s="35" t="s">
        <v>279</v>
      </c>
      <c r="G143" s="50" t="s">
        <v>279</v>
      </c>
      <c r="H143" s="215" t="s">
        <v>314</v>
      </c>
      <c r="I143" s="118">
        <v>4.5999999999999996</v>
      </c>
      <c r="J143" s="48"/>
      <c r="K143" s="37"/>
      <c r="L143" s="52"/>
      <c r="M143" s="41">
        <v>0</v>
      </c>
      <c r="N143" s="40">
        <v>0</v>
      </c>
      <c r="O143" s="40" t="s">
        <v>677</v>
      </c>
      <c r="P143" s="40">
        <v>2</v>
      </c>
      <c r="Q143" s="38">
        <v>22.222222222222221</v>
      </c>
      <c r="R143" s="41" t="s">
        <v>670</v>
      </c>
      <c r="S143" s="40">
        <v>1</v>
      </c>
      <c r="T143" s="42">
        <v>50</v>
      </c>
      <c r="U143" s="58">
        <v>25</v>
      </c>
      <c r="V143" s="116">
        <v>3.6666666666666665</v>
      </c>
      <c r="W143" s="44">
        <v>73.333333333333329</v>
      </c>
      <c r="X143" s="154">
        <v>19.222222222222221</v>
      </c>
      <c r="Y143" s="44">
        <v>46.277777777777771</v>
      </c>
      <c r="Z143" s="149">
        <v>37.349999999999994</v>
      </c>
      <c r="AA143" s="190">
        <v>3500000</v>
      </c>
      <c r="AB143" s="191">
        <v>2300000</v>
      </c>
      <c r="AC143" s="114">
        <v>161733655</v>
      </c>
      <c r="AD143" s="114">
        <v>37674050</v>
      </c>
      <c r="AE143" s="186">
        <f>AD143/AC143</f>
        <v>0.23293884009484606</v>
      </c>
      <c r="AF143" s="45">
        <v>28756659</v>
      </c>
      <c r="AG143" s="192">
        <f>(AD143+AF143)/AC143</f>
        <v>0.41074140691373112</v>
      </c>
      <c r="AH143" s="114"/>
      <c r="AI143" s="114"/>
      <c r="AJ143" s="193"/>
    </row>
    <row r="144" spans="1:36" s="51" customFormat="1" ht="20.100000000000001" hidden="1" customHeight="1" x14ac:dyDescent="0.3">
      <c r="A144" s="53" t="s">
        <v>270</v>
      </c>
      <c r="B144" s="34" t="s">
        <v>280</v>
      </c>
      <c r="C144" s="6"/>
      <c r="D144" s="263"/>
      <c r="E144" s="54" t="s">
        <v>148</v>
      </c>
      <c r="F144" s="35" t="s">
        <v>280</v>
      </c>
      <c r="G144" s="50" t="s">
        <v>280</v>
      </c>
      <c r="H144" s="216" t="s">
        <v>315</v>
      </c>
      <c r="I144" s="118">
        <v>1.5</v>
      </c>
      <c r="J144" s="48"/>
      <c r="K144" s="55"/>
      <c r="L144" s="52"/>
      <c r="M144" s="41">
        <v>0</v>
      </c>
      <c r="N144" s="57">
        <v>0</v>
      </c>
      <c r="O144" s="40" t="s">
        <v>677</v>
      </c>
      <c r="P144" s="57">
        <v>0</v>
      </c>
      <c r="Q144" s="38">
        <v>0</v>
      </c>
      <c r="R144" s="56" t="s">
        <v>677</v>
      </c>
      <c r="S144" s="40">
        <v>0</v>
      </c>
      <c r="T144" s="42">
        <v>0</v>
      </c>
      <c r="U144" s="58">
        <v>0</v>
      </c>
      <c r="V144" s="116">
        <v>1</v>
      </c>
      <c r="W144" s="44">
        <v>20</v>
      </c>
      <c r="X144" s="154">
        <v>14.222222222222221</v>
      </c>
      <c r="Y144" s="44">
        <v>17.111111111111111</v>
      </c>
      <c r="Z144" s="149">
        <v>9.2111111111111121</v>
      </c>
      <c r="AA144" s="190"/>
      <c r="AB144" s="112"/>
      <c r="AC144" s="114"/>
      <c r="AD144" s="50"/>
      <c r="AE144" s="181"/>
      <c r="AF144" s="112"/>
      <c r="AG144" s="112"/>
      <c r="AH144" s="205"/>
      <c r="AI144" s="205"/>
      <c r="AJ144" s="207"/>
    </row>
    <row r="145" spans="1:36" s="51" customFormat="1" ht="19.5" hidden="1" customHeight="1" x14ac:dyDescent="0.3">
      <c r="A145" s="53" t="s">
        <v>271</v>
      </c>
      <c r="B145" s="34" t="s">
        <v>280</v>
      </c>
      <c r="C145" s="6"/>
      <c r="D145" s="263"/>
      <c r="E145" s="54" t="s">
        <v>93</v>
      </c>
      <c r="F145" s="35" t="s">
        <v>280</v>
      </c>
      <c r="G145" s="50" t="s">
        <v>280</v>
      </c>
      <c r="H145" s="216" t="s">
        <v>315</v>
      </c>
      <c r="I145" s="118">
        <v>3.2</v>
      </c>
      <c r="J145" s="48"/>
      <c r="K145" s="55"/>
      <c r="L145" s="52"/>
      <c r="M145" s="41">
        <v>0</v>
      </c>
      <c r="N145" s="57">
        <v>0</v>
      </c>
      <c r="O145" s="40" t="s">
        <v>677</v>
      </c>
      <c r="P145" s="57">
        <v>0</v>
      </c>
      <c r="Q145" s="38">
        <v>0</v>
      </c>
      <c r="R145" s="56" t="s">
        <v>677</v>
      </c>
      <c r="S145" s="40">
        <v>0</v>
      </c>
      <c r="T145" s="42">
        <v>0</v>
      </c>
      <c r="U145" s="58">
        <v>0</v>
      </c>
      <c r="V145" s="116">
        <v>3</v>
      </c>
      <c r="W145" s="44">
        <v>60</v>
      </c>
      <c r="X145" s="154">
        <v>24.888888888888886</v>
      </c>
      <c r="Y145" s="44">
        <v>42.444444444444443</v>
      </c>
      <c r="Z145" s="149">
        <v>20.244444444444447</v>
      </c>
      <c r="AA145" s="190"/>
      <c r="AB145" s="112"/>
      <c r="AC145" s="114"/>
      <c r="AD145" s="50"/>
      <c r="AE145" s="181"/>
      <c r="AF145" s="112"/>
      <c r="AG145" s="112"/>
      <c r="AH145" s="205"/>
      <c r="AI145" s="205"/>
      <c r="AJ145" s="207"/>
    </row>
    <row r="146" spans="1:36" s="51" customFormat="1" ht="20.100000000000001" hidden="1" customHeight="1" x14ac:dyDescent="0.3">
      <c r="A146" s="53" t="s">
        <v>272</v>
      </c>
      <c r="B146" s="34" t="s">
        <v>280</v>
      </c>
      <c r="C146" s="6"/>
      <c r="D146" s="263"/>
      <c r="E146" s="54" t="s">
        <v>137</v>
      </c>
      <c r="F146" s="35" t="s">
        <v>280</v>
      </c>
      <c r="G146" s="50" t="s">
        <v>280</v>
      </c>
      <c r="H146" s="216" t="s">
        <v>315</v>
      </c>
      <c r="I146" s="118">
        <v>4.0999999999999996</v>
      </c>
      <c r="J146" s="48"/>
      <c r="K146" s="55"/>
      <c r="L146" s="52"/>
      <c r="M146" s="41">
        <v>0</v>
      </c>
      <c r="N146" s="57">
        <v>0</v>
      </c>
      <c r="O146" s="40" t="s">
        <v>677</v>
      </c>
      <c r="P146" s="57">
        <v>0</v>
      </c>
      <c r="Q146" s="38">
        <v>0</v>
      </c>
      <c r="R146" s="56" t="s">
        <v>677</v>
      </c>
      <c r="S146" s="40">
        <v>0</v>
      </c>
      <c r="T146" s="42">
        <v>0</v>
      </c>
      <c r="U146" s="58">
        <v>0</v>
      </c>
      <c r="V146" s="116">
        <v>1</v>
      </c>
      <c r="W146" s="44">
        <v>20</v>
      </c>
      <c r="X146" s="177">
        <v>26.1</v>
      </c>
      <c r="Y146" s="44">
        <v>23.05</v>
      </c>
      <c r="Z146" s="149">
        <v>22.805</v>
      </c>
      <c r="AA146" s="190"/>
      <c r="AB146" s="112"/>
      <c r="AC146" s="114"/>
      <c r="AD146" s="35"/>
      <c r="AE146" s="181"/>
      <c r="AF146" s="112"/>
      <c r="AG146" s="112"/>
      <c r="AH146" s="205"/>
      <c r="AI146" s="205"/>
      <c r="AJ146" s="207"/>
    </row>
    <row r="147" spans="1:36" s="51" customFormat="1" ht="20.100000000000001" customHeight="1" x14ac:dyDescent="0.25">
      <c r="A147" s="53" t="s">
        <v>273</v>
      </c>
      <c r="B147" s="34" t="s">
        <v>279</v>
      </c>
      <c r="C147" s="53" t="s">
        <v>815</v>
      </c>
      <c r="D147" s="263"/>
      <c r="E147" s="54" t="s">
        <v>149</v>
      </c>
      <c r="F147" s="35" t="s">
        <v>280</v>
      </c>
      <c r="G147" s="50" t="s">
        <v>280</v>
      </c>
      <c r="H147" s="216" t="s">
        <v>315</v>
      </c>
      <c r="I147" s="118">
        <v>4.5</v>
      </c>
      <c r="J147" s="48"/>
      <c r="K147" s="55"/>
      <c r="L147" s="52"/>
      <c r="M147" s="41">
        <v>0</v>
      </c>
      <c r="N147" s="40">
        <v>2</v>
      </c>
      <c r="O147" s="40" t="s">
        <v>675</v>
      </c>
      <c r="P147" s="57">
        <v>0</v>
      </c>
      <c r="Q147" s="38">
        <v>22.222222222222221</v>
      </c>
      <c r="R147" s="56" t="s">
        <v>677</v>
      </c>
      <c r="S147" s="40">
        <v>0</v>
      </c>
      <c r="T147" s="42">
        <v>0</v>
      </c>
      <c r="U147" s="58">
        <v>50</v>
      </c>
      <c r="V147" s="116">
        <v>4.333333333333333</v>
      </c>
      <c r="W147" s="44">
        <v>86.666666666666657</v>
      </c>
      <c r="X147" s="154">
        <v>8.3333333333333339</v>
      </c>
      <c r="Y147" s="44">
        <v>47.499999999999993</v>
      </c>
      <c r="Z147" s="149">
        <v>34.472222222222221</v>
      </c>
      <c r="AA147" s="190"/>
      <c r="AB147" s="112"/>
      <c r="AC147" s="189">
        <v>332802656</v>
      </c>
      <c r="AD147" s="189">
        <v>21889834</v>
      </c>
      <c r="AE147" s="188">
        <f>AD147/AC147</f>
        <v>6.5774216657693979E-2</v>
      </c>
      <c r="AF147" s="112"/>
      <c r="AG147" s="112"/>
      <c r="AH147" s="114">
        <v>332802656</v>
      </c>
      <c r="AI147" s="114">
        <v>21889834</v>
      </c>
      <c r="AJ147" s="213">
        <v>6.5774216657693979E-2</v>
      </c>
    </row>
    <row r="148" spans="1:36" s="51" customFormat="1" ht="20.100000000000001" hidden="1" customHeight="1" x14ac:dyDescent="0.3">
      <c r="A148" s="53" t="s">
        <v>274</v>
      </c>
      <c r="B148" s="34" t="s">
        <v>280</v>
      </c>
      <c r="C148" s="6"/>
      <c r="D148" s="263"/>
      <c r="E148" s="54" t="s">
        <v>94</v>
      </c>
      <c r="F148" s="35" t="s">
        <v>280</v>
      </c>
      <c r="G148" s="50" t="s">
        <v>280</v>
      </c>
      <c r="H148" s="216" t="s">
        <v>315</v>
      </c>
      <c r="I148" s="118">
        <v>3.8</v>
      </c>
      <c r="J148" s="48"/>
      <c r="K148" s="55"/>
      <c r="L148" s="52"/>
      <c r="M148" s="41">
        <v>0</v>
      </c>
      <c r="N148" s="57">
        <v>0</v>
      </c>
      <c r="O148" s="57" t="s">
        <v>677</v>
      </c>
      <c r="P148" s="57">
        <v>0</v>
      </c>
      <c r="Q148" s="38">
        <v>0</v>
      </c>
      <c r="R148" s="56" t="s">
        <v>677</v>
      </c>
      <c r="S148" s="40">
        <v>0</v>
      </c>
      <c r="T148" s="42">
        <v>0</v>
      </c>
      <c r="U148" s="58">
        <v>0</v>
      </c>
      <c r="V148" s="116">
        <v>3</v>
      </c>
      <c r="W148" s="44">
        <v>60</v>
      </c>
      <c r="X148" s="154">
        <v>31.777777777777782</v>
      </c>
      <c r="Y148" s="44">
        <v>45.888888888888893</v>
      </c>
      <c r="Z148" s="149">
        <v>23.588888888888889</v>
      </c>
      <c r="AA148" s="190"/>
      <c r="AB148" s="112"/>
      <c r="AC148" s="114"/>
      <c r="AD148" s="50"/>
      <c r="AE148" s="181"/>
      <c r="AF148" s="112"/>
      <c r="AG148" s="112"/>
      <c r="AH148" s="205"/>
      <c r="AI148" s="205"/>
      <c r="AJ148" s="207"/>
    </row>
    <row r="149" spans="1:36" s="47" customFormat="1" ht="20.100000000000001" customHeight="1" x14ac:dyDescent="0.3">
      <c r="A149" s="33" t="s">
        <v>275</v>
      </c>
      <c r="B149" s="50" t="s">
        <v>280</v>
      </c>
      <c r="C149" s="513"/>
      <c r="D149" s="262"/>
      <c r="E149" s="34" t="s">
        <v>95</v>
      </c>
      <c r="F149" s="35" t="s">
        <v>280</v>
      </c>
      <c r="G149" s="50" t="s">
        <v>279</v>
      </c>
      <c r="H149" s="215" t="s">
        <v>314</v>
      </c>
      <c r="I149" s="118">
        <v>8</v>
      </c>
      <c r="J149" s="48"/>
      <c r="K149" s="161" t="s">
        <v>774</v>
      </c>
      <c r="L149" s="162">
        <v>100</v>
      </c>
      <c r="M149" s="41">
        <v>4</v>
      </c>
      <c r="N149" s="40">
        <v>2</v>
      </c>
      <c r="O149" s="40" t="s">
        <v>673</v>
      </c>
      <c r="P149" s="40">
        <v>2</v>
      </c>
      <c r="Q149" s="38">
        <v>88.888888888888886</v>
      </c>
      <c r="R149" s="41" t="s">
        <v>668</v>
      </c>
      <c r="S149" s="40">
        <v>2</v>
      </c>
      <c r="T149" s="42">
        <v>100</v>
      </c>
      <c r="U149" s="43">
        <v>100</v>
      </c>
      <c r="V149" s="116">
        <v>5</v>
      </c>
      <c r="W149" s="44">
        <v>100</v>
      </c>
      <c r="X149" s="154">
        <v>24.888888888888889</v>
      </c>
      <c r="Y149" s="44">
        <v>62.444444444444443</v>
      </c>
      <c r="Z149" s="149">
        <v>85.13333333333334</v>
      </c>
      <c r="AA149" s="190">
        <v>24100000</v>
      </c>
      <c r="AB149" s="191">
        <v>21400000</v>
      </c>
      <c r="AC149" s="114">
        <v>4192680354</v>
      </c>
      <c r="AD149" s="114">
        <v>1177317412</v>
      </c>
      <c r="AE149" s="186">
        <f>AD149/AC149</f>
        <v>0.2808030454496222</v>
      </c>
      <c r="AF149" s="45">
        <v>93605052</v>
      </c>
      <c r="AG149" s="192">
        <f>(AD149+AF149)/AC149</f>
        <v>0.30312887143602169</v>
      </c>
      <c r="AH149" s="114"/>
      <c r="AI149" s="114"/>
      <c r="AJ149" s="193"/>
    </row>
    <row r="150" spans="1:36" s="51" customFormat="1" ht="20.100000000000001" hidden="1" customHeight="1" x14ac:dyDescent="0.3">
      <c r="A150" s="53" t="s">
        <v>276</v>
      </c>
      <c r="B150" s="34" t="s">
        <v>280</v>
      </c>
      <c r="C150" s="6"/>
      <c r="D150" s="263"/>
      <c r="E150" s="54" t="s">
        <v>52</v>
      </c>
      <c r="F150" s="35" t="s">
        <v>280</v>
      </c>
      <c r="G150" s="50" t="s">
        <v>280</v>
      </c>
      <c r="H150" s="216" t="s">
        <v>315</v>
      </c>
      <c r="I150" s="118">
        <v>3.9</v>
      </c>
      <c r="J150" s="48"/>
      <c r="K150" s="55"/>
      <c r="L150" s="52"/>
      <c r="M150" s="56">
        <v>0</v>
      </c>
      <c r="N150" s="57">
        <v>0</v>
      </c>
      <c r="O150" s="57" t="s">
        <v>677</v>
      </c>
      <c r="P150" s="57">
        <v>2</v>
      </c>
      <c r="Q150" s="38">
        <v>22.222222222222221</v>
      </c>
      <c r="R150" s="56" t="s">
        <v>677</v>
      </c>
      <c r="S150" s="40">
        <v>0</v>
      </c>
      <c r="T150" s="42">
        <v>0</v>
      </c>
      <c r="U150" s="58">
        <v>0</v>
      </c>
      <c r="V150" s="116">
        <v>2.5</v>
      </c>
      <c r="W150" s="44">
        <v>50</v>
      </c>
      <c r="X150" s="154">
        <v>43.55555555555555</v>
      </c>
      <c r="Y150" s="44">
        <v>46.777777777777771</v>
      </c>
      <c r="Z150" s="149">
        <v>26.4</v>
      </c>
      <c r="AA150" s="208"/>
      <c r="AB150" s="112"/>
      <c r="AC150" s="114"/>
      <c r="AD150" s="50"/>
      <c r="AE150" s="181"/>
      <c r="AF150" s="112"/>
      <c r="AG150" s="112"/>
      <c r="AH150" s="205"/>
      <c r="AI150" s="205"/>
      <c r="AJ150" s="207"/>
    </row>
    <row r="151" spans="1:36" s="51" customFormat="1" ht="20.100000000000001" customHeight="1" x14ac:dyDescent="0.25">
      <c r="A151" s="62" t="s">
        <v>277</v>
      </c>
      <c r="B151" s="514" t="s">
        <v>280</v>
      </c>
      <c r="C151" s="62" t="s">
        <v>815</v>
      </c>
      <c r="D151" s="267"/>
      <c r="E151" s="63" t="s">
        <v>53</v>
      </c>
      <c r="F151" s="111" t="s">
        <v>280</v>
      </c>
      <c r="G151" s="64" t="s">
        <v>280</v>
      </c>
      <c r="H151" s="219" t="s">
        <v>315</v>
      </c>
      <c r="I151" s="145">
        <v>5</v>
      </c>
      <c r="J151" s="71"/>
      <c r="K151" s="66"/>
      <c r="L151" s="175"/>
      <c r="M151" s="67">
        <v>3</v>
      </c>
      <c r="N151" s="146">
        <v>2</v>
      </c>
      <c r="O151" s="146" t="s">
        <v>673</v>
      </c>
      <c r="P151" s="68">
        <v>2</v>
      </c>
      <c r="Q151" s="72">
        <v>77.777777777777771</v>
      </c>
      <c r="R151" s="67" t="s">
        <v>677</v>
      </c>
      <c r="S151" s="146">
        <v>0</v>
      </c>
      <c r="T151" s="147">
        <v>0</v>
      </c>
      <c r="U151" s="69">
        <v>33.33</v>
      </c>
      <c r="V151" s="148">
        <v>3</v>
      </c>
      <c r="W151" s="70">
        <v>60</v>
      </c>
      <c r="X151" s="160">
        <v>40.888888888888886</v>
      </c>
      <c r="Y151" s="70">
        <v>50.444444444444443</v>
      </c>
      <c r="Z151" s="151">
        <v>41.155222222222221</v>
      </c>
      <c r="AA151" s="258"/>
      <c r="AB151" s="65"/>
      <c r="AC151" s="259">
        <v>227993761</v>
      </c>
      <c r="AD151" s="259">
        <v>45846527</v>
      </c>
      <c r="AE151" s="260">
        <f>AD151/AC151</f>
        <v>0.20108676131712219</v>
      </c>
      <c r="AF151" s="184"/>
      <c r="AG151" s="184"/>
      <c r="AH151" s="73">
        <v>227993761</v>
      </c>
      <c r="AI151" s="73">
        <v>45846527</v>
      </c>
      <c r="AJ151" s="261">
        <v>0.20108676131712219</v>
      </c>
    </row>
    <row r="152" spans="1:36" s="6" customFormat="1" ht="20.100000000000001" customHeight="1" x14ac:dyDescent="0.3">
      <c r="A152" s="8"/>
      <c r="B152" s="20"/>
      <c r="D152" s="8"/>
      <c r="J152" s="17"/>
      <c r="K152" s="17"/>
      <c r="L152" s="9"/>
      <c r="M152" s="9"/>
      <c r="N152" s="9"/>
      <c r="O152" s="9"/>
      <c r="P152" s="9"/>
      <c r="Q152" s="12"/>
      <c r="R152" s="12"/>
      <c r="S152" s="12"/>
      <c r="T152" s="12"/>
      <c r="U152" s="12"/>
      <c r="V152" s="10"/>
      <c r="W152" s="10"/>
      <c r="X152" s="10"/>
      <c r="Y152" s="10"/>
      <c r="Z152" s="14"/>
      <c r="AA152" s="15"/>
      <c r="AB152" s="15"/>
      <c r="AC152" s="15"/>
      <c r="AD152" s="15"/>
      <c r="AH152" s="210"/>
      <c r="AI152" s="210"/>
      <c r="AJ152" s="210"/>
    </row>
    <row r="153" spans="1:36" s="6" customFormat="1" ht="20.100000000000001" customHeight="1" x14ac:dyDescent="0.3">
      <c r="B153" s="20"/>
      <c r="J153" s="17"/>
      <c r="K153" s="17"/>
      <c r="L153" s="17"/>
      <c r="M153" s="17"/>
      <c r="N153" s="17"/>
      <c r="O153" s="17"/>
      <c r="P153" s="17"/>
      <c r="Q153" s="18"/>
      <c r="R153" s="17"/>
      <c r="S153" s="17"/>
      <c r="T153" s="18"/>
      <c r="U153" s="18"/>
      <c r="V153" s="17"/>
      <c r="W153" s="17"/>
      <c r="X153" s="17"/>
      <c r="Y153" s="17"/>
      <c r="Z153" s="3"/>
      <c r="AD153" s="8"/>
      <c r="AH153" s="210"/>
      <c r="AI153" s="210"/>
      <c r="AJ153" s="210"/>
    </row>
    <row r="154" spans="1:36" s="6" customFormat="1" ht="20.100000000000001" customHeight="1" x14ac:dyDescent="0.3">
      <c r="B154" s="20"/>
      <c r="J154" s="17"/>
      <c r="K154" s="17"/>
      <c r="L154" s="17"/>
      <c r="M154" s="17"/>
      <c r="N154" s="17"/>
      <c r="O154" s="17"/>
      <c r="P154" s="17"/>
      <c r="Q154" s="18"/>
      <c r="R154" s="17"/>
      <c r="S154" s="17"/>
      <c r="T154" s="18"/>
      <c r="U154" s="18"/>
      <c r="V154" s="17"/>
      <c r="W154" s="17"/>
      <c r="X154" s="17"/>
      <c r="Y154" s="17"/>
      <c r="Z154" s="3"/>
      <c r="AD154" s="8"/>
      <c r="AH154" s="210"/>
      <c r="AI154" s="210"/>
      <c r="AJ154" s="210"/>
    </row>
    <row r="155" spans="1:36" s="6" customFormat="1" ht="20.100000000000001" customHeight="1" x14ac:dyDescent="0.3">
      <c r="B155" s="20"/>
      <c r="C155" s="8"/>
      <c r="J155" s="17"/>
      <c r="K155" s="17"/>
      <c r="L155" s="17"/>
      <c r="M155" s="17"/>
      <c r="N155" s="17"/>
      <c r="O155" s="17"/>
      <c r="P155" s="17"/>
      <c r="Q155" s="18"/>
      <c r="R155" s="17"/>
      <c r="S155" s="17"/>
      <c r="T155" s="18"/>
      <c r="U155" s="18"/>
      <c r="V155" s="17"/>
      <c r="W155" s="17"/>
      <c r="X155" s="17"/>
      <c r="Y155" s="17"/>
      <c r="Z155" s="3"/>
      <c r="AD155" s="8"/>
      <c r="AH155" s="210"/>
      <c r="AI155" s="210"/>
      <c r="AJ155" s="210"/>
    </row>
    <row r="156" spans="1:36" s="6" customFormat="1" ht="20.100000000000001" customHeight="1" x14ac:dyDescent="0.3">
      <c r="B156" s="20"/>
      <c r="C156" s="8"/>
      <c r="J156" s="17"/>
      <c r="K156" s="17"/>
      <c r="L156" s="17"/>
      <c r="M156" s="17"/>
      <c r="N156" s="17"/>
      <c r="O156" s="17"/>
      <c r="P156" s="17"/>
      <c r="Q156" s="18"/>
      <c r="R156" s="17"/>
      <c r="S156" s="17"/>
      <c r="T156" s="18"/>
      <c r="U156" s="18"/>
      <c r="V156" s="17"/>
      <c r="W156" s="17"/>
      <c r="X156" s="17"/>
      <c r="Y156" s="17"/>
      <c r="Z156" s="3"/>
      <c r="AD156" s="8"/>
      <c r="AH156" s="210"/>
      <c r="AI156" s="210"/>
      <c r="AJ156" s="210"/>
    </row>
    <row r="157" spans="1:36" s="6" customFormat="1" ht="20.100000000000001" customHeight="1" x14ac:dyDescent="0.3">
      <c r="B157" s="20"/>
      <c r="C157" s="8"/>
      <c r="J157" s="17"/>
      <c r="K157" s="17"/>
      <c r="L157" s="17"/>
      <c r="M157" s="17"/>
      <c r="N157" s="17"/>
      <c r="O157" s="17"/>
      <c r="P157" s="17"/>
      <c r="Q157" s="18"/>
      <c r="R157" s="17"/>
      <c r="S157" s="17"/>
      <c r="T157" s="18"/>
      <c r="U157" s="18"/>
      <c r="V157" s="17"/>
      <c r="W157" s="17"/>
      <c r="X157" s="17"/>
      <c r="Y157" s="17"/>
      <c r="Z157" s="3"/>
      <c r="AD157" s="8"/>
      <c r="AH157" s="210"/>
      <c r="AI157" s="210"/>
      <c r="AJ157" s="210"/>
    </row>
    <row r="158" spans="1:36" s="6" customFormat="1" ht="20.100000000000001" customHeight="1" x14ac:dyDescent="0.3">
      <c r="B158" s="20"/>
      <c r="C158" s="20"/>
      <c r="J158" s="17"/>
      <c r="K158" s="17"/>
      <c r="L158" s="17"/>
      <c r="M158" s="17"/>
      <c r="N158" s="17"/>
      <c r="O158" s="17"/>
      <c r="P158" s="17"/>
      <c r="Q158" s="18"/>
      <c r="R158" s="17"/>
      <c r="S158" s="17"/>
      <c r="T158" s="18"/>
      <c r="U158" s="18"/>
      <c r="V158" s="17"/>
      <c r="W158" s="17"/>
      <c r="X158" s="17"/>
      <c r="Y158" s="17"/>
      <c r="Z158" s="3"/>
      <c r="AD158" s="8"/>
      <c r="AH158" s="210"/>
      <c r="AI158" s="210"/>
      <c r="AJ158" s="210"/>
    </row>
    <row r="159" spans="1:36" s="6" customFormat="1" ht="20.100000000000001" customHeight="1" x14ac:dyDescent="0.3">
      <c r="B159" s="20"/>
      <c r="C159" s="20"/>
      <c r="J159" s="17"/>
      <c r="K159" s="17"/>
      <c r="L159" s="17"/>
      <c r="M159" s="17"/>
      <c r="N159" s="17"/>
      <c r="O159" s="17"/>
      <c r="P159" s="17"/>
      <c r="Q159" s="18"/>
      <c r="R159" s="17"/>
      <c r="S159" s="17"/>
      <c r="T159" s="18"/>
      <c r="U159" s="18"/>
      <c r="V159" s="17"/>
      <c r="W159" s="17"/>
      <c r="X159" s="17"/>
      <c r="Y159" s="17"/>
      <c r="Z159" s="3"/>
      <c r="AD159" s="8"/>
      <c r="AH159" s="210"/>
      <c r="AI159" s="210"/>
      <c r="AJ159" s="210"/>
    </row>
    <row r="160" spans="1:36" s="6" customFormat="1" ht="20.100000000000001" customHeight="1" x14ac:dyDescent="0.3">
      <c r="B160" s="20"/>
      <c r="C160" s="20"/>
      <c r="J160" s="17"/>
      <c r="K160" s="17"/>
      <c r="L160" s="17"/>
      <c r="M160" s="17"/>
      <c r="N160" s="17"/>
      <c r="O160" s="17"/>
      <c r="P160" s="17"/>
      <c r="Q160" s="18"/>
      <c r="R160" s="17"/>
      <c r="S160" s="17"/>
      <c r="T160" s="18"/>
      <c r="U160" s="18"/>
      <c r="V160" s="17"/>
      <c r="W160" s="17"/>
      <c r="X160" s="17"/>
      <c r="Y160" s="17"/>
      <c r="Z160" s="3"/>
      <c r="AD160" s="8"/>
      <c r="AH160" s="210"/>
      <c r="AI160" s="210"/>
      <c r="AJ160" s="210"/>
    </row>
    <row r="161" spans="2:36" s="6" customFormat="1" ht="20.100000000000001" customHeight="1" x14ac:dyDescent="0.3">
      <c r="B161" s="20"/>
      <c r="C161" s="20"/>
      <c r="J161" s="17"/>
      <c r="K161" s="17"/>
      <c r="L161" s="17"/>
      <c r="M161" s="17"/>
      <c r="N161" s="17"/>
      <c r="O161" s="17"/>
      <c r="P161" s="17"/>
      <c r="Q161" s="18"/>
      <c r="R161" s="17"/>
      <c r="S161" s="17"/>
      <c r="T161" s="18"/>
      <c r="U161" s="18"/>
      <c r="V161" s="17"/>
      <c r="W161" s="17"/>
      <c r="X161" s="17"/>
      <c r="Y161" s="17"/>
      <c r="Z161" s="3"/>
      <c r="AD161" s="8"/>
      <c r="AH161" s="210"/>
      <c r="AI161" s="210"/>
      <c r="AJ161" s="210"/>
    </row>
    <row r="162" spans="2:36" s="6" customFormat="1" ht="20.100000000000001" customHeight="1" x14ac:dyDescent="0.3">
      <c r="B162" s="20"/>
      <c r="C162" s="20"/>
      <c r="J162" s="17"/>
      <c r="K162" s="17"/>
      <c r="L162" s="17"/>
      <c r="M162" s="17"/>
      <c r="N162" s="17"/>
      <c r="O162" s="17"/>
      <c r="P162" s="17"/>
      <c r="Q162" s="18"/>
      <c r="R162" s="17"/>
      <c r="S162" s="17"/>
      <c r="T162" s="18"/>
      <c r="U162" s="18"/>
      <c r="V162" s="17"/>
      <c r="W162" s="17"/>
      <c r="X162" s="17"/>
      <c r="Y162" s="17"/>
      <c r="Z162" s="3"/>
      <c r="AD162" s="8"/>
      <c r="AH162" s="210"/>
      <c r="AI162" s="210"/>
      <c r="AJ162" s="210"/>
    </row>
    <row r="163" spans="2:36" s="6" customFormat="1" ht="20.100000000000001" customHeight="1" x14ac:dyDescent="0.3">
      <c r="B163" s="20"/>
      <c r="C163" s="20"/>
      <c r="J163" s="17"/>
      <c r="K163" s="17"/>
      <c r="L163" s="17"/>
      <c r="M163" s="17"/>
      <c r="N163" s="17"/>
      <c r="O163" s="17"/>
      <c r="P163" s="17"/>
      <c r="Q163" s="18"/>
      <c r="R163" s="17"/>
      <c r="S163" s="17"/>
      <c r="T163" s="18"/>
      <c r="U163" s="18"/>
      <c r="V163" s="17"/>
      <c r="W163" s="17"/>
      <c r="X163" s="17"/>
      <c r="Y163" s="17"/>
      <c r="Z163" s="3"/>
      <c r="AD163" s="8"/>
      <c r="AH163" s="210"/>
      <c r="AI163" s="210"/>
      <c r="AJ163" s="210"/>
    </row>
    <row r="164" spans="2:36" s="6" customFormat="1" ht="20.100000000000001" customHeight="1" x14ac:dyDescent="0.3">
      <c r="B164" s="20"/>
      <c r="C164" s="20"/>
      <c r="J164" s="17"/>
      <c r="K164" s="17"/>
      <c r="L164" s="17"/>
      <c r="M164" s="17"/>
      <c r="N164" s="17"/>
      <c r="O164" s="17"/>
      <c r="P164" s="17"/>
      <c r="Q164" s="18"/>
      <c r="R164" s="17"/>
      <c r="S164" s="17"/>
      <c r="T164" s="18"/>
      <c r="U164" s="18"/>
      <c r="V164" s="17"/>
      <c r="W164" s="17"/>
      <c r="X164" s="17"/>
      <c r="Y164" s="17"/>
      <c r="Z164" s="3"/>
      <c r="AD164" s="8"/>
      <c r="AH164" s="210"/>
      <c r="AI164" s="210"/>
      <c r="AJ164" s="210"/>
    </row>
    <row r="165" spans="2:36" s="6" customFormat="1" ht="20.100000000000001" customHeight="1" x14ac:dyDescent="0.3">
      <c r="B165" s="20"/>
      <c r="C165" s="20"/>
      <c r="J165" s="17"/>
      <c r="K165" s="17"/>
      <c r="L165" s="17"/>
      <c r="M165" s="17"/>
      <c r="N165" s="17"/>
      <c r="O165" s="17"/>
      <c r="P165" s="17"/>
      <c r="Q165" s="18"/>
      <c r="R165" s="17"/>
      <c r="S165" s="17"/>
      <c r="T165" s="18"/>
      <c r="U165" s="18"/>
      <c r="V165" s="17"/>
      <c r="W165" s="17"/>
      <c r="X165" s="17"/>
      <c r="Y165" s="17"/>
      <c r="Z165" s="3"/>
      <c r="AD165" s="8"/>
      <c r="AH165" s="210"/>
      <c r="AI165" s="210"/>
      <c r="AJ165" s="210"/>
    </row>
    <row r="166" spans="2:36" s="6" customFormat="1" ht="20.100000000000001" customHeight="1" x14ac:dyDescent="0.3">
      <c r="B166" s="20"/>
      <c r="C166" s="20"/>
      <c r="J166" s="17"/>
      <c r="K166" s="17"/>
      <c r="L166" s="17"/>
      <c r="M166" s="17"/>
      <c r="N166" s="17"/>
      <c r="O166" s="17"/>
      <c r="P166" s="17"/>
      <c r="Q166" s="18"/>
      <c r="R166" s="17"/>
      <c r="S166" s="17"/>
      <c r="T166" s="18"/>
      <c r="U166" s="18"/>
      <c r="V166" s="17"/>
      <c r="W166" s="17"/>
      <c r="X166" s="17"/>
      <c r="Y166" s="17"/>
      <c r="Z166" s="3"/>
      <c r="AD166" s="8"/>
      <c r="AH166" s="210"/>
      <c r="AI166" s="210"/>
      <c r="AJ166" s="210"/>
    </row>
    <row r="167" spans="2:36" s="6" customFormat="1" ht="20.100000000000001" customHeight="1" x14ac:dyDescent="0.3">
      <c r="B167" s="20"/>
      <c r="C167" s="20"/>
      <c r="J167" s="17"/>
      <c r="K167" s="17"/>
      <c r="L167" s="17"/>
      <c r="M167" s="17"/>
      <c r="N167" s="17"/>
      <c r="O167" s="17"/>
      <c r="P167" s="17"/>
      <c r="Q167" s="18"/>
      <c r="R167" s="17"/>
      <c r="S167" s="17"/>
      <c r="T167" s="18"/>
      <c r="U167" s="18"/>
      <c r="V167" s="17"/>
      <c r="W167" s="17"/>
      <c r="X167" s="17"/>
      <c r="Y167" s="17"/>
      <c r="Z167" s="3"/>
      <c r="AD167" s="8"/>
      <c r="AH167" s="210"/>
      <c r="AI167" s="210"/>
      <c r="AJ167" s="210"/>
    </row>
    <row r="168" spans="2:36" s="6" customFormat="1" ht="20.100000000000001" customHeight="1" x14ac:dyDescent="0.3">
      <c r="B168" s="20"/>
      <c r="C168" s="20"/>
      <c r="J168" s="17"/>
      <c r="K168" s="17"/>
      <c r="L168" s="17"/>
      <c r="M168" s="17"/>
      <c r="N168" s="17"/>
      <c r="O168" s="17"/>
      <c r="P168" s="17"/>
      <c r="Q168" s="18"/>
      <c r="R168" s="17"/>
      <c r="S168" s="17"/>
      <c r="T168" s="18"/>
      <c r="U168" s="18"/>
      <c r="V168" s="17"/>
      <c r="W168" s="17"/>
      <c r="X168" s="17"/>
      <c r="Y168" s="17"/>
      <c r="Z168" s="3"/>
      <c r="AD168" s="8"/>
      <c r="AH168" s="210"/>
      <c r="AI168" s="210"/>
      <c r="AJ168" s="210"/>
    </row>
    <row r="169" spans="2:36" s="6" customFormat="1" ht="20.100000000000001" customHeight="1" x14ac:dyDescent="0.3">
      <c r="B169" s="20"/>
      <c r="C169" s="20"/>
      <c r="J169" s="17"/>
      <c r="K169" s="17"/>
      <c r="L169" s="17"/>
      <c r="M169" s="17"/>
      <c r="N169" s="17"/>
      <c r="O169" s="17"/>
      <c r="P169" s="17"/>
      <c r="Q169" s="18"/>
      <c r="R169" s="17"/>
      <c r="S169" s="17"/>
      <c r="T169" s="18"/>
      <c r="U169" s="18"/>
      <c r="V169" s="17"/>
      <c r="W169" s="17"/>
      <c r="X169" s="17"/>
      <c r="Y169" s="17"/>
      <c r="Z169" s="3"/>
      <c r="AD169" s="8"/>
      <c r="AH169" s="210"/>
      <c r="AI169" s="210"/>
      <c r="AJ169" s="210"/>
    </row>
    <row r="170" spans="2:36" s="6" customFormat="1" ht="20.100000000000001" customHeight="1" x14ac:dyDescent="0.3">
      <c r="B170" s="20"/>
      <c r="C170" s="20"/>
      <c r="J170" s="17"/>
      <c r="K170" s="17"/>
      <c r="L170" s="17"/>
      <c r="M170" s="17"/>
      <c r="N170" s="17"/>
      <c r="O170" s="17"/>
      <c r="P170" s="17"/>
      <c r="Q170" s="18"/>
      <c r="R170" s="17"/>
      <c r="S170" s="17"/>
      <c r="T170" s="18"/>
      <c r="U170" s="18"/>
      <c r="V170" s="17"/>
      <c r="W170" s="17"/>
      <c r="X170" s="17"/>
      <c r="Y170" s="17"/>
      <c r="Z170" s="3"/>
      <c r="AD170" s="8"/>
      <c r="AH170" s="210"/>
      <c r="AI170" s="210"/>
      <c r="AJ170" s="210"/>
    </row>
    <row r="171" spans="2:36" s="6" customFormat="1" ht="20.100000000000001" customHeight="1" x14ac:dyDescent="0.3">
      <c r="B171" s="20"/>
      <c r="C171" s="20"/>
      <c r="J171" s="17"/>
      <c r="K171" s="17"/>
      <c r="L171" s="17"/>
      <c r="M171" s="17"/>
      <c r="N171" s="17"/>
      <c r="O171" s="17"/>
      <c r="P171" s="17"/>
      <c r="Q171" s="18"/>
      <c r="R171" s="17"/>
      <c r="S171" s="17"/>
      <c r="T171" s="18"/>
      <c r="U171" s="18"/>
      <c r="V171" s="17"/>
      <c r="W171" s="17"/>
      <c r="X171" s="17"/>
      <c r="Y171" s="17"/>
      <c r="Z171" s="3"/>
      <c r="AD171" s="8"/>
      <c r="AH171" s="210"/>
      <c r="AI171" s="210"/>
      <c r="AJ171" s="210"/>
    </row>
    <row r="172" spans="2:36" s="6" customFormat="1" ht="20.100000000000001" customHeight="1" x14ac:dyDescent="0.3">
      <c r="B172" s="20"/>
      <c r="C172" s="20"/>
      <c r="J172" s="17"/>
      <c r="K172" s="17"/>
      <c r="L172" s="17"/>
      <c r="M172" s="17"/>
      <c r="N172" s="17"/>
      <c r="O172" s="17"/>
      <c r="P172" s="17"/>
      <c r="Q172" s="18"/>
      <c r="R172" s="17"/>
      <c r="S172" s="17"/>
      <c r="T172" s="18"/>
      <c r="U172" s="18"/>
      <c r="V172" s="17"/>
      <c r="W172" s="17"/>
      <c r="X172" s="17"/>
      <c r="Y172" s="17"/>
      <c r="Z172" s="3"/>
      <c r="AD172" s="8"/>
      <c r="AH172" s="210"/>
      <c r="AI172" s="210"/>
      <c r="AJ172" s="210"/>
    </row>
    <row r="173" spans="2:36" s="6" customFormat="1" ht="20.100000000000001" customHeight="1" x14ac:dyDescent="0.3">
      <c r="B173" s="20"/>
      <c r="C173" s="20"/>
      <c r="J173" s="17"/>
      <c r="K173" s="17"/>
      <c r="L173" s="17"/>
      <c r="M173" s="17"/>
      <c r="N173" s="17"/>
      <c r="O173" s="17"/>
      <c r="P173" s="17"/>
      <c r="Q173" s="18"/>
      <c r="R173" s="17"/>
      <c r="S173" s="17"/>
      <c r="T173" s="18"/>
      <c r="U173" s="18"/>
      <c r="V173" s="17"/>
      <c r="W173" s="17"/>
      <c r="X173" s="17"/>
      <c r="Y173" s="17"/>
      <c r="Z173" s="3"/>
      <c r="AD173" s="8"/>
      <c r="AH173" s="210"/>
      <c r="AI173" s="210"/>
      <c r="AJ173" s="210"/>
    </row>
    <row r="174" spans="2:36" s="6" customFormat="1" ht="20.100000000000001" customHeight="1" x14ac:dyDescent="0.3">
      <c r="B174" s="20"/>
      <c r="C174" s="20"/>
      <c r="J174" s="17"/>
      <c r="K174" s="17"/>
      <c r="L174" s="17"/>
      <c r="M174" s="17"/>
      <c r="N174" s="17"/>
      <c r="O174" s="17"/>
      <c r="P174" s="17"/>
      <c r="Q174" s="18"/>
      <c r="R174" s="17"/>
      <c r="S174" s="17"/>
      <c r="T174" s="18"/>
      <c r="U174" s="18"/>
      <c r="V174" s="17"/>
      <c r="W174" s="17"/>
      <c r="X174" s="17"/>
      <c r="Y174" s="17"/>
      <c r="Z174" s="3"/>
      <c r="AD174" s="8"/>
      <c r="AH174" s="210"/>
      <c r="AI174" s="210"/>
      <c r="AJ174" s="210"/>
    </row>
    <row r="175" spans="2:36" s="6" customFormat="1" ht="20.100000000000001" customHeight="1" x14ac:dyDescent="0.3">
      <c r="B175" s="20"/>
      <c r="C175" s="20"/>
      <c r="J175" s="17"/>
      <c r="K175" s="17"/>
      <c r="L175" s="17"/>
      <c r="M175" s="17"/>
      <c r="N175" s="17"/>
      <c r="O175" s="17"/>
      <c r="P175" s="17"/>
      <c r="Q175" s="18"/>
      <c r="R175" s="17"/>
      <c r="S175" s="17"/>
      <c r="T175" s="18"/>
      <c r="U175" s="18"/>
      <c r="V175" s="17"/>
      <c r="W175" s="17"/>
      <c r="X175" s="17"/>
      <c r="Y175" s="17"/>
      <c r="Z175" s="3"/>
      <c r="AD175" s="8"/>
      <c r="AH175" s="210"/>
      <c r="AI175" s="210"/>
      <c r="AJ175" s="210"/>
    </row>
    <row r="176" spans="2:36" s="6" customFormat="1" ht="20.100000000000001" customHeight="1" x14ac:dyDescent="0.3">
      <c r="B176" s="20"/>
      <c r="C176" s="20"/>
      <c r="J176" s="17"/>
      <c r="K176" s="17"/>
      <c r="L176" s="17"/>
      <c r="M176" s="17"/>
      <c r="N176" s="17"/>
      <c r="O176" s="17"/>
      <c r="P176" s="17"/>
      <c r="Q176" s="18"/>
      <c r="R176" s="17"/>
      <c r="S176" s="17"/>
      <c r="T176" s="18"/>
      <c r="U176" s="18"/>
      <c r="V176" s="17"/>
      <c r="W176" s="17"/>
      <c r="X176" s="17"/>
      <c r="Y176" s="17"/>
      <c r="Z176" s="3"/>
      <c r="AD176" s="8"/>
      <c r="AH176" s="210"/>
      <c r="AI176" s="210"/>
      <c r="AJ176" s="210"/>
    </row>
    <row r="177" spans="2:36" s="6" customFormat="1" ht="20.100000000000001" customHeight="1" x14ac:dyDescent="0.3">
      <c r="B177" s="20"/>
      <c r="C177" s="20"/>
      <c r="J177" s="17"/>
      <c r="K177" s="17"/>
      <c r="L177" s="17"/>
      <c r="M177" s="17"/>
      <c r="N177" s="17"/>
      <c r="O177" s="17"/>
      <c r="P177" s="17"/>
      <c r="Q177" s="18"/>
      <c r="R177" s="17"/>
      <c r="S177" s="17"/>
      <c r="T177" s="18"/>
      <c r="U177" s="18"/>
      <c r="V177" s="17"/>
      <c r="W177" s="17"/>
      <c r="X177" s="17"/>
      <c r="Y177" s="17"/>
      <c r="Z177" s="3"/>
      <c r="AD177" s="8"/>
      <c r="AH177" s="210"/>
      <c r="AI177" s="210"/>
      <c r="AJ177" s="210"/>
    </row>
    <row r="178" spans="2:36" s="6" customFormat="1" ht="20.100000000000001" customHeight="1" x14ac:dyDescent="0.3">
      <c r="B178" s="20"/>
      <c r="C178" s="20"/>
      <c r="J178" s="17"/>
      <c r="K178" s="17"/>
      <c r="L178" s="17"/>
      <c r="M178" s="17"/>
      <c r="N178" s="17"/>
      <c r="O178" s="17"/>
      <c r="P178" s="17"/>
      <c r="Q178" s="18"/>
      <c r="R178" s="17"/>
      <c r="S178" s="17"/>
      <c r="T178" s="18"/>
      <c r="U178" s="18"/>
      <c r="V178" s="17"/>
      <c r="W178" s="17"/>
      <c r="X178" s="17"/>
      <c r="Y178" s="17"/>
      <c r="Z178" s="3"/>
      <c r="AD178" s="8"/>
      <c r="AH178" s="210"/>
      <c r="AI178" s="210"/>
      <c r="AJ178" s="210"/>
    </row>
    <row r="179" spans="2:36" s="6" customFormat="1" ht="20.100000000000001" customHeight="1" x14ac:dyDescent="0.3">
      <c r="B179" s="20"/>
      <c r="C179" s="20"/>
      <c r="J179" s="17"/>
      <c r="K179" s="17"/>
      <c r="L179" s="17"/>
      <c r="M179" s="17"/>
      <c r="N179" s="17"/>
      <c r="O179" s="17"/>
      <c r="P179" s="17"/>
      <c r="Q179" s="18"/>
      <c r="R179" s="17"/>
      <c r="S179" s="17"/>
      <c r="T179" s="18"/>
      <c r="U179" s="18"/>
      <c r="V179" s="17"/>
      <c r="W179" s="17"/>
      <c r="X179" s="17"/>
      <c r="Y179" s="17"/>
      <c r="Z179" s="3"/>
      <c r="AD179" s="8"/>
      <c r="AH179" s="210"/>
      <c r="AI179" s="210"/>
      <c r="AJ179" s="210"/>
    </row>
    <row r="180" spans="2:36" s="6" customFormat="1" ht="20.100000000000001" customHeight="1" x14ac:dyDescent="0.3">
      <c r="B180" s="20"/>
      <c r="C180" s="20"/>
      <c r="J180" s="17"/>
      <c r="K180" s="17"/>
      <c r="L180" s="17"/>
      <c r="M180" s="17"/>
      <c r="N180" s="17"/>
      <c r="O180" s="17"/>
      <c r="P180" s="17"/>
      <c r="Q180" s="18"/>
      <c r="R180" s="17"/>
      <c r="S180" s="17"/>
      <c r="T180" s="18"/>
      <c r="U180" s="18"/>
      <c r="V180" s="17"/>
      <c r="W180" s="17"/>
      <c r="X180" s="17"/>
      <c r="Y180" s="17"/>
      <c r="Z180" s="3"/>
      <c r="AD180" s="8"/>
      <c r="AH180" s="210"/>
      <c r="AI180" s="210"/>
      <c r="AJ180" s="210"/>
    </row>
    <row r="181" spans="2:36" s="6" customFormat="1" ht="20.100000000000001" customHeight="1" x14ac:dyDescent="0.3">
      <c r="B181" s="20"/>
      <c r="C181" s="20"/>
      <c r="J181" s="17"/>
      <c r="K181" s="17"/>
      <c r="L181" s="17"/>
      <c r="M181" s="17"/>
      <c r="N181" s="17"/>
      <c r="O181" s="17"/>
      <c r="P181" s="17"/>
      <c r="Q181" s="18"/>
      <c r="R181" s="17"/>
      <c r="S181" s="17"/>
      <c r="T181" s="18"/>
      <c r="U181" s="18"/>
      <c r="V181" s="17"/>
      <c r="W181" s="17"/>
      <c r="X181" s="17"/>
      <c r="Y181" s="17"/>
      <c r="Z181" s="3"/>
      <c r="AD181" s="8"/>
      <c r="AH181" s="210"/>
      <c r="AI181" s="210"/>
      <c r="AJ181" s="210"/>
    </row>
    <row r="182" spans="2:36" s="6" customFormat="1" ht="20.100000000000001" customHeight="1" x14ac:dyDescent="0.3">
      <c r="B182" s="20"/>
      <c r="C182" s="20"/>
      <c r="J182" s="17"/>
      <c r="K182" s="17"/>
      <c r="L182" s="17"/>
      <c r="M182" s="17"/>
      <c r="N182" s="17"/>
      <c r="O182" s="17"/>
      <c r="P182" s="17"/>
      <c r="Q182" s="18"/>
      <c r="R182" s="17"/>
      <c r="S182" s="17"/>
      <c r="T182" s="18"/>
      <c r="U182" s="18"/>
      <c r="V182" s="17"/>
      <c r="W182" s="17"/>
      <c r="X182" s="17"/>
      <c r="Y182" s="17"/>
      <c r="Z182" s="3"/>
      <c r="AD182" s="8"/>
      <c r="AH182" s="210"/>
      <c r="AI182" s="210"/>
      <c r="AJ182" s="210"/>
    </row>
    <row r="183" spans="2:36" s="6" customFormat="1" ht="20.100000000000001" customHeight="1" x14ac:dyDescent="0.3">
      <c r="B183" s="20"/>
      <c r="C183" s="20"/>
      <c r="J183" s="17"/>
      <c r="K183" s="17"/>
      <c r="L183" s="17"/>
      <c r="M183" s="17"/>
      <c r="N183" s="17"/>
      <c r="O183" s="17"/>
      <c r="P183" s="17"/>
      <c r="Q183" s="18"/>
      <c r="R183" s="17"/>
      <c r="S183" s="17"/>
      <c r="T183" s="18"/>
      <c r="U183" s="18"/>
      <c r="V183" s="17"/>
      <c r="W183" s="17"/>
      <c r="X183" s="17"/>
      <c r="Y183" s="17"/>
      <c r="Z183" s="3"/>
      <c r="AD183" s="8"/>
      <c r="AH183" s="210"/>
      <c r="AI183" s="210"/>
      <c r="AJ183" s="210"/>
    </row>
    <row r="184" spans="2:36" s="6" customFormat="1" ht="20.100000000000001" customHeight="1" x14ac:dyDescent="0.3">
      <c r="B184" s="20"/>
      <c r="C184" s="20"/>
      <c r="J184" s="17"/>
      <c r="K184" s="17"/>
      <c r="L184" s="17"/>
      <c r="M184" s="17"/>
      <c r="N184" s="17"/>
      <c r="O184" s="17"/>
      <c r="P184" s="17"/>
      <c r="Q184" s="18"/>
      <c r="R184" s="17"/>
      <c r="S184" s="17"/>
      <c r="T184" s="18"/>
      <c r="U184" s="18"/>
      <c r="V184" s="17"/>
      <c r="W184" s="17"/>
      <c r="X184" s="17"/>
      <c r="Y184" s="17"/>
      <c r="Z184" s="3"/>
      <c r="AD184" s="8"/>
      <c r="AH184" s="210"/>
      <c r="AI184" s="210"/>
      <c r="AJ184" s="210"/>
    </row>
    <row r="185" spans="2:36" s="6" customFormat="1" ht="20.100000000000001" customHeight="1" x14ac:dyDescent="0.3">
      <c r="B185" s="20"/>
      <c r="C185" s="20"/>
      <c r="J185" s="17"/>
      <c r="K185" s="17"/>
      <c r="L185" s="17"/>
      <c r="M185" s="17"/>
      <c r="N185" s="17"/>
      <c r="O185" s="17"/>
      <c r="P185" s="17"/>
      <c r="Q185" s="18"/>
      <c r="R185" s="17"/>
      <c r="S185" s="17"/>
      <c r="T185" s="18"/>
      <c r="U185" s="18"/>
      <c r="V185" s="17"/>
      <c r="W185" s="17"/>
      <c r="X185" s="17"/>
      <c r="Y185" s="17"/>
      <c r="Z185" s="3"/>
      <c r="AD185" s="8"/>
      <c r="AH185" s="210"/>
      <c r="AI185" s="210"/>
      <c r="AJ185" s="210"/>
    </row>
    <row r="186" spans="2:36" s="6" customFormat="1" ht="20.100000000000001" customHeight="1" x14ac:dyDescent="0.3">
      <c r="B186" s="20"/>
      <c r="C186" s="20"/>
      <c r="J186" s="17"/>
      <c r="K186" s="17"/>
      <c r="L186" s="17"/>
      <c r="M186" s="17"/>
      <c r="N186" s="17"/>
      <c r="O186" s="17"/>
      <c r="P186" s="17"/>
      <c r="Q186" s="18"/>
      <c r="R186" s="17"/>
      <c r="S186" s="17"/>
      <c r="T186" s="18"/>
      <c r="U186" s="18"/>
      <c r="V186" s="17"/>
      <c r="W186" s="17"/>
      <c r="X186" s="17"/>
      <c r="Y186" s="17"/>
      <c r="Z186" s="3"/>
      <c r="AD186" s="8"/>
      <c r="AH186" s="210"/>
      <c r="AI186" s="210"/>
      <c r="AJ186" s="210"/>
    </row>
    <row r="187" spans="2:36" s="6" customFormat="1" ht="20.100000000000001" customHeight="1" x14ac:dyDescent="0.3">
      <c r="B187" s="20"/>
      <c r="C187" s="20"/>
      <c r="J187" s="17"/>
      <c r="K187" s="17"/>
      <c r="L187" s="17"/>
      <c r="M187" s="17"/>
      <c r="N187" s="17"/>
      <c r="O187" s="17"/>
      <c r="P187" s="17"/>
      <c r="Q187" s="18"/>
      <c r="R187" s="17"/>
      <c r="S187" s="17"/>
      <c r="T187" s="18"/>
      <c r="U187" s="18"/>
      <c r="V187" s="17"/>
      <c r="W187" s="17"/>
      <c r="X187" s="17"/>
      <c r="Y187" s="17"/>
      <c r="Z187" s="3"/>
      <c r="AD187" s="8"/>
      <c r="AH187" s="210"/>
      <c r="AI187" s="210"/>
      <c r="AJ187" s="210"/>
    </row>
    <row r="188" spans="2:36" s="6" customFormat="1" ht="20.100000000000001" customHeight="1" x14ac:dyDescent="0.3">
      <c r="B188" s="20"/>
      <c r="C188" s="20"/>
      <c r="J188" s="17"/>
      <c r="K188" s="17"/>
      <c r="L188" s="17"/>
      <c r="M188" s="17"/>
      <c r="N188" s="17"/>
      <c r="O188" s="17"/>
      <c r="P188" s="17"/>
      <c r="Q188" s="18"/>
      <c r="R188" s="17"/>
      <c r="S188" s="17"/>
      <c r="T188" s="18"/>
      <c r="U188" s="18"/>
      <c r="V188" s="17"/>
      <c r="W188" s="17"/>
      <c r="X188" s="17"/>
      <c r="Y188" s="17"/>
      <c r="Z188" s="3"/>
      <c r="AD188" s="8"/>
      <c r="AH188" s="210"/>
      <c r="AI188" s="210"/>
      <c r="AJ188" s="210"/>
    </row>
    <row r="189" spans="2:36" s="6" customFormat="1" ht="20.100000000000001" customHeight="1" x14ac:dyDescent="0.3">
      <c r="B189" s="20"/>
      <c r="C189" s="20"/>
      <c r="J189" s="17"/>
      <c r="K189" s="17"/>
      <c r="L189" s="17"/>
      <c r="M189" s="17"/>
      <c r="N189" s="17"/>
      <c r="O189" s="17"/>
      <c r="P189" s="17"/>
      <c r="Q189" s="18"/>
      <c r="R189" s="17"/>
      <c r="S189" s="17"/>
      <c r="T189" s="18"/>
      <c r="U189" s="18"/>
      <c r="V189" s="17"/>
      <c r="W189" s="17"/>
      <c r="X189" s="17"/>
      <c r="Y189" s="17"/>
      <c r="Z189" s="3"/>
      <c r="AD189" s="8"/>
      <c r="AH189" s="210"/>
      <c r="AI189" s="210"/>
      <c r="AJ189" s="210"/>
    </row>
    <row r="190" spans="2:36" s="6" customFormat="1" ht="20.100000000000001" customHeight="1" x14ac:dyDescent="0.3">
      <c r="B190" s="20"/>
      <c r="C190" s="20"/>
      <c r="J190" s="17"/>
      <c r="K190" s="17"/>
      <c r="L190" s="17"/>
      <c r="M190" s="17"/>
      <c r="N190" s="17"/>
      <c r="O190" s="17"/>
      <c r="P190" s="17"/>
      <c r="Q190" s="18"/>
      <c r="R190" s="17"/>
      <c r="S190" s="17"/>
      <c r="T190" s="18"/>
      <c r="U190" s="18"/>
      <c r="V190" s="17"/>
      <c r="W190" s="17"/>
      <c r="X190" s="17"/>
      <c r="Y190" s="17"/>
      <c r="Z190" s="3"/>
      <c r="AD190" s="8"/>
      <c r="AH190" s="210"/>
      <c r="AI190" s="210"/>
      <c r="AJ190" s="210"/>
    </row>
    <row r="191" spans="2:36" s="6" customFormat="1" ht="20.100000000000001" customHeight="1" x14ac:dyDescent="0.3">
      <c r="B191" s="20"/>
      <c r="C191" s="20"/>
      <c r="J191" s="17"/>
      <c r="K191" s="17"/>
      <c r="L191" s="17"/>
      <c r="M191" s="17"/>
      <c r="N191" s="17"/>
      <c r="O191" s="17"/>
      <c r="P191" s="17"/>
      <c r="Q191" s="18"/>
      <c r="R191" s="17"/>
      <c r="S191" s="17"/>
      <c r="T191" s="18"/>
      <c r="U191" s="18"/>
      <c r="V191" s="17"/>
      <c r="W191" s="17"/>
      <c r="X191" s="17"/>
      <c r="Y191" s="17"/>
      <c r="Z191" s="3"/>
      <c r="AD191" s="8"/>
      <c r="AH191" s="210"/>
      <c r="AI191" s="210"/>
      <c r="AJ191" s="210"/>
    </row>
    <row r="192" spans="2:36" s="6" customFormat="1" ht="20.100000000000001" customHeight="1" x14ac:dyDescent="0.3">
      <c r="B192" s="20"/>
      <c r="C192" s="20"/>
      <c r="J192" s="17"/>
      <c r="K192" s="17"/>
      <c r="L192" s="17"/>
      <c r="M192" s="17"/>
      <c r="N192" s="17"/>
      <c r="O192" s="17"/>
      <c r="P192" s="17"/>
      <c r="Q192" s="18"/>
      <c r="R192" s="17"/>
      <c r="S192" s="17"/>
      <c r="T192" s="18"/>
      <c r="U192" s="18"/>
      <c r="V192" s="17"/>
      <c r="W192" s="17"/>
      <c r="X192" s="17"/>
      <c r="Y192" s="17"/>
      <c r="Z192" s="3"/>
      <c r="AD192" s="8"/>
      <c r="AH192" s="210"/>
      <c r="AI192" s="210"/>
      <c r="AJ192" s="210"/>
    </row>
    <row r="193" spans="2:36" s="6" customFormat="1" ht="20.100000000000001" customHeight="1" x14ac:dyDescent="0.3">
      <c r="B193" s="20"/>
      <c r="C193" s="20"/>
      <c r="J193" s="17"/>
      <c r="K193" s="17"/>
      <c r="L193" s="17"/>
      <c r="M193" s="17"/>
      <c r="N193" s="17"/>
      <c r="O193" s="17"/>
      <c r="P193" s="17"/>
      <c r="Q193" s="18"/>
      <c r="R193" s="17"/>
      <c r="S193" s="17"/>
      <c r="T193" s="18"/>
      <c r="U193" s="18"/>
      <c r="V193" s="17"/>
      <c r="W193" s="17"/>
      <c r="X193" s="17"/>
      <c r="Y193" s="17"/>
      <c r="Z193" s="3"/>
      <c r="AD193" s="8"/>
      <c r="AH193" s="210"/>
      <c r="AI193" s="210"/>
      <c r="AJ193" s="210"/>
    </row>
    <row r="194" spans="2:36" s="6" customFormat="1" ht="20.100000000000001" customHeight="1" x14ac:dyDescent="0.3">
      <c r="B194" s="20"/>
      <c r="C194" s="20"/>
      <c r="J194" s="17"/>
      <c r="K194" s="17"/>
      <c r="L194" s="17"/>
      <c r="M194" s="17"/>
      <c r="N194" s="17"/>
      <c r="O194" s="17"/>
      <c r="P194" s="17"/>
      <c r="Q194" s="18"/>
      <c r="R194" s="17"/>
      <c r="S194" s="17"/>
      <c r="T194" s="18"/>
      <c r="U194" s="18"/>
      <c r="V194" s="17"/>
      <c r="W194" s="17"/>
      <c r="X194" s="17"/>
      <c r="Y194" s="17"/>
      <c r="Z194" s="3"/>
      <c r="AD194" s="8"/>
      <c r="AH194" s="210"/>
      <c r="AI194" s="210"/>
      <c r="AJ194" s="210"/>
    </row>
    <row r="195" spans="2:36" s="6" customFormat="1" ht="20.100000000000001" customHeight="1" x14ac:dyDescent="0.3">
      <c r="B195" s="20"/>
      <c r="C195" s="20"/>
      <c r="J195" s="17"/>
      <c r="K195" s="17"/>
      <c r="L195" s="17"/>
      <c r="M195" s="17"/>
      <c r="N195" s="17"/>
      <c r="O195" s="17"/>
      <c r="P195" s="17"/>
      <c r="Q195" s="18"/>
      <c r="R195" s="17"/>
      <c r="S195" s="17"/>
      <c r="T195" s="18"/>
      <c r="U195" s="18"/>
      <c r="V195" s="17"/>
      <c r="W195" s="17"/>
      <c r="X195" s="17"/>
      <c r="Y195" s="17"/>
      <c r="Z195" s="3"/>
      <c r="AD195" s="8"/>
      <c r="AH195" s="210"/>
      <c r="AI195" s="210"/>
      <c r="AJ195" s="210"/>
    </row>
    <row r="196" spans="2:36" s="6" customFormat="1" ht="20.100000000000001" customHeight="1" x14ac:dyDescent="0.3">
      <c r="B196" s="20"/>
      <c r="C196" s="20"/>
      <c r="J196" s="17"/>
      <c r="K196" s="17"/>
      <c r="L196" s="17"/>
      <c r="M196" s="17"/>
      <c r="N196" s="17"/>
      <c r="O196" s="17"/>
      <c r="P196" s="17"/>
      <c r="Q196" s="18"/>
      <c r="R196" s="17"/>
      <c r="S196" s="17"/>
      <c r="T196" s="18"/>
      <c r="U196" s="18"/>
      <c r="V196" s="17"/>
      <c r="W196" s="17"/>
      <c r="X196" s="17"/>
      <c r="Y196" s="17"/>
      <c r="Z196" s="3"/>
      <c r="AD196" s="8"/>
      <c r="AH196" s="210"/>
      <c r="AI196" s="210"/>
      <c r="AJ196" s="210"/>
    </row>
    <row r="197" spans="2:36" s="6" customFormat="1" ht="20.100000000000001" customHeight="1" x14ac:dyDescent="0.3">
      <c r="B197" s="20"/>
      <c r="C197" s="20"/>
      <c r="J197" s="17"/>
      <c r="K197" s="17"/>
      <c r="L197" s="17"/>
      <c r="M197" s="17"/>
      <c r="N197" s="17"/>
      <c r="O197" s="17"/>
      <c r="P197" s="17"/>
      <c r="Q197" s="18"/>
      <c r="R197" s="17"/>
      <c r="S197" s="17"/>
      <c r="T197" s="18"/>
      <c r="U197" s="18"/>
      <c r="V197" s="17"/>
      <c r="W197" s="17"/>
      <c r="X197" s="17"/>
      <c r="Y197" s="17"/>
      <c r="Z197" s="3"/>
      <c r="AD197" s="8"/>
      <c r="AH197" s="210"/>
      <c r="AI197" s="210"/>
      <c r="AJ197" s="210"/>
    </row>
    <row r="198" spans="2:36" s="6" customFormat="1" ht="20.100000000000001" customHeight="1" x14ac:dyDescent="0.3">
      <c r="B198" s="20"/>
      <c r="C198" s="20"/>
      <c r="J198" s="17"/>
      <c r="K198" s="17"/>
      <c r="L198" s="17"/>
      <c r="M198" s="17"/>
      <c r="N198" s="17"/>
      <c r="O198" s="17"/>
      <c r="P198" s="17"/>
      <c r="Q198" s="18"/>
      <c r="R198" s="17"/>
      <c r="S198" s="17"/>
      <c r="T198" s="18"/>
      <c r="U198" s="18"/>
      <c r="V198" s="17"/>
      <c r="W198" s="17"/>
      <c r="X198" s="17"/>
      <c r="Y198" s="17"/>
      <c r="Z198" s="3"/>
      <c r="AD198" s="8"/>
      <c r="AH198" s="210"/>
      <c r="AI198" s="210"/>
      <c r="AJ198" s="210"/>
    </row>
    <row r="199" spans="2:36" s="6" customFormat="1" ht="20.100000000000001" customHeight="1" x14ac:dyDescent="0.3">
      <c r="B199" s="20"/>
      <c r="C199" s="20"/>
      <c r="J199" s="17"/>
      <c r="K199" s="17"/>
      <c r="L199" s="17"/>
      <c r="M199" s="17"/>
      <c r="N199" s="17"/>
      <c r="O199" s="17"/>
      <c r="P199" s="17"/>
      <c r="Q199" s="18"/>
      <c r="R199" s="17"/>
      <c r="S199" s="17"/>
      <c r="T199" s="18"/>
      <c r="U199" s="18"/>
      <c r="V199" s="17"/>
      <c r="W199" s="17"/>
      <c r="X199" s="17"/>
      <c r="Y199" s="17"/>
      <c r="Z199" s="3"/>
      <c r="AD199" s="8"/>
      <c r="AH199" s="210"/>
      <c r="AI199" s="210"/>
      <c r="AJ199" s="210"/>
    </row>
    <row r="200" spans="2:36" s="6" customFormat="1" ht="20.100000000000001" customHeight="1" x14ac:dyDescent="0.3">
      <c r="B200" s="20"/>
      <c r="C200" s="20"/>
      <c r="J200" s="17"/>
      <c r="K200" s="17"/>
      <c r="L200" s="17"/>
      <c r="M200" s="17"/>
      <c r="N200" s="17"/>
      <c r="O200" s="17"/>
      <c r="P200" s="17"/>
      <c r="Q200" s="18"/>
      <c r="R200" s="17"/>
      <c r="S200" s="17"/>
      <c r="T200" s="18"/>
      <c r="U200" s="18"/>
      <c r="V200" s="17"/>
      <c r="W200" s="17"/>
      <c r="X200" s="17"/>
      <c r="Y200" s="17"/>
      <c r="Z200" s="3"/>
      <c r="AD200" s="8"/>
      <c r="AH200" s="210"/>
      <c r="AI200" s="210"/>
      <c r="AJ200" s="210"/>
    </row>
    <row r="201" spans="2:36" s="6" customFormat="1" ht="20.100000000000001" customHeight="1" x14ac:dyDescent="0.3">
      <c r="B201" s="20"/>
      <c r="C201" s="20"/>
      <c r="J201" s="17"/>
      <c r="K201" s="17"/>
      <c r="L201" s="17"/>
      <c r="M201" s="17"/>
      <c r="N201" s="17"/>
      <c r="O201" s="17"/>
      <c r="P201" s="17"/>
      <c r="Q201" s="18"/>
      <c r="R201" s="17"/>
      <c r="S201" s="17"/>
      <c r="T201" s="18"/>
      <c r="U201" s="18"/>
      <c r="V201" s="17"/>
      <c r="W201" s="17"/>
      <c r="X201" s="17"/>
      <c r="Y201" s="17"/>
      <c r="Z201" s="3"/>
      <c r="AD201" s="8"/>
      <c r="AH201" s="210"/>
      <c r="AI201" s="210"/>
      <c r="AJ201" s="210"/>
    </row>
    <row r="202" spans="2:36" s="6" customFormat="1" ht="20.100000000000001" customHeight="1" x14ac:dyDescent="0.3">
      <c r="B202" s="20"/>
      <c r="C202" s="20"/>
      <c r="J202" s="17"/>
      <c r="K202" s="17"/>
      <c r="L202" s="17"/>
      <c r="M202" s="17"/>
      <c r="N202" s="17"/>
      <c r="O202" s="17"/>
      <c r="P202" s="17"/>
      <c r="Q202" s="18"/>
      <c r="R202" s="17"/>
      <c r="S202" s="17"/>
      <c r="T202" s="18"/>
      <c r="U202" s="18"/>
      <c r="V202" s="17"/>
      <c r="W202" s="17"/>
      <c r="X202" s="17"/>
      <c r="Y202" s="17"/>
      <c r="Z202" s="3"/>
      <c r="AD202" s="8"/>
      <c r="AH202" s="210"/>
      <c r="AI202" s="210"/>
      <c r="AJ202" s="210"/>
    </row>
    <row r="203" spans="2:36" s="6" customFormat="1" ht="20.100000000000001" customHeight="1" x14ac:dyDescent="0.3">
      <c r="B203" s="20"/>
      <c r="C203" s="20"/>
      <c r="J203" s="17"/>
      <c r="K203" s="17"/>
      <c r="L203" s="17"/>
      <c r="M203" s="17"/>
      <c r="N203" s="17"/>
      <c r="O203" s="17"/>
      <c r="P203" s="17"/>
      <c r="Q203" s="18"/>
      <c r="R203" s="17"/>
      <c r="S203" s="17"/>
      <c r="T203" s="18"/>
      <c r="U203" s="18"/>
      <c r="V203" s="17"/>
      <c r="W203" s="17"/>
      <c r="X203" s="17"/>
      <c r="Y203" s="17"/>
      <c r="Z203" s="3"/>
      <c r="AD203" s="8"/>
      <c r="AH203" s="210"/>
      <c r="AI203" s="210"/>
      <c r="AJ203" s="210"/>
    </row>
    <row r="204" spans="2:36" s="6" customFormat="1" ht="20.100000000000001" customHeight="1" x14ac:dyDescent="0.3">
      <c r="B204" s="20"/>
      <c r="C204" s="20"/>
      <c r="J204" s="17"/>
      <c r="K204" s="17"/>
      <c r="L204" s="17"/>
      <c r="M204" s="17"/>
      <c r="N204" s="17"/>
      <c r="O204" s="17"/>
      <c r="P204" s="17"/>
      <c r="Q204" s="18"/>
      <c r="R204" s="17"/>
      <c r="S204" s="17"/>
      <c r="T204" s="18"/>
      <c r="U204" s="18"/>
      <c r="V204" s="17"/>
      <c r="W204" s="17"/>
      <c r="X204" s="17"/>
      <c r="Y204" s="17"/>
      <c r="Z204" s="3"/>
      <c r="AD204" s="8"/>
      <c r="AH204" s="210"/>
      <c r="AI204" s="210"/>
      <c r="AJ204" s="210"/>
    </row>
    <row r="205" spans="2:36" s="6" customFormat="1" ht="20.100000000000001" customHeight="1" x14ac:dyDescent="0.3">
      <c r="B205" s="20"/>
      <c r="C205" s="20"/>
      <c r="J205" s="17"/>
      <c r="K205" s="17"/>
      <c r="L205" s="17"/>
      <c r="M205" s="17"/>
      <c r="N205" s="17"/>
      <c r="O205" s="17"/>
      <c r="P205" s="17"/>
      <c r="Q205" s="18"/>
      <c r="R205" s="17"/>
      <c r="S205" s="17"/>
      <c r="T205" s="18"/>
      <c r="U205" s="18"/>
      <c r="V205" s="17"/>
      <c r="W205" s="17"/>
      <c r="X205" s="17"/>
      <c r="Y205" s="17"/>
      <c r="Z205" s="3"/>
      <c r="AD205" s="8"/>
      <c r="AH205" s="210"/>
      <c r="AI205" s="210"/>
      <c r="AJ205" s="210"/>
    </row>
    <row r="206" spans="2:36" s="6" customFormat="1" ht="20.100000000000001" customHeight="1" x14ac:dyDescent="0.3">
      <c r="B206" s="20"/>
      <c r="C206" s="20"/>
      <c r="J206" s="17"/>
      <c r="K206" s="17"/>
      <c r="L206" s="17"/>
      <c r="M206" s="17"/>
      <c r="N206" s="17"/>
      <c r="O206" s="17"/>
      <c r="P206" s="17"/>
      <c r="Q206" s="18"/>
      <c r="R206" s="17"/>
      <c r="S206" s="17"/>
      <c r="T206" s="18"/>
      <c r="U206" s="18"/>
      <c r="V206" s="17"/>
      <c r="W206" s="17"/>
      <c r="X206" s="17"/>
      <c r="Y206" s="17"/>
      <c r="Z206" s="3"/>
      <c r="AD206" s="8"/>
      <c r="AH206" s="210"/>
      <c r="AI206" s="210"/>
      <c r="AJ206" s="210"/>
    </row>
    <row r="207" spans="2:36" s="6" customFormat="1" ht="20.100000000000001" customHeight="1" x14ac:dyDescent="0.3">
      <c r="B207" s="20"/>
      <c r="C207" s="20"/>
      <c r="J207" s="17"/>
      <c r="K207" s="17"/>
      <c r="L207" s="17"/>
      <c r="M207" s="17"/>
      <c r="N207" s="17"/>
      <c r="O207" s="17"/>
      <c r="P207" s="17"/>
      <c r="Q207" s="18"/>
      <c r="R207" s="17"/>
      <c r="S207" s="17"/>
      <c r="T207" s="18"/>
      <c r="U207" s="18"/>
      <c r="V207" s="17"/>
      <c r="W207" s="17"/>
      <c r="X207" s="17"/>
      <c r="Y207" s="17"/>
      <c r="Z207" s="3"/>
      <c r="AD207" s="8"/>
      <c r="AH207" s="210"/>
      <c r="AI207" s="210"/>
      <c r="AJ207" s="210"/>
    </row>
    <row r="208" spans="2:36" s="6" customFormat="1" ht="20.100000000000001" customHeight="1" x14ac:dyDescent="0.3">
      <c r="B208" s="20"/>
      <c r="C208" s="20"/>
      <c r="J208" s="17"/>
      <c r="K208" s="17"/>
      <c r="L208" s="17"/>
      <c r="M208" s="17"/>
      <c r="N208" s="17"/>
      <c r="O208" s="17"/>
      <c r="P208" s="17"/>
      <c r="Q208" s="18"/>
      <c r="R208" s="17"/>
      <c r="S208" s="17"/>
      <c r="T208" s="18"/>
      <c r="U208" s="18"/>
      <c r="V208" s="17"/>
      <c r="W208" s="17"/>
      <c r="X208" s="17"/>
      <c r="Y208" s="17"/>
      <c r="Z208" s="3"/>
      <c r="AD208" s="8"/>
      <c r="AH208" s="210"/>
      <c r="AI208" s="210"/>
      <c r="AJ208" s="210"/>
    </row>
    <row r="209" spans="2:36" s="6" customFormat="1" ht="20.100000000000001" customHeight="1" x14ac:dyDescent="0.3">
      <c r="B209" s="20"/>
      <c r="C209" s="20"/>
      <c r="J209" s="17"/>
      <c r="K209" s="17"/>
      <c r="L209" s="17"/>
      <c r="M209" s="17"/>
      <c r="N209" s="17"/>
      <c r="O209" s="17"/>
      <c r="P209" s="17"/>
      <c r="Q209" s="18"/>
      <c r="R209" s="17"/>
      <c r="S209" s="17"/>
      <c r="T209" s="18"/>
      <c r="U209" s="18"/>
      <c r="V209" s="17"/>
      <c r="W209" s="17"/>
      <c r="X209" s="17"/>
      <c r="Y209" s="17"/>
      <c r="Z209" s="3"/>
      <c r="AD209" s="8"/>
      <c r="AH209" s="210"/>
      <c r="AI209" s="210"/>
      <c r="AJ209" s="210"/>
    </row>
    <row r="210" spans="2:36" s="6" customFormat="1" ht="20.100000000000001" customHeight="1" x14ac:dyDescent="0.3">
      <c r="B210" s="20"/>
      <c r="C210" s="20"/>
      <c r="J210" s="17"/>
      <c r="K210" s="17"/>
      <c r="L210" s="17"/>
      <c r="M210" s="17"/>
      <c r="N210" s="17"/>
      <c r="O210" s="17"/>
      <c r="P210" s="17"/>
      <c r="Q210" s="18"/>
      <c r="R210" s="17"/>
      <c r="S210" s="17"/>
      <c r="T210" s="18"/>
      <c r="U210" s="18"/>
      <c r="V210" s="17"/>
      <c r="W210" s="17"/>
      <c r="X210" s="17"/>
      <c r="Y210" s="17"/>
      <c r="Z210" s="3"/>
      <c r="AD210" s="8"/>
      <c r="AH210" s="210"/>
      <c r="AI210" s="210"/>
      <c r="AJ210" s="210"/>
    </row>
    <row r="211" spans="2:36" s="6" customFormat="1" ht="20.100000000000001" customHeight="1" x14ac:dyDescent="0.3">
      <c r="B211" s="20"/>
      <c r="C211" s="20"/>
      <c r="J211" s="17"/>
      <c r="K211" s="17"/>
      <c r="L211" s="17"/>
      <c r="M211" s="17"/>
      <c r="N211" s="17"/>
      <c r="O211" s="17"/>
      <c r="P211" s="17"/>
      <c r="Q211" s="18"/>
      <c r="R211" s="17"/>
      <c r="S211" s="17"/>
      <c r="T211" s="18"/>
      <c r="U211" s="18"/>
      <c r="V211" s="17"/>
      <c r="W211" s="17"/>
      <c r="X211" s="17"/>
      <c r="Y211" s="17"/>
      <c r="Z211" s="3"/>
      <c r="AD211" s="8"/>
      <c r="AH211" s="210"/>
      <c r="AI211" s="210"/>
      <c r="AJ211" s="210"/>
    </row>
    <row r="212" spans="2:36" s="6" customFormat="1" ht="20.100000000000001" customHeight="1" x14ac:dyDescent="0.3">
      <c r="B212" s="20"/>
      <c r="C212" s="20"/>
      <c r="J212" s="17"/>
      <c r="K212" s="17"/>
      <c r="L212" s="17"/>
      <c r="M212" s="17"/>
      <c r="N212" s="17"/>
      <c r="O212" s="17"/>
      <c r="P212" s="17"/>
      <c r="Q212" s="18"/>
      <c r="R212" s="17"/>
      <c r="S212" s="17"/>
      <c r="T212" s="18"/>
      <c r="U212" s="18"/>
      <c r="V212" s="17"/>
      <c r="W212" s="17"/>
      <c r="X212" s="17"/>
      <c r="Y212" s="17"/>
      <c r="Z212" s="3"/>
      <c r="AD212" s="8"/>
      <c r="AH212" s="210"/>
      <c r="AI212" s="210"/>
      <c r="AJ212" s="210"/>
    </row>
    <row r="213" spans="2:36" s="6" customFormat="1" ht="20.100000000000001" customHeight="1" x14ac:dyDescent="0.3">
      <c r="B213" s="20"/>
      <c r="C213" s="20"/>
      <c r="J213" s="17"/>
      <c r="K213" s="17"/>
      <c r="L213" s="17"/>
      <c r="M213" s="17"/>
      <c r="N213" s="17"/>
      <c r="O213" s="17"/>
      <c r="P213" s="17"/>
      <c r="Q213" s="18"/>
      <c r="R213" s="17"/>
      <c r="S213" s="17"/>
      <c r="T213" s="18"/>
      <c r="U213" s="18"/>
      <c r="V213" s="17"/>
      <c r="W213" s="17"/>
      <c r="X213" s="17"/>
      <c r="Y213" s="17"/>
      <c r="Z213" s="3"/>
      <c r="AD213" s="8"/>
      <c r="AH213" s="210"/>
      <c r="AI213" s="210"/>
      <c r="AJ213" s="210"/>
    </row>
    <row r="214" spans="2:36" s="6" customFormat="1" ht="20.100000000000001" customHeight="1" x14ac:dyDescent="0.3">
      <c r="B214" s="20"/>
      <c r="C214" s="20"/>
      <c r="J214" s="17"/>
      <c r="K214" s="17"/>
      <c r="L214" s="17"/>
      <c r="M214" s="17"/>
      <c r="N214" s="17"/>
      <c r="O214" s="17"/>
      <c r="P214" s="17"/>
      <c r="Q214" s="18"/>
      <c r="R214" s="17"/>
      <c r="S214" s="17"/>
      <c r="T214" s="18"/>
      <c r="U214" s="18"/>
      <c r="V214" s="17"/>
      <c r="W214" s="17"/>
      <c r="X214" s="17"/>
      <c r="Y214" s="17"/>
      <c r="Z214" s="3"/>
      <c r="AD214" s="8"/>
      <c r="AH214" s="210"/>
      <c r="AI214" s="210"/>
      <c r="AJ214" s="210"/>
    </row>
    <row r="215" spans="2:36" s="6" customFormat="1" ht="20.100000000000001" customHeight="1" x14ac:dyDescent="0.3">
      <c r="B215" s="20"/>
      <c r="C215" s="20"/>
      <c r="J215" s="17"/>
      <c r="K215" s="17"/>
      <c r="L215" s="17"/>
      <c r="M215" s="17"/>
      <c r="N215" s="17"/>
      <c r="O215" s="17"/>
      <c r="P215" s="17"/>
      <c r="Q215" s="18"/>
      <c r="R215" s="17"/>
      <c r="S215" s="17"/>
      <c r="T215" s="18"/>
      <c r="U215" s="18"/>
      <c r="V215" s="17"/>
      <c r="W215" s="17"/>
      <c r="X215" s="17"/>
      <c r="Y215" s="17"/>
      <c r="Z215" s="3"/>
      <c r="AD215" s="8"/>
      <c r="AH215" s="210"/>
      <c r="AI215" s="210"/>
      <c r="AJ215" s="210"/>
    </row>
    <row r="216" spans="2:36" s="6" customFormat="1" ht="20.100000000000001" customHeight="1" x14ac:dyDescent="0.3">
      <c r="B216" s="20"/>
      <c r="C216" s="20"/>
      <c r="J216" s="17"/>
      <c r="K216" s="17"/>
      <c r="L216" s="17"/>
      <c r="M216" s="17"/>
      <c r="N216" s="17"/>
      <c r="O216" s="17"/>
      <c r="P216" s="17"/>
      <c r="Q216" s="18"/>
      <c r="R216" s="17"/>
      <c r="S216" s="17"/>
      <c r="T216" s="18"/>
      <c r="U216" s="18"/>
      <c r="V216" s="17"/>
      <c r="W216" s="17"/>
      <c r="X216" s="17"/>
      <c r="Y216" s="17"/>
      <c r="Z216" s="3"/>
      <c r="AD216" s="8"/>
      <c r="AH216" s="210"/>
      <c r="AI216" s="210"/>
      <c r="AJ216" s="210"/>
    </row>
    <row r="217" spans="2:36" s="6" customFormat="1" ht="20.100000000000001" customHeight="1" x14ac:dyDescent="0.3">
      <c r="B217" s="20"/>
      <c r="C217" s="20"/>
      <c r="J217" s="17"/>
      <c r="K217" s="17"/>
      <c r="L217" s="17"/>
      <c r="M217" s="17"/>
      <c r="N217" s="17"/>
      <c r="O217" s="17"/>
      <c r="P217" s="17"/>
      <c r="Q217" s="18"/>
      <c r="R217" s="17"/>
      <c r="S217" s="17"/>
      <c r="T217" s="18"/>
      <c r="U217" s="18"/>
      <c r="V217" s="17"/>
      <c r="W217" s="17"/>
      <c r="X217" s="17"/>
      <c r="Y217" s="17"/>
      <c r="Z217" s="3"/>
      <c r="AD217" s="8"/>
      <c r="AH217" s="210"/>
      <c r="AI217" s="210"/>
      <c r="AJ217" s="210"/>
    </row>
    <row r="218" spans="2:36" s="6" customFormat="1" ht="20.100000000000001" customHeight="1" x14ac:dyDescent="0.3">
      <c r="B218" s="20"/>
      <c r="C218" s="20"/>
      <c r="J218" s="17"/>
      <c r="K218" s="17"/>
      <c r="L218" s="17"/>
      <c r="M218" s="17"/>
      <c r="N218" s="17"/>
      <c r="O218" s="17"/>
      <c r="P218" s="17"/>
      <c r="Q218" s="18"/>
      <c r="R218" s="17"/>
      <c r="S218" s="17"/>
      <c r="T218" s="18"/>
      <c r="U218" s="18"/>
      <c r="V218" s="17"/>
      <c r="W218" s="17"/>
      <c r="X218" s="17"/>
      <c r="Y218" s="17"/>
      <c r="Z218" s="3"/>
      <c r="AD218" s="8"/>
      <c r="AH218" s="210"/>
      <c r="AI218" s="210"/>
      <c r="AJ218" s="210"/>
    </row>
    <row r="219" spans="2:36" s="6" customFormat="1" ht="20.100000000000001" customHeight="1" x14ac:dyDescent="0.3">
      <c r="B219" s="20"/>
      <c r="C219" s="20"/>
      <c r="J219" s="17"/>
      <c r="K219" s="17"/>
      <c r="L219" s="17"/>
      <c r="M219" s="17"/>
      <c r="N219" s="17"/>
      <c r="O219" s="17"/>
      <c r="P219" s="17"/>
      <c r="Q219" s="18"/>
      <c r="R219" s="17"/>
      <c r="S219" s="17"/>
      <c r="T219" s="18"/>
      <c r="U219" s="18"/>
      <c r="V219" s="17"/>
      <c r="W219" s="17"/>
      <c r="X219" s="17"/>
      <c r="Y219" s="17"/>
      <c r="Z219" s="3"/>
      <c r="AD219" s="8"/>
      <c r="AH219" s="210"/>
      <c r="AI219" s="210"/>
      <c r="AJ219" s="210"/>
    </row>
    <row r="220" spans="2:36" s="6" customFormat="1" ht="20.100000000000001" customHeight="1" x14ac:dyDescent="0.3">
      <c r="B220" s="20"/>
      <c r="C220" s="20"/>
      <c r="J220" s="17"/>
      <c r="K220" s="17"/>
      <c r="L220" s="17"/>
      <c r="M220" s="17"/>
      <c r="N220" s="17"/>
      <c r="O220" s="17"/>
      <c r="P220" s="17"/>
      <c r="Q220" s="18"/>
      <c r="R220" s="17"/>
      <c r="S220" s="17"/>
      <c r="T220" s="18"/>
      <c r="U220" s="18"/>
      <c r="V220" s="17"/>
      <c r="W220" s="17"/>
      <c r="X220" s="17"/>
      <c r="Y220" s="17"/>
      <c r="Z220" s="3"/>
      <c r="AD220" s="8"/>
      <c r="AH220" s="210"/>
      <c r="AI220" s="210"/>
      <c r="AJ220" s="210"/>
    </row>
    <row r="221" spans="2:36" s="6" customFormat="1" ht="20.100000000000001" customHeight="1" x14ac:dyDescent="0.3">
      <c r="B221" s="20"/>
      <c r="C221" s="20"/>
      <c r="J221" s="17"/>
      <c r="K221" s="17"/>
      <c r="L221" s="17"/>
      <c r="M221" s="17"/>
      <c r="N221" s="17"/>
      <c r="O221" s="17"/>
      <c r="P221" s="17"/>
      <c r="Q221" s="18"/>
      <c r="R221" s="17"/>
      <c r="S221" s="17"/>
      <c r="T221" s="18"/>
      <c r="U221" s="18"/>
      <c r="V221" s="17"/>
      <c r="W221" s="17"/>
      <c r="X221" s="17"/>
      <c r="Y221" s="17"/>
      <c r="Z221" s="3"/>
      <c r="AD221" s="8"/>
      <c r="AH221" s="210"/>
      <c r="AI221" s="210"/>
      <c r="AJ221" s="210"/>
    </row>
    <row r="222" spans="2:36" s="6" customFormat="1" ht="20.100000000000001" customHeight="1" x14ac:dyDescent="0.3">
      <c r="B222" s="20"/>
      <c r="C222" s="20"/>
      <c r="J222" s="17"/>
      <c r="K222" s="17"/>
      <c r="L222" s="17"/>
      <c r="M222" s="17"/>
      <c r="N222" s="17"/>
      <c r="O222" s="17"/>
      <c r="P222" s="17"/>
      <c r="Q222" s="18"/>
      <c r="R222" s="17"/>
      <c r="S222" s="17"/>
      <c r="T222" s="18"/>
      <c r="U222" s="18"/>
      <c r="V222" s="17"/>
      <c r="W222" s="17"/>
      <c r="X222" s="17"/>
      <c r="Y222" s="17"/>
      <c r="Z222" s="3"/>
      <c r="AD222" s="8"/>
      <c r="AH222" s="210"/>
      <c r="AI222" s="210"/>
      <c r="AJ222" s="210"/>
    </row>
    <row r="223" spans="2:36" s="6" customFormat="1" ht="20.100000000000001" customHeight="1" x14ac:dyDescent="0.3">
      <c r="B223" s="20"/>
      <c r="C223" s="20"/>
      <c r="J223" s="17"/>
      <c r="K223" s="17"/>
      <c r="L223" s="17"/>
      <c r="M223" s="17"/>
      <c r="N223" s="17"/>
      <c r="O223" s="17"/>
      <c r="P223" s="17"/>
      <c r="Q223" s="18"/>
      <c r="R223" s="17"/>
      <c r="S223" s="17"/>
      <c r="T223" s="18"/>
      <c r="U223" s="18"/>
      <c r="V223" s="17"/>
      <c r="W223" s="17"/>
      <c r="X223" s="17"/>
      <c r="Y223" s="17"/>
      <c r="Z223" s="3"/>
      <c r="AD223" s="8"/>
      <c r="AH223" s="210"/>
      <c r="AI223" s="210"/>
      <c r="AJ223" s="210"/>
    </row>
    <row r="224" spans="2:36" s="6" customFormat="1" ht="20.100000000000001" customHeight="1" x14ac:dyDescent="0.3">
      <c r="B224" s="20"/>
      <c r="C224" s="20"/>
      <c r="J224" s="17"/>
      <c r="K224" s="17"/>
      <c r="L224" s="17"/>
      <c r="M224" s="17"/>
      <c r="N224" s="17"/>
      <c r="O224" s="17"/>
      <c r="P224" s="17"/>
      <c r="Q224" s="18"/>
      <c r="R224" s="17"/>
      <c r="S224" s="17"/>
      <c r="T224" s="18"/>
      <c r="U224" s="18"/>
      <c r="V224" s="17"/>
      <c r="W224" s="17"/>
      <c r="X224" s="17"/>
      <c r="Y224" s="17"/>
      <c r="Z224" s="3"/>
      <c r="AD224" s="8"/>
      <c r="AH224" s="210"/>
      <c r="AI224" s="210"/>
      <c r="AJ224" s="210"/>
    </row>
    <row r="225" spans="2:36" s="6" customFormat="1" ht="20.100000000000001" customHeight="1" x14ac:dyDescent="0.3">
      <c r="B225" s="20"/>
      <c r="C225" s="20"/>
      <c r="J225" s="17"/>
      <c r="K225" s="17"/>
      <c r="L225" s="17"/>
      <c r="M225" s="17"/>
      <c r="N225" s="17"/>
      <c r="O225" s="17"/>
      <c r="P225" s="17"/>
      <c r="Q225" s="18"/>
      <c r="R225" s="17"/>
      <c r="S225" s="17"/>
      <c r="T225" s="18"/>
      <c r="U225" s="18"/>
      <c r="V225" s="17"/>
      <c r="W225" s="17"/>
      <c r="X225" s="17"/>
      <c r="Y225" s="17"/>
      <c r="Z225" s="3"/>
      <c r="AD225" s="8"/>
      <c r="AH225" s="210"/>
      <c r="AI225" s="210"/>
      <c r="AJ225" s="210"/>
    </row>
    <row r="226" spans="2:36" s="6" customFormat="1" ht="20.100000000000001" customHeight="1" x14ac:dyDescent="0.3">
      <c r="B226" s="20"/>
      <c r="C226" s="20"/>
      <c r="J226" s="17"/>
      <c r="K226" s="17"/>
      <c r="L226" s="17"/>
      <c r="M226" s="17"/>
      <c r="N226" s="17"/>
      <c r="O226" s="17"/>
      <c r="P226" s="17"/>
      <c r="Q226" s="18"/>
      <c r="R226" s="17"/>
      <c r="S226" s="17"/>
      <c r="T226" s="18"/>
      <c r="U226" s="18"/>
      <c r="V226" s="17"/>
      <c r="W226" s="17"/>
      <c r="X226" s="17"/>
      <c r="Y226" s="17"/>
      <c r="Z226" s="3"/>
      <c r="AD226" s="8"/>
      <c r="AH226" s="210"/>
      <c r="AI226" s="210"/>
      <c r="AJ226" s="210"/>
    </row>
    <row r="227" spans="2:36" s="6" customFormat="1" ht="20.100000000000001" customHeight="1" x14ac:dyDescent="0.3">
      <c r="B227" s="20"/>
      <c r="C227" s="20"/>
      <c r="J227" s="17"/>
      <c r="K227" s="17"/>
      <c r="L227" s="17"/>
      <c r="M227" s="17"/>
      <c r="N227" s="17"/>
      <c r="O227" s="17"/>
      <c r="P227" s="17"/>
      <c r="Q227" s="18"/>
      <c r="R227" s="17"/>
      <c r="S227" s="17"/>
      <c r="T227" s="18"/>
      <c r="U227" s="18"/>
      <c r="V227" s="17"/>
      <c r="W227" s="17"/>
      <c r="X227" s="17"/>
      <c r="Y227" s="17"/>
      <c r="Z227" s="3"/>
      <c r="AD227" s="8"/>
      <c r="AH227" s="210"/>
      <c r="AI227" s="210"/>
      <c r="AJ227" s="210"/>
    </row>
    <row r="228" spans="2:36" s="6" customFormat="1" ht="20.100000000000001" customHeight="1" x14ac:dyDescent="0.3">
      <c r="B228" s="20"/>
      <c r="C228" s="20"/>
      <c r="J228" s="17"/>
      <c r="K228" s="17"/>
      <c r="L228" s="17"/>
      <c r="M228" s="17"/>
      <c r="N228" s="17"/>
      <c r="O228" s="17"/>
      <c r="P228" s="17"/>
      <c r="Q228" s="18"/>
      <c r="R228" s="17"/>
      <c r="S228" s="17"/>
      <c r="T228" s="18"/>
      <c r="U228" s="18"/>
      <c r="V228" s="17"/>
      <c r="W228" s="17"/>
      <c r="X228" s="17"/>
      <c r="Y228" s="17"/>
      <c r="Z228" s="3"/>
      <c r="AD228" s="8"/>
      <c r="AH228" s="210"/>
      <c r="AI228" s="210"/>
      <c r="AJ228" s="210"/>
    </row>
    <row r="229" spans="2:36" s="6" customFormat="1" ht="20.100000000000001" customHeight="1" x14ac:dyDescent="0.3">
      <c r="B229" s="20"/>
      <c r="C229" s="20"/>
      <c r="J229" s="17"/>
      <c r="K229" s="17"/>
      <c r="L229" s="17"/>
      <c r="M229" s="17"/>
      <c r="N229" s="17"/>
      <c r="O229" s="17"/>
      <c r="P229" s="17"/>
      <c r="Q229" s="18"/>
      <c r="R229" s="17"/>
      <c r="S229" s="17"/>
      <c r="T229" s="18"/>
      <c r="U229" s="18"/>
      <c r="V229" s="17"/>
      <c r="W229" s="17"/>
      <c r="X229" s="17"/>
      <c r="Y229" s="17"/>
      <c r="Z229" s="3"/>
      <c r="AD229" s="8"/>
      <c r="AH229" s="210"/>
      <c r="AI229" s="210"/>
      <c r="AJ229" s="210"/>
    </row>
    <row r="230" spans="2:36" s="6" customFormat="1" ht="20.100000000000001" customHeight="1" x14ac:dyDescent="0.3">
      <c r="B230" s="20"/>
      <c r="C230" s="20"/>
      <c r="J230" s="17"/>
      <c r="K230" s="17"/>
      <c r="L230" s="17"/>
      <c r="M230" s="17"/>
      <c r="N230" s="17"/>
      <c r="O230" s="17"/>
      <c r="P230" s="17"/>
      <c r="Q230" s="18"/>
      <c r="R230" s="17"/>
      <c r="S230" s="17"/>
      <c r="T230" s="18"/>
      <c r="U230" s="18"/>
      <c r="V230" s="17"/>
      <c r="W230" s="17"/>
      <c r="X230" s="17"/>
      <c r="Y230" s="17"/>
      <c r="Z230" s="3"/>
      <c r="AD230" s="8"/>
      <c r="AH230" s="210"/>
      <c r="AI230" s="210"/>
      <c r="AJ230" s="210"/>
    </row>
    <row r="231" spans="2:36" s="6" customFormat="1" ht="20.100000000000001" customHeight="1" x14ac:dyDescent="0.3">
      <c r="B231" s="20"/>
      <c r="C231" s="20"/>
      <c r="J231" s="17"/>
      <c r="K231" s="17"/>
      <c r="L231" s="17"/>
      <c r="M231" s="17"/>
      <c r="N231" s="17"/>
      <c r="O231" s="17"/>
      <c r="P231" s="17"/>
      <c r="Q231" s="18"/>
      <c r="R231" s="17"/>
      <c r="S231" s="17"/>
      <c r="T231" s="18"/>
      <c r="U231" s="18"/>
      <c r="V231" s="17"/>
      <c r="W231" s="17"/>
      <c r="X231" s="17"/>
      <c r="Y231" s="17"/>
      <c r="Z231" s="3"/>
      <c r="AD231" s="8"/>
      <c r="AH231" s="210"/>
      <c r="AI231" s="210"/>
      <c r="AJ231" s="210"/>
    </row>
    <row r="232" spans="2:36" s="6" customFormat="1" ht="20.100000000000001" customHeight="1" x14ac:dyDescent="0.3">
      <c r="B232" s="20"/>
      <c r="C232" s="20"/>
      <c r="J232" s="17"/>
      <c r="K232" s="17"/>
      <c r="L232" s="17"/>
      <c r="M232" s="17"/>
      <c r="N232" s="17"/>
      <c r="O232" s="17"/>
      <c r="P232" s="17"/>
      <c r="Q232" s="18"/>
      <c r="R232" s="17"/>
      <c r="S232" s="17"/>
      <c r="T232" s="18"/>
      <c r="U232" s="18"/>
      <c r="V232" s="17"/>
      <c r="W232" s="17"/>
      <c r="X232" s="17"/>
      <c r="Y232" s="17"/>
      <c r="Z232" s="3"/>
      <c r="AD232" s="8"/>
      <c r="AH232" s="210"/>
      <c r="AI232" s="210"/>
      <c r="AJ232" s="210"/>
    </row>
    <row r="233" spans="2:36" s="6" customFormat="1" ht="20.100000000000001" customHeight="1" x14ac:dyDescent="0.3">
      <c r="B233" s="20"/>
      <c r="C233" s="20"/>
      <c r="J233" s="17"/>
      <c r="K233" s="17"/>
      <c r="L233" s="17"/>
      <c r="M233" s="17"/>
      <c r="N233" s="17"/>
      <c r="O233" s="17"/>
      <c r="P233" s="17"/>
      <c r="Q233" s="18"/>
      <c r="R233" s="17"/>
      <c r="S233" s="17"/>
      <c r="T233" s="18"/>
      <c r="U233" s="18"/>
      <c r="V233" s="17"/>
      <c r="W233" s="17"/>
      <c r="X233" s="17"/>
      <c r="Y233" s="17"/>
      <c r="Z233" s="3"/>
      <c r="AD233" s="8"/>
      <c r="AH233" s="210"/>
      <c r="AI233" s="210"/>
      <c r="AJ233" s="210"/>
    </row>
    <row r="234" spans="2:36" s="6" customFormat="1" ht="20.100000000000001" customHeight="1" x14ac:dyDescent="0.3">
      <c r="B234" s="20"/>
      <c r="C234" s="20"/>
      <c r="J234" s="17"/>
      <c r="K234" s="17"/>
      <c r="L234" s="17"/>
      <c r="M234" s="17"/>
      <c r="N234" s="17"/>
      <c r="O234" s="17"/>
      <c r="P234" s="17"/>
      <c r="Q234" s="18"/>
      <c r="R234" s="17"/>
      <c r="S234" s="17"/>
      <c r="T234" s="18"/>
      <c r="U234" s="18"/>
      <c r="V234" s="17"/>
      <c r="W234" s="17"/>
      <c r="X234" s="17"/>
      <c r="Y234" s="17"/>
      <c r="Z234" s="3"/>
      <c r="AD234" s="8"/>
      <c r="AH234" s="210"/>
      <c r="AI234" s="210"/>
      <c r="AJ234" s="210"/>
    </row>
    <row r="235" spans="2:36" s="6" customFormat="1" ht="20.100000000000001" customHeight="1" x14ac:dyDescent="0.3">
      <c r="B235" s="20"/>
      <c r="C235" s="20"/>
      <c r="J235" s="17"/>
      <c r="K235" s="17"/>
      <c r="L235" s="17"/>
      <c r="M235" s="17"/>
      <c r="N235" s="17"/>
      <c r="O235" s="17"/>
      <c r="P235" s="17"/>
      <c r="Q235" s="18"/>
      <c r="R235" s="17"/>
      <c r="S235" s="17"/>
      <c r="T235" s="18"/>
      <c r="U235" s="18"/>
      <c r="V235" s="17"/>
      <c r="W235" s="17"/>
      <c r="X235" s="17"/>
      <c r="Y235" s="17"/>
      <c r="Z235" s="3"/>
      <c r="AD235" s="8"/>
      <c r="AH235" s="210"/>
      <c r="AI235" s="210"/>
      <c r="AJ235" s="210"/>
    </row>
    <row r="236" spans="2:36" s="6" customFormat="1" ht="20.100000000000001" customHeight="1" x14ac:dyDescent="0.3">
      <c r="B236" s="20"/>
      <c r="C236" s="20"/>
      <c r="J236" s="17"/>
      <c r="K236" s="17"/>
      <c r="L236" s="17"/>
      <c r="M236" s="17"/>
      <c r="N236" s="17"/>
      <c r="O236" s="17"/>
      <c r="P236" s="17"/>
      <c r="Q236" s="18"/>
      <c r="R236" s="17"/>
      <c r="S236" s="17"/>
      <c r="T236" s="18"/>
      <c r="U236" s="18"/>
      <c r="V236" s="17"/>
      <c r="W236" s="17"/>
      <c r="X236" s="17"/>
      <c r="Y236" s="17"/>
      <c r="Z236" s="3"/>
      <c r="AD236" s="8"/>
      <c r="AH236" s="210"/>
      <c r="AI236" s="210"/>
      <c r="AJ236" s="210"/>
    </row>
    <row r="237" spans="2:36" s="6" customFormat="1" ht="20.100000000000001" customHeight="1" x14ac:dyDescent="0.3">
      <c r="B237" s="20"/>
      <c r="C237" s="20"/>
      <c r="J237" s="17"/>
      <c r="K237" s="17"/>
      <c r="L237" s="17"/>
      <c r="M237" s="17"/>
      <c r="N237" s="17"/>
      <c r="O237" s="17"/>
      <c r="P237" s="17"/>
      <c r="Q237" s="18"/>
      <c r="R237" s="17"/>
      <c r="S237" s="17"/>
      <c r="T237" s="18"/>
      <c r="U237" s="18"/>
      <c r="V237" s="17"/>
      <c r="W237" s="17"/>
      <c r="X237" s="17"/>
      <c r="Y237" s="17"/>
      <c r="Z237" s="3"/>
      <c r="AD237" s="8"/>
      <c r="AH237" s="210"/>
      <c r="AI237" s="210"/>
      <c r="AJ237" s="210"/>
    </row>
    <row r="238" spans="2:36" s="6" customFormat="1" ht="20.100000000000001" customHeight="1" x14ac:dyDescent="0.3">
      <c r="B238" s="20"/>
      <c r="C238" s="20"/>
      <c r="J238" s="17"/>
      <c r="K238" s="17"/>
      <c r="L238" s="17"/>
      <c r="M238" s="17"/>
      <c r="N238" s="17"/>
      <c r="O238" s="17"/>
      <c r="P238" s="17"/>
      <c r="Q238" s="18"/>
      <c r="R238" s="17"/>
      <c r="S238" s="17"/>
      <c r="T238" s="18"/>
      <c r="U238" s="18"/>
      <c r="V238" s="17"/>
      <c r="W238" s="17"/>
      <c r="X238" s="17"/>
      <c r="Y238" s="17"/>
      <c r="Z238" s="3"/>
      <c r="AD238" s="8"/>
      <c r="AH238" s="210"/>
      <c r="AI238" s="210"/>
      <c r="AJ238" s="210"/>
    </row>
    <row r="239" spans="2:36" s="6" customFormat="1" ht="20.100000000000001" customHeight="1" x14ac:dyDescent="0.3">
      <c r="B239" s="20"/>
      <c r="C239" s="20"/>
      <c r="J239" s="17"/>
      <c r="K239" s="17"/>
      <c r="L239" s="17"/>
      <c r="M239" s="17"/>
      <c r="N239" s="17"/>
      <c r="O239" s="17"/>
      <c r="P239" s="17"/>
      <c r="Q239" s="18"/>
      <c r="R239" s="17"/>
      <c r="S239" s="17"/>
      <c r="T239" s="18"/>
      <c r="U239" s="18"/>
      <c r="V239" s="17"/>
      <c r="W239" s="17"/>
      <c r="X239" s="17"/>
      <c r="Y239" s="17"/>
      <c r="Z239" s="3"/>
      <c r="AD239" s="8"/>
      <c r="AH239" s="210"/>
      <c r="AI239" s="210"/>
      <c r="AJ239" s="210"/>
    </row>
    <row r="240" spans="2:36" s="6" customFormat="1" ht="20.100000000000001" customHeight="1" x14ac:dyDescent="0.3">
      <c r="B240" s="20"/>
      <c r="C240" s="20"/>
      <c r="J240" s="17"/>
      <c r="K240" s="17"/>
      <c r="L240" s="17"/>
      <c r="M240" s="17"/>
      <c r="N240" s="17"/>
      <c r="O240" s="17"/>
      <c r="P240" s="17"/>
      <c r="Q240" s="18"/>
      <c r="R240" s="17"/>
      <c r="S240" s="17"/>
      <c r="T240" s="18"/>
      <c r="U240" s="18"/>
      <c r="V240" s="17"/>
      <c r="W240" s="17"/>
      <c r="X240" s="17"/>
      <c r="Y240" s="17"/>
      <c r="Z240" s="3"/>
      <c r="AD240" s="8"/>
      <c r="AH240" s="210"/>
      <c r="AI240" s="210"/>
      <c r="AJ240" s="210"/>
    </row>
    <row r="241" spans="2:36" s="6" customFormat="1" ht="20.100000000000001" customHeight="1" x14ac:dyDescent="0.3">
      <c r="B241" s="20"/>
      <c r="C241" s="20"/>
      <c r="J241" s="17"/>
      <c r="K241" s="17"/>
      <c r="L241" s="17"/>
      <c r="M241" s="17"/>
      <c r="N241" s="17"/>
      <c r="O241" s="17"/>
      <c r="P241" s="17"/>
      <c r="Q241" s="18"/>
      <c r="R241" s="17"/>
      <c r="S241" s="17"/>
      <c r="T241" s="18"/>
      <c r="U241" s="18"/>
      <c r="V241" s="17"/>
      <c r="W241" s="17"/>
      <c r="X241" s="17"/>
      <c r="Y241" s="17"/>
      <c r="Z241" s="3"/>
      <c r="AD241" s="8"/>
      <c r="AH241" s="210"/>
      <c r="AI241" s="210"/>
      <c r="AJ241" s="210"/>
    </row>
    <row r="242" spans="2:36" s="6" customFormat="1" ht="20.100000000000001" customHeight="1" x14ac:dyDescent="0.3">
      <c r="B242" s="20"/>
      <c r="C242" s="20"/>
      <c r="J242" s="17"/>
      <c r="K242" s="17"/>
      <c r="L242" s="17"/>
      <c r="M242" s="17"/>
      <c r="N242" s="17"/>
      <c r="O242" s="17"/>
      <c r="P242" s="17"/>
      <c r="Q242" s="18"/>
      <c r="R242" s="17"/>
      <c r="S242" s="17"/>
      <c r="T242" s="18"/>
      <c r="U242" s="18"/>
      <c r="V242" s="17"/>
      <c r="W242" s="17"/>
      <c r="X242" s="17"/>
      <c r="Y242" s="17"/>
      <c r="Z242" s="3"/>
      <c r="AD242" s="8"/>
      <c r="AH242" s="210"/>
      <c r="AI242" s="210"/>
      <c r="AJ242" s="210"/>
    </row>
    <row r="243" spans="2:36" s="6" customFormat="1" ht="20.100000000000001" customHeight="1" x14ac:dyDescent="0.3">
      <c r="B243" s="20"/>
      <c r="C243" s="20"/>
      <c r="J243" s="17"/>
      <c r="K243" s="17"/>
      <c r="L243" s="17"/>
      <c r="M243" s="17"/>
      <c r="N243" s="17"/>
      <c r="O243" s="17"/>
      <c r="P243" s="17"/>
      <c r="Q243" s="18"/>
      <c r="R243" s="17"/>
      <c r="S243" s="17"/>
      <c r="T243" s="18"/>
      <c r="U243" s="18"/>
      <c r="V243" s="17"/>
      <c r="W243" s="17"/>
      <c r="X243" s="17"/>
      <c r="Y243" s="17"/>
      <c r="Z243" s="3"/>
      <c r="AD243" s="8"/>
      <c r="AH243" s="210"/>
      <c r="AI243" s="210"/>
      <c r="AJ243" s="210"/>
    </row>
    <row r="244" spans="2:36" s="6" customFormat="1" ht="20.100000000000001" customHeight="1" x14ac:dyDescent="0.3">
      <c r="B244" s="20"/>
      <c r="C244" s="20"/>
      <c r="J244" s="17"/>
      <c r="K244" s="17"/>
      <c r="L244" s="17"/>
      <c r="M244" s="17"/>
      <c r="N244" s="17"/>
      <c r="O244" s="17"/>
      <c r="P244" s="17"/>
      <c r="Q244" s="18"/>
      <c r="R244" s="17"/>
      <c r="S244" s="17"/>
      <c r="T244" s="18"/>
      <c r="U244" s="18"/>
      <c r="V244" s="17"/>
      <c r="W244" s="17"/>
      <c r="X244" s="17"/>
      <c r="Y244" s="17"/>
      <c r="Z244" s="3"/>
      <c r="AD244" s="8"/>
      <c r="AH244" s="210"/>
      <c r="AI244" s="210"/>
      <c r="AJ244" s="210"/>
    </row>
    <row r="245" spans="2:36" s="6" customFormat="1" ht="20.100000000000001" customHeight="1" x14ac:dyDescent="0.3">
      <c r="B245" s="20"/>
      <c r="C245" s="20"/>
      <c r="J245" s="17"/>
      <c r="K245" s="17"/>
      <c r="L245" s="17"/>
      <c r="M245" s="17"/>
      <c r="N245" s="17"/>
      <c r="O245" s="17"/>
      <c r="P245" s="17"/>
      <c r="Q245" s="18"/>
      <c r="R245" s="17"/>
      <c r="S245" s="17"/>
      <c r="T245" s="18"/>
      <c r="U245" s="18"/>
      <c r="V245" s="17"/>
      <c r="W245" s="17"/>
      <c r="X245" s="17"/>
      <c r="Y245" s="17"/>
      <c r="Z245" s="3"/>
      <c r="AD245" s="8"/>
      <c r="AH245" s="210"/>
      <c r="AI245" s="210"/>
      <c r="AJ245" s="210"/>
    </row>
    <row r="246" spans="2:36" s="6" customFormat="1" ht="20.100000000000001" customHeight="1" x14ac:dyDescent="0.3">
      <c r="B246" s="20"/>
      <c r="C246" s="20"/>
      <c r="J246" s="17"/>
      <c r="K246" s="17"/>
      <c r="L246" s="17"/>
      <c r="M246" s="17"/>
      <c r="N246" s="17"/>
      <c r="O246" s="17"/>
      <c r="P246" s="17"/>
      <c r="Q246" s="18"/>
      <c r="R246" s="17"/>
      <c r="S246" s="17"/>
      <c r="T246" s="18"/>
      <c r="U246" s="18"/>
      <c r="V246" s="17"/>
      <c r="W246" s="17"/>
      <c r="X246" s="17"/>
      <c r="Y246" s="17"/>
      <c r="Z246" s="3"/>
      <c r="AD246" s="8"/>
      <c r="AH246" s="210"/>
      <c r="AI246" s="210"/>
      <c r="AJ246" s="210"/>
    </row>
    <row r="247" spans="2:36" s="6" customFormat="1" ht="20.100000000000001" customHeight="1" x14ac:dyDescent="0.3">
      <c r="B247" s="20"/>
      <c r="C247" s="20"/>
      <c r="J247" s="17"/>
      <c r="K247" s="17"/>
      <c r="L247" s="17"/>
      <c r="M247" s="17"/>
      <c r="N247" s="17"/>
      <c r="O247" s="17"/>
      <c r="P247" s="17"/>
      <c r="Q247" s="18"/>
      <c r="R247" s="17"/>
      <c r="S247" s="17"/>
      <c r="T247" s="18"/>
      <c r="U247" s="18"/>
      <c r="V247" s="17"/>
      <c r="W247" s="17"/>
      <c r="X247" s="17"/>
      <c r="Y247" s="17"/>
      <c r="Z247" s="3"/>
      <c r="AD247" s="8"/>
      <c r="AH247" s="210"/>
      <c r="AI247" s="210"/>
      <c r="AJ247" s="210"/>
    </row>
    <row r="248" spans="2:36" s="6" customFormat="1" ht="20.100000000000001" customHeight="1" x14ac:dyDescent="0.3">
      <c r="B248" s="20"/>
      <c r="C248" s="20"/>
      <c r="J248" s="17"/>
      <c r="K248" s="17"/>
      <c r="L248" s="17"/>
      <c r="M248" s="17"/>
      <c r="N248" s="17"/>
      <c r="O248" s="17"/>
      <c r="P248" s="17"/>
      <c r="Q248" s="18"/>
      <c r="R248" s="17"/>
      <c r="S248" s="17"/>
      <c r="T248" s="18"/>
      <c r="U248" s="18"/>
      <c r="V248" s="17"/>
      <c r="W248" s="17"/>
      <c r="X248" s="17"/>
      <c r="Y248" s="17"/>
      <c r="Z248" s="3"/>
      <c r="AD248" s="8"/>
      <c r="AH248" s="210"/>
      <c r="AI248" s="210"/>
      <c r="AJ248" s="210"/>
    </row>
    <row r="249" spans="2:36" s="6" customFormat="1" ht="20.100000000000001" customHeight="1" x14ac:dyDescent="0.3">
      <c r="B249" s="20"/>
      <c r="C249" s="20"/>
      <c r="J249" s="17"/>
      <c r="K249" s="17"/>
      <c r="L249" s="17"/>
      <c r="M249" s="17"/>
      <c r="N249" s="17"/>
      <c r="O249" s="17"/>
      <c r="P249" s="17"/>
      <c r="Q249" s="18"/>
      <c r="R249" s="17"/>
      <c r="S249" s="17"/>
      <c r="T249" s="18"/>
      <c r="U249" s="18"/>
      <c r="V249" s="17"/>
      <c r="W249" s="17"/>
      <c r="X249" s="17"/>
      <c r="Y249" s="17"/>
      <c r="Z249" s="3"/>
      <c r="AD249" s="8"/>
      <c r="AH249" s="210"/>
      <c r="AI249" s="210"/>
      <c r="AJ249" s="210"/>
    </row>
    <row r="250" spans="2:36" s="6" customFormat="1" ht="20.100000000000001" customHeight="1" x14ac:dyDescent="0.3">
      <c r="B250" s="20"/>
      <c r="C250" s="20"/>
      <c r="J250" s="17"/>
      <c r="K250" s="17"/>
      <c r="L250" s="17"/>
      <c r="M250" s="17"/>
      <c r="N250" s="17"/>
      <c r="O250" s="17"/>
      <c r="P250" s="17"/>
      <c r="Q250" s="18"/>
      <c r="R250" s="17"/>
      <c r="S250" s="17"/>
      <c r="T250" s="18"/>
      <c r="U250" s="18"/>
      <c r="V250" s="17"/>
      <c r="W250" s="17"/>
      <c r="X250" s="17"/>
      <c r="Y250" s="17"/>
      <c r="Z250" s="3"/>
      <c r="AD250" s="8"/>
      <c r="AH250" s="210"/>
      <c r="AI250" s="210"/>
      <c r="AJ250" s="210"/>
    </row>
    <row r="251" spans="2:36" s="6" customFormat="1" ht="20.100000000000001" customHeight="1" x14ac:dyDescent="0.3">
      <c r="B251" s="20"/>
      <c r="C251" s="20"/>
      <c r="J251" s="17"/>
      <c r="K251" s="17"/>
      <c r="L251" s="17"/>
      <c r="M251" s="17"/>
      <c r="N251" s="17"/>
      <c r="O251" s="17"/>
      <c r="P251" s="17"/>
      <c r="Q251" s="18"/>
      <c r="R251" s="17"/>
      <c r="S251" s="17"/>
      <c r="T251" s="18"/>
      <c r="U251" s="18"/>
      <c r="V251" s="17"/>
      <c r="W251" s="17"/>
      <c r="X251" s="17"/>
      <c r="Y251" s="17"/>
      <c r="Z251" s="3"/>
      <c r="AD251" s="8"/>
      <c r="AH251" s="210"/>
      <c r="AI251" s="210"/>
      <c r="AJ251" s="210"/>
    </row>
    <row r="252" spans="2:36" s="6" customFormat="1" ht="20.100000000000001" customHeight="1" x14ac:dyDescent="0.3">
      <c r="B252" s="20"/>
      <c r="C252" s="20"/>
      <c r="J252" s="17"/>
      <c r="K252" s="17"/>
      <c r="L252" s="17"/>
      <c r="M252" s="17"/>
      <c r="N252" s="17"/>
      <c r="O252" s="17"/>
      <c r="P252" s="17"/>
      <c r="Q252" s="18"/>
      <c r="R252" s="17"/>
      <c r="S252" s="17"/>
      <c r="T252" s="18"/>
      <c r="U252" s="18"/>
      <c r="V252" s="17"/>
      <c r="W252" s="17"/>
      <c r="X252" s="17"/>
      <c r="Y252" s="17"/>
      <c r="Z252" s="3"/>
      <c r="AD252" s="8"/>
      <c r="AH252" s="210"/>
      <c r="AI252" s="210"/>
      <c r="AJ252" s="210"/>
    </row>
    <row r="253" spans="2:36" s="6" customFormat="1" ht="20.100000000000001" customHeight="1" x14ac:dyDescent="0.3">
      <c r="B253" s="20"/>
      <c r="C253" s="20"/>
      <c r="J253" s="17"/>
      <c r="K253" s="17"/>
      <c r="L253" s="17"/>
      <c r="M253" s="17"/>
      <c r="N253" s="17"/>
      <c r="O253" s="17"/>
      <c r="P253" s="17"/>
      <c r="Q253" s="18"/>
      <c r="R253" s="17"/>
      <c r="S253" s="17"/>
      <c r="T253" s="18"/>
      <c r="U253" s="18"/>
      <c r="V253" s="17"/>
      <c r="W253" s="17"/>
      <c r="X253" s="17"/>
      <c r="Y253" s="17"/>
      <c r="Z253" s="3"/>
      <c r="AD253" s="8"/>
      <c r="AH253" s="210"/>
      <c r="AI253" s="210"/>
      <c r="AJ253" s="210"/>
    </row>
    <row r="254" spans="2:36" s="6" customFormat="1" ht="20.100000000000001" customHeight="1" x14ac:dyDescent="0.3">
      <c r="B254" s="20"/>
      <c r="C254" s="20"/>
      <c r="J254" s="17"/>
      <c r="K254" s="17"/>
      <c r="L254" s="17"/>
      <c r="M254" s="17"/>
      <c r="N254" s="17"/>
      <c r="O254" s="17"/>
      <c r="P254" s="17"/>
      <c r="Q254" s="18"/>
      <c r="R254" s="17"/>
      <c r="S254" s="17"/>
      <c r="T254" s="18"/>
      <c r="U254" s="18"/>
      <c r="V254" s="17"/>
      <c r="W254" s="17"/>
      <c r="X254" s="17"/>
      <c r="Y254" s="17"/>
      <c r="Z254" s="3"/>
      <c r="AD254" s="8"/>
      <c r="AH254" s="210"/>
      <c r="AI254" s="210"/>
      <c r="AJ254" s="210"/>
    </row>
    <row r="255" spans="2:36" s="6" customFormat="1" ht="20.100000000000001" customHeight="1" x14ac:dyDescent="0.3">
      <c r="B255" s="20"/>
      <c r="C255" s="20"/>
      <c r="J255" s="17"/>
      <c r="K255" s="17"/>
      <c r="L255" s="17"/>
      <c r="M255" s="17"/>
      <c r="N255" s="17"/>
      <c r="O255" s="17"/>
      <c r="P255" s="17"/>
      <c r="Q255" s="18"/>
      <c r="R255" s="17"/>
      <c r="S255" s="17"/>
      <c r="T255" s="18"/>
      <c r="U255" s="18"/>
      <c r="V255" s="17"/>
      <c r="W255" s="17"/>
      <c r="X255" s="17"/>
      <c r="Y255" s="17"/>
      <c r="Z255" s="3"/>
      <c r="AD255" s="8"/>
      <c r="AH255" s="210"/>
      <c r="AI255" s="210"/>
      <c r="AJ255" s="210"/>
    </row>
    <row r="256" spans="2:36" s="6" customFormat="1" ht="20.100000000000001" customHeight="1" x14ac:dyDescent="0.3">
      <c r="B256" s="20"/>
      <c r="C256" s="20"/>
      <c r="J256" s="17"/>
      <c r="K256" s="17"/>
      <c r="L256" s="17"/>
      <c r="M256" s="17"/>
      <c r="N256" s="17"/>
      <c r="O256" s="17"/>
      <c r="P256" s="17"/>
      <c r="Q256" s="18"/>
      <c r="R256" s="17"/>
      <c r="S256" s="17"/>
      <c r="T256" s="18"/>
      <c r="U256" s="18"/>
      <c r="V256" s="17"/>
      <c r="W256" s="17"/>
      <c r="X256" s="17"/>
      <c r="Y256" s="17"/>
      <c r="Z256" s="3"/>
      <c r="AD256" s="8"/>
      <c r="AH256" s="210"/>
      <c r="AI256" s="210"/>
      <c r="AJ256" s="210"/>
    </row>
    <row r="257" spans="2:36" s="6" customFormat="1" ht="20.100000000000001" customHeight="1" x14ac:dyDescent="0.3">
      <c r="B257" s="20"/>
      <c r="C257" s="20"/>
      <c r="J257" s="17"/>
      <c r="K257" s="17"/>
      <c r="L257" s="17"/>
      <c r="M257" s="17"/>
      <c r="N257" s="17"/>
      <c r="O257" s="17"/>
      <c r="P257" s="17"/>
      <c r="Q257" s="18"/>
      <c r="R257" s="17"/>
      <c r="S257" s="17"/>
      <c r="T257" s="18"/>
      <c r="U257" s="18"/>
      <c r="V257" s="17"/>
      <c r="W257" s="17"/>
      <c r="X257" s="17"/>
      <c r="Y257" s="17"/>
      <c r="Z257" s="3"/>
      <c r="AD257" s="8"/>
      <c r="AH257" s="210"/>
      <c r="AI257" s="210"/>
      <c r="AJ257" s="210"/>
    </row>
    <row r="258" spans="2:36" s="6" customFormat="1" ht="20.100000000000001" customHeight="1" x14ac:dyDescent="0.3">
      <c r="B258" s="20"/>
      <c r="C258" s="20"/>
      <c r="J258" s="17"/>
      <c r="K258" s="17"/>
      <c r="L258" s="17"/>
      <c r="M258" s="17"/>
      <c r="N258" s="17"/>
      <c r="O258" s="17"/>
      <c r="P258" s="17"/>
      <c r="Q258" s="18"/>
      <c r="R258" s="17"/>
      <c r="S258" s="17"/>
      <c r="T258" s="18"/>
      <c r="U258" s="18"/>
      <c r="V258" s="17"/>
      <c r="W258" s="17"/>
      <c r="X258" s="17"/>
      <c r="Y258" s="17"/>
      <c r="Z258" s="3"/>
      <c r="AD258" s="8"/>
      <c r="AH258" s="210"/>
      <c r="AI258" s="210"/>
      <c r="AJ258" s="210"/>
    </row>
    <row r="259" spans="2:36" s="6" customFormat="1" ht="20.100000000000001" customHeight="1" x14ac:dyDescent="0.3">
      <c r="B259" s="20"/>
      <c r="C259" s="20"/>
      <c r="J259" s="17"/>
      <c r="K259" s="17"/>
      <c r="L259" s="17"/>
      <c r="M259" s="17"/>
      <c r="N259" s="17"/>
      <c r="O259" s="17"/>
      <c r="P259" s="17"/>
      <c r="Q259" s="18"/>
      <c r="R259" s="17"/>
      <c r="S259" s="17"/>
      <c r="T259" s="18"/>
      <c r="U259" s="18"/>
      <c r="V259" s="17"/>
      <c r="W259" s="17"/>
      <c r="X259" s="17"/>
      <c r="Y259" s="17"/>
      <c r="Z259" s="3"/>
      <c r="AD259" s="8"/>
      <c r="AH259" s="210"/>
      <c r="AI259" s="210"/>
      <c r="AJ259" s="210"/>
    </row>
    <row r="260" spans="2:36" s="6" customFormat="1" ht="20.100000000000001" customHeight="1" x14ac:dyDescent="0.3">
      <c r="B260" s="20"/>
      <c r="C260" s="20"/>
      <c r="J260" s="17"/>
      <c r="K260" s="17"/>
      <c r="L260" s="17"/>
      <c r="M260" s="17"/>
      <c r="N260" s="17"/>
      <c r="O260" s="17"/>
      <c r="P260" s="17"/>
      <c r="Q260" s="18"/>
      <c r="R260" s="17"/>
      <c r="S260" s="17"/>
      <c r="T260" s="18"/>
      <c r="U260" s="18"/>
      <c r="V260" s="17"/>
      <c r="W260" s="17"/>
      <c r="X260" s="17"/>
      <c r="Y260" s="17"/>
      <c r="Z260" s="3"/>
      <c r="AD260" s="8"/>
      <c r="AH260" s="210"/>
      <c r="AI260" s="210"/>
      <c r="AJ260" s="210"/>
    </row>
    <row r="261" spans="2:36" s="6" customFormat="1" ht="20.100000000000001" customHeight="1" x14ac:dyDescent="0.3">
      <c r="B261" s="20"/>
      <c r="C261" s="20"/>
      <c r="J261" s="17"/>
      <c r="K261" s="17"/>
      <c r="L261" s="17"/>
      <c r="M261" s="17"/>
      <c r="N261" s="17"/>
      <c r="O261" s="17"/>
      <c r="P261" s="17"/>
      <c r="Q261" s="18"/>
      <c r="R261" s="17"/>
      <c r="S261" s="17"/>
      <c r="T261" s="18"/>
      <c r="U261" s="18"/>
      <c r="V261" s="17"/>
      <c r="W261" s="17"/>
      <c r="X261" s="17"/>
      <c r="Y261" s="17"/>
      <c r="Z261" s="3"/>
      <c r="AD261" s="8"/>
      <c r="AH261" s="210"/>
      <c r="AI261" s="210"/>
      <c r="AJ261" s="210"/>
    </row>
    <row r="262" spans="2:36" s="6" customFormat="1" ht="20.100000000000001" customHeight="1" x14ac:dyDescent="0.3">
      <c r="B262" s="20"/>
      <c r="C262" s="20"/>
      <c r="J262" s="17"/>
      <c r="K262" s="17"/>
      <c r="L262" s="17"/>
      <c r="M262" s="17"/>
      <c r="N262" s="17"/>
      <c r="O262" s="17"/>
      <c r="P262" s="17"/>
      <c r="Q262" s="18"/>
      <c r="R262" s="17"/>
      <c r="S262" s="17"/>
      <c r="T262" s="18"/>
      <c r="U262" s="18"/>
      <c r="V262" s="17"/>
      <c r="W262" s="17"/>
      <c r="X262" s="17"/>
      <c r="Y262" s="17"/>
      <c r="Z262" s="3"/>
      <c r="AD262" s="8"/>
      <c r="AH262" s="210"/>
      <c r="AI262" s="210"/>
      <c r="AJ262" s="210"/>
    </row>
    <row r="263" spans="2:36" s="6" customFormat="1" ht="20.100000000000001" customHeight="1" x14ac:dyDescent="0.3">
      <c r="B263" s="20"/>
      <c r="C263" s="20"/>
      <c r="J263" s="17"/>
      <c r="K263" s="17"/>
      <c r="L263" s="17"/>
      <c r="M263" s="17"/>
      <c r="N263" s="17"/>
      <c r="O263" s="17"/>
      <c r="P263" s="17"/>
      <c r="Q263" s="18"/>
      <c r="R263" s="17"/>
      <c r="S263" s="17"/>
      <c r="T263" s="18"/>
      <c r="U263" s="18"/>
      <c r="V263" s="17"/>
      <c r="W263" s="17"/>
      <c r="X263" s="17"/>
      <c r="Y263" s="17"/>
      <c r="Z263" s="3"/>
      <c r="AD263" s="8"/>
      <c r="AH263" s="210"/>
      <c r="AI263" s="210"/>
      <c r="AJ263" s="210"/>
    </row>
    <row r="264" spans="2:36" s="6" customFormat="1" ht="20.100000000000001" customHeight="1" x14ac:dyDescent="0.3">
      <c r="B264" s="20"/>
      <c r="C264" s="20"/>
      <c r="J264" s="17"/>
      <c r="K264" s="17"/>
      <c r="L264" s="17"/>
      <c r="M264" s="17"/>
      <c r="N264" s="17"/>
      <c r="O264" s="17"/>
      <c r="P264" s="17"/>
      <c r="Q264" s="18"/>
      <c r="R264" s="17"/>
      <c r="S264" s="17"/>
      <c r="T264" s="18"/>
      <c r="U264" s="18"/>
      <c r="V264" s="17"/>
      <c r="W264" s="17"/>
      <c r="X264" s="17"/>
      <c r="Y264" s="17"/>
      <c r="Z264" s="3"/>
      <c r="AD264" s="8"/>
      <c r="AH264" s="210"/>
      <c r="AI264" s="210"/>
      <c r="AJ264" s="210"/>
    </row>
    <row r="265" spans="2:36" s="6" customFormat="1" ht="20.100000000000001" customHeight="1" x14ac:dyDescent="0.3">
      <c r="B265" s="20"/>
      <c r="C265" s="20"/>
      <c r="J265" s="17"/>
      <c r="K265" s="17"/>
      <c r="L265" s="17"/>
      <c r="M265" s="17"/>
      <c r="N265" s="17"/>
      <c r="O265" s="17"/>
      <c r="P265" s="17"/>
      <c r="Q265" s="18"/>
      <c r="R265" s="17"/>
      <c r="S265" s="17"/>
      <c r="T265" s="18"/>
      <c r="U265" s="18"/>
      <c r="V265" s="17"/>
      <c r="W265" s="17"/>
      <c r="X265" s="17"/>
      <c r="Y265" s="17"/>
      <c r="Z265" s="3"/>
      <c r="AD265" s="8"/>
      <c r="AH265" s="210"/>
      <c r="AI265" s="210"/>
      <c r="AJ265" s="210"/>
    </row>
    <row r="266" spans="2:36" s="6" customFormat="1" ht="20.100000000000001" customHeight="1" x14ac:dyDescent="0.3">
      <c r="B266" s="20"/>
      <c r="C266" s="20"/>
      <c r="J266" s="17"/>
      <c r="K266" s="17"/>
      <c r="L266" s="17"/>
      <c r="M266" s="17"/>
      <c r="N266" s="17"/>
      <c r="O266" s="17"/>
      <c r="P266" s="17"/>
      <c r="Q266" s="18"/>
      <c r="R266" s="17"/>
      <c r="S266" s="17"/>
      <c r="T266" s="18"/>
      <c r="U266" s="18"/>
      <c r="V266" s="17"/>
      <c r="W266" s="17"/>
      <c r="X266" s="17"/>
      <c r="Y266" s="17"/>
      <c r="Z266" s="3"/>
      <c r="AD266" s="8"/>
      <c r="AH266" s="210"/>
      <c r="AI266" s="210"/>
      <c r="AJ266" s="210"/>
    </row>
    <row r="267" spans="2:36" s="6" customFormat="1" ht="20.100000000000001" customHeight="1" x14ac:dyDescent="0.3">
      <c r="B267" s="20"/>
      <c r="C267" s="20"/>
      <c r="J267" s="17"/>
      <c r="K267" s="17"/>
      <c r="L267" s="17"/>
      <c r="M267" s="17"/>
      <c r="N267" s="17"/>
      <c r="O267" s="17"/>
      <c r="P267" s="17"/>
      <c r="Q267" s="18"/>
      <c r="R267" s="17"/>
      <c r="S267" s="17"/>
      <c r="T267" s="18"/>
      <c r="U267" s="18"/>
      <c r="V267" s="17"/>
      <c r="W267" s="17"/>
      <c r="X267" s="17"/>
      <c r="Y267" s="17"/>
      <c r="Z267" s="3"/>
      <c r="AD267" s="8"/>
      <c r="AH267" s="210"/>
      <c r="AI267" s="210"/>
      <c r="AJ267" s="210"/>
    </row>
    <row r="268" spans="2:36" s="6" customFormat="1" ht="20.100000000000001" customHeight="1" x14ac:dyDescent="0.3">
      <c r="B268" s="20"/>
      <c r="C268" s="20"/>
      <c r="J268" s="17"/>
      <c r="K268" s="17"/>
      <c r="L268" s="17"/>
      <c r="M268" s="17"/>
      <c r="N268" s="17"/>
      <c r="O268" s="17"/>
      <c r="P268" s="17"/>
      <c r="Q268" s="18"/>
      <c r="R268" s="17"/>
      <c r="S268" s="17"/>
      <c r="T268" s="18"/>
      <c r="U268" s="18"/>
      <c r="V268" s="17"/>
      <c r="W268" s="17"/>
      <c r="X268" s="17"/>
      <c r="Y268" s="17"/>
      <c r="Z268" s="3"/>
      <c r="AD268" s="8"/>
      <c r="AH268" s="210"/>
      <c r="AI268" s="210"/>
      <c r="AJ268" s="210"/>
    </row>
    <row r="269" spans="2:36" s="6" customFormat="1" ht="20.100000000000001" customHeight="1" x14ac:dyDescent="0.3">
      <c r="B269" s="20"/>
      <c r="C269" s="20"/>
      <c r="J269" s="17"/>
      <c r="K269" s="17"/>
      <c r="L269" s="17"/>
      <c r="M269" s="17"/>
      <c r="N269" s="17"/>
      <c r="O269" s="17"/>
      <c r="P269" s="17"/>
      <c r="Q269" s="18"/>
      <c r="R269" s="17"/>
      <c r="S269" s="17"/>
      <c r="T269" s="18"/>
      <c r="U269" s="18"/>
      <c r="V269" s="17"/>
      <c r="W269" s="17"/>
      <c r="X269" s="17"/>
      <c r="Y269" s="17"/>
      <c r="Z269" s="3"/>
      <c r="AD269" s="8"/>
      <c r="AH269" s="210"/>
      <c r="AI269" s="210"/>
      <c r="AJ269" s="210"/>
    </row>
    <row r="270" spans="2:36" s="6" customFormat="1" ht="20.100000000000001" customHeight="1" x14ac:dyDescent="0.3">
      <c r="B270" s="20"/>
      <c r="C270" s="20"/>
      <c r="J270" s="17"/>
      <c r="K270" s="17"/>
      <c r="L270" s="17"/>
      <c r="M270" s="17"/>
      <c r="N270" s="17"/>
      <c r="O270" s="17"/>
      <c r="P270" s="17"/>
      <c r="Q270" s="18"/>
      <c r="R270" s="17"/>
      <c r="S270" s="17"/>
      <c r="T270" s="18"/>
      <c r="U270" s="18"/>
      <c r="V270" s="17"/>
      <c r="W270" s="17"/>
      <c r="X270" s="17"/>
      <c r="Y270" s="17"/>
      <c r="Z270" s="3"/>
      <c r="AD270" s="8"/>
      <c r="AH270" s="210"/>
      <c r="AI270" s="210"/>
      <c r="AJ270" s="210"/>
    </row>
    <row r="271" spans="2:36" s="6" customFormat="1" ht="20.100000000000001" customHeight="1" x14ac:dyDescent="0.3">
      <c r="B271" s="20"/>
      <c r="C271" s="20"/>
      <c r="J271" s="17"/>
      <c r="K271" s="17"/>
      <c r="L271" s="17"/>
      <c r="M271" s="17"/>
      <c r="N271" s="17"/>
      <c r="O271" s="17"/>
      <c r="P271" s="17"/>
      <c r="Q271" s="18"/>
      <c r="R271" s="17"/>
      <c r="S271" s="17"/>
      <c r="T271" s="18"/>
      <c r="U271" s="18"/>
      <c r="V271" s="17"/>
      <c r="W271" s="17"/>
      <c r="X271" s="17"/>
      <c r="Y271" s="17"/>
      <c r="Z271" s="3"/>
      <c r="AD271" s="8"/>
      <c r="AH271" s="210"/>
      <c r="AI271" s="210"/>
      <c r="AJ271" s="210"/>
    </row>
    <row r="272" spans="2:36" s="6" customFormat="1" ht="20.100000000000001" customHeight="1" x14ac:dyDescent="0.3">
      <c r="B272" s="20"/>
      <c r="C272" s="20"/>
      <c r="J272" s="17"/>
      <c r="K272" s="17"/>
      <c r="L272" s="17"/>
      <c r="M272" s="17"/>
      <c r="N272" s="17"/>
      <c r="O272" s="17"/>
      <c r="P272" s="17"/>
      <c r="Q272" s="18"/>
      <c r="R272" s="17"/>
      <c r="S272" s="17"/>
      <c r="T272" s="18"/>
      <c r="U272" s="18"/>
      <c r="V272" s="17"/>
      <c r="W272" s="17"/>
      <c r="X272" s="17"/>
      <c r="Y272" s="17"/>
      <c r="Z272" s="3"/>
      <c r="AD272" s="8"/>
      <c r="AH272" s="210"/>
      <c r="AI272" s="210"/>
      <c r="AJ272" s="210"/>
    </row>
    <row r="273" spans="1:36" s="6" customFormat="1" ht="20.100000000000001" customHeight="1" x14ac:dyDescent="0.3">
      <c r="B273" s="20"/>
      <c r="C273" s="20"/>
      <c r="J273" s="17"/>
      <c r="K273" s="17"/>
      <c r="L273" s="17"/>
      <c r="M273" s="17"/>
      <c r="N273" s="17"/>
      <c r="O273" s="17"/>
      <c r="P273" s="17"/>
      <c r="Q273" s="18"/>
      <c r="R273" s="17"/>
      <c r="S273" s="17"/>
      <c r="T273" s="18"/>
      <c r="U273" s="18"/>
      <c r="V273" s="17"/>
      <c r="W273" s="17"/>
      <c r="X273" s="17"/>
      <c r="Y273" s="17"/>
      <c r="Z273" s="3"/>
      <c r="AD273" s="8"/>
      <c r="AH273" s="210"/>
      <c r="AI273" s="210"/>
      <c r="AJ273" s="210"/>
    </row>
    <row r="274" spans="1:36" s="6" customFormat="1" ht="20.100000000000001" customHeight="1" x14ac:dyDescent="0.3">
      <c r="B274" s="20"/>
      <c r="C274" s="20"/>
      <c r="J274" s="17"/>
      <c r="K274" s="17"/>
      <c r="L274" s="17"/>
      <c r="M274" s="17"/>
      <c r="N274" s="17"/>
      <c r="O274" s="17"/>
      <c r="P274" s="17"/>
      <c r="Q274" s="18"/>
      <c r="R274" s="17"/>
      <c r="S274" s="17"/>
      <c r="T274" s="18"/>
      <c r="U274" s="18"/>
      <c r="V274" s="17"/>
      <c r="W274" s="17"/>
      <c r="X274" s="17"/>
      <c r="Y274" s="17"/>
      <c r="Z274" s="3"/>
      <c r="AD274" s="8"/>
      <c r="AH274" s="210"/>
      <c r="AI274" s="210"/>
      <c r="AJ274" s="210"/>
    </row>
    <row r="275" spans="1:36" s="6" customFormat="1" ht="20.100000000000001" customHeight="1" x14ac:dyDescent="0.3">
      <c r="B275" s="20"/>
      <c r="C275" s="20"/>
      <c r="J275" s="17"/>
      <c r="K275" s="17"/>
      <c r="L275" s="17"/>
      <c r="M275" s="17"/>
      <c r="N275" s="17"/>
      <c r="O275" s="17"/>
      <c r="P275" s="17"/>
      <c r="Q275" s="18"/>
      <c r="R275" s="17"/>
      <c r="S275" s="17"/>
      <c r="T275" s="18"/>
      <c r="U275" s="18"/>
      <c r="V275" s="17"/>
      <c r="W275" s="17"/>
      <c r="X275" s="17"/>
      <c r="Y275" s="17"/>
      <c r="Z275" s="3"/>
      <c r="AD275" s="8"/>
      <c r="AH275" s="210"/>
      <c r="AI275" s="210"/>
      <c r="AJ275" s="210"/>
    </row>
    <row r="276" spans="1:36" s="6" customFormat="1" ht="20.100000000000001" customHeight="1" x14ac:dyDescent="0.3">
      <c r="A276" s="8"/>
      <c r="B276" s="20"/>
      <c r="C276" s="20"/>
      <c r="D276" s="8"/>
      <c r="J276" s="17"/>
      <c r="K276" s="17"/>
      <c r="L276" s="9"/>
      <c r="M276" s="9"/>
      <c r="N276" s="9"/>
      <c r="O276" s="9"/>
      <c r="P276" s="9"/>
      <c r="Q276" s="12"/>
      <c r="R276" s="12"/>
      <c r="S276" s="12"/>
      <c r="T276" s="12"/>
      <c r="U276" s="12"/>
      <c r="V276" s="12"/>
      <c r="W276" s="12"/>
      <c r="X276" s="12"/>
      <c r="Y276" s="12"/>
      <c r="Z276" s="13"/>
      <c r="AA276" s="4"/>
      <c r="AB276" s="4"/>
      <c r="AC276" s="4"/>
      <c r="AD276" s="4"/>
      <c r="AH276" s="210"/>
      <c r="AI276" s="210"/>
      <c r="AJ276" s="210"/>
    </row>
    <row r="277" spans="1:36" s="6" customFormat="1" ht="20.100000000000001" customHeight="1" x14ac:dyDescent="0.3">
      <c r="A277" s="8"/>
      <c r="B277" s="20"/>
      <c r="C277" s="20"/>
      <c r="D277" s="8"/>
      <c r="J277" s="17"/>
      <c r="K277" s="17"/>
      <c r="L277" s="9"/>
      <c r="M277" s="9"/>
      <c r="N277" s="9"/>
      <c r="O277" s="9"/>
      <c r="P277" s="9"/>
      <c r="Q277" s="12"/>
      <c r="R277" s="12"/>
      <c r="S277" s="12"/>
      <c r="T277" s="12"/>
      <c r="U277" s="12"/>
      <c r="V277" s="12"/>
      <c r="W277" s="12"/>
      <c r="X277" s="12"/>
      <c r="Y277" s="12"/>
      <c r="Z277" s="13"/>
      <c r="AA277" s="4"/>
      <c r="AB277" s="4"/>
      <c r="AC277" s="4"/>
      <c r="AD277" s="4"/>
      <c r="AH277" s="210"/>
      <c r="AI277" s="210"/>
      <c r="AJ277" s="210"/>
    </row>
    <row r="278" spans="1:36" s="6" customFormat="1" ht="20.100000000000001" customHeight="1" x14ac:dyDescent="0.3">
      <c r="A278" s="8"/>
      <c r="B278" s="20"/>
      <c r="C278" s="20"/>
      <c r="D278" s="8"/>
      <c r="J278" s="17"/>
      <c r="K278" s="17"/>
      <c r="L278" s="9"/>
      <c r="M278" s="9"/>
      <c r="N278" s="9"/>
      <c r="O278" s="9"/>
      <c r="P278" s="9"/>
      <c r="Q278" s="12"/>
      <c r="R278" s="12"/>
      <c r="S278" s="12"/>
      <c r="T278" s="12"/>
      <c r="U278" s="12"/>
      <c r="V278" s="12"/>
      <c r="W278" s="12"/>
      <c r="X278" s="12"/>
      <c r="Y278" s="12"/>
      <c r="Z278" s="13"/>
      <c r="AA278" s="4"/>
      <c r="AB278" s="4"/>
      <c r="AC278" s="4"/>
      <c r="AD278" s="4"/>
      <c r="AH278" s="210"/>
      <c r="AI278" s="210"/>
      <c r="AJ278" s="210"/>
    </row>
    <row r="1048335" spans="2:2" x14ac:dyDescent="0.3">
      <c r="B1048335" s="268"/>
    </row>
    <row r="1048336" spans="2:2" x14ac:dyDescent="0.3">
      <c r="B1048336" s="262"/>
    </row>
    <row r="1048337" spans="2:2" x14ac:dyDescent="0.3">
      <c r="B1048337" s="262"/>
    </row>
    <row r="1048338" spans="2:2" x14ac:dyDescent="0.3">
      <c r="B1048338" s="262"/>
    </row>
    <row r="1048339" spans="2:2" x14ac:dyDescent="0.3">
      <c r="B1048339" s="262"/>
    </row>
    <row r="1048340" spans="2:2" x14ac:dyDescent="0.3">
      <c r="B1048340" s="262"/>
    </row>
    <row r="1048341" spans="2:2" x14ac:dyDescent="0.3">
      <c r="B1048341" s="262"/>
    </row>
    <row r="1048342" spans="2:2" x14ac:dyDescent="0.3">
      <c r="B1048342" s="262"/>
    </row>
    <row r="1048343" spans="2:2" x14ac:dyDescent="0.3">
      <c r="B1048343" s="262"/>
    </row>
    <row r="1048344" spans="2:2" x14ac:dyDescent="0.3">
      <c r="B1048344" s="263"/>
    </row>
    <row r="1048345" spans="2:2" x14ac:dyDescent="0.3">
      <c r="B1048345" s="263"/>
    </row>
    <row r="1048346" spans="2:2" x14ac:dyDescent="0.3">
      <c r="B1048346" s="262"/>
    </row>
    <row r="1048347" spans="2:2" x14ac:dyDescent="0.3">
      <c r="B1048347" s="264"/>
    </row>
    <row r="1048348" spans="2:2" x14ac:dyDescent="0.3">
      <c r="B1048348" s="262"/>
    </row>
    <row r="1048349" spans="2:2" x14ac:dyDescent="0.3">
      <c r="B1048349" s="262"/>
    </row>
    <row r="1048350" spans="2:2" x14ac:dyDescent="0.3">
      <c r="B1048350" s="262"/>
    </row>
    <row r="1048351" spans="2:2" x14ac:dyDescent="0.3">
      <c r="B1048351" s="262"/>
    </row>
    <row r="1048352" spans="2:2" x14ac:dyDescent="0.3">
      <c r="B1048352" s="262"/>
    </row>
    <row r="1048353" spans="2:2" x14ac:dyDescent="0.3">
      <c r="B1048353" s="262"/>
    </row>
    <row r="1048354" spans="2:2" x14ac:dyDescent="0.3">
      <c r="B1048354" s="262"/>
    </row>
    <row r="1048355" spans="2:2" x14ac:dyDescent="0.3">
      <c r="B1048355" s="262"/>
    </row>
    <row r="1048356" spans="2:2" x14ac:dyDescent="0.3">
      <c r="B1048356" s="262"/>
    </row>
    <row r="1048357" spans="2:2" x14ac:dyDescent="0.3">
      <c r="B1048357" s="262"/>
    </row>
    <row r="1048358" spans="2:2" x14ac:dyDescent="0.3">
      <c r="B1048358" s="262"/>
    </row>
    <row r="1048359" spans="2:2" x14ac:dyDescent="0.3">
      <c r="B1048359" s="262"/>
    </row>
    <row r="1048360" spans="2:2" x14ac:dyDescent="0.3">
      <c r="B1048360" s="262"/>
    </row>
    <row r="1048361" spans="2:2" x14ac:dyDescent="0.3">
      <c r="B1048361" s="262"/>
    </row>
    <row r="1048362" spans="2:2" x14ac:dyDescent="0.3">
      <c r="B1048362" s="263"/>
    </row>
    <row r="1048363" spans="2:2" x14ac:dyDescent="0.3">
      <c r="B1048363" s="262"/>
    </row>
    <row r="1048456" spans="2:3" x14ac:dyDescent="0.3">
      <c r="B1048456" s="268"/>
      <c r="C1048456" s="268"/>
    </row>
    <row r="1048457" spans="2:3" x14ac:dyDescent="0.3">
      <c r="B1048457" s="262"/>
      <c r="C1048457" s="262"/>
    </row>
    <row r="1048458" spans="2:3" x14ac:dyDescent="0.3">
      <c r="B1048458" s="262"/>
      <c r="C1048458" s="262"/>
    </row>
    <row r="1048459" spans="2:3" x14ac:dyDescent="0.3">
      <c r="B1048459" s="262"/>
      <c r="C1048459" s="262"/>
    </row>
    <row r="1048460" spans="2:3" x14ac:dyDescent="0.3">
      <c r="B1048460" s="262"/>
      <c r="C1048460" s="262"/>
    </row>
    <row r="1048461" spans="2:3" x14ac:dyDescent="0.3">
      <c r="B1048461" s="262"/>
      <c r="C1048461" s="262"/>
    </row>
    <row r="1048462" spans="2:3" x14ac:dyDescent="0.3">
      <c r="B1048462" s="263"/>
      <c r="C1048462" s="262"/>
    </row>
    <row r="1048463" spans="2:3" x14ac:dyDescent="0.3">
      <c r="B1048463" s="262"/>
      <c r="C1048463" s="262"/>
    </row>
    <row r="1048464" spans="2:3" x14ac:dyDescent="0.3">
      <c r="B1048464" s="6"/>
      <c r="C1048464" s="262"/>
    </row>
    <row r="1048465" spans="2:3" x14ac:dyDescent="0.3">
      <c r="B1048465" s="6"/>
      <c r="C1048465" s="263"/>
    </row>
    <row r="1048466" spans="2:3" x14ac:dyDescent="0.3">
      <c r="B1048466" s="6"/>
      <c r="C1048466" s="263"/>
    </row>
    <row r="1048467" spans="2:3" x14ac:dyDescent="0.3">
      <c r="B1048467" s="6"/>
      <c r="C1048467" s="262"/>
    </row>
    <row r="1048468" spans="2:3" x14ac:dyDescent="0.3">
      <c r="B1048468" s="6"/>
      <c r="C1048468" s="264"/>
    </row>
    <row r="1048469" spans="2:3" x14ac:dyDescent="0.3">
      <c r="B1048469" s="6"/>
      <c r="C1048469" s="262"/>
    </row>
    <row r="1048470" spans="2:3" x14ac:dyDescent="0.3">
      <c r="B1048470" s="6"/>
      <c r="C1048470" s="262"/>
    </row>
    <row r="1048471" spans="2:3" x14ac:dyDescent="0.3">
      <c r="B1048471" s="6"/>
      <c r="C1048471" s="262"/>
    </row>
    <row r="1048472" spans="2:3" x14ac:dyDescent="0.3">
      <c r="B1048472" s="6"/>
      <c r="C1048472" s="262"/>
    </row>
    <row r="1048473" spans="2:3" x14ac:dyDescent="0.3">
      <c r="B1048473" s="6"/>
      <c r="C1048473" s="262"/>
    </row>
    <row r="1048474" spans="2:3" x14ac:dyDescent="0.3">
      <c r="B1048474" s="6"/>
      <c r="C1048474" s="262"/>
    </row>
    <row r="1048475" spans="2:3" x14ac:dyDescent="0.3">
      <c r="B1048475" s="6"/>
      <c r="C1048475" s="262"/>
    </row>
    <row r="1048476" spans="2:3" x14ac:dyDescent="0.3">
      <c r="B1048476" s="6"/>
      <c r="C1048476" s="262"/>
    </row>
    <row r="1048477" spans="2:3" x14ac:dyDescent="0.3">
      <c r="B1048477" s="6"/>
      <c r="C1048477" s="262"/>
    </row>
    <row r="1048478" spans="2:3" x14ac:dyDescent="0.3">
      <c r="B1048478" s="6"/>
      <c r="C1048478" s="262"/>
    </row>
    <row r="1048479" spans="2:3" x14ac:dyDescent="0.3">
      <c r="B1048479" s="6"/>
      <c r="C1048479" s="262"/>
    </row>
    <row r="1048480" spans="2:3" x14ac:dyDescent="0.3">
      <c r="B1048480" s="6"/>
      <c r="C1048480" s="262"/>
    </row>
    <row r="1048481" spans="2:3" x14ac:dyDescent="0.3">
      <c r="B1048481" s="6"/>
      <c r="C1048481" s="262"/>
    </row>
    <row r="1048482" spans="2:3" x14ac:dyDescent="0.3">
      <c r="B1048482" s="6"/>
      <c r="C1048482" s="262"/>
    </row>
    <row r="1048483" spans="2:3" x14ac:dyDescent="0.3">
      <c r="B1048483" s="263"/>
      <c r="C1048483" s="263"/>
    </row>
    <row r="1048484" spans="2:3" x14ac:dyDescent="0.3">
      <c r="B1048484" s="6"/>
      <c r="C1048484" s="262"/>
    </row>
  </sheetData>
  <autoFilter ref="A1:AJ151" xr:uid="{88F033E6-EAB8-4EBD-9CED-F7406C64482A}">
    <filterColumn colId="30">
      <customFilters>
        <customFilter operator="notEqual" val=" "/>
      </customFilters>
    </filterColumn>
    <sortState xmlns:xlrd2="http://schemas.microsoft.com/office/spreadsheetml/2017/richdata2" ref="A2:AJ151">
      <sortCondition ref="A1"/>
    </sortState>
  </autoFilter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AF50-44EE-436F-A9C7-1F70F3C69DCF}">
  <dimension ref="A1:V736"/>
  <sheetViews>
    <sheetView workbookViewId="0">
      <selection activeCell="A561" sqref="A561"/>
    </sheetView>
  </sheetViews>
  <sheetFormatPr defaultRowHeight="15" x14ac:dyDescent="0.25"/>
  <cols>
    <col min="2" max="2" width="21.140625" customWidth="1"/>
    <col min="3" max="3" width="37.28515625" customWidth="1"/>
    <col min="8" max="8" width="18.28515625" customWidth="1"/>
  </cols>
  <sheetData>
    <row r="1" spans="1:22" x14ac:dyDescent="0.25">
      <c r="A1" t="s">
        <v>690</v>
      </c>
      <c r="B1" t="s">
        <v>689</v>
      </c>
      <c r="C1" t="s">
        <v>688</v>
      </c>
      <c r="D1" t="s">
        <v>687</v>
      </c>
      <c r="E1" t="s">
        <v>686</v>
      </c>
      <c r="F1" t="s">
        <v>685</v>
      </c>
      <c r="G1" t="s">
        <v>684</v>
      </c>
      <c r="H1" t="s">
        <v>727</v>
      </c>
    </row>
    <row r="2" spans="1:22" x14ac:dyDescent="0.25">
      <c r="A2" t="s">
        <v>646</v>
      </c>
      <c r="B2" t="s">
        <v>681</v>
      </c>
      <c r="C2" t="s">
        <v>695</v>
      </c>
      <c r="D2" t="s">
        <v>692</v>
      </c>
      <c r="E2" t="s">
        <v>678</v>
      </c>
      <c r="F2">
        <v>2014</v>
      </c>
      <c r="G2">
        <v>0.25</v>
      </c>
      <c r="H2">
        <f t="shared" ref="H2:H65" si="0">IF(G2=0.25,25,IF(G2=0,0,IF(G2=0.5,50,IF(G2=0.75,75,IF(G2=1,1,IF(G2&gt;1,G2))))))</f>
        <v>25</v>
      </c>
    </row>
    <row r="3" spans="1:22" x14ac:dyDescent="0.25">
      <c r="A3" t="s">
        <v>646</v>
      </c>
      <c r="B3" t="s">
        <v>681</v>
      </c>
      <c r="C3" t="s">
        <v>694</v>
      </c>
      <c r="D3" t="s">
        <v>692</v>
      </c>
      <c r="E3" t="s">
        <v>678</v>
      </c>
      <c r="F3">
        <v>2014</v>
      </c>
      <c r="G3">
        <v>0</v>
      </c>
      <c r="H3">
        <f t="shared" si="0"/>
        <v>0</v>
      </c>
    </row>
    <row r="4" spans="1:22" x14ac:dyDescent="0.25">
      <c r="A4" t="s">
        <v>646</v>
      </c>
      <c r="B4" t="s">
        <v>681</v>
      </c>
      <c r="C4" t="s">
        <v>693</v>
      </c>
      <c r="D4" t="s">
        <v>692</v>
      </c>
      <c r="E4" t="s">
        <v>678</v>
      </c>
      <c r="F4">
        <v>2014</v>
      </c>
      <c r="G4">
        <v>0.5</v>
      </c>
      <c r="H4">
        <f t="shared" si="0"/>
        <v>50</v>
      </c>
    </row>
    <row r="5" spans="1:22" x14ac:dyDescent="0.25">
      <c r="A5" t="s">
        <v>645</v>
      </c>
      <c r="B5" t="s">
        <v>681</v>
      </c>
      <c r="C5" t="s">
        <v>695</v>
      </c>
      <c r="D5" t="s">
        <v>692</v>
      </c>
      <c r="E5" t="s">
        <v>678</v>
      </c>
      <c r="F5">
        <v>2014</v>
      </c>
      <c r="G5">
        <v>0</v>
      </c>
      <c r="H5">
        <f t="shared" si="0"/>
        <v>0</v>
      </c>
      <c r="K5" s="564" t="s">
        <v>699</v>
      </c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</row>
    <row r="6" spans="1:22" x14ac:dyDescent="0.25">
      <c r="A6" t="s">
        <v>645</v>
      </c>
      <c r="B6" t="s">
        <v>681</v>
      </c>
      <c r="C6" t="s">
        <v>694</v>
      </c>
      <c r="D6" t="s">
        <v>692</v>
      </c>
      <c r="E6" t="s">
        <v>678</v>
      </c>
      <c r="F6">
        <v>2014</v>
      </c>
      <c r="G6">
        <v>0</v>
      </c>
      <c r="H6">
        <f t="shared" si="0"/>
        <v>0</v>
      </c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</row>
    <row r="7" spans="1:22" x14ac:dyDescent="0.25">
      <c r="A7" t="s">
        <v>645</v>
      </c>
      <c r="B7" t="s">
        <v>681</v>
      </c>
      <c r="C7" t="s">
        <v>693</v>
      </c>
      <c r="D7" t="s">
        <v>692</v>
      </c>
      <c r="E7" t="s">
        <v>678</v>
      </c>
      <c r="F7">
        <v>2014</v>
      </c>
      <c r="G7">
        <v>0</v>
      </c>
      <c r="H7">
        <f t="shared" si="0"/>
        <v>0</v>
      </c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</row>
    <row r="8" spans="1:22" x14ac:dyDescent="0.25">
      <c r="A8" t="s">
        <v>639</v>
      </c>
      <c r="B8" t="s">
        <v>681</v>
      </c>
      <c r="C8" t="s">
        <v>695</v>
      </c>
      <c r="D8" t="s">
        <v>692</v>
      </c>
      <c r="E8" t="s">
        <v>678</v>
      </c>
      <c r="F8">
        <v>2014</v>
      </c>
      <c r="G8">
        <v>0</v>
      </c>
      <c r="H8">
        <f t="shared" si="0"/>
        <v>0</v>
      </c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</row>
    <row r="9" spans="1:22" x14ac:dyDescent="0.25">
      <c r="A9" t="s">
        <v>639</v>
      </c>
      <c r="B9" t="s">
        <v>681</v>
      </c>
      <c r="C9" t="s">
        <v>694</v>
      </c>
      <c r="D9" t="s">
        <v>692</v>
      </c>
      <c r="E9" t="s">
        <v>678</v>
      </c>
      <c r="F9">
        <v>2014</v>
      </c>
      <c r="G9">
        <v>0</v>
      </c>
      <c r="H9">
        <f t="shared" si="0"/>
        <v>0</v>
      </c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</row>
    <row r="10" spans="1:22" x14ac:dyDescent="0.25">
      <c r="A10" t="s">
        <v>639</v>
      </c>
      <c r="B10" t="s">
        <v>681</v>
      </c>
      <c r="C10" t="s">
        <v>693</v>
      </c>
      <c r="D10" t="s">
        <v>692</v>
      </c>
      <c r="E10" t="s">
        <v>678</v>
      </c>
      <c r="F10">
        <v>2014</v>
      </c>
      <c r="G10">
        <v>0</v>
      </c>
      <c r="H10">
        <f t="shared" si="0"/>
        <v>0</v>
      </c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</row>
    <row r="11" spans="1:22" x14ac:dyDescent="0.25">
      <c r="A11" t="s">
        <v>620</v>
      </c>
      <c r="B11" t="s">
        <v>681</v>
      </c>
      <c r="C11" t="s">
        <v>695</v>
      </c>
      <c r="D11" t="s">
        <v>692</v>
      </c>
      <c r="E11" t="s">
        <v>678</v>
      </c>
      <c r="F11">
        <v>2014</v>
      </c>
      <c r="G11">
        <v>0</v>
      </c>
      <c r="H11">
        <f t="shared" si="0"/>
        <v>0</v>
      </c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</row>
    <row r="12" spans="1:22" x14ac:dyDescent="0.25">
      <c r="A12" t="s">
        <v>620</v>
      </c>
      <c r="B12" t="s">
        <v>681</v>
      </c>
      <c r="C12" t="s">
        <v>694</v>
      </c>
      <c r="D12" t="s">
        <v>692</v>
      </c>
      <c r="E12" t="s">
        <v>678</v>
      </c>
      <c r="F12">
        <v>2014</v>
      </c>
      <c r="G12">
        <v>0</v>
      </c>
      <c r="H12">
        <f t="shared" si="0"/>
        <v>0</v>
      </c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</row>
    <row r="13" spans="1:22" x14ac:dyDescent="0.25">
      <c r="A13" t="s">
        <v>620</v>
      </c>
      <c r="B13" t="s">
        <v>681</v>
      </c>
      <c r="C13" t="s">
        <v>693</v>
      </c>
      <c r="D13" t="s">
        <v>692</v>
      </c>
      <c r="E13" t="s">
        <v>678</v>
      </c>
      <c r="F13">
        <v>2014</v>
      </c>
      <c r="G13">
        <v>0</v>
      </c>
      <c r="H13">
        <f t="shared" si="0"/>
        <v>0</v>
      </c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</row>
    <row r="14" spans="1:22" x14ac:dyDescent="0.25">
      <c r="A14" t="s">
        <v>599</v>
      </c>
      <c r="B14" t="s">
        <v>681</v>
      </c>
      <c r="C14" t="s">
        <v>695</v>
      </c>
      <c r="D14" t="s">
        <v>692</v>
      </c>
      <c r="E14" t="s">
        <v>678</v>
      </c>
      <c r="F14">
        <v>2014</v>
      </c>
      <c r="G14">
        <v>0</v>
      </c>
      <c r="H14">
        <f t="shared" si="0"/>
        <v>0</v>
      </c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</row>
    <row r="15" spans="1:22" x14ac:dyDescent="0.25">
      <c r="A15" t="s">
        <v>599</v>
      </c>
      <c r="B15" t="s">
        <v>681</v>
      </c>
      <c r="C15" t="s">
        <v>694</v>
      </c>
      <c r="D15" t="s">
        <v>692</v>
      </c>
      <c r="E15" t="s">
        <v>678</v>
      </c>
      <c r="F15">
        <v>2014</v>
      </c>
      <c r="G15">
        <v>0.75</v>
      </c>
      <c r="H15">
        <f t="shared" si="0"/>
        <v>75</v>
      </c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</row>
    <row r="16" spans="1:22" x14ac:dyDescent="0.25">
      <c r="A16" t="s">
        <v>599</v>
      </c>
      <c r="B16" t="s">
        <v>681</v>
      </c>
      <c r="C16" t="s">
        <v>693</v>
      </c>
      <c r="D16" t="s">
        <v>692</v>
      </c>
      <c r="E16" t="s">
        <v>678</v>
      </c>
      <c r="F16">
        <v>2014</v>
      </c>
      <c r="G16">
        <v>0.25</v>
      </c>
      <c r="H16">
        <f t="shared" si="0"/>
        <v>25</v>
      </c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</row>
    <row r="17" spans="1:22" x14ac:dyDescent="0.25">
      <c r="A17" t="s">
        <v>596</v>
      </c>
      <c r="B17" t="s">
        <v>681</v>
      </c>
      <c r="C17" t="s">
        <v>695</v>
      </c>
      <c r="D17" t="s">
        <v>692</v>
      </c>
      <c r="E17" t="s">
        <v>678</v>
      </c>
      <c r="F17">
        <v>2014</v>
      </c>
      <c r="G17">
        <v>0</v>
      </c>
      <c r="H17">
        <f t="shared" si="0"/>
        <v>0</v>
      </c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</row>
    <row r="18" spans="1:22" x14ac:dyDescent="0.25">
      <c r="A18" t="s">
        <v>596</v>
      </c>
      <c r="B18" t="s">
        <v>681</v>
      </c>
      <c r="C18" t="s">
        <v>694</v>
      </c>
      <c r="D18" t="s">
        <v>692</v>
      </c>
      <c r="E18" t="s">
        <v>678</v>
      </c>
      <c r="F18">
        <v>2014</v>
      </c>
      <c r="G18">
        <v>0.25</v>
      </c>
      <c r="H18">
        <f t="shared" si="0"/>
        <v>25</v>
      </c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</row>
    <row r="19" spans="1:22" x14ac:dyDescent="0.25">
      <c r="A19" t="s">
        <v>596</v>
      </c>
      <c r="B19" t="s">
        <v>681</v>
      </c>
      <c r="C19" t="s">
        <v>693</v>
      </c>
      <c r="D19" t="s">
        <v>692</v>
      </c>
      <c r="E19" t="s">
        <v>678</v>
      </c>
      <c r="F19">
        <v>2014</v>
      </c>
      <c r="G19">
        <v>0</v>
      </c>
      <c r="H19">
        <f t="shared" si="0"/>
        <v>0</v>
      </c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</row>
    <row r="20" spans="1:22" x14ac:dyDescent="0.25">
      <c r="A20" t="s">
        <v>586</v>
      </c>
      <c r="B20" t="s">
        <v>681</v>
      </c>
      <c r="C20" t="s">
        <v>695</v>
      </c>
      <c r="D20" t="s">
        <v>692</v>
      </c>
      <c r="E20" t="s">
        <v>678</v>
      </c>
      <c r="F20">
        <v>2014</v>
      </c>
      <c r="G20">
        <v>0.25</v>
      </c>
      <c r="H20">
        <f t="shared" si="0"/>
        <v>25</v>
      </c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</row>
    <row r="21" spans="1:22" x14ac:dyDescent="0.25">
      <c r="A21" t="s">
        <v>586</v>
      </c>
      <c r="B21" t="s">
        <v>681</v>
      </c>
      <c r="C21" t="s">
        <v>694</v>
      </c>
      <c r="D21" t="s">
        <v>692</v>
      </c>
      <c r="E21" t="s">
        <v>678</v>
      </c>
      <c r="F21">
        <v>2014</v>
      </c>
      <c r="G21">
        <v>0</v>
      </c>
      <c r="H21">
        <f t="shared" si="0"/>
        <v>0</v>
      </c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</row>
    <row r="22" spans="1:22" x14ac:dyDescent="0.25">
      <c r="A22" t="s">
        <v>586</v>
      </c>
      <c r="B22" t="s">
        <v>681</v>
      </c>
      <c r="C22" t="s">
        <v>693</v>
      </c>
      <c r="D22" t="s">
        <v>692</v>
      </c>
      <c r="E22" t="s">
        <v>678</v>
      </c>
      <c r="F22">
        <v>2014</v>
      </c>
      <c r="G22">
        <v>0</v>
      </c>
      <c r="H22">
        <f t="shared" si="0"/>
        <v>0</v>
      </c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</row>
    <row r="23" spans="1:22" x14ac:dyDescent="0.25">
      <c r="A23" t="s">
        <v>583</v>
      </c>
      <c r="B23" t="s">
        <v>681</v>
      </c>
      <c r="C23" t="s">
        <v>695</v>
      </c>
      <c r="D23" t="s">
        <v>692</v>
      </c>
      <c r="E23" t="s">
        <v>678</v>
      </c>
      <c r="F23">
        <v>2014</v>
      </c>
      <c r="G23">
        <v>0</v>
      </c>
      <c r="H23">
        <f t="shared" si="0"/>
        <v>0</v>
      </c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</row>
    <row r="24" spans="1:22" x14ac:dyDescent="0.25">
      <c r="A24" t="s">
        <v>583</v>
      </c>
      <c r="B24" t="s">
        <v>681</v>
      </c>
      <c r="C24" t="s">
        <v>694</v>
      </c>
      <c r="D24" t="s">
        <v>692</v>
      </c>
      <c r="E24" t="s">
        <v>678</v>
      </c>
      <c r="F24">
        <v>2014</v>
      </c>
      <c r="G24">
        <v>0</v>
      </c>
      <c r="H24">
        <f t="shared" si="0"/>
        <v>0</v>
      </c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</row>
    <row r="25" spans="1:22" x14ac:dyDescent="0.25">
      <c r="A25" t="s">
        <v>583</v>
      </c>
      <c r="B25" t="s">
        <v>681</v>
      </c>
      <c r="C25" t="s">
        <v>693</v>
      </c>
      <c r="D25" t="s">
        <v>692</v>
      </c>
      <c r="E25" t="s">
        <v>678</v>
      </c>
      <c r="F25">
        <v>2014</v>
      </c>
      <c r="G25">
        <v>0</v>
      </c>
      <c r="H25">
        <f t="shared" si="0"/>
        <v>0</v>
      </c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</row>
    <row r="26" spans="1:22" x14ac:dyDescent="0.25">
      <c r="A26" t="s">
        <v>570</v>
      </c>
      <c r="B26" t="s">
        <v>681</v>
      </c>
      <c r="C26" t="s">
        <v>695</v>
      </c>
      <c r="D26" t="s">
        <v>692</v>
      </c>
      <c r="E26" t="s">
        <v>678</v>
      </c>
      <c r="F26">
        <v>2014</v>
      </c>
      <c r="G26">
        <v>0.5</v>
      </c>
      <c r="H26">
        <f t="shared" si="0"/>
        <v>50</v>
      </c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</row>
    <row r="27" spans="1:22" x14ac:dyDescent="0.25">
      <c r="A27" t="s">
        <v>570</v>
      </c>
      <c r="B27" t="s">
        <v>681</v>
      </c>
      <c r="C27" t="s">
        <v>694</v>
      </c>
      <c r="D27" t="s">
        <v>692</v>
      </c>
      <c r="E27" t="s">
        <v>678</v>
      </c>
      <c r="F27">
        <v>2014</v>
      </c>
      <c r="G27">
        <v>0</v>
      </c>
      <c r="H27">
        <f t="shared" si="0"/>
        <v>0</v>
      </c>
    </row>
    <row r="28" spans="1:22" x14ac:dyDescent="0.25">
      <c r="A28" t="s">
        <v>570</v>
      </c>
      <c r="B28" t="s">
        <v>681</v>
      </c>
      <c r="C28" t="s">
        <v>693</v>
      </c>
      <c r="D28" t="s">
        <v>692</v>
      </c>
      <c r="E28" t="s">
        <v>678</v>
      </c>
      <c r="F28">
        <v>2014</v>
      </c>
      <c r="G28">
        <v>0.25</v>
      </c>
      <c r="H28">
        <f t="shared" si="0"/>
        <v>25</v>
      </c>
    </row>
    <row r="29" spans="1:22" x14ac:dyDescent="0.25">
      <c r="A29" t="s">
        <v>568</v>
      </c>
      <c r="B29" t="s">
        <v>681</v>
      </c>
      <c r="C29" t="s">
        <v>695</v>
      </c>
      <c r="D29" t="s">
        <v>692</v>
      </c>
      <c r="E29" t="s">
        <v>678</v>
      </c>
      <c r="F29">
        <v>2014</v>
      </c>
      <c r="G29">
        <v>0.25</v>
      </c>
      <c r="H29">
        <f t="shared" si="0"/>
        <v>25</v>
      </c>
    </row>
    <row r="30" spans="1:22" x14ac:dyDescent="0.25">
      <c r="A30" t="s">
        <v>568</v>
      </c>
      <c r="B30" t="s">
        <v>681</v>
      </c>
      <c r="C30" t="s">
        <v>694</v>
      </c>
      <c r="D30" t="s">
        <v>692</v>
      </c>
      <c r="E30" t="s">
        <v>678</v>
      </c>
      <c r="F30">
        <v>2014</v>
      </c>
      <c r="G30">
        <v>0</v>
      </c>
      <c r="H30">
        <f t="shared" si="0"/>
        <v>0</v>
      </c>
    </row>
    <row r="31" spans="1:22" x14ac:dyDescent="0.25">
      <c r="A31" t="s">
        <v>568</v>
      </c>
      <c r="B31" t="s">
        <v>681</v>
      </c>
      <c r="C31" t="s">
        <v>693</v>
      </c>
      <c r="D31" t="s">
        <v>692</v>
      </c>
      <c r="E31" t="s">
        <v>678</v>
      </c>
      <c r="F31">
        <v>2014</v>
      </c>
      <c r="G31">
        <v>0</v>
      </c>
      <c r="H31">
        <f t="shared" si="0"/>
        <v>0</v>
      </c>
    </row>
    <row r="32" spans="1:22" x14ac:dyDescent="0.25">
      <c r="A32" t="s">
        <v>559</v>
      </c>
      <c r="B32" t="s">
        <v>681</v>
      </c>
      <c r="C32" t="s">
        <v>695</v>
      </c>
      <c r="D32" t="s">
        <v>692</v>
      </c>
      <c r="E32" t="s">
        <v>678</v>
      </c>
      <c r="F32">
        <v>2014</v>
      </c>
      <c r="G32">
        <v>0.5</v>
      </c>
      <c r="H32">
        <f t="shared" si="0"/>
        <v>50</v>
      </c>
    </row>
    <row r="33" spans="1:8" x14ac:dyDescent="0.25">
      <c r="A33" t="s">
        <v>559</v>
      </c>
      <c r="B33" t="s">
        <v>681</v>
      </c>
      <c r="C33" t="s">
        <v>694</v>
      </c>
      <c r="D33" t="s">
        <v>692</v>
      </c>
      <c r="E33" t="s">
        <v>678</v>
      </c>
      <c r="F33">
        <v>2014</v>
      </c>
      <c r="G33">
        <v>0.5</v>
      </c>
      <c r="H33">
        <f t="shared" si="0"/>
        <v>50</v>
      </c>
    </row>
    <row r="34" spans="1:8" x14ac:dyDescent="0.25">
      <c r="A34" t="s">
        <v>559</v>
      </c>
      <c r="B34" t="s">
        <v>681</v>
      </c>
      <c r="C34" t="s">
        <v>693</v>
      </c>
      <c r="D34" t="s">
        <v>692</v>
      </c>
      <c r="E34" t="s">
        <v>678</v>
      </c>
      <c r="F34">
        <v>2014</v>
      </c>
      <c r="G34">
        <v>0.5</v>
      </c>
      <c r="H34">
        <f t="shared" si="0"/>
        <v>50</v>
      </c>
    </row>
    <row r="35" spans="1:8" x14ac:dyDescent="0.25">
      <c r="A35" t="s">
        <v>556</v>
      </c>
      <c r="B35" t="s">
        <v>681</v>
      </c>
      <c r="C35" t="s">
        <v>695</v>
      </c>
      <c r="D35" t="s">
        <v>692</v>
      </c>
      <c r="E35" t="s">
        <v>678</v>
      </c>
      <c r="F35">
        <v>2014</v>
      </c>
      <c r="G35">
        <v>0.5</v>
      </c>
      <c r="H35">
        <f t="shared" si="0"/>
        <v>50</v>
      </c>
    </row>
    <row r="36" spans="1:8" x14ac:dyDescent="0.25">
      <c r="A36" t="s">
        <v>556</v>
      </c>
      <c r="B36" t="s">
        <v>681</v>
      </c>
      <c r="C36" t="s">
        <v>694</v>
      </c>
      <c r="D36" t="s">
        <v>692</v>
      </c>
      <c r="E36" t="s">
        <v>678</v>
      </c>
      <c r="F36">
        <v>2014</v>
      </c>
      <c r="G36">
        <v>0.25</v>
      </c>
      <c r="H36">
        <f t="shared" si="0"/>
        <v>25</v>
      </c>
    </row>
    <row r="37" spans="1:8" x14ac:dyDescent="0.25">
      <c r="A37" t="s">
        <v>556</v>
      </c>
      <c r="B37" t="s">
        <v>681</v>
      </c>
      <c r="C37" t="s">
        <v>693</v>
      </c>
      <c r="D37" t="s">
        <v>692</v>
      </c>
      <c r="E37" t="s">
        <v>678</v>
      </c>
      <c r="F37">
        <v>2014</v>
      </c>
      <c r="G37">
        <v>0</v>
      </c>
      <c r="H37">
        <f t="shared" si="0"/>
        <v>0</v>
      </c>
    </row>
    <row r="38" spans="1:8" x14ac:dyDescent="0.25">
      <c r="A38" t="s">
        <v>550</v>
      </c>
      <c r="B38" t="s">
        <v>681</v>
      </c>
      <c r="C38" t="s">
        <v>695</v>
      </c>
      <c r="D38" t="s">
        <v>692</v>
      </c>
      <c r="E38" t="s">
        <v>678</v>
      </c>
      <c r="F38">
        <v>2014</v>
      </c>
      <c r="G38">
        <v>0</v>
      </c>
      <c r="H38">
        <f t="shared" si="0"/>
        <v>0</v>
      </c>
    </row>
    <row r="39" spans="1:8" x14ac:dyDescent="0.25">
      <c r="A39" t="s">
        <v>550</v>
      </c>
      <c r="B39" t="s">
        <v>681</v>
      </c>
      <c r="C39" t="s">
        <v>694</v>
      </c>
      <c r="D39" t="s">
        <v>692</v>
      </c>
      <c r="E39" t="s">
        <v>678</v>
      </c>
      <c r="F39">
        <v>2014</v>
      </c>
      <c r="G39">
        <v>0</v>
      </c>
      <c r="H39">
        <f t="shared" si="0"/>
        <v>0</v>
      </c>
    </row>
    <row r="40" spans="1:8" x14ac:dyDescent="0.25">
      <c r="A40" t="s">
        <v>550</v>
      </c>
      <c r="B40" t="s">
        <v>681</v>
      </c>
      <c r="C40" t="s">
        <v>693</v>
      </c>
      <c r="D40" t="s">
        <v>692</v>
      </c>
      <c r="E40" t="s">
        <v>678</v>
      </c>
      <c r="F40">
        <v>2014</v>
      </c>
      <c r="G40">
        <v>0</v>
      </c>
      <c r="H40">
        <f t="shared" si="0"/>
        <v>0</v>
      </c>
    </row>
    <row r="41" spans="1:8" x14ac:dyDescent="0.25">
      <c r="A41" t="s">
        <v>545</v>
      </c>
      <c r="B41" t="s">
        <v>681</v>
      </c>
      <c r="C41" t="s">
        <v>695</v>
      </c>
      <c r="D41" t="s">
        <v>692</v>
      </c>
      <c r="E41" t="s">
        <v>678</v>
      </c>
      <c r="F41">
        <v>2014</v>
      </c>
      <c r="G41">
        <v>0.25</v>
      </c>
      <c r="H41">
        <f t="shared" si="0"/>
        <v>25</v>
      </c>
    </row>
    <row r="42" spans="1:8" x14ac:dyDescent="0.25">
      <c r="A42" t="s">
        <v>545</v>
      </c>
      <c r="B42" t="s">
        <v>681</v>
      </c>
      <c r="C42" t="s">
        <v>694</v>
      </c>
      <c r="D42" t="s">
        <v>692</v>
      </c>
      <c r="E42" t="s">
        <v>678</v>
      </c>
      <c r="F42">
        <v>2014</v>
      </c>
      <c r="G42">
        <v>0</v>
      </c>
      <c r="H42">
        <f t="shared" si="0"/>
        <v>0</v>
      </c>
    </row>
    <row r="43" spans="1:8" x14ac:dyDescent="0.25">
      <c r="A43" t="s">
        <v>545</v>
      </c>
      <c r="B43" t="s">
        <v>681</v>
      </c>
      <c r="C43" t="s">
        <v>693</v>
      </c>
      <c r="D43" t="s">
        <v>692</v>
      </c>
      <c r="E43" t="s">
        <v>678</v>
      </c>
      <c r="F43">
        <v>2014</v>
      </c>
      <c r="G43">
        <v>0.5</v>
      </c>
      <c r="H43">
        <f t="shared" si="0"/>
        <v>50</v>
      </c>
    </row>
    <row r="44" spans="1:8" x14ac:dyDescent="0.25">
      <c r="A44" t="s">
        <v>543</v>
      </c>
      <c r="B44" t="s">
        <v>681</v>
      </c>
      <c r="C44" t="s">
        <v>695</v>
      </c>
      <c r="D44" t="s">
        <v>692</v>
      </c>
      <c r="E44" t="s">
        <v>678</v>
      </c>
      <c r="F44">
        <v>2014</v>
      </c>
      <c r="G44">
        <v>0.25</v>
      </c>
      <c r="H44">
        <f t="shared" si="0"/>
        <v>25</v>
      </c>
    </row>
    <row r="45" spans="1:8" x14ac:dyDescent="0.25">
      <c r="A45" t="s">
        <v>543</v>
      </c>
      <c r="B45" t="s">
        <v>681</v>
      </c>
      <c r="C45" t="s">
        <v>694</v>
      </c>
      <c r="D45" t="s">
        <v>692</v>
      </c>
      <c r="E45" t="s">
        <v>678</v>
      </c>
      <c r="F45">
        <v>2014</v>
      </c>
      <c r="G45">
        <v>0.5</v>
      </c>
      <c r="H45">
        <f t="shared" si="0"/>
        <v>50</v>
      </c>
    </row>
    <row r="46" spans="1:8" x14ac:dyDescent="0.25">
      <c r="A46" t="s">
        <v>543</v>
      </c>
      <c r="B46" t="s">
        <v>681</v>
      </c>
      <c r="C46" t="s">
        <v>693</v>
      </c>
      <c r="D46" t="s">
        <v>692</v>
      </c>
      <c r="E46" t="s">
        <v>678</v>
      </c>
      <c r="F46">
        <v>2014</v>
      </c>
      <c r="G46">
        <v>0.5</v>
      </c>
      <c r="H46">
        <f t="shared" si="0"/>
        <v>50</v>
      </c>
    </row>
    <row r="47" spans="1:8" x14ac:dyDescent="0.25">
      <c r="A47" t="s">
        <v>86</v>
      </c>
      <c r="B47" t="s">
        <v>681</v>
      </c>
      <c r="C47" t="s">
        <v>695</v>
      </c>
      <c r="D47" t="s">
        <v>692</v>
      </c>
      <c r="E47" t="s">
        <v>678</v>
      </c>
      <c r="F47">
        <v>2014</v>
      </c>
      <c r="G47">
        <v>0</v>
      </c>
      <c r="H47">
        <f t="shared" si="0"/>
        <v>0</v>
      </c>
    </row>
    <row r="48" spans="1:8" x14ac:dyDescent="0.25">
      <c r="A48" t="s">
        <v>86</v>
      </c>
      <c r="B48" t="s">
        <v>681</v>
      </c>
      <c r="C48" t="s">
        <v>694</v>
      </c>
      <c r="D48" t="s">
        <v>692</v>
      </c>
      <c r="E48" t="s">
        <v>678</v>
      </c>
      <c r="F48">
        <v>2014</v>
      </c>
      <c r="G48">
        <v>0.5</v>
      </c>
      <c r="H48">
        <f t="shared" si="0"/>
        <v>50</v>
      </c>
    </row>
    <row r="49" spans="1:8" x14ac:dyDescent="0.25">
      <c r="A49" t="s">
        <v>86</v>
      </c>
      <c r="B49" t="s">
        <v>681</v>
      </c>
      <c r="C49" t="s">
        <v>693</v>
      </c>
      <c r="D49" t="s">
        <v>692</v>
      </c>
      <c r="E49" t="s">
        <v>678</v>
      </c>
      <c r="F49">
        <v>2014</v>
      </c>
      <c r="G49">
        <v>0</v>
      </c>
      <c r="H49">
        <f t="shared" si="0"/>
        <v>0</v>
      </c>
    </row>
    <row r="50" spans="1:8" x14ac:dyDescent="0.25">
      <c r="A50" t="s">
        <v>515</v>
      </c>
      <c r="B50" t="s">
        <v>681</v>
      </c>
      <c r="C50" t="s">
        <v>695</v>
      </c>
      <c r="D50" t="s">
        <v>692</v>
      </c>
      <c r="E50" t="s">
        <v>678</v>
      </c>
      <c r="F50">
        <v>2014</v>
      </c>
      <c r="G50">
        <v>0</v>
      </c>
      <c r="H50">
        <f t="shared" si="0"/>
        <v>0</v>
      </c>
    </row>
    <row r="51" spans="1:8" x14ac:dyDescent="0.25">
      <c r="A51" t="s">
        <v>515</v>
      </c>
      <c r="B51" t="s">
        <v>681</v>
      </c>
      <c r="C51" t="s">
        <v>694</v>
      </c>
      <c r="D51" t="s">
        <v>692</v>
      </c>
      <c r="E51" t="s">
        <v>678</v>
      </c>
      <c r="F51">
        <v>2014</v>
      </c>
      <c r="G51">
        <v>0</v>
      </c>
      <c r="H51">
        <f t="shared" si="0"/>
        <v>0</v>
      </c>
    </row>
    <row r="52" spans="1:8" x14ac:dyDescent="0.25">
      <c r="A52" t="s">
        <v>515</v>
      </c>
      <c r="B52" t="s">
        <v>681</v>
      </c>
      <c r="C52" t="s">
        <v>693</v>
      </c>
      <c r="D52" t="s">
        <v>692</v>
      </c>
      <c r="E52" t="s">
        <v>678</v>
      </c>
      <c r="F52">
        <v>2014</v>
      </c>
      <c r="G52">
        <v>0</v>
      </c>
      <c r="H52">
        <f t="shared" si="0"/>
        <v>0</v>
      </c>
    </row>
    <row r="53" spans="1:8" x14ac:dyDescent="0.25">
      <c r="A53" t="s">
        <v>118</v>
      </c>
      <c r="B53" t="s">
        <v>681</v>
      </c>
      <c r="C53" t="s">
        <v>695</v>
      </c>
      <c r="D53" t="s">
        <v>692</v>
      </c>
      <c r="E53" t="s">
        <v>678</v>
      </c>
      <c r="F53">
        <v>2014</v>
      </c>
      <c r="G53">
        <v>0</v>
      </c>
      <c r="H53">
        <f t="shared" si="0"/>
        <v>0</v>
      </c>
    </row>
    <row r="54" spans="1:8" x14ac:dyDescent="0.25">
      <c r="A54" t="s">
        <v>118</v>
      </c>
      <c r="B54" t="s">
        <v>681</v>
      </c>
      <c r="C54" t="s">
        <v>694</v>
      </c>
      <c r="D54" t="s">
        <v>692</v>
      </c>
      <c r="E54" t="s">
        <v>678</v>
      </c>
      <c r="F54">
        <v>2014</v>
      </c>
      <c r="G54">
        <v>0</v>
      </c>
      <c r="H54">
        <f t="shared" si="0"/>
        <v>0</v>
      </c>
    </row>
    <row r="55" spans="1:8" x14ac:dyDescent="0.25">
      <c r="A55" t="s">
        <v>118</v>
      </c>
      <c r="B55" t="s">
        <v>681</v>
      </c>
      <c r="C55" t="s">
        <v>693</v>
      </c>
      <c r="D55" t="s">
        <v>692</v>
      </c>
      <c r="E55" t="s">
        <v>678</v>
      </c>
      <c r="F55">
        <v>2014</v>
      </c>
      <c r="G55">
        <v>0.5</v>
      </c>
      <c r="H55">
        <f t="shared" si="0"/>
        <v>50</v>
      </c>
    </row>
    <row r="56" spans="1:8" x14ac:dyDescent="0.25">
      <c r="A56" t="s">
        <v>484</v>
      </c>
      <c r="B56" t="s">
        <v>681</v>
      </c>
      <c r="C56" t="s">
        <v>695</v>
      </c>
      <c r="D56" t="s">
        <v>692</v>
      </c>
      <c r="E56" t="s">
        <v>678</v>
      </c>
      <c r="F56">
        <v>2014</v>
      </c>
      <c r="G56">
        <v>0.5</v>
      </c>
      <c r="H56">
        <f t="shared" si="0"/>
        <v>50</v>
      </c>
    </row>
    <row r="57" spans="1:8" x14ac:dyDescent="0.25">
      <c r="A57" t="s">
        <v>484</v>
      </c>
      <c r="B57" t="s">
        <v>681</v>
      </c>
      <c r="C57" t="s">
        <v>694</v>
      </c>
      <c r="D57" t="s">
        <v>692</v>
      </c>
      <c r="E57" t="s">
        <v>678</v>
      </c>
      <c r="F57">
        <v>2014</v>
      </c>
      <c r="G57">
        <v>0.25</v>
      </c>
      <c r="H57">
        <f t="shared" si="0"/>
        <v>25</v>
      </c>
    </row>
    <row r="58" spans="1:8" x14ac:dyDescent="0.25">
      <c r="A58" t="s">
        <v>484</v>
      </c>
      <c r="B58" t="s">
        <v>681</v>
      </c>
      <c r="C58" t="s">
        <v>693</v>
      </c>
      <c r="D58" t="s">
        <v>692</v>
      </c>
      <c r="E58" t="s">
        <v>678</v>
      </c>
      <c r="F58">
        <v>2014</v>
      </c>
      <c r="G58">
        <v>0</v>
      </c>
      <c r="H58">
        <f t="shared" si="0"/>
        <v>0</v>
      </c>
    </row>
    <row r="59" spans="1:8" x14ac:dyDescent="0.25">
      <c r="A59" t="s">
        <v>481</v>
      </c>
      <c r="B59" t="s">
        <v>681</v>
      </c>
      <c r="C59" t="s">
        <v>695</v>
      </c>
      <c r="D59" t="s">
        <v>692</v>
      </c>
      <c r="E59" t="s">
        <v>678</v>
      </c>
      <c r="F59">
        <v>2014</v>
      </c>
      <c r="G59">
        <v>0.25</v>
      </c>
      <c r="H59">
        <f t="shared" si="0"/>
        <v>25</v>
      </c>
    </row>
    <row r="60" spans="1:8" x14ac:dyDescent="0.25">
      <c r="A60" t="s">
        <v>481</v>
      </c>
      <c r="B60" t="s">
        <v>681</v>
      </c>
      <c r="C60" t="s">
        <v>694</v>
      </c>
      <c r="D60" t="s">
        <v>692</v>
      </c>
      <c r="E60" t="s">
        <v>678</v>
      </c>
      <c r="F60">
        <v>2014</v>
      </c>
      <c r="G60">
        <v>0</v>
      </c>
      <c r="H60">
        <f t="shared" si="0"/>
        <v>0</v>
      </c>
    </row>
    <row r="61" spans="1:8" x14ac:dyDescent="0.25">
      <c r="A61" t="s">
        <v>481</v>
      </c>
      <c r="B61" t="s">
        <v>681</v>
      </c>
      <c r="C61" t="s">
        <v>693</v>
      </c>
      <c r="D61" t="s">
        <v>692</v>
      </c>
      <c r="E61" t="s">
        <v>678</v>
      </c>
      <c r="F61">
        <v>2014</v>
      </c>
      <c r="G61">
        <v>0</v>
      </c>
      <c r="H61">
        <f t="shared" si="0"/>
        <v>0</v>
      </c>
    </row>
    <row r="62" spans="1:8" x14ac:dyDescent="0.25">
      <c r="A62" t="s">
        <v>476</v>
      </c>
      <c r="B62" t="s">
        <v>681</v>
      </c>
      <c r="C62" t="s">
        <v>695</v>
      </c>
      <c r="D62" t="s">
        <v>692</v>
      </c>
      <c r="E62" t="s">
        <v>678</v>
      </c>
      <c r="F62">
        <v>2014</v>
      </c>
      <c r="G62">
        <v>0</v>
      </c>
      <c r="H62">
        <f t="shared" si="0"/>
        <v>0</v>
      </c>
    </row>
    <row r="63" spans="1:8" x14ac:dyDescent="0.25">
      <c r="A63" t="s">
        <v>476</v>
      </c>
      <c r="B63" t="s">
        <v>681</v>
      </c>
      <c r="C63" t="s">
        <v>694</v>
      </c>
      <c r="D63" t="s">
        <v>692</v>
      </c>
      <c r="E63" t="s">
        <v>678</v>
      </c>
      <c r="F63">
        <v>2014</v>
      </c>
      <c r="G63">
        <v>0.5</v>
      </c>
      <c r="H63">
        <f t="shared" si="0"/>
        <v>50</v>
      </c>
    </row>
    <row r="64" spans="1:8" x14ac:dyDescent="0.25">
      <c r="A64" t="s">
        <v>476</v>
      </c>
      <c r="B64" t="s">
        <v>681</v>
      </c>
      <c r="C64" t="s">
        <v>693</v>
      </c>
      <c r="D64" t="s">
        <v>692</v>
      </c>
      <c r="E64" t="s">
        <v>678</v>
      </c>
      <c r="F64">
        <v>2014</v>
      </c>
      <c r="G64">
        <v>0.25</v>
      </c>
      <c r="H64">
        <f t="shared" si="0"/>
        <v>25</v>
      </c>
    </row>
    <row r="65" spans="1:8" x14ac:dyDescent="0.25">
      <c r="A65" t="s">
        <v>467</v>
      </c>
      <c r="B65" t="s">
        <v>681</v>
      </c>
      <c r="C65" t="s">
        <v>695</v>
      </c>
      <c r="D65" t="s">
        <v>692</v>
      </c>
      <c r="E65" t="s">
        <v>678</v>
      </c>
      <c r="F65">
        <v>2014</v>
      </c>
      <c r="G65">
        <v>0.25</v>
      </c>
      <c r="H65">
        <f t="shared" si="0"/>
        <v>25</v>
      </c>
    </row>
    <row r="66" spans="1:8" x14ac:dyDescent="0.25">
      <c r="A66" t="s">
        <v>467</v>
      </c>
      <c r="B66" t="s">
        <v>681</v>
      </c>
      <c r="C66" t="s">
        <v>694</v>
      </c>
      <c r="D66" t="s">
        <v>692</v>
      </c>
      <c r="E66" t="s">
        <v>678</v>
      </c>
      <c r="F66">
        <v>2014</v>
      </c>
      <c r="G66">
        <v>0</v>
      </c>
      <c r="H66">
        <f t="shared" ref="H66:H129" si="1">IF(G66=0.25,25,IF(G66=0,0,IF(G66=0.5,50,IF(G66=0.75,75,IF(G66=1,1,IF(G66&gt;1,G66))))))</f>
        <v>0</v>
      </c>
    </row>
    <row r="67" spans="1:8" x14ac:dyDescent="0.25">
      <c r="A67" t="s">
        <v>467</v>
      </c>
      <c r="B67" t="s">
        <v>681</v>
      </c>
      <c r="C67" t="s">
        <v>693</v>
      </c>
      <c r="D67" t="s">
        <v>692</v>
      </c>
      <c r="E67" t="s">
        <v>678</v>
      </c>
      <c r="F67">
        <v>2014</v>
      </c>
      <c r="G67">
        <v>0.25</v>
      </c>
      <c r="H67">
        <f t="shared" si="1"/>
        <v>25</v>
      </c>
    </row>
    <row r="68" spans="1:8" x14ac:dyDescent="0.25">
      <c r="A68" t="s">
        <v>464</v>
      </c>
      <c r="B68" t="s">
        <v>681</v>
      </c>
      <c r="C68" t="s">
        <v>695</v>
      </c>
      <c r="D68" t="s">
        <v>692</v>
      </c>
      <c r="E68" t="s">
        <v>678</v>
      </c>
      <c r="F68">
        <v>2014</v>
      </c>
      <c r="G68">
        <v>0</v>
      </c>
      <c r="H68">
        <f t="shared" si="1"/>
        <v>0</v>
      </c>
    </row>
    <row r="69" spans="1:8" x14ac:dyDescent="0.25">
      <c r="A69" t="s">
        <v>464</v>
      </c>
      <c r="B69" t="s">
        <v>681</v>
      </c>
      <c r="C69" t="s">
        <v>694</v>
      </c>
      <c r="D69" t="s">
        <v>692</v>
      </c>
      <c r="E69" t="s">
        <v>678</v>
      </c>
      <c r="F69">
        <v>2014</v>
      </c>
      <c r="G69">
        <v>0.25</v>
      </c>
      <c r="H69">
        <f t="shared" si="1"/>
        <v>25</v>
      </c>
    </row>
    <row r="70" spans="1:8" x14ac:dyDescent="0.25">
      <c r="A70" t="s">
        <v>464</v>
      </c>
      <c r="B70" t="s">
        <v>681</v>
      </c>
      <c r="C70" t="s">
        <v>693</v>
      </c>
      <c r="D70" t="s">
        <v>692</v>
      </c>
      <c r="E70" t="s">
        <v>678</v>
      </c>
      <c r="F70">
        <v>2014</v>
      </c>
      <c r="G70">
        <v>0</v>
      </c>
      <c r="H70">
        <f t="shared" si="1"/>
        <v>0</v>
      </c>
    </row>
    <row r="71" spans="1:8" x14ac:dyDescent="0.25">
      <c r="A71" t="s">
        <v>440</v>
      </c>
      <c r="B71" t="s">
        <v>681</v>
      </c>
      <c r="C71" t="s">
        <v>695</v>
      </c>
      <c r="D71" t="s">
        <v>692</v>
      </c>
      <c r="E71" t="s">
        <v>678</v>
      </c>
      <c r="F71">
        <v>2014</v>
      </c>
      <c r="G71">
        <v>0.25</v>
      </c>
      <c r="H71">
        <f t="shared" si="1"/>
        <v>25</v>
      </c>
    </row>
    <row r="72" spans="1:8" x14ac:dyDescent="0.25">
      <c r="A72" t="s">
        <v>440</v>
      </c>
      <c r="B72" t="s">
        <v>681</v>
      </c>
      <c r="C72" t="s">
        <v>694</v>
      </c>
      <c r="D72" t="s">
        <v>692</v>
      </c>
      <c r="E72" t="s">
        <v>678</v>
      </c>
      <c r="F72">
        <v>2014</v>
      </c>
      <c r="G72">
        <v>0</v>
      </c>
      <c r="H72">
        <f t="shared" si="1"/>
        <v>0</v>
      </c>
    </row>
    <row r="73" spans="1:8" x14ac:dyDescent="0.25">
      <c r="A73" t="s">
        <v>440</v>
      </c>
      <c r="B73" t="s">
        <v>681</v>
      </c>
      <c r="C73" t="s">
        <v>693</v>
      </c>
      <c r="D73" t="s">
        <v>692</v>
      </c>
      <c r="E73" t="s">
        <v>678</v>
      </c>
      <c r="F73">
        <v>2014</v>
      </c>
      <c r="G73">
        <v>0.5</v>
      </c>
      <c r="H73">
        <f t="shared" si="1"/>
        <v>50</v>
      </c>
    </row>
    <row r="74" spans="1:8" x14ac:dyDescent="0.25">
      <c r="A74" t="s">
        <v>431</v>
      </c>
      <c r="B74" t="s">
        <v>681</v>
      </c>
      <c r="C74" t="s">
        <v>695</v>
      </c>
      <c r="D74" t="s">
        <v>692</v>
      </c>
      <c r="E74" t="s">
        <v>678</v>
      </c>
      <c r="F74">
        <v>2014</v>
      </c>
      <c r="G74">
        <v>0.25</v>
      </c>
      <c r="H74">
        <f t="shared" si="1"/>
        <v>25</v>
      </c>
    </row>
    <row r="75" spans="1:8" x14ac:dyDescent="0.25">
      <c r="A75" t="s">
        <v>431</v>
      </c>
      <c r="B75" t="s">
        <v>681</v>
      </c>
      <c r="C75" t="s">
        <v>694</v>
      </c>
      <c r="D75" t="s">
        <v>692</v>
      </c>
      <c r="E75" t="s">
        <v>678</v>
      </c>
      <c r="F75">
        <v>2014</v>
      </c>
      <c r="G75">
        <v>0</v>
      </c>
      <c r="H75">
        <f t="shared" si="1"/>
        <v>0</v>
      </c>
    </row>
    <row r="76" spans="1:8" x14ac:dyDescent="0.25">
      <c r="A76" t="s">
        <v>431</v>
      </c>
      <c r="B76" t="s">
        <v>681</v>
      </c>
      <c r="C76" t="s">
        <v>693</v>
      </c>
      <c r="D76" t="s">
        <v>692</v>
      </c>
      <c r="E76" t="s">
        <v>678</v>
      </c>
      <c r="F76">
        <v>2014</v>
      </c>
      <c r="G76">
        <v>0</v>
      </c>
      <c r="H76">
        <f t="shared" si="1"/>
        <v>0</v>
      </c>
    </row>
    <row r="77" spans="1:8" x14ac:dyDescent="0.25">
      <c r="A77" t="s">
        <v>423</v>
      </c>
      <c r="B77" t="s">
        <v>681</v>
      </c>
      <c r="C77" t="s">
        <v>695</v>
      </c>
      <c r="D77" t="s">
        <v>692</v>
      </c>
      <c r="E77" t="s">
        <v>678</v>
      </c>
      <c r="F77">
        <v>2014</v>
      </c>
      <c r="G77">
        <v>0</v>
      </c>
      <c r="H77">
        <f t="shared" si="1"/>
        <v>0</v>
      </c>
    </row>
    <row r="78" spans="1:8" x14ac:dyDescent="0.25">
      <c r="A78" t="s">
        <v>423</v>
      </c>
      <c r="B78" t="s">
        <v>681</v>
      </c>
      <c r="C78" t="s">
        <v>694</v>
      </c>
      <c r="D78" t="s">
        <v>692</v>
      </c>
      <c r="E78" t="s">
        <v>678</v>
      </c>
      <c r="F78">
        <v>2014</v>
      </c>
      <c r="G78">
        <v>0</v>
      </c>
      <c r="H78">
        <f t="shared" si="1"/>
        <v>0</v>
      </c>
    </row>
    <row r="79" spans="1:8" x14ac:dyDescent="0.25">
      <c r="A79" t="s">
        <v>423</v>
      </c>
      <c r="B79" t="s">
        <v>681</v>
      </c>
      <c r="C79" t="s">
        <v>693</v>
      </c>
      <c r="D79" t="s">
        <v>692</v>
      </c>
      <c r="E79" t="s">
        <v>678</v>
      </c>
      <c r="F79">
        <v>2014</v>
      </c>
      <c r="G79">
        <v>0.25</v>
      </c>
      <c r="H79">
        <f t="shared" si="1"/>
        <v>25</v>
      </c>
    </row>
    <row r="80" spans="1:8" x14ac:dyDescent="0.25">
      <c r="A80" t="s">
        <v>421</v>
      </c>
      <c r="B80" t="s">
        <v>681</v>
      </c>
      <c r="C80" t="s">
        <v>695</v>
      </c>
      <c r="D80" t="s">
        <v>692</v>
      </c>
      <c r="E80" t="s">
        <v>678</v>
      </c>
      <c r="F80">
        <v>2014</v>
      </c>
      <c r="G80">
        <v>0.5</v>
      </c>
      <c r="H80">
        <f t="shared" si="1"/>
        <v>50</v>
      </c>
    </row>
    <row r="81" spans="1:8" x14ac:dyDescent="0.25">
      <c r="A81" t="s">
        <v>421</v>
      </c>
      <c r="B81" t="s">
        <v>681</v>
      </c>
      <c r="C81" t="s">
        <v>694</v>
      </c>
      <c r="D81" t="s">
        <v>692</v>
      </c>
      <c r="E81" t="s">
        <v>678</v>
      </c>
      <c r="F81">
        <v>2014</v>
      </c>
      <c r="G81">
        <v>0</v>
      </c>
      <c r="H81">
        <f t="shared" si="1"/>
        <v>0</v>
      </c>
    </row>
    <row r="82" spans="1:8" x14ac:dyDescent="0.25">
      <c r="A82" t="s">
        <v>421</v>
      </c>
      <c r="B82" t="s">
        <v>681</v>
      </c>
      <c r="C82" t="s">
        <v>693</v>
      </c>
      <c r="D82" t="s">
        <v>692</v>
      </c>
      <c r="E82" t="s">
        <v>678</v>
      </c>
      <c r="F82">
        <v>2014</v>
      </c>
      <c r="G82">
        <v>0</v>
      </c>
      <c r="H82">
        <f t="shared" si="1"/>
        <v>0</v>
      </c>
    </row>
    <row r="83" spans="1:8" x14ac:dyDescent="0.25">
      <c r="A83" t="s">
        <v>91</v>
      </c>
      <c r="B83" t="s">
        <v>681</v>
      </c>
      <c r="C83" t="s">
        <v>695</v>
      </c>
      <c r="D83" t="s">
        <v>692</v>
      </c>
      <c r="E83" t="s">
        <v>678</v>
      </c>
      <c r="F83">
        <v>2014</v>
      </c>
      <c r="G83">
        <v>0.25</v>
      </c>
      <c r="H83">
        <f t="shared" si="1"/>
        <v>25</v>
      </c>
    </row>
    <row r="84" spans="1:8" x14ac:dyDescent="0.25">
      <c r="A84" t="s">
        <v>91</v>
      </c>
      <c r="B84" t="s">
        <v>681</v>
      </c>
      <c r="C84" t="s">
        <v>694</v>
      </c>
      <c r="D84" t="s">
        <v>692</v>
      </c>
      <c r="E84" t="s">
        <v>678</v>
      </c>
      <c r="F84">
        <v>2014</v>
      </c>
      <c r="G84">
        <v>0</v>
      </c>
      <c r="H84">
        <f t="shared" si="1"/>
        <v>0</v>
      </c>
    </row>
    <row r="85" spans="1:8" x14ac:dyDescent="0.25">
      <c r="A85" t="s">
        <v>91</v>
      </c>
      <c r="B85" t="s">
        <v>681</v>
      </c>
      <c r="C85" t="s">
        <v>693</v>
      </c>
      <c r="D85" t="s">
        <v>692</v>
      </c>
      <c r="E85" t="s">
        <v>678</v>
      </c>
      <c r="F85">
        <v>2014</v>
      </c>
      <c r="G85">
        <v>0.25</v>
      </c>
      <c r="H85">
        <f t="shared" si="1"/>
        <v>25</v>
      </c>
    </row>
    <row r="86" spans="1:8" x14ac:dyDescent="0.25">
      <c r="A86" t="s">
        <v>400</v>
      </c>
      <c r="B86" t="s">
        <v>681</v>
      </c>
      <c r="C86" t="s">
        <v>695</v>
      </c>
      <c r="D86" t="s">
        <v>692</v>
      </c>
      <c r="E86" t="s">
        <v>678</v>
      </c>
      <c r="F86">
        <v>2014</v>
      </c>
      <c r="G86">
        <v>0.25</v>
      </c>
      <c r="H86">
        <f t="shared" si="1"/>
        <v>25</v>
      </c>
    </row>
    <row r="87" spans="1:8" x14ac:dyDescent="0.25">
      <c r="A87" t="s">
        <v>400</v>
      </c>
      <c r="B87" t="s">
        <v>681</v>
      </c>
      <c r="C87" t="s">
        <v>694</v>
      </c>
      <c r="D87" t="s">
        <v>692</v>
      </c>
      <c r="E87" t="s">
        <v>678</v>
      </c>
      <c r="F87">
        <v>2014</v>
      </c>
      <c r="G87">
        <v>0</v>
      </c>
      <c r="H87">
        <f t="shared" si="1"/>
        <v>0</v>
      </c>
    </row>
    <row r="88" spans="1:8" x14ac:dyDescent="0.25">
      <c r="A88" t="s">
        <v>400</v>
      </c>
      <c r="B88" t="s">
        <v>681</v>
      </c>
      <c r="C88" t="s">
        <v>693</v>
      </c>
      <c r="D88" t="s">
        <v>692</v>
      </c>
      <c r="E88" t="s">
        <v>678</v>
      </c>
      <c r="F88">
        <v>2014</v>
      </c>
      <c r="G88">
        <v>0</v>
      </c>
      <c r="H88">
        <f t="shared" si="1"/>
        <v>0</v>
      </c>
    </row>
    <row r="89" spans="1:8" x14ac:dyDescent="0.25">
      <c r="A89" t="s">
        <v>398</v>
      </c>
      <c r="B89" t="s">
        <v>681</v>
      </c>
      <c r="C89" t="s">
        <v>695</v>
      </c>
      <c r="D89" t="s">
        <v>692</v>
      </c>
      <c r="E89" t="s">
        <v>678</v>
      </c>
      <c r="F89">
        <v>2014</v>
      </c>
      <c r="G89">
        <v>0</v>
      </c>
      <c r="H89">
        <f t="shared" si="1"/>
        <v>0</v>
      </c>
    </row>
    <row r="90" spans="1:8" x14ac:dyDescent="0.25">
      <c r="A90" t="s">
        <v>398</v>
      </c>
      <c r="B90" t="s">
        <v>681</v>
      </c>
      <c r="C90" t="s">
        <v>694</v>
      </c>
      <c r="D90" t="s">
        <v>692</v>
      </c>
      <c r="E90" t="s">
        <v>678</v>
      </c>
      <c r="F90">
        <v>2014</v>
      </c>
      <c r="G90">
        <v>0</v>
      </c>
      <c r="H90">
        <f t="shared" si="1"/>
        <v>0</v>
      </c>
    </row>
    <row r="91" spans="1:8" x14ac:dyDescent="0.25">
      <c r="A91" t="s">
        <v>398</v>
      </c>
      <c r="B91" t="s">
        <v>681</v>
      </c>
      <c r="C91" t="s">
        <v>693</v>
      </c>
      <c r="D91" t="s">
        <v>692</v>
      </c>
      <c r="E91" t="s">
        <v>678</v>
      </c>
      <c r="F91">
        <v>2014</v>
      </c>
      <c r="G91">
        <v>0</v>
      </c>
      <c r="H91">
        <f t="shared" si="1"/>
        <v>0</v>
      </c>
    </row>
    <row r="92" spans="1:8" x14ac:dyDescent="0.25">
      <c r="A92" t="s">
        <v>96</v>
      </c>
      <c r="B92" t="s">
        <v>681</v>
      </c>
      <c r="C92" t="s">
        <v>695</v>
      </c>
      <c r="D92" t="s">
        <v>692</v>
      </c>
      <c r="E92" t="s">
        <v>678</v>
      </c>
      <c r="F92">
        <v>2014</v>
      </c>
      <c r="G92">
        <v>0.25</v>
      </c>
      <c r="H92">
        <f t="shared" si="1"/>
        <v>25</v>
      </c>
    </row>
    <row r="93" spans="1:8" x14ac:dyDescent="0.25">
      <c r="A93" t="s">
        <v>96</v>
      </c>
      <c r="B93" t="s">
        <v>681</v>
      </c>
      <c r="C93" t="s">
        <v>694</v>
      </c>
      <c r="D93" t="s">
        <v>692</v>
      </c>
      <c r="E93" t="s">
        <v>678</v>
      </c>
      <c r="F93">
        <v>2014</v>
      </c>
      <c r="G93">
        <v>0.5</v>
      </c>
      <c r="H93">
        <f t="shared" si="1"/>
        <v>50</v>
      </c>
    </row>
    <row r="94" spans="1:8" x14ac:dyDescent="0.25">
      <c r="A94" t="s">
        <v>96</v>
      </c>
      <c r="B94" t="s">
        <v>681</v>
      </c>
      <c r="C94" t="s">
        <v>693</v>
      </c>
      <c r="D94" t="s">
        <v>692</v>
      </c>
      <c r="E94" t="s">
        <v>678</v>
      </c>
      <c r="F94">
        <v>2014</v>
      </c>
      <c r="G94">
        <v>0.25</v>
      </c>
      <c r="H94">
        <f t="shared" si="1"/>
        <v>25</v>
      </c>
    </row>
    <row r="95" spans="1:8" x14ac:dyDescent="0.25">
      <c r="A95" t="s">
        <v>0</v>
      </c>
      <c r="B95" t="s">
        <v>681</v>
      </c>
      <c r="C95" t="s">
        <v>695</v>
      </c>
      <c r="D95" t="s">
        <v>692</v>
      </c>
      <c r="E95" t="s">
        <v>678</v>
      </c>
      <c r="F95">
        <v>2014</v>
      </c>
      <c r="G95">
        <v>0.75</v>
      </c>
      <c r="H95">
        <f t="shared" si="1"/>
        <v>75</v>
      </c>
    </row>
    <row r="96" spans="1:8" x14ac:dyDescent="0.25">
      <c r="A96" t="s">
        <v>0</v>
      </c>
      <c r="B96" t="s">
        <v>681</v>
      </c>
      <c r="C96" t="s">
        <v>694</v>
      </c>
      <c r="D96" t="s">
        <v>692</v>
      </c>
      <c r="E96" t="s">
        <v>678</v>
      </c>
      <c r="F96">
        <v>2014</v>
      </c>
      <c r="G96">
        <v>0.75</v>
      </c>
      <c r="H96">
        <f t="shared" si="1"/>
        <v>75</v>
      </c>
    </row>
    <row r="97" spans="1:8" x14ac:dyDescent="0.25">
      <c r="A97" t="s">
        <v>0</v>
      </c>
      <c r="B97" t="s">
        <v>681</v>
      </c>
      <c r="C97" t="s">
        <v>693</v>
      </c>
      <c r="D97" t="s">
        <v>692</v>
      </c>
      <c r="E97" t="s">
        <v>678</v>
      </c>
      <c r="F97">
        <v>2014</v>
      </c>
      <c r="G97">
        <v>0.5</v>
      </c>
      <c r="H97">
        <f t="shared" si="1"/>
        <v>50</v>
      </c>
    </row>
    <row r="98" spans="1:8" x14ac:dyDescent="0.25">
      <c r="A98" t="s">
        <v>138</v>
      </c>
      <c r="B98" t="s">
        <v>681</v>
      </c>
      <c r="C98" t="s">
        <v>695</v>
      </c>
      <c r="D98" t="s">
        <v>692</v>
      </c>
      <c r="E98" t="s">
        <v>678</v>
      </c>
      <c r="F98">
        <v>2014</v>
      </c>
      <c r="G98">
        <v>0</v>
      </c>
      <c r="H98">
        <f t="shared" si="1"/>
        <v>0</v>
      </c>
    </row>
    <row r="99" spans="1:8" x14ac:dyDescent="0.25">
      <c r="A99" t="s">
        <v>138</v>
      </c>
      <c r="B99" t="s">
        <v>681</v>
      </c>
      <c r="C99" t="s">
        <v>694</v>
      </c>
      <c r="D99" t="s">
        <v>692</v>
      </c>
      <c r="E99" t="s">
        <v>678</v>
      </c>
      <c r="F99">
        <v>2014</v>
      </c>
      <c r="G99">
        <v>0.25</v>
      </c>
      <c r="H99">
        <f t="shared" si="1"/>
        <v>25</v>
      </c>
    </row>
    <row r="100" spans="1:8" x14ac:dyDescent="0.25">
      <c r="A100" t="s">
        <v>138</v>
      </c>
      <c r="B100" t="s">
        <v>681</v>
      </c>
      <c r="C100" t="s">
        <v>693</v>
      </c>
      <c r="D100" t="s">
        <v>692</v>
      </c>
      <c r="E100" t="s">
        <v>678</v>
      </c>
      <c r="F100">
        <v>2014</v>
      </c>
      <c r="G100">
        <v>0.25</v>
      </c>
      <c r="H100">
        <f t="shared" si="1"/>
        <v>25</v>
      </c>
    </row>
    <row r="101" spans="1:8" x14ac:dyDescent="0.25">
      <c r="A101" t="s">
        <v>55</v>
      </c>
      <c r="B101" t="s">
        <v>681</v>
      </c>
      <c r="C101" t="s">
        <v>695</v>
      </c>
      <c r="D101" t="s">
        <v>692</v>
      </c>
      <c r="E101" t="s">
        <v>678</v>
      </c>
      <c r="F101">
        <v>2014</v>
      </c>
      <c r="G101">
        <v>1</v>
      </c>
      <c r="H101">
        <f t="shared" si="1"/>
        <v>1</v>
      </c>
    </row>
    <row r="102" spans="1:8" x14ac:dyDescent="0.25">
      <c r="A102" t="s">
        <v>55</v>
      </c>
      <c r="B102" t="s">
        <v>681</v>
      </c>
      <c r="C102" t="s">
        <v>694</v>
      </c>
      <c r="D102" t="s">
        <v>692</v>
      </c>
      <c r="E102" t="s">
        <v>678</v>
      </c>
      <c r="F102">
        <v>2014</v>
      </c>
      <c r="G102">
        <v>0.75</v>
      </c>
      <c r="H102">
        <f t="shared" si="1"/>
        <v>75</v>
      </c>
    </row>
    <row r="103" spans="1:8" x14ac:dyDescent="0.25">
      <c r="A103" t="s">
        <v>55</v>
      </c>
      <c r="B103" t="s">
        <v>681</v>
      </c>
      <c r="C103" t="s">
        <v>693</v>
      </c>
      <c r="D103" t="s">
        <v>692</v>
      </c>
      <c r="E103" t="s">
        <v>678</v>
      </c>
      <c r="F103">
        <v>2014</v>
      </c>
      <c r="G103">
        <v>0.5</v>
      </c>
      <c r="H103">
        <f t="shared" si="1"/>
        <v>50</v>
      </c>
    </row>
    <row r="104" spans="1:8" x14ac:dyDescent="0.25">
      <c r="A104" t="s">
        <v>56</v>
      </c>
      <c r="B104" t="s">
        <v>681</v>
      </c>
      <c r="C104" t="s">
        <v>695</v>
      </c>
      <c r="D104" t="s">
        <v>692</v>
      </c>
      <c r="E104" t="s">
        <v>678</v>
      </c>
      <c r="F104">
        <v>2014</v>
      </c>
      <c r="G104">
        <v>0.25</v>
      </c>
      <c r="H104">
        <f t="shared" si="1"/>
        <v>25</v>
      </c>
    </row>
    <row r="105" spans="1:8" x14ac:dyDescent="0.25">
      <c r="A105" t="s">
        <v>56</v>
      </c>
      <c r="B105" t="s">
        <v>681</v>
      </c>
      <c r="C105" t="s">
        <v>694</v>
      </c>
      <c r="D105" t="s">
        <v>692</v>
      </c>
      <c r="E105" t="s">
        <v>678</v>
      </c>
      <c r="F105">
        <v>2014</v>
      </c>
      <c r="G105">
        <v>0.5</v>
      </c>
      <c r="H105">
        <f t="shared" si="1"/>
        <v>50</v>
      </c>
    </row>
    <row r="106" spans="1:8" x14ac:dyDescent="0.25">
      <c r="A106" t="s">
        <v>56</v>
      </c>
      <c r="B106" t="s">
        <v>681</v>
      </c>
      <c r="C106" t="s">
        <v>693</v>
      </c>
      <c r="D106" t="s">
        <v>692</v>
      </c>
      <c r="E106" t="s">
        <v>678</v>
      </c>
      <c r="F106">
        <v>2014</v>
      </c>
      <c r="G106">
        <v>0.5</v>
      </c>
      <c r="H106">
        <f t="shared" si="1"/>
        <v>50</v>
      </c>
    </row>
    <row r="107" spans="1:8" x14ac:dyDescent="0.25">
      <c r="A107" t="s">
        <v>58</v>
      </c>
      <c r="B107" t="s">
        <v>681</v>
      </c>
      <c r="C107" t="s">
        <v>695</v>
      </c>
      <c r="D107" t="s">
        <v>692</v>
      </c>
      <c r="E107" t="s">
        <v>678</v>
      </c>
      <c r="F107">
        <v>2014</v>
      </c>
      <c r="G107">
        <v>0.25</v>
      </c>
      <c r="H107">
        <f t="shared" si="1"/>
        <v>25</v>
      </c>
    </row>
    <row r="108" spans="1:8" x14ac:dyDescent="0.25">
      <c r="A108" t="s">
        <v>58</v>
      </c>
      <c r="B108" t="s">
        <v>681</v>
      </c>
      <c r="C108" t="s">
        <v>694</v>
      </c>
      <c r="D108" t="s">
        <v>692</v>
      </c>
      <c r="E108" t="s">
        <v>678</v>
      </c>
      <c r="F108">
        <v>2014</v>
      </c>
      <c r="G108">
        <v>0.75</v>
      </c>
      <c r="H108">
        <f t="shared" si="1"/>
        <v>75</v>
      </c>
    </row>
    <row r="109" spans="1:8" x14ac:dyDescent="0.25">
      <c r="A109" t="s">
        <v>58</v>
      </c>
      <c r="B109" t="s">
        <v>681</v>
      </c>
      <c r="C109" t="s">
        <v>693</v>
      </c>
      <c r="D109" t="s">
        <v>692</v>
      </c>
      <c r="E109" t="s">
        <v>678</v>
      </c>
      <c r="F109">
        <v>2014</v>
      </c>
      <c r="G109">
        <v>0.25</v>
      </c>
      <c r="H109">
        <f t="shared" si="1"/>
        <v>25</v>
      </c>
    </row>
    <row r="110" spans="1:8" x14ac:dyDescent="0.25">
      <c r="A110" t="s">
        <v>97</v>
      </c>
      <c r="B110" t="s">
        <v>681</v>
      </c>
      <c r="C110" t="s">
        <v>695</v>
      </c>
      <c r="D110" t="s">
        <v>692</v>
      </c>
      <c r="E110" t="s">
        <v>678</v>
      </c>
      <c r="F110">
        <v>2014</v>
      </c>
      <c r="G110">
        <v>0.25</v>
      </c>
      <c r="H110">
        <f t="shared" si="1"/>
        <v>25</v>
      </c>
    </row>
    <row r="111" spans="1:8" x14ac:dyDescent="0.25">
      <c r="A111" t="s">
        <v>97</v>
      </c>
      <c r="B111" t="s">
        <v>681</v>
      </c>
      <c r="C111" t="s">
        <v>694</v>
      </c>
      <c r="D111" t="s">
        <v>692</v>
      </c>
      <c r="E111" t="s">
        <v>678</v>
      </c>
      <c r="F111">
        <v>2014</v>
      </c>
      <c r="G111">
        <v>0.5</v>
      </c>
      <c r="H111">
        <f t="shared" si="1"/>
        <v>50</v>
      </c>
    </row>
    <row r="112" spans="1:8" x14ac:dyDescent="0.25">
      <c r="A112" t="s">
        <v>97</v>
      </c>
      <c r="B112" t="s">
        <v>681</v>
      </c>
      <c r="C112" t="s">
        <v>693</v>
      </c>
      <c r="D112" t="s">
        <v>692</v>
      </c>
      <c r="E112" t="s">
        <v>678</v>
      </c>
      <c r="F112">
        <v>2014</v>
      </c>
      <c r="G112">
        <v>1</v>
      </c>
      <c r="H112">
        <f t="shared" si="1"/>
        <v>1</v>
      </c>
    </row>
    <row r="113" spans="1:8" x14ac:dyDescent="0.25">
      <c r="A113" t="s">
        <v>98</v>
      </c>
      <c r="B113" t="s">
        <v>681</v>
      </c>
      <c r="C113" t="s">
        <v>695</v>
      </c>
      <c r="D113" t="s">
        <v>692</v>
      </c>
      <c r="E113" t="s">
        <v>678</v>
      </c>
      <c r="F113">
        <v>2014</v>
      </c>
      <c r="G113">
        <v>0.25</v>
      </c>
      <c r="H113">
        <f t="shared" si="1"/>
        <v>25</v>
      </c>
    </row>
    <row r="114" spans="1:8" x14ac:dyDescent="0.25">
      <c r="A114" t="s">
        <v>98</v>
      </c>
      <c r="B114" t="s">
        <v>681</v>
      </c>
      <c r="C114" t="s">
        <v>694</v>
      </c>
      <c r="D114" t="s">
        <v>692</v>
      </c>
      <c r="E114" t="s">
        <v>678</v>
      </c>
      <c r="F114">
        <v>2014</v>
      </c>
      <c r="G114">
        <v>0.5</v>
      </c>
      <c r="H114">
        <f t="shared" si="1"/>
        <v>50</v>
      </c>
    </row>
    <row r="115" spans="1:8" x14ac:dyDescent="0.25">
      <c r="A115" t="s">
        <v>98</v>
      </c>
      <c r="B115" t="s">
        <v>681</v>
      </c>
      <c r="C115" t="s">
        <v>693</v>
      </c>
      <c r="D115" t="s">
        <v>692</v>
      </c>
      <c r="E115" t="s">
        <v>678</v>
      </c>
      <c r="F115">
        <v>2014</v>
      </c>
      <c r="G115">
        <v>0</v>
      </c>
      <c r="H115">
        <f t="shared" si="1"/>
        <v>0</v>
      </c>
    </row>
    <row r="116" spans="1:8" x14ac:dyDescent="0.25">
      <c r="A116" t="s">
        <v>140</v>
      </c>
      <c r="B116" t="s">
        <v>681</v>
      </c>
      <c r="C116" t="s">
        <v>695</v>
      </c>
      <c r="D116" t="s">
        <v>692</v>
      </c>
      <c r="E116" t="s">
        <v>678</v>
      </c>
      <c r="F116">
        <v>2014</v>
      </c>
      <c r="G116">
        <v>0.25</v>
      </c>
      <c r="H116">
        <f t="shared" si="1"/>
        <v>25</v>
      </c>
    </row>
    <row r="117" spans="1:8" x14ac:dyDescent="0.25">
      <c r="A117" t="s">
        <v>140</v>
      </c>
      <c r="B117" t="s">
        <v>681</v>
      </c>
      <c r="C117" t="s">
        <v>694</v>
      </c>
      <c r="D117" t="s">
        <v>692</v>
      </c>
      <c r="E117" t="s">
        <v>678</v>
      </c>
      <c r="F117">
        <v>2014</v>
      </c>
      <c r="G117">
        <v>0.25</v>
      </c>
      <c r="H117">
        <f t="shared" si="1"/>
        <v>25</v>
      </c>
    </row>
    <row r="118" spans="1:8" x14ac:dyDescent="0.25">
      <c r="A118" t="s">
        <v>140</v>
      </c>
      <c r="B118" t="s">
        <v>681</v>
      </c>
      <c r="C118" t="s">
        <v>693</v>
      </c>
      <c r="D118" t="s">
        <v>692</v>
      </c>
      <c r="E118" t="s">
        <v>678</v>
      </c>
      <c r="F118">
        <v>2014</v>
      </c>
      <c r="G118">
        <v>0</v>
      </c>
      <c r="H118">
        <f t="shared" si="1"/>
        <v>0</v>
      </c>
    </row>
    <row r="119" spans="1:8" x14ac:dyDescent="0.25">
      <c r="A119" t="s">
        <v>630</v>
      </c>
      <c r="B119" t="s">
        <v>681</v>
      </c>
      <c r="C119" t="s">
        <v>695</v>
      </c>
      <c r="D119" t="s">
        <v>692</v>
      </c>
      <c r="E119" t="s">
        <v>678</v>
      </c>
      <c r="F119">
        <v>2014</v>
      </c>
      <c r="G119">
        <v>0.25</v>
      </c>
      <c r="H119">
        <f t="shared" si="1"/>
        <v>25</v>
      </c>
    </row>
    <row r="120" spans="1:8" x14ac:dyDescent="0.25">
      <c r="A120" t="s">
        <v>630</v>
      </c>
      <c r="B120" t="s">
        <v>681</v>
      </c>
      <c r="C120" t="s">
        <v>694</v>
      </c>
      <c r="D120" t="s">
        <v>692</v>
      </c>
      <c r="E120" t="s">
        <v>678</v>
      </c>
      <c r="F120">
        <v>2014</v>
      </c>
      <c r="G120">
        <v>0.75</v>
      </c>
      <c r="H120">
        <f t="shared" si="1"/>
        <v>75</v>
      </c>
    </row>
    <row r="121" spans="1:8" x14ac:dyDescent="0.25">
      <c r="A121" t="s">
        <v>630</v>
      </c>
      <c r="B121" t="s">
        <v>681</v>
      </c>
      <c r="C121" t="s">
        <v>693</v>
      </c>
      <c r="D121" t="s">
        <v>692</v>
      </c>
      <c r="E121" t="s">
        <v>678</v>
      </c>
      <c r="F121">
        <v>2014</v>
      </c>
      <c r="G121">
        <v>0.25</v>
      </c>
      <c r="H121">
        <f t="shared" si="1"/>
        <v>25</v>
      </c>
    </row>
    <row r="122" spans="1:8" x14ac:dyDescent="0.25">
      <c r="A122" t="s">
        <v>61</v>
      </c>
      <c r="B122" t="s">
        <v>681</v>
      </c>
      <c r="C122" t="s">
        <v>695</v>
      </c>
      <c r="D122" t="s">
        <v>692</v>
      </c>
      <c r="E122" t="s">
        <v>678</v>
      </c>
      <c r="F122">
        <v>2014</v>
      </c>
      <c r="G122">
        <v>0.25</v>
      </c>
      <c r="H122">
        <f t="shared" si="1"/>
        <v>25</v>
      </c>
    </row>
    <row r="123" spans="1:8" x14ac:dyDescent="0.25">
      <c r="A123" t="s">
        <v>61</v>
      </c>
      <c r="B123" t="s">
        <v>681</v>
      </c>
      <c r="C123" t="s">
        <v>694</v>
      </c>
      <c r="D123" t="s">
        <v>692</v>
      </c>
      <c r="E123" t="s">
        <v>678</v>
      </c>
      <c r="F123">
        <v>2014</v>
      </c>
      <c r="G123">
        <v>0.5</v>
      </c>
      <c r="H123">
        <f t="shared" si="1"/>
        <v>50</v>
      </c>
    </row>
    <row r="124" spans="1:8" x14ac:dyDescent="0.25">
      <c r="A124" t="s">
        <v>61</v>
      </c>
      <c r="B124" t="s">
        <v>681</v>
      </c>
      <c r="C124" t="s">
        <v>693</v>
      </c>
      <c r="D124" t="s">
        <v>692</v>
      </c>
      <c r="E124" t="s">
        <v>678</v>
      </c>
      <c r="F124">
        <v>2014</v>
      </c>
      <c r="G124">
        <v>0.25</v>
      </c>
      <c r="H124">
        <f t="shared" si="1"/>
        <v>25</v>
      </c>
    </row>
    <row r="125" spans="1:8" x14ac:dyDescent="0.25">
      <c r="A125" t="s">
        <v>141</v>
      </c>
      <c r="B125" t="s">
        <v>681</v>
      </c>
      <c r="C125" t="s">
        <v>695</v>
      </c>
      <c r="D125" t="s">
        <v>692</v>
      </c>
      <c r="E125" t="s">
        <v>678</v>
      </c>
      <c r="F125">
        <v>2014</v>
      </c>
      <c r="G125">
        <v>0</v>
      </c>
      <c r="H125">
        <f t="shared" si="1"/>
        <v>0</v>
      </c>
    </row>
    <row r="126" spans="1:8" x14ac:dyDescent="0.25">
      <c r="A126" t="s">
        <v>141</v>
      </c>
      <c r="B126" t="s">
        <v>681</v>
      </c>
      <c r="C126" t="s">
        <v>694</v>
      </c>
      <c r="D126" t="s">
        <v>692</v>
      </c>
      <c r="E126" t="s">
        <v>678</v>
      </c>
      <c r="F126">
        <v>2014</v>
      </c>
      <c r="G126">
        <v>0</v>
      </c>
      <c r="H126">
        <f t="shared" si="1"/>
        <v>0</v>
      </c>
    </row>
    <row r="127" spans="1:8" x14ac:dyDescent="0.25">
      <c r="A127" t="s">
        <v>141</v>
      </c>
      <c r="B127" t="s">
        <v>681</v>
      </c>
      <c r="C127" t="s">
        <v>693</v>
      </c>
      <c r="D127" t="s">
        <v>692</v>
      </c>
      <c r="E127" t="s">
        <v>678</v>
      </c>
      <c r="F127">
        <v>2014</v>
      </c>
      <c r="G127">
        <v>0</v>
      </c>
      <c r="H127">
        <f t="shared" si="1"/>
        <v>0</v>
      </c>
    </row>
    <row r="128" spans="1:8" x14ac:dyDescent="0.25">
      <c r="A128" t="s">
        <v>62</v>
      </c>
      <c r="B128" t="s">
        <v>681</v>
      </c>
      <c r="C128" t="s">
        <v>695</v>
      </c>
      <c r="D128" t="s">
        <v>692</v>
      </c>
      <c r="E128" t="s">
        <v>678</v>
      </c>
      <c r="F128">
        <v>2014</v>
      </c>
      <c r="G128">
        <v>0.5</v>
      </c>
      <c r="H128">
        <f t="shared" si="1"/>
        <v>50</v>
      </c>
    </row>
    <row r="129" spans="1:8" x14ac:dyDescent="0.25">
      <c r="A129" t="s">
        <v>62</v>
      </c>
      <c r="B129" t="s">
        <v>681</v>
      </c>
      <c r="C129" t="s">
        <v>694</v>
      </c>
      <c r="D129" t="s">
        <v>692</v>
      </c>
      <c r="E129" t="s">
        <v>678</v>
      </c>
      <c r="F129">
        <v>2014</v>
      </c>
      <c r="G129">
        <v>0.5</v>
      </c>
      <c r="H129">
        <f t="shared" si="1"/>
        <v>50</v>
      </c>
    </row>
    <row r="130" spans="1:8" x14ac:dyDescent="0.25">
      <c r="A130" t="s">
        <v>62</v>
      </c>
      <c r="B130" t="s">
        <v>681</v>
      </c>
      <c r="C130" t="s">
        <v>693</v>
      </c>
      <c r="D130" t="s">
        <v>692</v>
      </c>
      <c r="E130" t="s">
        <v>678</v>
      </c>
      <c r="F130">
        <v>2014</v>
      </c>
      <c r="G130">
        <v>0.25</v>
      </c>
      <c r="H130">
        <f t="shared" ref="H130:H193" si="2">IF(G130=0.25,25,IF(G130=0,0,IF(G130=0.5,50,IF(G130=0.75,75,IF(G130=1,1,IF(G130&gt;1,G130))))))</f>
        <v>25</v>
      </c>
    </row>
    <row r="131" spans="1:8" x14ac:dyDescent="0.25">
      <c r="A131" t="s">
        <v>142</v>
      </c>
      <c r="B131" t="s">
        <v>681</v>
      </c>
      <c r="C131" t="s">
        <v>695</v>
      </c>
      <c r="D131" t="s">
        <v>692</v>
      </c>
      <c r="E131" t="s">
        <v>678</v>
      </c>
      <c r="F131">
        <v>2014</v>
      </c>
      <c r="G131">
        <v>0</v>
      </c>
      <c r="H131">
        <f t="shared" si="2"/>
        <v>0</v>
      </c>
    </row>
    <row r="132" spans="1:8" x14ac:dyDescent="0.25">
      <c r="A132" t="s">
        <v>142</v>
      </c>
      <c r="B132" t="s">
        <v>681</v>
      </c>
      <c r="C132" t="s">
        <v>694</v>
      </c>
      <c r="D132" t="s">
        <v>692</v>
      </c>
      <c r="E132" t="s">
        <v>678</v>
      </c>
      <c r="F132">
        <v>2014</v>
      </c>
      <c r="G132">
        <v>0.25</v>
      </c>
      <c r="H132">
        <f t="shared" si="2"/>
        <v>25</v>
      </c>
    </row>
    <row r="133" spans="1:8" x14ac:dyDescent="0.25">
      <c r="A133" t="s">
        <v>142</v>
      </c>
      <c r="B133" t="s">
        <v>681</v>
      </c>
      <c r="C133" t="s">
        <v>693</v>
      </c>
      <c r="D133" t="s">
        <v>692</v>
      </c>
      <c r="E133" t="s">
        <v>678</v>
      </c>
      <c r="F133">
        <v>2014</v>
      </c>
      <c r="G133">
        <v>0</v>
      </c>
      <c r="H133">
        <f t="shared" si="2"/>
        <v>0</v>
      </c>
    </row>
    <row r="134" spans="1:8" x14ac:dyDescent="0.25">
      <c r="A134" t="s">
        <v>605</v>
      </c>
      <c r="B134" t="s">
        <v>681</v>
      </c>
      <c r="C134" t="s">
        <v>695</v>
      </c>
      <c r="D134" t="s">
        <v>692</v>
      </c>
      <c r="E134" t="s">
        <v>678</v>
      </c>
      <c r="F134">
        <v>2014</v>
      </c>
      <c r="G134">
        <v>0.25</v>
      </c>
      <c r="H134">
        <f t="shared" si="2"/>
        <v>25</v>
      </c>
    </row>
    <row r="135" spans="1:8" x14ac:dyDescent="0.25">
      <c r="A135" t="s">
        <v>605</v>
      </c>
      <c r="B135" t="s">
        <v>681</v>
      </c>
      <c r="C135" t="s">
        <v>694</v>
      </c>
      <c r="D135" t="s">
        <v>692</v>
      </c>
      <c r="E135" t="s">
        <v>678</v>
      </c>
      <c r="F135">
        <v>2014</v>
      </c>
      <c r="G135">
        <v>0</v>
      </c>
      <c r="H135">
        <f t="shared" si="2"/>
        <v>0</v>
      </c>
    </row>
    <row r="136" spans="1:8" x14ac:dyDescent="0.25">
      <c r="A136" t="s">
        <v>605</v>
      </c>
      <c r="B136" t="s">
        <v>681</v>
      </c>
      <c r="C136" t="s">
        <v>693</v>
      </c>
      <c r="D136" t="s">
        <v>692</v>
      </c>
      <c r="E136" t="s">
        <v>678</v>
      </c>
      <c r="F136">
        <v>2014</v>
      </c>
      <c r="G136">
        <v>0</v>
      </c>
      <c r="H136">
        <f t="shared" si="2"/>
        <v>0</v>
      </c>
    </row>
    <row r="137" spans="1:8" x14ac:dyDescent="0.25">
      <c r="A137" t="s">
        <v>603</v>
      </c>
      <c r="B137" t="s">
        <v>681</v>
      </c>
      <c r="C137" t="s">
        <v>695</v>
      </c>
      <c r="D137" t="s">
        <v>692</v>
      </c>
      <c r="E137" t="s">
        <v>678</v>
      </c>
      <c r="F137">
        <v>2014</v>
      </c>
      <c r="G137">
        <v>0.5</v>
      </c>
      <c r="H137">
        <f t="shared" si="2"/>
        <v>50</v>
      </c>
    </row>
    <row r="138" spans="1:8" x14ac:dyDescent="0.25">
      <c r="A138" t="s">
        <v>603</v>
      </c>
      <c r="B138" t="s">
        <v>681</v>
      </c>
      <c r="C138" t="s">
        <v>694</v>
      </c>
      <c r="D138" t="s">
        <v>692</v>
      </c>
      <c r="E138" t="s">
        <v>678</v>
      </c>
      <c r="F138">
        <v>2014</v>
      </c>
      <c r="G138">
        <v>0.25</v>
      </c>
      <c r="H138">
        <f t="shared" si="2"/>
        <v>25</v>
      </c>
    </row>
    <row r="139" spans="1:8" x14ac:dyDescent="0.25">
      <c r="A139" t="s">
        <v>603</v>
      </c>
      <c r="B139" t="s">
        <v>681</v>
      </c>
      <c r="C139" t="s">
        <v>693</v>
      </c>
      <c r="D139" t="s">
        <v>692</v>
      </c>
      <c r="E139" t="s">
        <v>678</v>
      </c>
      <c r="F139">
        <v>2014</v>
      </c>
      <c r="G139">
        <v>0</v>
      </c>
      <c r="H139">
        <f t="shared" si="2"/>
        <v>0</v>
      </c>
    </row>
    <row r="140" spans="1:8" x14ac:dyDescent="0.25">
      <c r="A140" t="s">
        <v>15</v>
      </c>
      <c r="B140" t="s">
        <v>681</v>
      </c>
      <c r="C140" t="s">
        <v>695</v>
      </c>
      <c r="D140" t="s">
        <v>692</v>
      </c>
      <c r="E140" t="s">
        <v>678</v>
      </c>
      <c r="F140">
        <v>2014</v>
      </c>
      <c r="G140">
        <v>1</v>
      </c>
      <c r="H140">
        <f t="shared" si="2"/>
        <v>1</v>
      </c>
    </row>
    <row r="141" spans="1:8" x14ac:dyDescent="0.25">
      <c r="A141" t="s">
        <v>15</v>
      </c>
      <c r="B141" t="s">
        <v>681</v>
      </c>
      <c r="C141" t="s">
        <v>694</v>
      </c>
      <c r="D141" t="s">
        <v>692</v>
      </c>
      <c r="E141" t="s">
        <v>678</v>
      </c>
      <c r="F141">
        <v>2014</v>
      </c>
      <c r="G141">
        <v>0.5</v>
      </c>
      <c r="H141">
        <f t="shared" si="2"/>
        <v>50</v>
      </c>
    </row>
    <row r="142" spans="1:8" x14ac:dyDescent="0.25">
      <c r="A142" t="s">
        <v>15</v>
      </c>
      <c r="B142" t="s">
        <v>681</v>
      </c>
      <c r="C142" t="s">
        <v>693</v>
      </c>
      <c r="D142" t="s">
        <v>692</v>
      </c>
      <c r="E142" t="s">
        <v>678</v>
      </c>
      <c r="F142">
        <v>2014</v>
      </c>
      <c r="G142">
        <v>0.75</v>
      </c>
      <c r="H142">
        <f t="shared" si="2"/>
        <v>75</v>
      </c>
    </row>
    <row r="143" spans="1:8" x14ac:dyDescent="0.25">
      <c r="A143" t="s">
        <v>592</v>
      </c>
      <c r="B143" t="s">
        <v>681</v>
      </c>
      <c r="C143" t="s">
        <v>695</v>
      </c>
      <c r="D143" t="s">
        <v>692</v>
      </c>
      <c r="E143" t="s">
        <v>678</v>
      </c>
      <c r="F143">
        <v>2014</v>
      </c>
      <c r="G143">
        <v>0</v>
      </c>
      <c r="H143">
        <f t="shared" si="2"/>
        <v>0</v>
      </c>
    </row>
    <row r="144" spans="1:8" x14ac:dyDescent="0.25">
      <c r="A144" t="s">
        <v>592</v>
      </c>
      <c r="B144" t="s">
        <v>681</v>
      </c>
      <c r="C144" t="s">
        <v>694</v>
      </c>
      <c r="D144" t="s">
        <v>692</v>
      </c>
      <c r="E144" t="s">
        <v>678</v>
      </c>
      <c r="F144">
        <v>2014</v>
      </c>
      <c r="G144">
        <v>0</v>
      </c>
      <c r="H144">
        <f t="shared" si="2"/>
        <v>0</v>
      </c>
    </row>
    <row r="145" spans="1:8" x14ac:dyDescent="0.25">
      <c r="A145" t="s">
        <v>592</v>
      </c>
      <c r="B145" t="s">
        <v>681</v>
      </c>
      <c r="C145" t="s">
        <v>693</v>
      </c>
      <c r="D145" t="s">
        <v>692</v>
      </c>
      <c r="E145" t="s">
        <v>678</v>
      </c>
      <c r="F145">
        <v>2014</v>
      </c>
      <c r="G145">
        <v>0.5</v>
      </c>
      <c r="H145">
        <f t="shared" si="2"/>
        <v>50</v>
      </c>
    </row>
    <row r="146" spans="1:8" x14ac:dyDescent="0.25">
      <c r="A146" t="s">
        <v>18</v>
      </c>
      <c r="B146" t="s">
        <v>681</v>
      </c>
      <c r="C146" t="s">
        <v>695</v>
      </c>
      <c r="D146" t="s">
        <v>692</v>
      </c>
      <c r="E146" t="s">
        <v>678</v>
      </c>
      <c r="F146">
        <v>2014</v>
      </c>
      <c r="G146">
        <v>0.25</v>
      </c>
      <c r="H146">
        <f t="shared" si="2"/>
        <v>25</v>
      </c>
    </row>
    <row r="147" spans="1:8" x14ac:dyDescent="0.25">
      <c r="A147" t="s">
        <v>18</v>
      </c>
      <c r="B147" t="s">
        <v>681</v>
      </c>
      <c r="C147" t="s">
        <v>694</v>
      </c>
      <c r="D147" t="s">
        <v>692</v>
      </c>
      <c r="E147" t="s">
        <v>678</v>
      </c>
      <c r="F147">
        <v>2014</v>
      </c>
      <c r="G147">
        <v>0.5</v>
      </c>
      <c r="H147">
        <f t="shared" si="2"/>
        <v>50</v>
      </c>
    </row>
    <row r="148" spans="1:8" x14ac:dyDescent="0.25">
      <c r="A148" t="s">
        <v>18</v>
      </c>
      <c r="B148" t="s">
        <v>681</v>
      </c>
      <c r="C148" t="s">
        <v>693</v>
      </c>
      <c r="D148" t="s">
        <v>692</v>
      </c>
      <c r="E148" t="s">
        <v>678</v>
      </c>
      <c r="F148">
        <v>2014</v>
      </c>
      <c r="G148">
        <v>0.75</v>
      </c>
      <c r="H148">
        <f t="shared" si="2"/>
        <v>75</v>
      </c>
    </row>
    <row r="149" spans="1:8" x14ac:dyDescent="0.25">
      <c r="A149" t="s">
        <v>63</v>
      </c>
      <c r="B149" t="s">
        <v>681</v>
      </c>
      <c r="C149" t="s">
        <v>695</v>
      </c>
      <c r="D149" t="s">
        <v>692</v>
      </c>
      <c r="E149" t="s">
        <v>678</v>
      </c>
      <c r="F149">
        <v>2014</v>
      </c>
      <c r="G149">
        <v>0.25</v>
      </c>
      <c r="H149">
        <f t="shared" si="2"/>
        <v>25</v>
      </c>
    </row>
    <row r="150" spans="1:8" x14ac:dyDescent="0.25">
      <c r="A150" t="s">
        <v>63</v>
      </c>
      <c r="B150" t="s">
        <v>681</v>
      </c>
      <c r="C150" t="s">
        <v>694</v>
      </c>
      <c r="D150" t="s">
        <v>692</v>
      </c>
      <c r="E150" t="s">
        <v>678</v>
      </c>
      <c r="F150">
        <v>2014</v>
      </c>
      <c r="G150">
        <v>0</v>
      </c>
      <c r="H150">
        <f t="shared" si="2"/>
        <v>0</v>
      </c>
    </row>
    <row r="151" spans="1:8" x14ac:dyDescent="0.25">
      <c r="A151" t="s">
        <v>63</v>
      </c>
      <c r="B151" t="s">
        <v>681</v>
      </c>
      <c r="C151" t="s">
        <v>693</v>
      </c>
      <c r="D151" t="s">
        <v>692</v>
      </c>
      <c r="E151" t="s">
        <v>678</v>
      </c>
      <c r="F151">
        <v>2014</v>
      </c>
      <c r="G151">
        <v>0.5</v>
      </c>
      <c r="H151">
        <f t="shared" si="2"/>
        <v>50</v>
      </c>
    </row>
    <row r="152" spans="1:8" x14ac:dyDescent="0.25">
      <c r="A152" t="s">
        <v>21</v>
      </c>
      <c r="B152" t="s">
        <v>681</v>
      </c>
      <c r="C152" t="s">
        <v>695</v>
      </c>
      <c r="D152" t="s">
        <v>692</v>
      </c>
      <c r="E152" t="s">
        <v>678</v>
      </c>
      <c r="F152">
        <v>2014</v>
      </c>
      <c r="G152">
        <v>0.25</v>
      </c>
      <c r="H152">
        <f t="shared" si="2"/>
        <v>25</v>
      </c>
    </row>
    <row r="153" spans="1:8" x14ac:dyDescent="0.25">
      <c r="A153" t="s">
        <v>21</v>
      </c>
      <c r="B153" t="s">
        <v>681</v>
      </c>
      <c r="C153" t="s">
        <v>694</v>
      </c>
      <c r="D153" t="s">
        <v>692</v>
      </c>
      <c r="E153" t="s">
        <v>678</v>
      </c>
      <c r="F153">
        <v>2014</v>
      </c>
      <c r="G153">
        <v>0.5</v>
      </c>
      <c r="H153">
        <f t="shared" si="2"/>
        <v>50</v>
      </c>
    </row>
    <row r="154" spans="1:8" x14ac:dyDescent="0.25">
      <c r="A154" t="s">
        <v>21</v>
      </c>
      <c r="B154" t="s">
        <v>681</v>
      </c>
      <c r="C154" t="s">
        <v>693</v>
      </c>
      <c r="D154" t="s">
        <v>692</v>
      </c>
      <c r="E154" t="s">
        <v>678</v>
      </c>
      <c r="F154">
        <v>2014</v>
      </c>
      <c r="G154">
        <v>1</v>
      </c>
      <c r="H154">
        <f t="shared" si="2"/>
        <v>1</v>
      </c>
    </row>
    <row r="155" spans="1:8" x14ac:dyDescent="0.25">
      <c r="A155" t="s">
        <v>115</v>
      </c>
      <c r="B155" t="s">
        <v>681</v>
      </c>
      <c r="C155" t="s">
        <v>695</v>
      </c>
      <c r="D155" t="s">
        <v>692</v>
      </c>
      <c r="E155" t="s">
        <v>678</v>
      </c>
      <c r="F155">
        <v>2014</v>
      </c>
      <c r="G155">
        <v>0.75</v>
      </c>
      <c r="H155">
        <f t="shared" si="2"/>
        <v>75</v>
      </c>
    </row>
    <row r="156" spans="1:8" x14ac:dyDescent="0.25">
      <c r="A156" t="s">
        <v>115</v>
      </c>
      <c r="B156" t="s">
        <v>681</v>
      </c>
      <c r="C156" t="s">
        <v>694</v>
      </c>
      <c r="D156" t="s">
        <v>692</v>
      </c>
      <c r="E156" t="s">
        <v>678</v>
      </c>
      <c r="F156">
        <v>2014</v>
      </c>
      <c r="G156">
        <v>0.5</v>
      </c>
      <c r="H156">
        <f t="shared" si="2"/>
        <v>50</v>
      </c>
    </row>
    <row r="157" spans="1:8" x14ac:dyDescent="0.25">
      <c r="A157" t="s">
        <v>115</v>
      </c>
      <c r="B157" t="s">
        <v>681</v>
      </c>
      <c r="C157" t="s">
        <v>693</v>
      </c>
      <c r="D157" t="s">
        <v>692</v>
      </c>
      <c r="E157" t="s">
        <v>678</v>
      </c>
      <c r="F157">
        <v>2014</v>
      </c>
      <c r="G157">
        <v>1</v>
      </c>
      <c r="H157">
        <f t="shared" si="2"/>
        <v>1</v>
      </c>
    </row>
    <row r="158" spans="1:8" x14ac:dyDescent="0.25">
      <c r="A158" t="s">
        <v>682</v>
      </c>
      <c r="B158" t="s">
        <v>681</v>
      </c>
      <c r="C158" t="s">
        <v>695</v>
      </c>
      <c r="D158" t="s">
        <v>692</v>
      </c>
      <c r="E158" t="s">
        <v>678</v>
      </c>
      <c r="F158">
        <v>2014</v>
      </c>
      <c r="G158">
        <v>0.5</v>
      </c>
      <c r="H158">
        <f t="shared" si="2"/>
        <v>50</v>
      </c>
    </row>
    <row r="159" spans="1:8" x14ac:dyDescent="0.25">
      <c r="A159" t="s">
        <v>682</v>
      </c>
      <c r="B159" t="s">
        <v>681</v>
      </c>
      <c r="C159" t="s">
        <v>694</v>
      </c>
      <c r="D159" t="s">
        <v>692</v>
      </c>
      <c r="E159" t="s">
        <v>678</v>
      </c>
      <c r="F159">
        <v>2014</v>
      </c>
      <c r="G159">
        <v>0</v>
      </c>
      <c r="H159">
        <f t="shared" si="2"/>
        <v>0</v>
      </c>
    </row>
    <row r="160" spans="1:8" x14ac:dyDescent="0.25">
      <c r="A160" t="s">
        <v>682</v>
      </c>
      <c r="B160" t="s">
        <v>681</v>
      </c>
      <c r="C160" t="s">
        <v>693</v>
      </c>
      <c r="D160" t="s">
        <v>692</v>
      </c>
      <c r="E160" t="s">
        <v>678</v>
      </c>
      <c r="F160">
        <v>2014</v>
      </c>
      <c r="G160">
        <v>0.5</v>
      </c>
      <c r="H160">
        <f t="shared" si="2"/>
        <v>50</v>
      </c>
    </row>
    <row r="161" spans="1:8" x14ac:dyDescent="0.25">
      <c r="A161" t="s">
        <v>64</v>
      </c>
      <c r="B161" t="s">
        <v>681</v>
      </c>
      <c r="C161" t="s">
        <v>695</v>
      </c>
      <c r="D161" t="s">
        <v>692</v>
      </c>
      <c r="E161" t="s">
        <v>678</v>
      </c>
      <c r="F161">
        <v>2014</v>
      </c>
      <c r="G161">
        <v>0.25</v>
      </c>
      <c r="H161">
        <f t="shared" si="2"/>
        <v>25</v>
      </c>
    </row>
    <row r="162" spans="1:8" x14ac:dyDescent="0.25">
      <c r="A162" t="s">
        <v>64</v>
      </c>
      <c r="B162" t="s">
        <v>681</v>
      </c>
      <c r="C162" t="s">
        <v>694</v>
      </c>
      <c r="D162" t="s">
        <v>692</v>
      </c>
      <c r="E162" t="s">
        <v>678</v>
      </c>
      <c r="F162">
        <v>2014</v>
      </c>
      <c r="G162">
        <v>0.5</v>
      </c>
      <c r="H162">
        <f t="shared" si="2"/>
        <v>50</v>
      </c>
    </row>
    <row r="163" spans="1:8" x14ac:dyDescent="0.25">
      <c r="A163" t="s">
        <v>64</v>
      </c>
      <c r="B163" t="s">
        <v>681</v>
      </c>
      <c r="C163" t="s">
        <v>693</v>
      </c>
      <c r="D163" t="s">
        <v>692</v>
      </c>
      <c r="E163" t="s">
        <v>678</v>
      </c>
      <c r="F163">
        <v>2014</v>
      </c>
      <c r="G163">
        <v>0</v>
      </c>
      <c r="H163">
        <f t="shared" si="2"/>
        <v>0</v>
      </c>
    </row>
    <row r="164" spans="1:8" x14ac:dyDescent="0.25">
      <c r="A164" t="s">
        <v>65</v>
      </c>
      <c r="B164" t="s">
        <v>681</v>
      </c>
      <c r="C164" t="s">
        <v>695</v>
      </c>
      <c r="D164" t="s">
        <v>692</v>
      </c>
      <c r="E164" t="s">
        <v>678</v>
      </c>
      <c r="F164">
        <v>2014</v>
      </c>
      <c r="G164">
        <v>0.5</v>
      </c>
      <c r="H164">
        <f t="shared" si="2"/>
        <v>50</v>
      </c>
    </row>
    <row r="165" spans="1:8" x14ac:dyDescent="0.25">
      <c r="A165" t="s">
        <v>65</v>
      </c>
      <c r="B165" t="s">
        <v>681</v>
      </c>
      <c r="C165" t="s">
        <v>694</v>
      </c>
      <c r="D165" t="s">
        <v>692</v>
      </c>
      <c r="E165" t="s">
        <v>678</v>
      </c>
      <c r="F165">
        <v>2014</v>
      </c>
      <c r="G165">
        <v>0.5</v>
      </c>
      <c r="H165">
        <f t="shared" si="2"/>
        <v>50</v>
      </c>
    </row>
    <row r="166" spans="1:8" x14ac:dyDescent="0.25">
      <c r="A166" t="s">
        <v>65</v>
      </c>
      <c r="B166" t="s">
        <v>681</v>
      </c>
      <c r="C166" t="s">
        <v>693</v>
      </c>
      <c r="D166" t="s">
        <v>692</v>
      </c>
      <c r="E166" t="s">
        <v>678</v>
      </c>
      <c r="F166">
        <v>2014</v>
      </c>
      <c r="G166">
        <v>0.5</v>
      </c>
      <c r="H166">
        <f t="shared" si="2"/>
        <v>50</v>
      </c>
    </row>
    <row r="167" spans="1:8" x14ac:dyDescent="0.25">
      <c r="A167" t="s">
        <v>66</v>
      </c>
      <c r="B167" t="s">
        <v>681</v>
      </c>
      <c r="C167" t="s">
        <v>695</v>
      </c>
      <c r="D167" t="s">
        <v>692</v>
      </c>
      <c r="E167" t="s">
        <v>678</v>
      </c>
      <c r="F167">
        <v>2014</v>
      </c>
      <c r="G167">
        <v>1</v>
      </c>
      <c r="H167">
        <f t="shared" si="2"/>
        <v>1</v>
      </c>
    </row>
    <row r="168" spans="1:8" x14ac:dyDescent="0.25">
      <c r="A168" t="s">
        <v>66</v>
      </c>
      <c r="B168" t="s">
        <v>681</v>
      </c>
      <c r="C168" t="s">
        <v>694</v>
      </c>
      <c r="D168" t="s">
        <v>692</v>
      </c>
      <c r="E168" t="s">
        <v>678</v>
      </c>
      <c r="F168">
        <v>2014</v>
      </c>
      <c r="G168">
        <v>0.75</v>
      </c>
      <c r="H168">
        <f t="shared" si="2"/>
        <v>75</v>
      </c>
    </row>
    <row r="169" spans="1:8" x14ac:dyDescent="0.25">
      <c r="A169" t="s">
        <v>66</v>
      </c>
      <c r="B169" t="s">
        <v>681</v>
      </c>
      <c r="C169" t="s">
        <v>693</v>
      </c>
      <c r="D169" t="s">
        <v>692</v>
      </c>
      <c r="E169" t="s">
        <v>678</v>
      </c>
      <c r="F169">
        <v>2014</v>
      </c>
      <c r="G169">
        <v>0.5</v>
      </c>
      <c r="H169">
        <f t="shared" si="2"/>
        <v>50</v>
      </c>
    </row>
    <row r="170" spans="1:8" x14ac:dyDescent="0.25">
      <c r="A170" t="s">
        <v>68</v>
      </c>
      <c r="B170" t="s">
        <v>681</v>
      </c>
      <c r="C170" t="s">
        <v>695</v>
      </c>
      <c r="D170" t="s">
        <v>692</v>
      </c>
      <c r="E170" t="s">
        <v>678</v>
      </c>
      <c r="F170">
        <v>2014</v>
      </c>
      <c r="G170">
        <v>0.25</v>
      </c>
      <c r="H170">
        <f t="shared" si="2"/>
        <v>25</v>
      </c>
    </row>
    <row r="171" spans="1:8" x14ac:dyDescent="0.25">
      <c r="A171" t="s">
        <v>68</v>
      </c>
      <c r="B171" t="s">
        <v>681</v>
      </c>
      <c r="C171" t="s">
        <v>694</v>
      </c>
      <c r="D171" t="s">
        <v>692</v>
      </c>
      <c r="E171" t="s">
        <v>678</v>
      </c>
      <c r="F171">
        <v>2014</v>
      </c>
      <c r="G171">
        <v>0</v>
      </c>
      <c r="H171">
        <f t="shared" si="2"/>
        <v>0</v>
      </c>
    </row>
    <row r="172" spans="1:8" x14ac:dyDescent="0.25">
      <c r="A172" t="s">
        <v>68</v>
      </c>
      <c r="B172" t="s">
        <v>681</v>
      </c>
      <c r="C172" t="s">
        <v>693</v>
      </c>
      <c r="D172" t="s">
        <v>692</v>
      </c>
      <c r="E172" t="s">
        <v>678</v>
      </c>
      <c r="F172">
        <v>2014</v>
      </c>
      <c r="G172">
        <v>0</v>
      </c>
      <c r="H172">
        <f t="shared" si="2"/>
        <v>0</v>
      </c>
    </row>
    <row r="173" spans="1:8" x14ac:dyDescent="0.25">
      <c r="A173" t="s">
        <v>70</v>
      </c>
      <c r="B173" t="s">
        <v>681</v>
      </c>
      <c r="C173" t="s">
        <v>695</v>
      </c>
      <c r="D173" t="s">
        <v>692</v>
      </c>
      <c r="E173" t="s">
        <v>678</v>
      </c>
      <c r="F173">
        <v>2014</v>
      </c>
      <c r="G173">
        <v>0.25</v>
      </c>
      <c r="H173">
        <f t="shared" si="2"/>
        <v>25</v>
      </c>
    </row>
    <row r="174" spans="1:8" x14ac:dyDescent="0.25">
      <c r="A174" t="s">
        <v>70</v>
      </c>
      <c r="B174" t="s">
        <v>681</v>
      </c>
      <c r="C174" t="s">
        <v>694</v>
      </c>
      <c r="D174" t="s">
        <v>692</v>
      </c>
      <c r="E174" t="s">
        <v>678</v>
      </c>
      <c r="F174">
        <v>2014</v>
      </c>
      <c r="G174">
        <v>0.5</v>
      </c>
      <c r="H174">
        <f t="shared" si="2"/>
        <v>50</v>
      </c>
    </row>
    <row r="175" spans="1:8" x14ac:dyDescent="0.25">
      <c r="A175" t="s">
        <v>70</v>
      </c>
      <c r="B175" t="s">
        <v>681</v>
      </c>
      <c r="C175" t="s">
        <v>693</v>
      </c>
      <c r="D175" t="s">
        <v>692</v>
      </c>
      <c r="E175" t="s">
        <v>678</v>
      </c>
      <c r="F175">
        <v>2014</v>
      </c>
      <c r="G175">
        <v>1</v>
      </c>
      <c r="H175">
        <f t="shared" si="2"/>
        <v>1</v>
      </c>
    </row>
    <row r="176" spans="1:8" x14ac:dyDescent="0.25">
      <c r="A176" t="s">
        <v>525</v>
      </c>
      <c r="B176" t="s">
        <v>681</v>
      </c>
      <c r="C176" t="s">
        <v>695</v>
      </c>
      <c r="D176" t="s">
        <v>692</v>
      </c>
      <c r="E176" t="s">
        <v>678</v>
      </c>
      <c r="F176">
        <v>2014</v>
      </c>
      <c r="G176">
        <v>0.5</v>
      </c>
      <c r="H176">
        <f t="shared" si="2"/>
        <v>50</v>
      </c>
    </row>
    <row r="177" spans="1:8" x14ac:dyDescent="0.25">
      <c r="A177" t="s">
        <v>525</v>
      </c>
      <c r="B177" t="s">
        <v>681</v>
      </c>
      <c r="C177" t="s">
        <v>694</v>
      </c>
      <c r="D177" t="s">
        <v>692</v>
      </c>
      <c r="E177" t="s">
        <v>678</v>
      </c>
      <c r="F177">
        <v>2014</v>
      </c>
      <c r="G177">
        <v>0.5</v>
      </c>
      <c r="H177">
        <f t="shared" si="2"/>
        <v>50</v>
      </c>
    </row>
    <row r="178" spans="1:8" x14ac:dyDescent="0.25">
      <c r="A178" t="s">
        <v>525</v>
      </c>
      <c r="B178" t="s">
        <v>681</v>
      </c>
      <c r="C178" t="s">
        <v>693</v>
      </c>
      <c r="D178" t="s">
        <v>692</v>
      </c>
      <c r="E178" t="s">
        <v>678</v>
      </c>
      <c r="F178">
        <v>2014</v>
      </c>
      <c r="G178">
        <v>0.5</v>
      </c>
      <c r="H178">
        <f t="shared" si="2"/>
        <v>50</v>
      </c>
    </row>
    <row r="179" spans="1:8" x14ac:dyDescent="0.25">
      <c r="A179" t="s">
        <v>517</v>
      </c>
      <c r="B179" t="s">
        <v>681</v>
      </c>
      <c r="C179" t="s">
        <v>695</v>
      </c>
      <c r="D179" t="s">
        <v>692</v>
      </c>
      <c r="E179" t="s">
        <v>678</v>
      </c>
      <c r="F179">
        <v>2014</v>
      </c>
      <c r="G179">
        <v>0.25</v>
      </c>
      <c r="H179">
        <f t="shared" si="2"/>
        <v>25</v>
      </c>
    </row>
    <row r="180" spans="1:8" x14ac:dyDescent="0.25">
      <c r="A180" t="s">
        <v>517</v>
      </c>
      <c r="B180" t="s">
        <v>681</v>
      </c>
      <c r="C180" t="s">
        <v>694</v>
      </c>
      <c r="D180" t="s">
        <v>692</v>
      </c>
      <c r="E180" t="s">
        <v>678</v>
      </c>
      <c r="F180">
        <v>2014</v>
      </c>
      <c r="G180">
        <v>0.5</v>
      </c>
      <c r="H180">
        <f t="shared" si="2"/>
        <v>50</v>
      </c>
    </row>
    <row r="181" spans="1:8" x14ac:dyDescent="0.25">
      <c r="A181" t="s">
        <v>517</v>
      </c>
      <c r="B181" t="s">
        <v>681</v>
      </c>
      <c r="C181" t="s">
        <v>693</v>
      </c>
      <c r="D181" t="s">
        <v>692</v>
      </c>
      <c r="E181" t="s">
        <v>678</v>
      </c>
      <c r="F181">
        <v>2014</v>
      </c>
      <c r="G181">
        <v>0.5</v>
      </c>
      <c r="H181">
        <f t="shared" si="2"/>
        <v>50</v>
      </c>
    </row>
    <row r="182" spans="1:8" x14ac:dyDescent="0.25">
      <c r="A182" t="s">
        <v>99</v>
      </c>
      <c r="B182" t="s">
        <v>681</v>
      </c>
      <c r="C182" t="s">
        <v>695</v>
      </c>
      <c r="D182" t="s">
        <v>692</v>
      </c>
      <c r="E182" t="s">
        <v>678</v>
      </c>
      <c r="F182">
        <v>2014</v>
      </c>
      <c r="G182">
        <v>0.5</v>
      </c>
      <c r="H182">
        <f t="shared" si="2"/>
        <v>50</v>
      </c>
    </row>
    <row r="183" spans="1:8" x14ac:dyDescent="0.25">
      <c r="A183" t="s">
        <v>99</v>
      </c>
      <c r="B183" t="s">
        <v>681</v>
      </c>
      <c r="C183" t="s">
        <v>694</v>
      </c>
      <c r="D183" t="s">
        <v>692</v>
      </c>
      <c r="E183" t="s">
        <v>678</v>
      </c>
      <c r="F183">
        <v>2014</v>
      </c>
      <c r="G183">
        <v>0.5</v>
      </c>
      <c r="H183">
        <f t="shared" si="2"/>
        <v>50</v>
      </c>
    </row>
    <row r="184" spans="1:8" x14ac:dyDescent="0.25">
      <c r="A184" t="s">
        <v>99</v>
      </c>
      <c r="B184" t="s">
        <v>681</v>
      </c>
      <c r="C184" t="s">
        <v>693</v>
      </c>
      <c r="D184" t="s">
        <v>692</v>
      </c>
      <c r="E184" t="s">
        <v>678</v>
      </c>
      <c r="F184">
        <v>2014</v>
      </c>
      <c r="G184">
        <v>0.25</v>
      </c>
      <c r="H184">
        <f t="shared" si="2"/>
        <v>25</v>
      </c>
    </row>
    <row r="185" spans="1:8" x14ac:dyDescent="0.25">
      <c r="A185" t="s">
        <v>76</v>
      </c>
      <c r="B185" t="s">
        <v>681</v>
      </c>
      <c r="C185" t="s">
        <v>695</v>
      </c>
      <c r="D185" t="s">
        <v>692</v>
      </c>
      <c r="E185" t="s">
        <v>678</v>
      </c>
      <c r="F185">
        <v>2014</v>
      </c>
      <c r="G185">
        <v>0.5</v>
      </c>
      <c r="H185">
        <f t="shared" si="2"/>
        <v>50</v>
      </c>
    </row>
    <row r="186" spans="1:8" x14ac:dyDescent="0.25">
      <c r="A186" t="s">
        <v>76</v>
      </c>
      <c r="B186" t="s">
        <v>681</v>
      </c>
      <c r="C186" t="s">
        <v>694</v>
      </c>
      <c r="D186" t="s">
        <v>692</v>
      </c>
      <c r="E186" t="s">
        <v>678</v>
      </c>
      <c r="F186">
        <v>2014</v>
      </c>
      <c r="G186">
        <v>0.5</v>
      </c>
      <c r="H186">
        <f t="shared" si="2"/>
        <v>50</v>
      </c>
    </row>
    <row r="187" spans="1:8" x14ac:dyDescent="0.25">
      <c r="A187" t="s">
        <v>76</v>
      </c>
      <c r="B187" t="s">
        <v>681</v>
      </c>
      <c r="C187" t="s">
        <v>693</v>
      </c>
      <c r="D187" t="s">
        <v>692</v>
      </c>
      <c r="E187" t="s">
        <v>678</v>
      </c>
      <c r="F187">
        <v>2014</v>
      </c>
      <c r="G187">
        <v>0.5</v>
      </c>
      <c r="H187">
        <f t="shared" si="2"/>
        <v>50</v>
      </c>
    </row>
    <row r="188" spans="1:8" x14ac:dyDescent="0.25">
      <c r="A188" t="s">
        <v>100</v>
      </c>
      <c r="B188" t="s">
        <v>681</v>
      </c>
      <c r="C188" t="s">
        <v>695</v>
      </c>
      <c r="D188" t="s">
        <v>692</v>
      </c>
      <c r="E188" t="s">
        <v>678</v>
      </c>
      <c r="F188">
        <v>2014</v>
      </c>
      <c r="G188">
        <v>0.25</v>
      </c>
      <c r="H188">
        <f t="shared" si="2"/>
        <v>25</v>
      </c>
    </row>
    <row r="189" spans="1:8" x14ac:dyDescent="0.25">
      <c r="A189" t="s">
        <v>100</v>
      </c>
      <c r="B189" t="s">
        <v>681</v>
      </c>
      <c r="C189" t="s">
        <v>694</v>
      </c>
      <c r="D189" t="s">
        <v>692</v>
      </c>
      <c r="E189" t="s">
        <v>678</v>
      </c>
      <c r="F189">
        <v>2014</v>
      </c>
      <c r="G189">
        <v>0.5</v>
      </c>
      <c r="H189">
        <f t="shared" si="2"/>
        <v>50</v>
      </c>
    </row>
    <row r="190" spans="1:8" x14ac:dyDescent="0.25">
      <c r="A190" t="s">
        <v>100</v>
      </c>
      <c r="B190" t="s">
        <v>681</v>
      </c>
      <c r="C190" t="s">
        <v>693</v>
      </c>
      <c r="D190" t="s">
        <v>692</v>
      </c>
      <c r="E190" t="s">
        <v>678</v>
      </c>
      <c r="F190">
        <v>2014</v>
      </c>
      <c r="G190">
        <v>0.5</v>
      </c>
      <c r="H190">
        <f t="shared" si="2"/>
        <v>50</v>
      </c>
    </row>
    <row r="191" spans="1:8" x14ac:dyDescent="0.25">
      <c r="A191" t="s">
        <v>34</v>
      </c>
      <c r="B191" t="s">
        <v>681</v>
      </c>
      <c r="C191" t="s">
        <v>695</v>
      </c>
      <c r="D191" t="s">
        <v>692</v>
      </c>
      <c r="E191" t="s">
        <v>678</v>
      </c>
      <c r="F191">
        <v>2014</v>
      </c>
      <c r="G191">
        <v>0</v>
      </c>
      <c r="H191">
        <f t="shared" si="2"/>
        <v>0</v>
      </c>
    </row>
    <row r="192" spans="1:8" x14ac:dyDescent="0.25">
      <c r="A192" t="s">
        <v>34</v>
      </c>
      <c r="B192" t="s">
        <v>681</v>
      </c>
      <c r="C192" t="s">
        <v>694</v>
      </c>
      <c r="D192" t="s">
        <v>692</v>
      </c>
      <c r="E192" t="s">
        <v>678</v>
      </c>
      <c r="F192">
        <v>2014</v>
      </c>
      <c r="G192">
        <v>0</v>
      </c>
      <c r="H192">
        <f t="shared" si="2"/>
        <v>0</v>
      </c>
    </row>
    <row r="193" spans="1:8" x14ac:dyDescent="0.25">
      <c r="A193" t="s">
        <v>34</v>
      </c>
      <c r="B193" t="s">
        <v>681</v>
      </c>
      <c r="C193" t="s">
        <v>693</v>
      </c>
      <c r="D193" t="s">
        <v>692</v>
      </c>
      <c r="E193" t="s">
        <v>678</v>
      </c>
      <c r="F193">
        <v>2014</v>
      </c>
      <c r="G193">
        <v>0</v>
      </c>
      <c r="H193">
        <f t="shared" si="2"/>
        <v>0</v>
      </c>
    </row>
    <row r="194" spans="1:8" x14ac:dyDescent="0.25">
      <c r="A194" t="s">
        <v>37</v>
      </c>
      <c r="B194" t="s">
        <v>681</v>
      </c>
      <c r="C194" t="s">
        <v>695</v>
      </c>
      <c r="D194" t="s">
        <v>692</v>
      </c>
      <c r="E194" t="s">
        <v>678</v>
      </c>
      <c r="F194">
        <v>2014</v>
      </c>
      <c r="G194">
        <v>0.5</v>
      </c>
      <c r="H194">
        <f t="shared" ref="H194:H256" si="3">IF(G194=0.25,25,IF(G194=0,0,IF(G194=0.5,50,IF(G194=0.75,75,IF(G194=1,1,IF(G194&gt;1,G194))))))</f>
        <v>50</v>
      </c>
    </row>
    <row r="195" spans="1:8" x14ac:dyDescent="0.25">
      <c r="A195" t="s">
        <v>37</v>
      </c>
      <c r="B195" t="s">
        <v>681</v>
      </c>
      <c r="C195" t="s">
        <v>694</v>
      </c>
      <c r="D195" t="s">
        <v>692</v>
      </c>
      <c r="E195" t="s">
        <v>678</v>
      </c>
      <c r="F195">
        <v>2014</v>
      </c>
      <c r="G195">
        <v>0.5</v>
      </c>
      <c r="H195">
        <f t="shared" si="3"/>
        <v>50</v>
      </c>
    </row>
    <row r="196" spans="1:8" x14ac:dyDescent="0.25">
      <c r="A196" t="s">
        <v>37</v>
      </c>
      <c r="B196" t="s">
        <v>681</v>
      </c>
      <c r="C196" t="s">
        <v>693</v>
      </c>
      <c r="D196" t="s">
        <v>692</v>
      </c>
      <c r="E196" t="s">
        <v>678</v>
      </c>
      <c r="F196">
        <v>2014</v>
      </c>
      <c r="G196">
        <v>1</v>
      </c>
      <c r="H196">
        <f t="shared" si="3"/>
        <v>1</v>
      </c>
    </row>
    <row r="197" spans="1:8" x14ac:dyDescent="0.25">
      <c r="A197" t="s">
        <v>82</v>
      </c>
      <c r="B197" t="s">
        <v>681</v>
      </c>
      <c r="C197" t="s">
        <v>695</v>
      </c>
      <c r="D197" t="s">
        <v>692</v>
      </c>
      <c r="E197" t="s">
        <v>678</v>
      </c>
      <c r="F197">
        <v>2014</v>
      </c>
      <c r="G197">
        <v>0.75</v>
      </c>
      <c r="H197">
        <f t="shared" si="3"/>
        <v>75</v>
      </c>
    </row>
    <row r="198" spans="1:8" x14ac:dyDescent="0.25">
      <c r="A198" t="s">
        <v>82</v>
      </c>
      <c r="B198" t="s">
        <v>681</v>
      </c>
      <c r="C198" t="s">
        <v>694</v>
      </c>
      <c r="D198" t="s">
        <v>692</v>
      </c>
      <c r="E198" t="s">
        <v>678</v>
      </c>
      <c r="F198">
        <v>2014</v>
      </c>
      <c r="G198">
        <v>0.75</v>
      </c>
      <c r="H198">
        <f t="shared" si="3"/>
        <v>75</v>
      </c>
    </row>
    <row r="199" spans="1:8" x14ac:dyDescent="0.25">
      <c r="A199" t="s">
        <v>82</v>
      </c>
      <c r="B199" t="s">
        <v>681</v>
      </c>
      <c r="C199" t="s">
        <v>693</v>
      </c>
      <c r="D199" t="s">
        <v>692</v>
      </c>
      <c r="E199" t="s">
        <v>678</v>
      </c>
      <c r="F199">
        <v>2014</v>
      </c>
      <c r="G199">
        <v>0</v>
      </c>
      <c r="H199">
        <f t="shared" si="3"/>
        <v>0</v>
      </c>
    </row>
    <row r="200" spans="1:8" x14ac:dyDescent="0.25">
      <c r="A200" t="s">
        <v>145</v>
      </c>
      <c r="B200" t="s">
        <v>681</v>
      </c>
      <c r="C200" t="s">
        <v>695</v>
      </c>
      <c r="D200" t="s">
        <v>692</v>
      </c>
      <c r="E200" t="s">
        <v>678</v>
      </c>
      <c r="F200">
        <v>2014</v>
      </c>
      <c r="G200">
        <v>0.5</v>
      </c>
      <c r="H200">
        <f t="shared" si="3"/>
        <v>50</v>
      </c>
    </row>
    <row r="201" spans="1:8" x14ac:dyDescent="0.25">
      <c r="A201" t="s">
        <v>145</v>
      </c>
      <c r="B201" t="s">
        <v>681</v>
      </c>
      <c r="C201" t="s">
        <v>694</v>
      </c>
      <c r="D201" t="s">
        <v>692</v>
      </c>
      <c r="E201" t="s">
        <v>678</v>
      </c>
      <c r="F201">
        <v>2014</v>
      </c>
      <c r="G201">
        <v>0</v>
      </c>
      <c r="H201">
        <f t="shared" si="3"/>
        <v>0</v>
      </c>
    </row>
    <row r="202" spans="1:8" x14ac:dyDescent="0.25">
      <c r="A202" t="s">
        <v>145</v>
      </c>
      <c r="B202" t="s">
        <v>681</v>
      </c>
      <c r="C202" t="s">
        <v>693</v>
      </c>
      <c r="D202" t="s">
        <v>692</v>
      </c>
      <c r="E202" t="s">
        <v>678</v>
      </c>
      <c r="F202">
        <v>2014</v>
      </c>
      <c r="G202">
        <v>0</v>
      </c>
      <c r="H202">
        <f t="shared" si="3"/>
        <v>0</v>
      </c>
    </row>
    <row r="203" spans="1:8" x14ac:dyDescent="0.25">
      <c r="A203" t="s">
        <v>146</v>
      </c>
      <c r="B203" t="s">
        <v>681</v>
      </c>
      <c r="C203" t="s">
        <v>695</v>
      </c>
      <c r="D203" t="s">
        <v>692</v>
      </c>
      <c r="E203" t="s">
        <v>678</v>
      </c>
      <c r="F203">
        <v>2014</v>
      </c>
      <c r="G203">
        <v>0</v>
      </c>
      <c r="H203">
        <f t="shared" si="3"/>
        <v>0</v>
      </c>
    </row>
    <row r="204" spans="1:8" x14ac:dyDescent="0.25">
      <c r="A204" t="s">
        <v>146</v>
      </c>
      <c r="B204" t="s">
        <v>681</v>
      </c>
      <c r="C204" t="s">
        <v>694</v>
      </c>
      <c r="D204" t="s">
        <v>692</v>
      </c>
      <c r="E204" t="s">
        <v>678</v>
      </c>
      <c r="F204">
        <v>2014</v>
      </c>
      <c r="G204">
        <v>0.25</v>
      </c>
      <c r="H204">
        <f t="shared" si="3"/>
        <v>25</v>
      </c>
    </row>
    <row r="205" spans="1:8" x14ac:dyDescent="0.25">
      <c r="A205" t="s">
        <v>146</v>
      </c>
      <c r="B205" t="s">
        <v>681</v>
      </c>
      <c r="C205" t="s">
        <v>693</v>
      </c>
      <c r="D205" t="s">
        <v>692</v>
      </c>
      <c r="E205" t="s">
        <v>678</v>
      </c>
      <c r="F205">
        <v>2014</v>
      </c>
      <c r="G205">
        <v>0</v>
      </c>
      <c r="H205">
        <f t="shared" si="3"/>
        <v>0</v>
      </c>
    </row>
    <row r="206" spans="1:8" x14ac:dyDescent="0.25">
      <c r="A206" t="s">
        <v>84</v>
      </c>
      <c r="B206" t="s">
        <v>681</v>
      </c>
      <c r="C206" t="s">
        <v>695</v>
      </c>
      <c r="D206" t="s">
        <v>692</v>
      </c>
      <c r="E206" t="s">
        <v>678</v>
      </c>
      <c r="F206">
        <v>2014</v>
      </c>
      <c r="G206">
        <v>0</v>
      </c>
      <c r="H206">
        <f t="shared" si="3"/>
        <v>0</v>
      </c>
    </row>
    <row r="207" spans="1:8" x14ac:dyDescent="0.25">
      <c r="A207" t="s">
        <v>84</v>
      </c>
      <c r="B207" t="s">
        <v>681</v>
      </c>
      <c r="C207" t="s">
        <v>694</v>
      </c>
      <c r="D207" t="s">
        <v>692</v>
      </c>
      <c r="E207" t="s">
        <v>678</v>
      </c>
      <c r="F207">
        <v>2014</v>
      </c>
      <c r="G207">
        <v>0.5</v>
      </c>
      <c r="H207">
        <f t="shared" si="3"/>
        <v>50</v>
      </c>
    </row>
    <row r="208" spans="1:8" x14ac:dyDescent="0.25">
      <c r="A208" t="s">
        <v>84</v>
      </c>
      <c r="B208" t="s">
        <v>681</v>
      </c>
      <c r="C208" t="s">
        <v>693</v>
      </c>
      <c r="D208" t="s">
        <v>692</v>
      </c>
      <c r="E208" t="s">
        <v>678</v>
      </c>
      <c r="F208">
        <v>2014</v>
      </c>
      <c r="G208">
        <v>0.5</v>
      </c>
      <c r="H208">
        <f t="shared" si="3"/>
        <v>50</v>
      </c>
    </row>
    <row r="209" spans="1:8" x14ac:dyDescent="0.25">
      <c r="A209" t="s">
        <v>683</v>
      </c>
      <c r="B209" t="s">
        <v>681</v>
      </c>
      <c r="C209" t="s">
        <v>695</v>
      </c>
      <c r="D209" t="s">
        <v>692</v>
      </c>
      <c r="E209" t="s">
        <v>678</v>
      </c>
      <c r="F209">
        <v>2014</v>
      </c>
      <c r="G209">
        <v>0.25</v>
      </c>
      <c r="H209">
        <f t="shared" si="3"/>
        <v>25</v>
      </c>
    </row>
    <row r="210" spans="1:8" x14ac:dyDescent="0.25">
      <c r="A210" t="s">
        <v>683</v>
      </c>
      <c r="B210" t="s">
        <v>681</v>
      </c>
      <c r="C210" t="s">
        <v>694</v>
      </c>
      <c r="D210" t="s">
        <v>692</v>
      </c>
      <c r="E210" t="s">
        <v>678</v>
      </c>
      <c r="F210">
        <v>2014</v>
      </c>
      <c r="G210">
        <v>0.5</v>
      </c>
      <c r="H210">
        <f t="shared" si="3"/>
        <v>50</v>
      </c>
    </row>
    <row r="211" spans="1:8" x14ac:dyDescent="0.25">
      <c r="A211" t="s">
        <v>683</v>
      </c>
      <c r="B211" t="s">
        <v>681</v>
      </c>
      <c r="C211" t="s">
        <v>693</v>
      </c>
      <c r="D211" t="s">
        <v>692</v>
      </c>
      <c r="E211" t="s">
        <v>678</v>
      </c>
      <c r="F211">
        <v>2014</v>
      </c>
      <c r="G211">
        <v>0.5</v>
      </c>
      <c r="H211">
        <f t="shared" si="3"/>
        <v>50</v>
      </c>
    </row>
    <row r="212" spans="1:8" x14ac:dyDescent="0.25">
      <c r="A212" t="s">
        <v>102</v>
      </c>
      <c r="B212" t="s">
        <v>681</v>
      </c>
      <c r="C212" t="s">
        <v>695</v>
      </c>
      <c r="D212" t="s">
        <v>692</v>
      </c>
      <c r="E212" t="s">
        <v>678</v>
      </c>
      <c r="F212">
        <v>2014</v>
      </c>
      <c r="G212">
        <v>0.75</v>
      </c>
      <c r="H212">
        <f t="shared" si="3"/>
        <v>75</v>
      </c>
    </row>
    <row r="213" spans="1:8" x14ac:dyDescent="0.25">
      <c r="A213" t="s">
        <v>102</v>
      </c>
      <c r="B213" t="s">
        <v>681</v>
      </c>
      <c r="C213" t="s">
        <v>694</v>
      </c>
      <c r="D213" t="s">
        <v>692</v>
      </c>
      <c r="E213" t="s">
        <v>678</v>
      </c>
      <c r="F213">
        <v>2014</v>
      </c>
      <c r="G213">
        <v>0.75</v>
      </c>
      <c r="H213">
        <f t="shared" si="3"/>
        <v>75</v>
      </c>
    </row>
    <row r="214" spans="1:8" x14ac:dyDescent="0.25">
      <c r="A214" t="s">
        <v>102</v>
      </c>
      <c r="B214" t="s">
        <v>681</v>
      </c>
      <c r="C214" t="s">
        <v>693</v>
      </c>
      <c r="D214" t="s">
        <v>692</v>
      </c>
      <c r="E214" t="s">
        <v>678</v>
      </c>
      <c r="F214">
        <v>2014</v>
      </c>
      <c r="G214">
        <v>0.75</v>
      </c>
      <c r="H214">
        <f t="shared" si="3"/>
        <v>75</v>
      </c>
    </row>
    <row r="215" spans="1:8" x14ac:dyDescent="0.25">
      <c r="A215" t="s">
        <v>448</v>
      </c>
      <c r="B215" t="s">
        <v>681</v>
      </c>
      <c r="C215" t="s">
        <v>695</v>
      </c>
      <c r="D215" t="s">
        <v>692</v>
      </c>
      <c r="E215" t="s">
        <v>678</v>
      </c>
      <c r="F215">
        <v>2014</v>
      </c>
      <c r="G215">
        <v>0.5</v>
      </c>
      <c r="H215">
        <f t="shared" si="3"/>
        <v>50</v>
      </c>
    </row>
    <row r="216" spans="1:8" x14ac:dyDescent="0.25">
      <c r="A216" t="s">
        <v>448</v>
      </c>
      <c r="B216" t="s">
        <v>681</v>
      </c>
      <c r="C216" t="s">
        <v>694</v>
      </c>
      <c r="D216" t="s">
        <v>692</v>
      </c>
      <c r="E216" t="s">
        <v>678</v>
      </c>
      <c r="F216">
        <v>2014</v>
      </c>
      <c r="G216">
        <v>1</v>
      </c>
      <c r="H216">
        <f t="shared" si="3"/>
        <v>1</v>
      </c>
    </row>
    <row r="217" spans="1:8" x14ac:dyDescent="0.25">
      <c r="A217" t="s">
        <v>448</v>
      </c>
      <c r="B217" t="s">
        <v>681</v>
      </c>
      <c r="C217" t="s">
        <v>693</v>
      </c>
      <c r="D217" t="s">
        <v>692</v>
      </c>
      <c r="E217" t="s">
        <v>678</v>
      </c>
      <c r="F217">
        <v>2014</v>
      </c>
      <c r="G217">
        <v>1</v>
      </c>
      <c r="H217">
        <f t="shared" si="3"/>
        <v>1</v>
      </c>
    </row>
    <row r="218" spans="1:8" x14ac:dyDescent="0.25">
      <c r="A218" t="s">
        <v>443</v>
      </c>
      <c r="B218" t="s">
        <v>681</v>
      </c>
      <c r="C218" t="s">
        <v>695</v>
      </c>
      <c r="D218" t="s">
        <v>692</v>
      </c>
      <c r="E218" t="s">
        <v>678</v>
      </c>
      <c r="F218">
        <v>2014</v>
      </c>
      <c r="G218">
        <v>0.5</v>
      </c>
      <c r="H218">
        <f t="shared" si="3"/>
        <v>50</v>
      </c>
    </row>
    <row r="219" spans="1:8" x14ac:dyDescent="0.25">
      <c r="A219" t="s">
        <v>443</v>
      </c>
      <c r="B219" t="s">
        <v>681</v>
      </c>
      <c r="C219" t="s">
        <v>694</v>
      </c>
      <c r="D219" t="s">
        <v>692</v>
      </c>
      <c r="E219" t="s">
        <v>678</v>
      </c>
      <c r="F219">
        <v>2014</v>
      </c>
      <c r="G219">
        <v>0.25</v>
      </c>
      <c r="H219">
        <f t="shared" si="3"/>
        <v>25</v>
      </c>
    </row>
    <row r="220" spans="1:8" x14ac:dyDescent="0.25">
      <c r="A220" t="s">
        <v>443</v>
      </c>
      <c r="B220" t="s">
        <v>681</v>
      </c>
      <c r="C220" t="s">
        <v>693</v>
      </c>
      <c r="D220" t="s">
        <v>692</v>
      </c>
      <c r="E220" t="s">
        <v>678</v>
      </c>
      <c r="F220">
        <v>2014</v>
      </c>
      <c r="G220">
        <v>0.5</v>
      </c>
      <c r="H220">
        <f t="shared" si="3"/>
        <v>50</v>
      </c>
    </row>
    <row r="221" spans="1:8" x14ac:dyDescent="0.25">
      <c r="A221" t="s">
        <v>438</v>
      </c>
      <c r="B221" t="s">
        <v>681</v>
      </c>
      <c r="C221" t="s">
        <v>695</v>
      </c>
      <c r="D221" t="s">
        <v>692</v>
      </c>
      <c r="E221" t="s">
        <v>678</v>
      </c>
      <c r="F221">
        <v>2014</v>
      </c>
      <c r="G221">
        <v>0</v>
      </c>
      <c r="H221">
        <f t="shared" si="3"/>
        <v>0</v>
      </c>
    </row>
    <row r="222" spans="1:8" x14ac:dyDescent="0.25">
      <c r="A222" t="s">
        <v>438</v>
      </c>
      <c r="B222" t="s">
        <v>681</v>
      </c>
      <c r="C222" t="s">
        <v>694</v>
      </c>
      <c r="D222" t="s">
        <v>692</v>
      </c>
      <c r="E222" t="s">
        <v>678</v>
      </c>
      <c r="F222">
        <v>2014</v>
      </c>
      <c r="G222">
        <v>0.5</v>
      </c>
      <c r="H222">
        <f t="shared" si="3"/>
        <v>50</v>
      </c>
    </row>
    <row r="223" spans="1:8" x14ac:dyDescent="0.25">
      <c r="A223" t="s">
        <v>438</v>
      </c>
      <c r="B223" t="s">
        <v>681</v>
      </c>
      <c r="C223" t="s">
        <v>693</v>
      </c>
      <c r="D223" t="s">
        <v>692</v>
      </c>
      <c r="E223" t="s">
        <v>678</v>
      </c>
      <c r="F223">
        <v>2014</v>
      </c>
      <c r="G223">
        <v>0.25</v>
      </c>
      <c r="H223">
        <f t="shared" si="3"/>
        <v>25</v>
      </c>
    </row>
    <row r="224" spans="1:8" x14ac:dyDescent="0.25">
      <c r="A224" t="s">
        <v>44</v>
      </c>
      <c r="B224" t="s">
        <v>681</v>
      </c>
      <c r="C224" t="s">
        <v>695</v>
      </c>
      <c r="D224" t="s">
        <v>692</v>
      </c>
      <c r="E224" t="s">
        <v>678</v>
      </c>
      <c r="F224">
        <v>2014</v>
      </c>
      <c r="G224">
        <v>0.25</v>
      </c>
      <c r="H224">
        <f t="shared" si="3"/>
        <v>25</v>
      </c>
    </row>
    <row r="225" spans="1:8" x14ac:dyDescent="0.25">
      <c r="A225" t="s">
        <v>44</v>
      </c>
      <c r="B225" t="s">
        <v>681</v>
      </c>
      <c r="C225" t="s">
        <v>694</v>
      </c>
      <c r="D225" t="s">
        <v>692</v>
      </c>
      <c r="E225" t="s">
        <v>678</v>
      </c>
      <c r="F225">
        <v>2014</v>
      </c>
      <c r="G225">
        <v>0.25</v>
      </c>
      <c r="H225">
        <f t="shared" si="3"/>
        <v>25</v>
      </c>
    </row>
    <row r="226" spans="1:8" x14ac:dyDescent="0.25">
      <c r="A226" t="s">
        <v>44</v>
      </c>
      <c r="B226" t="s">
        <v>681</v>
      </c>
      <c r="C226" t="s">
        <v>693</v>
      </c>
      <c r="D226" t="s">
        <v>692</v>
      </c>
      <c r="E226" t="s">
        <v>678</v>
      </c>
      <c r="F226">
        <v>2014</v>
      </c>
      <c r="G226">
        <v>0.5</v>
      </c>
      <c r="H226">
        <f t="shared" si="3"/>
        <v>50</v>
      </c>
    </row>
    <row r="227" spans="1:8" x14ac:dyDescent="0.25">
      <c r="A227" t="s">
        <v>46</v>
      </c>
      <c r="B227" t="s">
        <v>681</v>
      </c>
      <c r="C227" t="s">
        <v>695</v>
      </c>
      <c r="D227" t="s">
        <v>692</v>
      </c>
      <c r="E227" t="s">
        <v>678</v>
      </c>
      <c r="F227">
        <v>2014</v>
      </c>
      <c r="G227">
        <v>1</v>
      </c>
      <c r="H227">
        <f t="shared" si="3"/>
        <v>1</v>
      </c>
    </row>
    <row r="228" spans="1:8" x14ac:dyDescent="0.25">
      <c r="A228" t="s">
        <v>46</v>
      </c>
      <c r="B228" t="s">
        <v>681</v>
      </c>
      <c r="C228" t="s">
        <v>694</v>
      </c>
      <c r="D228" t="s">
        <v>692</v>
      </c>
      <c r="E228" t="s">
        <v>678</v>
      </c>
      <c r="F228">
        <v>2014</v>
      </c>
      <c r="G228">
        <v>0.75</v>
      </c>
      <c r="H228">
        <f t="shared" si="3"/>
        <v>75</v>
      </c>
    </row>
    <row r="229" spans="1:8" x14ac:dyDescent="0.25">
      <c r="A229" t="s">
        <v>46</v>
      </c>
      <c r="B229" t="s">
        <v>681</v>
      </c>
      <c r="C229" t="s">
        <v>693</v>
      </c>
      <c r="D229" t="s">
        <v>692</v>
      </c>
      <c r="E229" t="s">
        <v>678</v>
      </c>
      <c r="F229">
        <v>2014</v>
      </c>
      <c r="G229">
        <v>1</v>
      </c>
      <c r="H229">
        <f t="shared" si="3"/>
        <v>1</v>
      </c>
    </row>
    <row r="230" spans="1:8" x14ac:dyDescent="0.25">
      <c r="A230" t="s">
        <v>48</v>
      </c>
      <c r="B230" t="s">
        <v>681</v>
      </c>
      <c r="C230" t="s">
        <v>695</v>
      </c>
      <c r="D230" t="s">
        <v>692</v>
      </c>
      <c r="E230" t="s">
        <v>678</v>
      </c>
      <c r="F230">
        <v>2014</v>
      </c>
      <c r="G230">
        <v>0.5</v>
      </c>
      <c r="H230">
        <f t="shared" si="3"/>
        <v>50</v>
      </c>
    </row>
    <row r="231" spans="1:8" x14ac:dyDescent="0.25">
      <c r="A231" t="s">
        <v>48</v>
      </c>
      <c r="B231" t="s">
        <v>681</v>
      </c>
      <c r="C231" t="s">
        <v>694</v>
      </c>
      <c r="D231" t="s">
        <v>692</v>
      </c>
      <c r="E231" t="s">
        <v>678</v>
      </c>
      <c r="F231">
        <v>2014</v>
      </c>
      <c r="G231">
        <v>0.25</v>
      </c>
      <c r="H231">
        <f t="shared" si="3"/>
        <v>25</v>
      </c>
    </row>
    <row r="232" spans="1:8" x14ac:dyDescent="0.25">
      <c r="A232" t="s">
        <v>48</v>
      </c>
      <c r="B232" t="s">
        <v>681</v>
      </c>
      <c r="C232" t="s">
        <v>693</v>
      </c>
      <c r="D232" t="s">
        <v>692</v>
      </c>
      <c r="E232" t="s">
        <v>678</v>
      </c>
      <c r="F232">
        <v>2014</v>
      </c>
      <c r="G232">
        <v>0.5</v>
      </c>
      <c r="H232">
        <f t="shared" si="3"/>
        <v>50</v>
      </c>
    </row>
    <row r="233" spans="1:8" x14ac:dyDescent="0.25">
      <c r="A233" t="s">
        <v>90</v>
      </c>
      <c r="B233" t="s">
        <v>681</v>
      </c>
      <c r="C233" t="s">
        <v>695</v>
      </c>
      <c r="D233" t="s">
        <v>692</v>
      </c>
      <c r="E233" t="s">
        <v>678</v>
      </c>
      <c r="F233">
        <v>2014</v>
      </c>
      <c r="G233">
        <v>0.5</v>
      </c>
      <c r="H233">
        <f t="shared" si="3"/>
        <v>50</v>
      </c>
    </row>
    <row r="234" spans="1:8" x14ac:dyDescent="0.25">
      <c r="A234" t="s">
        <v>90</v>
      </c>
      <c r="B234" t="s">
        <v>681</v>
      </c>
      <c r="C234" t="s">
        <v>694</v>
      </c>
      <c r="D234" t="s">
        <v>692</v>
      </c>
      <c r="E234" t="s">
        <v>678</v>
      </c>
      <c r="F234">
        <v>2014</v>
      </c>
      <c r="G234">
        <v>0.5</v>
      </c>
      <c r="H234">
        <f t="shared" si="3"/>
        <v>50</v>
      </c>
    </row>
    <row r="235" spans="1:8" x14ac:dyDescent="0.25">
      <c r="A235" t="s">
        <v>90</v>
      </c>
      <c r="B235" t="s">
        <v>681</v>
      </c>
      <c r="C235" t="s">
        <v>693</v>
      </c>
      <c r="D235" t="s">
        <v>692</v>
      </c>
      <c r="E235" t="s">
        <v>678</v>
      </c>
      <c r="F235">
        <v>2014</v>
      </c>
      <c r="G235">
        <v>0.5</v>
      </c>
      <c r="H235">
        <f t="shared" si="3"/>
        <v>50</v>
      </c>
    </row>
    <row r="236" spans="1:8" x14ac:dyDescent="0.25">
      <c r="A236" t="s">
        <v>104</v>
      </c>
      <c r="B236" t="s">
        <v>681</v>
      </c>
      <c r="C236" t="s">
        <v>695</v>
      </c>
      <c r="D236" t="s">
        <v>692</v>
      </c>
      <c r="E236" t="s">
        <v>678</v>
      </c>
      <c r="F236">
        <v>2014</v>
      </c>
      <c r="G236">
        <v>0.25</v>
      </c>
      <c r="H236">
        <f t="shared" si="3"/>
        <v>25</v>
      </c>
    </row>
    <row r="237" spans="1:8" x14ac:dyDescent="0.25">
      <c r="A237" t="s">
        <v>104</v>
      </c>
      <c r="B237" t="s">
        <v>681</v>
      </c>
      <c r="C237" t="s">
        <v>694</v>
      </c>
      <c r="D237" t="s">
        <v>692</v>
      </c>
      <c r="E237" t="s">
        <v>678</v>
      </c>
      <c r="F237">
        <v>2014</v>
      </c>
      <c r="G237">
        <v>0.5</v>
      </c>
      <c r="H237">
        <f t="shared" si="3"/>
        <v>50</v>
      </c>
    </row>
    <row r="238" spans="1:8" x14ac:dyDescent="0.25">
      <c r="A238" t="s">
        <v>104</v>
      </c>
      <c r="B238" t="s">
        <v>681</v>
      </c>
      <c r="C238" t="s">
        <v>693</v>
      </c>
      <c r="D238" t="s">
        <v>692</v>
      </c>
      <c r="E238" t="s">
        <v>678</v>
      </c>
      <c r="F238">
        <v>2014</v>
      </c>
      <c r="G238">
        <v>0.5</v>
      </c>
      <c r="H238">
        <f t="shared" si="3"/>
        <v>50</v>
      </c>
    </row>
    <row r="239" spans="1:8" x14ac:dyDescent="0.25">
      <c r="A239" t="s">
        <v>403</v>
      </c>
      <c r="B239" t="s">
        <v>681</v>
      </c>
      <c r="C239" t="s">
        <v>695</v>
      </c>
      <c r="D239" t="s">
        <v>692</v>
      </c>
      <c r="E239" t="s">
        <v>678</v>
      </c>
      <c r="F239">
        <v>2014</v>
      </c>
      <c r="G239">
        <v>1</v>
      </c>
      <c r="H239">
        <f t="shared" si="3"/>
        <v>1</v>
      </c>
    </row>
    <row r="240" spans="1:8" x14ac:dyDescent="0.25">
      <c r="A240" t="s">
        <v>403</v>
      </c>
      <c r="B240" t="s">
        <v>681</v>
      </c>
      <c r="C240" t="s">
        <v>694</v>
      </c>
      <c r="D240" t="s">
        <v>692</v>
      </c>
      <c r="E240" t="s">
        <v>678</v>
      </c>
      <c r="F240">
        <v>2014</v>
      </c>
      <c r="G240">
        <v>0.75</v>
      </c>
      <c r="H240">
        <f t="shared" si="3"/>
        <v>75</v>
      </c>
    </row>
    <row r="241" spans="1:8" x14ac:dyDescent="0.25">
      <c r="A241" t="s">
        <v>403</v>
      </c>
      <c r="B241" t="s">
        <v>681</v>
      </c>
      <c r="C241" t="s">
        <v>693</v>
      </c>
      <c r="D241" t="s">
        <v>692</v>
      </c>
      <c r="E241" t="s">
        <v>678</v>
      </c>
      <c r="F241">
        <v>2014</v>
      </c>
      <c r="G241">
        <v>0.5</v>
      </c>
      <c r="H241">
        <f t="shared" si="3"/>
        <v>50</v>
      </c>
    </row>
    <row r="242" spans="1:8" x14ac:dyDescent="0.25">
      <c r="A242" t="s">
        <v>148</v>
      </c>
      <c r="B242" t="s">
        <v>681</v>
      </c>
      <c r="C242" t="s">
        <v>695</v>
      </c>
      <c r="D242" t="s">
        <v>692</v>
      </c>
      <c r="E242" t="s">
        <v>678</v>
      </c>
      <c r="F242">
        <v>2014</v>
      </c>
      <c r="G242">
        <v>0.5</v>
      </c>
      <c r="H242">
        <f t="shared" si="3"/>
        <v>50</v>
      </c>
    </row>
    <row r="243" spans="1:8" x14ac:dyDescent="0.25">
      <c r="A243" t="s">
        <v>148</v>
      </c>
      <c r="B243" t="s">
        <v>681</v>
      </c>
      <c r="C243" t="s">
        <v>694</v>
      </c>
      <c r="D243" t="s">
        <v>692</v>
      </c>
      <c r="E243" t="s">
        <v>678</v>
      </c>
      <c r="F243">
        <v>2014</v>
      </c>
      <c r="G243">
        <v>0.5</v>
      </c>
      <c r="H243">
        <f t="shared" si="3"/>
        <v>50</v>
      </c>
    </row>
    <row r="244" spans="1:8" x14ac:dyDescent="0.25">
      <c r="A244" t="s">
        <v>148</v>
      </c>
      <c r="B244" t="s">
        <v>681</v>
      </c>
      <c r="C244" t="s">
        <v>693</v>
      </c>
      <c r="D244" t="s">
        <v>692</v>
      </c>
      <c r="E244" t="s">
        <v>678</v>
      </c>
      <c r="F244">
        <v>2014</v>
      </c>
      <c r="G244">
        <v>0.25</v>
      </c>
      <c r="H244">
        <f t="shared" si="3"/>
        <v>25</v>
      </c>
    </row>
    <row r="245" spans="1:8" x14ac:dyDescent="0.25">
      <c r="A245" t="s">
        <v>94</v>
      </c>
      <c r="B245" t="s">
        <v>681</v>
      </c>
      <c r="C245" t="s">
        <v>695</v>
      </c>
      <c r="D245" t="s">
        <v>692</v>
      </c>
      <c r="E245" t="s">
        <v>678</v>
      </c>
      <c r="F245">
        <v>2014</v>
      </c>
      <c r="G245">
        <v>0.25</v>
      </c>
      <c r="H245">
        <f t="shared" si="3"/>
        <v>25</v>
      </c>
    </row>
    <row r="246" spans="1:8" x14ac:dyDescent="0.25">
      <c r="A246" t="s">
        <v>94</v>
      </c>
      <c r="B246" t="s">
        <v>681</v>
      </c>
      <c r="C246" t="s">
        <v>694</v>
      </c>
      <c r="D246" t="s">
        <v>692</v>
      </c>
      <c r="E246" t="s">
        <v>678</v>
      </c>
      <c r="F246">
        <v>2014</v>
      </c>
      <c r="G246">
        <v>0.5</v>
      </c>
      <c r="H246">
        <f t="shared" si="3"/>
        <v>50</v>
      </c>
    </row>
    <row r="247" spans="1:8" x14ac:dyDescent="0.25">
      <c r="A247" t="s">
        <v>94</v>
      </c>
      <c r="B247" t="s">
        <v>681</v>
      </c>
      <c r="C247" t="s">
        <v>693</v>
      </c>
      <c r="D247" t="s">
        <v>692</v>
      </c>
      <c r="E247" t="s">
        <v>678</v>
      </c>
      <c r="F247">
        <v>2014</v>
      </c>
      <c r="G247">
        <v>0.25</v>
      </c>
      <c r="H247">
        <f t="shared" si="3"/>
        <v>25</v>
      </c>
    </row>
    <row r="248" spans="1:8" x14ac:dyDescent="0.25">
      <c r="A248" t="s">
        <v>52</v>
      </c>
      <c r="B248" t="s">
        <v>681</v>
      </c>
      <c r="C248" t="s">
        <v>695</v>
      </c>
      <c r="D248" t="s">
        <v>692</v>
      </c>
      <c r="E248" t="s">
        <v>678</v>
      </c>
      <c r="F248">
        <v>2014</v>
      </c>
      <c r="G248">
        <v>1</v>
      </c>
      <c r="H248">
        <f t="shared" si="3"/>
        <v>1</v>
      </c>
    </row>
    <row r="249" spans="1:8" x14ac:dyDescent="0.25">
      <c r="A249" t="s">
        <v>52</v>
      </c>
      <c r="B249" t="s">
        <v>681</v>
      </c>
      <c r="C249" t="s">
        <v>694</v>
      </c>
      <c r="D249" t="s">
        <v>692</v>
      </c>
      <c r="E249" t="s">
        <v>678</v>
      </c>
      <c r="F249">
        <v>2014</v>
      </c>
      <c r="G249">
        <v>0.5</v>
      </c>
      <c r="H249">
        <f t="shared" si="3"/>
        <v>50</v>
      </c>
    </row>
    <row r="250" spans="1:8" x14ac:dyDescent="0.25">
      <c r="A250" t="s">
        <v>52</v>
      </c>
      <c r="B250" t="s">
        <v>681</v>
      </c>
      <c r="C250" t="s">
        <v>693</v>
      </c>
      <c r="D250" t="s">
        <v>692</v>
      </c>
      <c r="E250" t="s">
        <v>678</v>
      </c>
      <c r="F250">
        <v>2014</v>
      </c>
      <c r="G250">
        <v>0.5</v>
      </c>
      <c r="H250">
        <f t="shared" si="3"/>
        <v>50</v>
      </c>
    </row>
    <row r="251" spans="1:8" x14ac:dyDescent="0.25">
      <c r="A251" t="s">
        <v>103</v>
      </c>
      <c r="B251" t="s">
        <v>681</v>
      </c>
      <c r="C251" t="s">
        <v>695</v>
      </c>
      <c r="D251" t="s">
        <v>692</v>
      </c>
      <c r="E251" t="s">
        <v>678</v>
      </c>
      <c r="F251">
        <v>2014</v>
      </c>
      <c r="G251">
        <v>0.25</v>
      </c>
      <c r="H251">
        <f t="shared" si="3"/>
        <v>25</v>
      </c>
    </row>
    <row r="252" spans="1:8" x14ac:dyDescent="0.25">
      <c r="A252" t="s">
        <v>103</v>
      </c>
      <c r="B252" t="s">
        <v>681</v>
      </c>
      <c r="C252" t="s">
        <v>694</v>
      </c>
      <c r="D252" t="s">
        <v>692</v>
      </c>
      <c r="E252" t="s">
        <v>678</v>
      </c>
      <c r="F252">
        <v>2014</v>
      </c>
      <c r="G252">
        <v>0.5</v>
      </c>
      <c r="H252">
        <f t="shared" si="3"/>
        <v>50</v>
      </c>
    </row>
    <row r="253" spans="1:8" x14ac:dyDescent="0.25">
      <c r="A253" t="s">
        <v>103</v>
      </c>
      <c r="B253" t="s">
        <v>681</v>
      </c>
      <c r="C253" t="s">
        <v>693</v>
      </c>
      <c r="D253" t="s">
        <v>692</v>
      </c>
      <c r="E253" t="s">
        <v>678</v>
      </c>
      <c r="F253">
        <v>2014</v>
      </c>
      <c r="G253">
        <v>0.25</v>
      </c>
      <c r="H253">
        <f t="shared" si="3"/>
        <v>25</v>
      </c>
    </row>
    <row r="254" spans="1:8" x14ac:dyDescent="0.25">
      <c r="A254" t="s">
        <v>646</v>
      </c>
      <c r="B254" t="s">
        <v>681</v>
      </c>
      <c r="C254" t="s">
        <v>680</v>
      </c>
      <c r="D254" t="s">
        <v>679</v>
      </c>
      <c r="E254" t="s">
        <v>678</v>
      </c>
      <c r="F254">
        <v>2019</v>
      </c>
      <c r="G254">
        <v>3</v>
      </c>
      <c r="H254">
        <f t="shared" si="3"/>
        <v>3</v>
      </c>
    </row>
    <row r="255" spans="1:8" x14ac:dyDescent="0.25">
      <c r="A255" t="s">
        <v>646</v>
      </c>
      <c r="B255" t="s">
        <v>681</v>
      </c>
      <c r="C255" t="s">
        <v>691</v>
      </c>
      <c r="D255" t="s">
        <v>679</v>
      </c>
      <c r="E255" t="s">
        <v>678</v>
      </c>
      <c r="F255">
        <v>2014</v>
      </c>
      <c r="G255">
        <v>25</v>
      </c>
      <c r="H255">
        <f t="shared" si="3"/>
        <v>25</v>
      </c>
    </row>
    <row r="256" spans="1:8" x14ac:dyDescent="0.25">
      <c r="A256" t="s">
        <v>645</v>
      </c>
      <c r="B256" t="s">
        <v>681</v>
      </c>
      <c r="C256" t="s">
        <v>691</v>
      </c>
      <c r="D256" t="s">
        <v>679</v>
      </c>
      <c r="E256" t="s">
        <v>678</v>
      </c>
      <c r="F256">
        <v>2014</v>
      </c>
      <c r="G256">
        <v>13</v>
      </c>
      <c r="H256">
        <f t="shared" si="3"/>
        <v>13</v>
      </c>
    </row>
    <row r="257" spans="1:8" x14ac:dyDescent="0.25">
      <c r="A257" t="s">
        <v>639</v>
      </c>
      <c r="B257" t="s">
        <v>681</v>
      </c>
      <c r="C257" t="s">
        <v>691</v>
      </c>
      <c r="D257" t="s">
        <v>679</v>
      </c>
      <c r="E257" t="s">
        <v>678</v>
      </c>
      <c r="F257">
        <v>2014</v>
      </c>
      <c r="G257">
        <v>24</v>
      </c>
      <c r="H257">
        <f t="shared" ref="H257:H301" si="4">IF(G257=0.25,25,IF(G257=0,0,IF(G257=0.5,50,IF(G257=0.75,75,IF(G257=1,1,IF(G257&gt;1,G257))))))</f>
        <v>24</v>
      </c>
    </row>
    <row r="258" spans="1:8" x14ac:dyDescent="0.25">
      <c r="A258" t="s">
        <v>620</v>
      </c>
      <c r="B258" t="s">
        <v>681</v>
      </c>
      <c r="C258" t="s">
        <v>680</v>
      </c>
      <c r="D258" t="s">
        <v>679</v>
      </c>
      <c r="E258" t="s">
        <v>678</v>
      </c>
      <c r="F258">
        <v>2019</v>
      </c>
      <c r="G258">
        <v>8</v>
      </c>
      <c r="H258">
        <f t="shared" si="4"/>
        <v>8</v>
      </c>
    </row>
    <row r="259" spans="1:8" x14ac:dyDescent="0.25">
      <c r="A259" t="s">
        <v>620</v>
      </c>
      <c r="B259" t="s">
        <v>681</v>
      </c>
      <c r="C259" t="s">
        <v>691</v>
      </c>
      <c r="D259" t="s">
        <v>679</v>
      </c>
      <c r="E259" t="s">
        <v>678</v>
      </c>
      <c r="F259">
        <v>2014</v>
      </c>
      <c r="G259">
        <v>6</v>
      </c>
      <c r="H259">
        <f t="shared" si="4"/>
        <v>6</v>
      </c>
    </row>
    <row r="260" spans="1:8" x14ac:dyDescent="0.25">
      <c r="A260" t="s">
        <v>599</v>
      </c>
      <c r="B260" t="s">
        <v>681</v>
      </c>
      <c r="C260" t="s">
        <v>691</v>
      </c>
      <c r="D260" t="s">
        <v>679</v>
      </c>
      <c r="E260" t="s">
        <v>678</v>
      </c>
      <c r="F260">
        <v>2014</v>
      </c>
      <c r="G260">
        <v>21</v>
      </c>
      <c r="H260">
        <f t="shared" si="4"/>
        <v>21</v>
      </c>
    </row>
    <row r="261" spans="1:8" x14ac:dyDescent="0.25">
      <c r="A261" t="s">
        <v>596</v>
      </c>
      <c r="B261" t="s">
        <v>681</v>
      </c>
      <c r="C261" t="s">
        <v>691</v>
      </c>
      <c r="D261" t="s">
        <v>679</v>
      </c>
      <c r="E261" t="s">
        <v>678</v>
      </c>
      <c r="F261">
        <v>2014</v>
      </c>
      <c r="G261">
        <v>32</v>
      </c>
      <c r="H261">
        <f t="shared" si="4"/>
        <v>32</v>
      </c>
    </row>
    <row r="262" spans="1:8" x14ac:dyDescent="0.25">
      <c r="A262" t="s">
        <v>586</v>
      </c>
      <c r="B262" t="s">
        <v>681</v>
      </c>
      <c r="C262" t="s">
        <v>680</v>
      </c>
      <c r="D262" t="s">
        <v>679</v>
      </c>
      <c r="E262" t="s">
        <v>678</v>
      </c>
      <c r="F262">
        <v>2019</v>
      </c>
      <c r="G262">
        <v>11</v>
      </c>
      <c r="H262">
        <f t="shared" si="4"/>
        <v>11</v>
      </c>
    </row>
    <row r="263" spans="1:8" x14ac:dyDescent="0.25">
      <c r="A263" t="s">
        <v>586</v>
      </c>
      <c r="B263" t="s">
        <v>681</v>
      </c>
      <c r="C263" t="s">
        <v>691</v>
      </c>
      <c r="D263" t="s">
        <v>679</v>
      </c>
      <c r="E263" t="s">
        <v>678</v>
      </c>
      <c r="F263">
        <v>2014</v>
      </c>
      <c r="G263">
        <v>30</v>
      </c>
      <c r="H263">
        <f t="shared" si="4"/>
        <v>30</v>
      </c>
    </row>
    <row r="264" spans="1:8" x14ac:dyDescent="0.25">
      <c r="A264" t="s">
        <v>583</v>
      </c>
      <c r="B264" t="s">
        <v>681</v>
      </c>
      <c r="C264" t="s">
        <v>680</v>
      </c>
      <c r="D264" t="s">
        <v>679</v>
      </c>
      <c r="E264" t="s">
        <v>678</v>
      </c>
      <c r="F264">
        <v>2019</v>
      </c>
      <c r="G264">
        <v>7</v>
      </c>
      <c r="H264">
        <f t="shared" si="4"/>
        <v>7</v>
      </c>
    </row>
    <row r="265" spans="1:8" x14ac:dyDescent="0.25">
      <c r="A265" t="s">
        <v>583</v>
      </c>
      <c r="B265" t="s">
        <v>681</v>
      </c>
      <c r="C265" t="s">
        <v>691</v>
      </c>
      <c r="D265" t="s">
        <v>679</v>
      </c>
      <c r="E265" t="s">
        <v>678</v>
      </c>
      <c r="F265">
        <v>2014</v>
      </c>
      <c r="G265">
        <v>26</v>
      </c>
      <c r="H265">
        <f t="shared" si="4"/>
        <v>26</v>
      </c>
    </row>
    <row r="266" spans="1:8" x14ac:dyDescent="0.25">
      <c r="A266" t="s">
        <v>570</v>
      </c>
      <c r="B266" t="s">
        <v>681</v>
      </c>
      <c r="C266" t="s">
        <v>680</v>
      </c>
      <c r="D266" t="s">
        <v>679</v>
      </c>
      <c r="E266" t="s">
        <v>678</v>
      </c>
      <c r="F266">
        <v>2019</v>
      </c>
      <c r="G266">
        <v>20</v>
      </c>
      <c r="H266">
        <f t="shared" si="4"/>
        <v>20</v>
      </c>
    </row>
    <row r="267" spans="1:8" x14ac:dyDescent="0.25">
      <c r="A267" t="s">
        <v>570</v>
      </c>
      <c r="B267" t="s">
        <v>681</v>
      </c>
      <c r="C267" t="s">
        <v>691</v>
      </c>
      <c r="D267" t="s">
        <v>679</v>
      </c>
      <c r="E267" t="s">
        <v>678</v>
      </c>
      <c r="F267">
        <v>2014</v>
      </c>
      <c r="G267">
        <v>22</v>
      </c>
      <c r="H267">
        <f t="shared" si="4"/>
        <v>22</v>
      </c>
    </row>
    <row r="268" spans="1:8" x14ac:dyDescent="0.25">
      <c r="A268" t="s">
        <v>568</v>
      </c>
      <c r="B268" t="s">
        <v>681</v>
      </c>
      <c r="C268" t="s">
        <v>691</v>
      </c>
      <c r="D268" t="s">
        <v>679</v>
      </c>
      <c r="E268" t="s">
        <v>678</v>
      </c>
      <c r="F268">
        <v>2014</v>
      </c>
      <c r="G268">
        <v>19</v>
      </c>
      <c r="H268">
        <f t="shared" si="4"/>
        <v>19</v>
      </c>
    </row>
    <row r="269" spans="1:8" x14ac:dyDescent="0.25">
      <c r="A269" t="s">
        <v>559</v>
      </c>
      <c r="B269" t="s">
        <v>681</v>
      </c>
      <c r="C269" t="s">
        <v>680</v>
      </c>
      <c r="D269" t="s">
        <v>679</v>
      </c>
      <c r="E269" t="s">
        <v>678</v>
      </c>
      <c r="F269">
        <v>2019</v>
      </c>
      <c r="G269">
        <v>9</v>
      </c>
      <c r="H269">
        <f t="shared" si="4"/>
        <v>9</v>
      </c>
    </row>
    <row r="270" spans="1:8" x14ac:dyDescent="0.25">
      <c r="A270" t="s">
        <v>559</v>
      </c>
      <c r="B270" t="s">
        <v>681</v>
      </c>
      <c r="C270" t="s">
        <v>691</v>
      </c>
      <c r="D270" t="s">
        <v>679</v>
      </c>
      <c r="E270" t="s">
        <v>678</v>
      </c>
      <c r="F270">
        <v>2014</v>
      </c>
      <c r="G270">
        <v>21</v>
      </c>
      <c r="H270">
        <f t="shared" si="4"/>
        <v>21</v>
      </c>
    </row>
    <row r="271" spans="1:8" x14ac:dyDescent="0.25">
      <c r="A271" t="s">
        <v>556</v>
      </c>
      <c r="B271" t="s">
        <v>681</v>
      </c>
      <c r="C271" t="s">
        <v>691</v>
      </c>
      <c r="D271" t="s">
        <v>679</v>
      </c>
      <c r="E271" t="s">
        <v>678</v>
      </c>
      <c r="F271">
        <v>2014</v>
      </c>
      <c r="G271">
        <v>22</v>
      </c>
      <c r="H271">
        <f t="shared" si="4"/>
        <v>22</v>
      </c>
    </row>
    <row r="272" spans="1:8" x14ac:dyDescent="0.25">
      <c r="A272" t="s">
        <v>550</v>
      </c>
      <c r="B272" t="s">
        <v>681</v>
      </c>
      <c r="C272" t="s">
        <v>691</v>
      </c>
      <c r="D272" t="s">
        <v>679</v>
      </c>
      <c r="E272" t="s">
        <v>678</v>
      </c>
      <c r="F272">
        <v>2014</v>
      </c>
      <c r="G272">
        <v>15</v>
      </c>
      <c r="H272">
        <f t="shared" si="4"/>
        <v>15</v>
      </c>
    </row>
    <row r="273" spans="1:8" x14ac:dyDescent="0.25">
      <c r="A273" t="s">
        <v>545</v>
      </c>
      <c r="B273" t="s">
        <v>681</v>
      </c>
      <c r="C273" t="s">
        <v>680</v>
      </c>
      <c r="D273" t="s">
        <v>679</v>
      </c>
      <c r="E273" t="s">
        <v>678</v>
      </c>
      <c r="F273">
        <v>2019</v>
      </c>
      <c r="G273">
        <v>5</v>
      </c>
      <c r="H273">
        <f t="shared" si="4"/>
        <v>5</v>
      </c>
    </row>
    <row r="274" spans="1:8" x14ac:dyDescent="0.25">
      <c r="A274" t="s">
        <v>545</v>
      </c>
      <c r="B274" t="s">
        <v>681</v>
      </c>
      <c r="C274" t="s">
        <v>691</v>
      </c>
      <c r="D274" t="s">
        <v>679</v>
      </c>
      <c r="E274" t="s">
        <v>678</v>
      </c>
      <c r="F274">
        <v>2014</v>
      </c>
      <c r="G274">
        <v>19</v>
      </c>
      <c r="H274">
        <f t="shared" si="4"/>
        <v>19</v>
      </c>
    </row>
    <row r="275" spans="1:8" x14ac:dyDescent="0.25">
      <c r="A275" t="s">
        <v>543</v>
      </c>
      <c r="B275" t="s">
        <v>681</v>
      </c>
      <c r="C275" t="s">
        <v>680</v>
      </c>
      <c r="D275" t="s">
        <v>679</v>
      </c>
      <c r="E275" t="s">
        <v>678</v>
      </c>
      <c r="F275">
        <v>2019</v>
      </c>
      <c r="G275">
        <v>9</v>
      </c>
      <c r="H275">
        <f t="shared" si="4"/>
        <v>9</v>
      </c>
    </row>
    <row r="276" spans="1:8" x14ac:dyDescent="0.25">
      <c r="A276" t="s">
        <v>543</v>
      </c>
      <c r="B276" t="s">
        <v>681</v>
      </c>
      <c r="C276" t="s">
        <v>691</v>
      </c>
      <c r="D276" t="s">
        <v>679</v>
      </c>
      <c r="E276" t="s">
        <v>678</v>
      </c>
      <c r="F276">
        <v>2014</v>
      </c>
      <c r="G276">
        <v>15</v>
      </c>
      <c r="H276">
        <f t="shared" si="4"/>
        <v>15</v>
      </c>
    </row>
    <row r="277" spans="1:8" x14ac:dyDescent="0.25">
      <c r="A277" t="s">
        <v>86</v>
      </c>
      <c r="B277" t="s">
        <v>681</v>
      </c>
      <c r="C277" t="s">
        <v>680</v>
      </c>
      <c r="D277" t="s">
        <v>679</v>
      </c>
      <c r="E277" t="s">
        <v>678</v>
      </c>
      <c r="F277">
        <v>2019</v>
      </c>
      <c r="G277">
        <v>18</v>
      </c>
      <c r="H277">
        <f t="shared" si="4"/>
        <v>18</v>
      </c>
    </row>
    <row r="278" spans="1:8" x14ac:dyDescent="0.25">
      <c r="A278" t="s">
        <v>515</v>
      </c>
      <c r="B278" t="s">
        <v>681</v>
      </c>
      <c r="C278" t="s">
        <v>691</v>
      </c>
      <c r="D278" t="s">
        <v>679</v>
      </c>
      <c r="E278" t="s">
        <v>678</v>
      </c>
      <c r="F278">
        <v>2014</v>
      </c>
      <c r="G278">
        <v>22</v>
      </c>
      <c r="H278">
        <f t="shared" si="4"/>
        <v>22</v>
      </c>
    </row>
    <row r="279" spans="1:8" x14ac:dyDescent="0.25">
      <c r="A279" t="s">
        <v>118</v>
      </c>
      <c r="B279" t="s">
        <v>681</v>
      </c>
      <c r="C279" t="s">
        <v>680</v>
      </c>
      <c r="D279" t="s">
        <v>679</v>
      </c>
      <c r="E279" t="s">
        <v>678</v>
      </c>
      <c r="F279">
        <v>2019</v>
      </c>
      <c r="G279">
        <v>5</v>
      </c>
      <c r="H279">
        <f t="shared" si="4"/>
        <v>5</v>
      </c>
    </row>
    <row r="280" spans="1:8" x14ac:dyDescent="0.25">
      <c r="A280" t="s">
        <v>118</v>
      </c>
      <c r="B280" t="s">
        <v>681</v>
      </c>
      <c r="C280" t="s">
        <v>691</v>
      </c>
      <c r="D280" t="s">
        <v>679</v>
      </c>
      <c r="E280" t="s">
        <v>678</v>
      </c>
      <c r="F280">
        <v>2014</v>
      </c>
      <c r="G280">
        <v>47</v>
      </c>
      <c r="H280">
        <f t="shared" si="4"/>
        <v>47</v>
      </c>
    </row>
    <row r="281" spans="1:8" x14ac:dyDescent="0.25">
      <c r="A281" t="s">
        <v>484</v>
      </c>
      <c r="B281" t="s">
        <v>681</v>
      </c>
      <c r="C281" t="s">
        <v>680</v>
      </c>
      <c r="D281" t="s">
        <v>679</v>
      </c>
      <c r="E281" t="s">
        <v>678</v>
      </c>
      <c r="F281">
        <v>2019</v>
      </c>
      <c r="G281">
        <v>6</v>
      </c>
      <c r="H281">
        <f t="shared" si="4"/>
        <v>6</v>
      </c>
    </row>
    <row r="282" spans="1:8" x14ac:dyDescent="0.25">
      <c r="A282" t="s">
        <v>484</v>
      </c>
      <c r="B282" t="s">
        <v>681</v>
      </c>
      <c r="C282" t="s">
        <v>691</v>
      </c>
      <c r="D282" t="s">
        <v>679</v>
      </c>
      <c r="E282" t="s">
        <v>678</v>
      </c>
      <c r="F282">
        <v>2014</v>
      </c>
      <c r="G282">
        <v>25</v>
      </c>
      <c r="H282">
        <f t="shared" si="4"/>
        <v>25</v>
      </c>
    </row>
    <row r="283" spans="1:8" x14ac:dyDescent="0.25">
      <c r="A283" t="s">
        <v>481</v>
      </c>
      <c r="B283" t="s">
        <v>681</v>
      </c>
      <c r="C283" t="s">
        <v>680</v>
      </c>
      <c r="D283" t="s">
        <v>679</v>
      </c>
      <c r="E283" t="s">
        <v>678</v>
      </c>
      <c r="F283">
        <v>2019</v>
      </c>
      <c r="G283">
        <v>8</v>
      </c>
      <c r="H283">
        <f t="shared" si="4"/>
        <v>8</v>
      </c>
    </row>
    <row r="284" spans="1:8" x14ac:dyDescent="0.25">
      <c r="A284" t="s">
        <v>481</v>
      </c>
      <c r="B284" t="s">
        <v>681</v>
      </c>
      <c r="C284" t="s">
        <v>691</v>
      </c>
      <c r="D284" t="s">
        <v>679</v>
      </c>
      <c r="E284" t="s">
        <v>678</v>
      </c>
      <c r="F284">
        <v>2014</v>
      </c>
      <c r="G284">
        <v>33</v>
      </c>
      <c r="H284">
        <f t="shared" si="4"/>
        <v>33</v>
      </c>
    </row>
    <row r="285" spans="1:8" x14ac:dyDescent="0.25">
      <c r="A285" t="s">
        <v>476</v>
      </c>
      <c r="B285" t="s">
        <v>681</v>
      </c>
      <c r="C285" t="s">
        <v>680</v>
      </c>
      <c r="D285" t="s">
        <v>679</v>
      </c>
      <c r="E285" t="s">
        <v>678</v>
      </c>
      <c r="F285">
        <v>2019</v>
      </c>
      <c r="G285">
        <v>10</v>
      </c>
      <c r="H285">
        <f t="shared" si="4"/>
        <v>10</v>
      </c>
    </row>
    <row r="286" spans="1:8" x14ac:dyDescent="0.25">
      <c r="A286" t="s">
        <v>476</v>
      </c>
      <c r="B286" t="s">
        <v>681</v>
      </c>
      <c r="C286" t="s">
        <v>691</v>
      </c>
      <c r="D286" t="s">
        <v>679</v>
      </c>
      <c r="E286" t="s">
        <v>678</v>
      </c>
      <c r="F286">
        <v>2014</v>
      </c>
      <c r="G286">
        <v>27</v>
      </c>
      <c r="H286">
        <f t="shared" si="4"/>
        <v>27</v>
      </c>
    </row>
    <row r="287" spans="1:8" x14ac:dyDescent="0.25">
      <c r="A287" t="s">
        <v>467</v>
      </c>
      <c r="B287" t="s">
        <v>681</v>
      </c>
      <c r="C287" t="s">
        <v>680</v>
      </c>
      <c r="D287" t="s">
        <v>679</v>
      </c>
      <c r="E287" t="s">
        <v>678</v>
      </c>
      <c r="F287">
        <v>2019</v>
      </c>
      <c r="G287">
        <v>8</v>
      </c>
      <c r="H287">
        <f t="shared" si="4"/>
        <v>8</v>
      </c>
    </row>
    <row r="288" spans="1:8" x14ac:dyDescent="0.25">
      <c r="A288" t="s">
        <v>467</v>
      </c>
      <c r="B288" t="s">
        <v>681</v>
      </c>
      <c r="C288" t="s">
        <v>691</v>
      </c>
      <c r="D288" t="s">
        <v>679</v>
      </c>
      <c r="E288" t="s">
        <v>678</v>
      </c>
      <c r="F288">
        <v>2014</v>
      </c>
      <c r="G288">
        <v>13</v>
      </c>
      <c r="H288">
        <f t="shared" si="4"/>
        <v>13</v>
      </c>
    </row>
    <row r="289" spans="1:8" x14ac:dyDescent="0.25">
      <c r="A289" t="s">
        <v>464</v>
      </c>
      <c r="B289" t="s">
        <v>681</v>
      </c>
      <c r="C289" t="s">
        <v>691</v>
      </c>
      <c r="D289" t="s">
        <v>679</v>
      </c>
      <c r="E289" t="s">
        <v>678</v>
      </c>
      <c r="F289">
        <v>2014</v>
      </c>
      <c r="G289">
        <v>19</v>
      </c>
      <c r="H289">
        <f t="shared" si="4"/>
        <v>19</v>
      </c>
    </row>
    <row r="290" spans="1:8" x14ac:dyDescent="0.25">
      <c r="A290" t="s">
        <v>440</v>
      </c>
      <c r="B290" t="s">
        <v>681</v>
      </c>
      <c r="C290" t="s">
        <v>691</v>
      </c>
      <c r="D290" t="s">
        <v>679</v>
      </c>
      <c r="E290" t="s">
        <v>678</v>
      </c>
      <c r="F290">
        <v>2014</v>
      </c>
      <c r="G290">
        <v>23</v>
      </c>
      <c r="H290">
        <f t="shared" si="4"/>
        <v>23</v>
      </c>
    </row>
    <row r="291" spans="1:8" x14ac:dyDescent="0.25">
      <c r="A291" t="s">
        <v>431</v>
      </c>
      <c r="B291" t="s">
        <v>681</v>
      </c>
      <c r="C291" t="s">
        <v>680</v>
      </c>
      <c r="D291" t="s">
        <v>679</v>
      </c>
      <c r="E291" t="s">
        <v>678</v>
      </c>
      <c r="F291">
        <v>2019</v>
      </c>
      <c r="G291">
        <v>10</v>
      </c>
      <c r="H291">
        <f t="shared" si="4"/>
        <v>10</v>
      </c>
    </row>
    <row r="292" spans="1:8" x14ac:dyDescent="0.25">
      <c r="A292" t="s">
        <v>431</v>
      </c>
      <c r="B292" t="s">
        <v>681</v>
      </c>
      <c r="C292" t="s">
        <v>691</v>
      </c>
      <c r="D292" t="s">
        <v>679</v>
      </c>
      <c r="E292" t="s">
        <v>678</v>
      </c>
      <c r="F292">
        <v>2014</v>
      </c>
      <c r="G292">
        <v>13</v>
      </c>
      <c r="H292">
        <f t="shared" si="4"/>
        <v>13</v>
      </c>
    </row>
    <row r="293" spans="1:8" x14ac:dyDescent="0.25">
      <c r="A293" t="s">
        <v>423</v>
      </c>
      <c r="B293" t="s">
        <v>681</v>
      </c>
      <c r="C293" t="s">
        <v>680</v>
      </c>
      <c r="D293" t="s">
        <v>679</v>
      </c>
      <c r="E293" t="s">
        <v>678</v>
      </c>
      <c r="F293">
        <v>2019</v>
      </c>
      <c r="G293">
        <v>10</v>
      </c>
      <c r="H293">
        <f t="shared" si="4"/>
        <v>10</v>
      </c>
    </row>
    <row r="294" spans="1:8" x14ac:dyDescent="0.25">
      <c r="A294" t="s">
        <v>423</v>
      </c>
      <c r="B294" t="s">
        <v>681</v>
      </c>
      <c r="C294" t="s">
        <v>691</v>
      </c>
      <c r="D294" t="s">
        <v>679</v>
      </c>
      <c r="E294" t="s">
        <v>678</v>
      </c>
      <c r="F294">
        <v>2014</v>
      </c>
      <c r="G294">
        <v>28</v>
      </c>
      <c r="H294">
        <f t="shared" si="4"/>
        <v>28</v>
      </c>
    </row>
    <row r="295" spans="1:8" x14ac:dyDescent="0.25">
      <c r="A295" t="s">
        <v>421</v>
      </c>
      <c r="B295" t="s">
        <v>681</v>
      </c>
      <c r="C295" t="s">
        <v>680</v>
      </c>
      <c r="D295" t="s">
        <v>679</v>
      </c>
      <c r="E295" t="s">
        <v>678</v>
      </c>
      <c r="F295">
        <v>2019</v>
      </c>
      <c r="G295">
        <v>15</v>
      </c>
      <c r="H295">
        <f t="shared" si="4"/>
        <v>15</v>
      </c>
    </row>
    <row r="296" spans="1:8" x14ac:dyDescent="0.25">
      <c r="A296" t="s">
        <v>421</v>
      </c>
      <c r="B296" t="s">
        <v>681</v>
      </c>
      <c r="C296" t="s">
        <v>691</v>
      </c>
      <c r="D296" t="s">
        <v>679</v>
      </c>
      <c r="E296" t="s">
        <v>678</v>
      </c>
      <c r="F296">
        <v>2014</v>
      </c>
      <c r="G296">
        <v>10</v>
      </c>
      <c r="H296">
        <f t="shared" si="4"/>
        <v>10</v>
      </c>
    </row>
    <row r="297" spans="1:8" x14ac:dyDescent="0.25">
      <c r="A297" t="s">
        <v>91</v>
      </c>
      <c r="B297" t="s">
        <v>681</v>
      </c>
      <c r="C297" t="s">
        <v>680</v>
      </c>
      <c r="D297" t="s">
        <v>679</v>
      </c>
      <c r="E297" t="s">
        <v>678</v>
      </c>
      <c r="F297">
        <v>2019</v>
      </c>
      <c r="G297">
        <v>13</v>
      </c>
      <c r="H297">
        <f t="shared" si="4"/>
        <v>13</v>
      </c>
    </row>
    <row r="298" spans="1:8" x14ac:dyDescent="0.25">
      <c r="A298" t="s">
        <v>91</v>
      </c>
      <c r="B298" t="s">
        <v>681</v>
      </c>
      <c r="C298" t="s">
        <v>691</v>
      </c>
      <c r="D298" t="s">
        <v>679</v>
      </c>
      <c r="E298" t="s">
        <v>678</v>
      </c>
      <c r="F298">
        <v>2014</v>
      </c>
      <c r="G298">
        <v>42</v>
      </c>
      <c r="H298">
        <f t="shared" si="4"/>
        <v>42</v>
      </c>
    </row>
    <row r="299" spans="1:8" x14ac:dyDescent="0.25">
      <c r="A299" t="s">
        <v>400</v>
      </c>
      <c r="B299" t="s">
        <v>681</v>
      </c>
      <c r="C299" t="s">
        <v>680</v>
      </c>
      <c r="D299" t="s">
        <v>679</v>
      </c>
      <c r="E299" t="s">
        <v>678</v>
      </c>
      <c r="F299">
        <v>2019</v>
      </c>
      <c r="G299">
        <v>10</v>
      </c>
      <c r="H299">
        <f t="shared" si="4"/>
        <v>10</v>
      </c>
    </row>
    <row r="300" spans="1:8" x14ac:dyDescent="0.25">
      <c r="A300" t="s">
        <v>400</v>
      </c>
      <c r="B300" t="s">
        <v>681</v>
      </c>
      <c r="C300" t="s">
        <v>691</v>
      </c>
      <c r="D300" t="s">
        <v>679</v>
      </c>
      <c r="E300" t="s">
        <v>678</v>
      </c>
      <c r="F300">
        <v>2014</v>
      </c>
      <c r="G300">
        <v>29</v>
      </c>
      <c r="H300">
        <f t="shared" si="4"/>
        <v>29</v>
      </c>
    </row>
    <row r="301" spans="1:8" x14ac:dyDescent="0.25">
      <c r="A301" t="s">
        <v>398</v>
      </c>
      <c r="B301" t="s">
        <v>681</v>
      </c>
      <c r="C301" t="s">
        <v>680</v>
      </c>
      <c r="D301" t="s">
        <v>679</v>
      </c>
      <c r="E301" t="s">
        <v>678</v>
      </c>
      <c r="F301">
        <v>2019</v>
      </c>
      <c r="G301">
        <v>11</v>
      </c>
      <c r="H301">
        <f t="shared" si="4"/>
        <v>11</v>
      </c>
    </row>
    <row r="302" spans="1:8" x14ac:dyDescent="0.25">
      <c r="A302" t="s">
        <v>398</v>
      </c>
      <c r="B302" t="s">
        <v>681</v>
      </c>
      <c r="C302" t="s">
        <v>691</v>
      </c>
      <c r="D302" t="s">
        <v>679</v>
      </c>
      <c r="E302" t="s">
        <v>678</v>
      </c>
      <c r="F302">
        <v>2014</v>
      </c>
      <c r="G302">
        <v>36</v>
      </c>
      <c r="H302">
        <f t="shared" ref="H302:H344" si="5">IF(G302=0.25,25,IF(G302=0,0,IF(G302=0.5,50,IF(G302=0.75,75,IF(G302=1,1,IF(G302&gt;1,G302))))))</f>
        <v>36</v>
      </c>
    </row>
    <row r="303" spans="1:8" x14ac:dyDescent="0.25">
      <c r="A303" t="s">
        <v>96</v>
      </c>
      <c r="B303" t="s">
        <v>681</v>
      </c>
      <c r="C303" t="s">
        <v>680</v>
      </c>
      <c r="D303" t="s">
        <v>679</v>
      </c>
      <c r="E303" t="s">
        <v>678</v>
      </c>
      <c r="F303">
        <v>2019</v>
      </c>
      <c r="G303">
        <v>30</v>
      </c>
      <c r="H303">
        <f t="shared" si="5"/>
        <v>30</v>
      </c>
    </row>
    <row r="304" spans="1:8" x14ac:dyDescent="0.25">
      <c r="A304" t="s">
        <v>96</v>
      </c>
      <c r="B304" t="s">
        <v>681</v>
      </c>
      <c r="C304" t="s">
        <v>691</v>
      </c>
      <c r="D304" t="s">
        <v>679</v>
      </c>
      <c r="E304" t="s">
        <v>678</v>
      </c>
      <c r="F304">
        <v>2014</v>
      </c>
      <c r="G304">
        <v>31</v>
      </c>
      <c r="H304">
        <f t="shared" si="5"/>
        <v>31</v>
      </c>
    </row>
    <row r="305" spans="1:8" x14ac:dyDescent="0.25">
      <c r="A305" t="s">
        <v>0</v>
      </c>
      <c r="B305" t="s">
        <v>681</v>
      </c>
      <c r="C305" t="s">
        <v>680</v>
      </c>
      <c r="D305" t="s">
        <v>679</v>
      </c>
      <c r="E305" t="s">
        <v>678</v>
      </c>
      <c r="F305">
        <v>2019</v>
      </c>
      <c r="G305">
        <v>48</v>
      </c>
      <c r="H305">
        <f t="shared" si="5"/>
        <v>48</v>
      </c>
    </row>
    <row r="306" spans="1:8" x14ac:dyDescent="0.25">
      <c r="A306" t="s">
        <v>138</v>
      </c>
      <c r="B306" t="s">
        <v>681</v>
      </c>
      <c r="C306" t="s">
        <v>680</v>
      </c>
      <c r="D306" t="s">
        <v>679</v>
      </c>
      <c r="E306" t="s">
        <v>678</v>
      </c>
      <c r="F306">
        <v>2019</v>
      </c>
      <c r="G306">
        <v>12</v>
      </c>
      <c r="H306">
        <f t="shared" si="5"/>
        <v>12</v>
      </c>
    </row>
    <row r="307" spans="1:8" x14ac:dyDescent="0.25">
      <c r="A307" t="s">
        <v>55</v>
      </c>
      <c r="B307" t="s">
        <v>681</v>
      </c>
      <c r="C307" t="s">
        <v>680</v>
      </c>
      <c r="D307" t="s">
        <v>679</v>
      </c>
      <c r="E307" t="s">
        <v>678</v>
      </c>
      <c r="F307">
        <v>2019</v>
      </c>
      <c r="G307">
        <v>10</v>
      </c>
      <c r="H307">
        <f t="shared" si="5"/>
        <v>10</v>
      </c>
    </row>
    <row r="308" spans="1:8" x14ac:dyDescent="0.25">
      <c r="A308" t="s">
        <v>55</v>
      </c>
      <c r="B308" t="s">
        <v>681</v>
      </c>
      <c r="C308" t="s">
        <v>691</v>
      </c>
      <c r="D308" t="s">
        <v>679</v>
      </c>
      <c r="E308" t="s">
        <v>678</v>
      </c>
      <c r="F308">
        <v>2014</v>
      </c>
      <c r="G308">
        <v>10</v>
      </c>
      <c r="H308">
        <f t="shared" si="5"/>
        <v>10</v>
      </c>
    </row>
    <row r="309" spans="1:8" x14ac:dyDescent="0.25">
      <c r="A309" t="s">
        <v>56</v>
      </c>
      <c r="B309" t="s">
        <v>681</v>
      </c>
      <c r="C309" t="s">
        <v>680</v>
      </c>
      <c r="D309" t="s">
        <v>679</v>
      </c>
      <c r="E309" t="s">
        <v>678</v>
      </c>
      <c r="F309">
        <v>2019</v>
      </c>
      <c r="G309">
        <v>28</v>
      </c>
      <c r="H309">
        <f t="shared" si="5"/>
        <v>28</v>
      </c>
    </row>
    <row r="310" spans="1:8" x14ac:dyDescent="0.25">
      <c r="A310" t="s">
        <v>56</v>
      </c>
      <c r="B310" t="s">
        <v>681</v>
      </c>
      <c r="C310" t="s">
        <v>691</v>
      </c>
      <c r="D310" t="s">
        <v>679</v>
      </c>
      <c r="E310" t="s">
        <v>678</v>
      </c>
      <c r="F310">
        <v>2014</v>
      </c>
      <c r="G310">
        <v>14</v>
      </c>
      <c r="H310">
        <f t="shared" si="5"/>
        <v>14</v>
      </c>
    </row>
    <row r="311" spans="1:8" x14ac:dyDescent="0.25">
      <c r="A311" t="s">
        <v>58</v>
      </c>
      <c r="B311" t="s">
        <v>681</v>
      </c>
      <c r="C311" t="s">
        <v>680</v>
      </c>
      <c r="D311" t="s">
        <v>679</v>
      </c>
      <c r="E311" t="s">
        <v>678</v>
      </c>
      <c r="F311">
        <v>2019</v>
      </c>
      <c r="G311">
        <v>28</v>
      </c>
      <c r="H311">
        <f t="shared" si="5"/>
        <v>28</v>
      </c>
    </row>
    <row r="312" spans="1:8" x14ac:dyDescent="0.25">
      <c r="A312" t="s">
        <v>58</v>
      </c>
      <c r="B312" t="s">
        <v>681</v>
      </c>
      <c r="C312" t="s">
        <v>691</v>
      </c>
      <c r="D312" t="s">
        <v>679</v>
      </c>
      <c r="E312" t="s">
        <v>678</v>
      </c>
      <c r="F312">
        <v>2014</v>
      </c>
      <c r="G312">
        <v>53</v>
      </c>
      <c r="H312">
        <f t="shared" si="5"/>
        <v>53</v>
      </c>
    </row>
    <row r="313" spans="1:8" x14ac:dyDescent="0.25">
      <c r="A313" t="s">
        <v>97</v>
      </c>
      <c r="B313" t="s">
        <v>681</v>
      </c>
      <c r="C313" t="s">
        <v>680</v>
      </c>
      <c r="D313" t="s">
        <v>679</v>
      </c>
      <c r="E313" t="s">
        <v>678</v>
      </c>
      <c r="F313">
        <v>2019</v>
      </c>
      <c r="G313">
        <v>4</v>
      </c>
      <c r="H313">
        <f t="shared" si="5"/>
        <v>4</v>
      </c>
    </row>
    <row r="314" spans="1:8" x14ac:dyDescent="0.25">
      <c r="A314" t="s">
        <v>97</v>
      </c>
      <c r="B314" t="s">
        <v>681</v>
      </c>
      <c r="C314" t="s">
        <v>691</v>
      </c>
      <c r="D314" t="s">
        <v>679</v>
      </c>
      <c r="E314" t="s">
        <v>678</v>
      </c>
      <c r="F314">
        <v>2014</v>
      </c>
      <c r="G314">
        <v>25</v>
      </c>
      <c r="H314">
        <f t="shared" si="5"/>
        <v>25</v>
      </c>
    </row>
    <row r="315" spans="1:8" x14ac:dyDescent="0.25">
      <c r="A315" t="s">
        <v>98</v>
      </c>
      <c r="B315" t="s">
        <v>681</v>
      </c>
      <c r="C315" t="s">
        <v>680</v>
      </c>
      <c r="D315" t="s">
        <v>679</v>
      </c>
      <c r="E315" t="s">
        <v>678</v>
      </c>
      <c r="F315">
        <v>2019</v>
      </c>
      <c r="G315">
        <v>5</v>
      </c>
      <c r="H315">
        <f t="shared" si="5"/>
        <v>5</v>
      </c>
    </row>
    <row r="316" spans="1:8" x14ac:dyDescent="0.25">
      <c r="A316" t="s">
        <v>140</v>
      </c>
      <c r="B316" t="s">
        <v>681</v>
      </c>
      <c r="C316" t="s">
        <v>680</v>
      </c>
      <c r="D316" t="s">
        <v>679</v>
      </c>
      <c r="E316" t="s">
        <v>678</v>
      </c>
      <c r="F316">
        <v>2019</v>
      </c>
      <c r="G316">
        <v>9</v>
      </c>
      <c r="H316">
        <f t="shared" si="5"/>
        <v>9</v>
      </c>
    </row>
    <row r="317" spans="1:8" x14ac:dyDescent="0.25">
      <c r="A317" t="s">
        <v>140</v>
      </c>
      <c r="B317" t="s">
        <v>681</v>
      </c>
      <c r="C317" t="s">
        <v>691</v>
      </c>
      <c r="D317" t="s">
        <v>679</v>
      </c>
      <c r="E317" t="s">
        <v>678</v>
      </c>
      <c r="F317">
        <v>2014</v>
      </c>
      <c r="G317">
        <v>31</v>
      </c>
      <c r="H317">
        <f t="shared" si="5"/>
        <v>31</v>
      </c>
    </row>
    <row r="318" spans="1:8" x14ac:dyDescent="0.25">
      <c r="A318" t="s">
        <v>630</v>
      </c>
      <c r="B318" t="s">
        <v>681</v>
      </c>
      <c r="C318" t="s">
        <v>680</v>
      </c>
      <c r="D318" t="s">
        <v>679</v>
      </c>
      <c r="E318" t="s">
        <v>678</v>
      </c>
      <c r="F318">
        <v>2019</v>
      </c>
      <c r="G318">
        <v>18</v>
      </c>
      <c r="H318">
        <f t="shared" si="5"/>
        <v>18</v>
      </c>
    </row>
    <row r="319" spans="1:8" x14ac:dyDescent="0.25">
      <c r="A319" t="s">
        <v>630</v>
      </c>
      <c r="B319" t="s">
        <v>681</v>
      </c>
      <c r="C319" t="s">
        <v>691</v>
      </c>
      <c r="D319" t="s">
        <v>679</v>
      </c>
      <c r="E319" t="s">
        <v>678</v>
      </c>
      <c r="F319">
        <v>2014</v>
      </c>
      <c r="G319">
        <v>23</v>
      </c>
      <c r="H319">
        <f t="shared" si="5"/>
        <v>23</v>
      </c>
    </row>
    <row r="320" spans="1:8" x14ac:dyDescent="0.25">
      <c r="A320" t="s">
        <v>61</v>
      </c>
      <c r="B320" t="s">
        <v>681</v>
      </c>
      <c r="C320" t="s">
        <v>680</v>
      </c>
      <c r="D320" t="s">
        <v>679</v>
      </c>
      <c r="E320" t="s">
        <v>678</v>
      </c>
      <c r="F320">
        <v>2019</v>
      </c>
      <c r="G320">
        <v>50</v>
      </c>
      <c r="H320">
        <f t="shared" si="5"/>
        <v>50</v>
      </c>
    </row>
    <row r="321" spans="1:8" x14ac:dyDescent="0.25">
      <c r="A321" t="s">
        <v>61</v>
      </c>
      <c r="B321" t="s">
        <v>681</v>
      </c>
      <c r="C321" t="s">
        <v>691</v>
      </c>
      <c r="D321" t="s">
        <v>679</v>
      </c>
      <c r="E321" t="s">
        <v>678</v>
      </c>
      <c r="F321">
        <v>2014</v>
      </c>
      <c r="G321">
        <v>14</v>
      </c>
      <c r="H321">
        <f t="shared" si="5"/>
        <v>14</v>
      </c>
    </row>
    <row r="322" spans="1:8" x14ac:dyDescent="0.25">
      <c r="A322" t="s">
        <v>141</v>
      </c>
      <c r="B322" t="s">
        <v>681</v>
      </c>
      <c r="C322" t="s">
        <v>680</v>
      </c>
      <c r="D322" t="s">
        <v>679</v>
      </c>
      <c r="E322" t="s">
        <v>678</v>
      </c>
      <c r="F322">
        <v>2019</v>
      </c>
      <c r="G322">
        <v>10</v>
      </c>
      <c r="H322">
        <f t="shared" si="5"/>
        <v>10</v>
      </c>
    </row>
    <row r="323" spans="1:8" x14ac:dyDescent="0.25">
      <c r="A323" t="s">
        <v>141</v>
      </c>
      <c r="B323" t="s">
        <v>681</v>
      </c>
      <c r="C323" t="s">
        <v>691</v>
      </c>
      <c r="D323" t="s">
        <v>679</v>
      </c>
      <c r="E323" t="s">
        <v>678</v>
      </c>
      <c r="F323">
        <v>2014</v>
      </c>
      <c r="G323">
        <v>36</v>
      </c>
      <c r="H323">
        <f t="shared" si="5"/>
        <v>36</v>
      </c>
    </row>
    <row r="324" spans="1:8" x14ac:dyDescent="0.25">
      <c r="A324" t="s">
        <v>62</v>
      </c>
      <c r="B324" t="s">
        <v>681</v>
      </c>
      <c r="C324" t="s">
        <v>680</v>
      </c>
      <c r="D324" t="s">
        <v>679</v>
      </c>
      <c r="E324" t="s">
        <v>678</v>
      </c>
      <c r="F324">
        <v>2019</v>
      </c>
      <c r="G324">
        <v>33</v>
      </c>
      <c r="H324">
        <f t="shared" si="5"/>
        <v>33</v>
      </c>
    </row>
    <row r="325" spans="1:8" x14ac:dyDescent="0.25">
      <c r="A325" t="s">
        <v>62</v>
      </c>
      <c r="B325" t="s">
        <v>681</v>
      </c>
      <c r="C325" t="s">
        <v>691</v>
      </c>
      <c r="D325" t="s">
        <v>679</v>
      </c>
      <c r="E325" t="s">
        <v>678</v>
      </c>
      <c r="F325">
        <v>2014</v>
      </c>
      <c r="G325">
        <v>15</v>
      </c>
      <c r="H325">
        <f t="shared" si="5"/>
        <v>15</v>
      </c>
    </row>
    <row r="326" spans="1:8" x14ac:dyDescent="0.25">
      <c r="A326" t="s">
        <v>142</v>
      </c>
      <c r="B326" t="s">
        <v>681</v>
      </c>
      <c r="C326" t="s">
        <v>680</v>
      </c>
      <c r="D326" t="s">
        <v>679</v>
      </c>
      <c r="E326" t="s">
        <v>678</v>
      </c>
      <c r="F326">
        <v>2019</v>
      </c>
      <c r="G326">
        <v>11</v>
      </c>
      <c r="H326">
        <f t="shared" si="5"/>
        <v>11</v>
      </c>
    </row>
    <row r="327" spans="1:8" x14ac:dyDescent="0.25">
      <c r="A327" t="s">
        <v>142</v>
      </c>
      <c r="B327" t="s">
        <v>681</v>
      </c>
      <c r="C327" t="s">
        <v>691</v>
      </c>
      <c r="D327" t="s">
        <v>679</v>
      </c>
      <c r="E327" t="s">
        <v>678</v>
      </c>
      <c r="F327">
        <v>2014</v>
      </c>
      <c r="G327">
        <v>39</v>
      </c>
      <c r="H327">
        <f t="shared" si="5"/>
        <v>39</v>
      </c>
    </row>
    <row r="328" spans="1:8" x14ac:dyDescent="0.25">
      <c r="A328" t="s">
        <v>605</v>
      </c>
      <c r="B328" t="s">
        <v>681</v>
      </c>
      <c r="C328" t="s">
        <v>691</v>
      </c>
      <c r="D328" t="s">
        <v>679</v>
      </c>
      <c r="E328" t="s">
        <v>678</v>
      </c>
      <c r="F328">
        <v>2014</v>
      </c>
      <c r="G328">
        <v>13</v>
      </c>
      <c r="H328">
        <f t="shared" si="5"/>
        <v>13</v>
      </c>
    </row>
    <row r="329" spans="1:8" x14ac:dyDescent="0.25">
      <c r="A329" t="s">
        <v>603</v>
      </c>
      <c r="B329" t="s">
        <v>681</v>
      </c>
      <c r="C329" t="s">
        <v>691</v>
      </c>
      <c r="D329" t="s">
        <v>679</v>
      </c>
      <c r="E329" t="s">
        <v>678</v>
      </c>
      <c r="F329">
        <v>2014</v>
      </c>
      <c r="G329">
        <v>15</v>
      </c>
      <c r="H329">
        <f t="shared" si="5"/>
        <v>15</v>
      </c>
    </row>
    <row r="330" spans="1:8" x14ac:dyDescent="0.25">
      <c r="A330" t="s">
        <v>15</v>
      </c>
      <c r="B330" t="s">
        <v>681</v>
      </c>
      <c r="C330" t="s">
        <v>680</v>
      </c>
      <c r="D330" t="s">
        <v>679</v>
      </c>
      <c r="E330" t="s">
        <v>678</v>
      </c>
      <c r="F330">
        <v>2019</v>
      </c>
      <c r="G330">
        <v>36</v>
      </c>
      <c r="H330">
        <f t="shared" si="5"/>
        <v>36</v>
      </c>
    </row>
    <row r="331" spans="1:8" x14ac:dyDescent="0.25">
      <c r="A331" t="s">
        <v>15</v>
      </c>
      <c r="B331" t="s">
        <v>681</v>
      </c>
      <c r="C331" t="s">
        <v>691</v>
      </c>
      <c r="D331" t="s">
        <v>679</v>
      </c>
      <c r="E331" t="s">
        <v>678</v>
      </c>
      <c r="F331">
        <v>2014</v>
      </c>
      <c r="G331">
        <v>34</v>
      </c>
      <c r="H331">
        <f t="shared" si="5"/>
        <v>34</v>
      </c>
    </row>
    <row r="332" spans="1:8" x14ac:dyDescent="0.25">
      <c r="A332" t="s">
        <v>592</v>
      </c>
      <c r="B332" t="s">
        <v>681</v>
      </c>
      <c r="C332" t="s">
        <v>680</v>
      </c>
      <c r="D332" t="s">
        <v>679</v>
      </c>
      <c r="E332" t="s">
        <v>678</v>
      </c>
      <c r="F332">
        <v>2019</v>
      </c>
      <c r="G332">
        <v>17</v>
      </c>
      <c r="H332">
        <f t="shared" si="5"/>
        <v>17</v>
      </c>
    </row>
    <row r="333" spans="1:8" x14ac:dyDescent="0.25">
      <c r="A333" t="s">
        <v>592</v>
      </c>
      <c r="B333" t="s">
        <v>681</v>
      </c>
      <c r="C333" t="s">
        <v>691</v>
      </c>
      <c r="D333" t="s">
        <v>679</v>
      </c>
      <c r="E333" t="s">
        <v>678</v>
      </c>
      <c r="F333">
        <v>2014</v>
      </c>
      <c r="G333">
        <v>20</v>
      </c>
      <c r="H333">
        <f t="shared" si="5"/>
        <v>20</v>
      </c>
    </row>
    <row r="334" spans="1:8" x14ac:dyDescent="0.25">
      <c r="A334" t="s">
        <v>18</v>
      </c>
      <c r="B334" t="s">
        <v>681</v>
      </c>
      <c r="C334" t="s">
        <v>680</v>
      </c>
      <c r="D334" t="s">
        <v>679</v>
      </c>
      <c r="E334" t="s">
        <v>678</v>
      </c>
      <c r="F334">
        <v>2019</v>
      </c>
      <c r="G334">
        <v>63</v>
      </c>
      <c r="H334">
        <f t="shared" si="5"/>
        <v>63</v>
      </c>
    </row>
    <row r="335" spans="1:8" x14ac:dyDescent="0.25">
      <c r="A335" t="s">
        <v>18</v>
      </c>
      <c r="B335" t="s">
        <v>681</v>
      </c>
      <c r="C335" t="s">
        <v>691</v>
      </c>
      <c r="D335" t="s">
        <v>679</v>
      </c>
      <c r="E335" t="s">
        <v>678</v>
      </c>
      <c r="F335">
        <v>2014</v>
      </c>
      <c r="G335">
        <v>71</v>
      </c>
      <c r="H335">
        <f t="shared" si="5"/>
        <v>71</v>
      </c>
    </row>
    <row r="336" spans="1:8" x14ac:dyDescent="0.25">
      <c r="A336" t="s">
        <v>63</v>
      </c>
      <c r="B336" t="s">
        <v>681</v>
      </c>
      <c r="C336" t="s">
        <v>680</v>
      </c>
      <c r="D336" t="s">
        <v>679</v>
      </c>
      <c r="E336" t="s">
        <v>678</v>
      </c>
      <c r="F336">
        <v>2019</v>
      </c>
      <c r="G336">
        <v>9</v>
      </c>
      <c r="H336">
        <f t="shared" si="5"/>
        <v>9</v>
      </c>
    </row>
    <row r="337" spans="1:8" x14ac:dyDescent="0.25">
      <c r="A337" t="s">
        <v>63</v>
      </c>
      <c r="B337" t="s">
        <v>681</v>
      </c>
      <c r="C337" t="s">
        <v>691</v>
      </c>
      <c r="D337" t="s">
        <v>679</v>
      </c>
      <c r="E337" t="s">
        <v>678</v>
      </c>
      <c r="F337">
        <v>2014</v>
      </c>
      <c r="G337">
        <v>50</v>
      </c>
      <c r="H337">
        <f t="shared" si="5"/>
        <v>50</v>
      </c>
    </row>
    <row r="338" spans="1:8" x14ac:dyDescent="0.25">
      <c r="A338" t="s">
        <v>21</v>
      </c>
      <c r="B338" t="s">
        <v>681</v>
      </c>
      <c r="C338" t="s">
        <v>680</v>
      </c>
      <c r="D338" t="s">
        <v>679</v>
      </c>
      <c r="E338" t="s">
        <v>678</v>
      </c>
      <c r="F338">
        <v>2019</v>
      </c>
      <c r="G338">
        <v>28</v>
      </c>
      <c r="H338">
        <f t="shared" si="5"/>
        <v>28</v>
      </c>
    </row>
    <row r="339" spans="1:8" x14ac:dyDescent="0.25">
      <c r="A339" t="s">
        <v>21</v>
      </c>
      <c r="B339" t="s">
        <v>681</v>
      </c>
      <c r="C339" t="s">
        <v>691</v>
      </c>
      <c r="D339" t="s">
        <v>679</v>
      </c>
      <c r="E339" t="s">
        <v>678</v>
      </c>
      <c r="F339">
        <v>2014</v>
      </c>
      <c r="G339">
        <v>23</v>
      </c>
      <c r="H339">
        <f t="shared" si="5"/>
        <v>23</v>
      </c>
    </row>
    <row r="340" spans="1:8" x14ac:dyDescent="0.25">
      <c r="A340" t="s">
        <v>115</v>
      </c>
      <c r="B340" t="s">
        <v>681</v>
      </c>
      <c r="C340" t="s">
        <v>680</v>
      </c>
      <c r="D340" t="s">
        <v>679</v>
      </c>
      <c r="E340" t="s">
        <v>678</v>
      </c>
      <c r="F340">
        <v>2019</v>
      </c>
      <c r="G340">
        <v>59</v>
      </c>
      <c r="H340">
        <f t="shared" si="5"/>
        <v>59</v>
      </c>
    </row>
    <row r="341" spans="1:8" x14ac:dyDescent="0.25">
      <c r="A341" t="s">
        <v>115</v>
      </c>
      <c r="B341" t="s">
        <v>681</v>
      </c>
      <c r="C341" t="s">
        <v>691</v>
      </c>
      <c r="D341" t="s">
        <v>679</v>
      </c>
      <c r="E341" t="s">
        <v>678</v>
      </c>
      <c r="F341">
        <v>2014</v>
      </c>
      <c r="G341">
        <v>20</v>
      </c>
      <c r="H341">
        <f t="shared" si="5"/>
        <v>20</v>
      </c>
    </row>
    <row r="342" spans="1:8" x14ac:dyDescent="0.25">
      <c r="A342" t="s">
        <v>682</v>
      </c>
      <c r="B342" t="s">
        <v>681</v>
      </c>
      <c r="C342" t="s">
        <v>691</v>
      </c>
      <c r="D342" t="s">
        <v>679</v>
      </c>
      <c r="E342" t="s">
        <v>678</v>
      </c>
      <c r="F342">
        <v>2014</v>
      </c>
      <c r="G342">
        <v>9</v>
      </c>
      <c r="H342">
        <f t="shared" si="5"/>
        <v>9</v>
      </c>
    </row>
    <row r="343" spans="1:8" x14ac:dyDescent="0.25">
      <c r="A343" t="s">
        <v>64</v>
      </c>
      <c r="B343" t="s">
        <v>681</v>
      </c>
      <c r="C343" t="s">
        <v>680</v>
      </c>
      <c r="D343" t="s">
        <v>679</v>
      </c>
      <c r="E343" t="s">
        <v>678</v>
      </c>
      <c r="F343">
        <v>2019</v>
      </c>
      <c r="G343">
        <v>22</v>
      </c>
      <c r="H343">
        <f t="shared" si="5"/>
        <v>22</v>
      </c>
    </row>
    <row r="344" spans="1:8" x14ac:dyDescent="0.25">
      <c r="A344" t="s">
        <v>64</v>
      </c>
      <c r="B344" t="s">
        <v>681</v>
      </c>
      <c r="C344" t="s">
        <v>691</v>
      </c>
      <c r="D344" t="s">
        <v>679</v>
      </c>
      <c r="E344" t="s">
        <v>678</v>
      </c>
      <c r="F344">
        <v>2014</v>
      </c>
      <c r="G344">
        <v>37</v>
      </c>
      <c r="H344">
        <f t="shared" si="5"/>
        <v>37</v>
      </c>
    </row>
    <row r="345" spans="1:8" x14ac:dyDescent="0.25">
      <c r="A345" t="s">
        <v>65</v>
      </c>
      <c r="B345" t="s">
        <v>681</v>
      </c>
      <c r="C345" t="s">
        <v>680</v>
      </c>
      <c r="D345" t="s">
        <v>679</v>
      </c>
      <c r="E345" t="s">
        <v>678</v>
      </c>
      <c r="F345">
        <v>2019</v>
      </c>
      <c r="G345">
        <v>34</v>
      </c>
      <c r="H345">
        <f t="shared" ref="H345:H385" si="6">IF(G345=0.25,25,IF(G345=0,0,IF(G345=0.5,50,IF(G345=0.75,75,IF(G345=1,1,IF(G345&gt;1,G345))))))</f>
        <v>34</v>
      </c>
    </row>
    <row r="346" spans="1:8" x14ac:dyDescent="0.25">
      <c r="A346" t="s">
        <v>66</v>
      </c>
      <c r="B346" t="s">
        <v>681</v>
      </c>
      <c r="C346" t="s">
        <v>680</v>
      </c>
      <c r="D346" t="s">
        <v>679</v>
      </c>
      <c r="E346" t="s">
        <v>678</v>
      </c>
      <c r="F346">
        <v>2019</v>
      </c>
      <c r="G346">
        <v>21</v>
      </c>
      <c r="H346">
        <f t="shared" si="6"/>
        <v>21</v>
      </c>
    </row>
    <row r="347" spans="1:8" x14ac:dyDescent="0.25">
      <c r="A347" t="s">
        <v>70</v>
      </c>
      <c r="B347" t="s">
        <v>681</v>
      </c>
      <c r="C347" t="s">
        <v>680</v>
      </c>
      <c r="D347" t="s">
        <v>679</v>
      </c>
      <c r="E347" t="s">
        <v>678</v>
      </c>
      <c r="F347">
        <v>2019</v>
      </c>
      <c r="G347">
        <v>14</v>
      </c>
      <c r="H347">
        <f t="shared" si="6"/>
        <v>14</v>
      </c>
    </row>
    <row r="348" spans="1:8" x14ac:dyDescent="0.25">
      <c r="A348" t="s">
        <v>525</v>
      </c>
      <c r="B348" t="s">
        <v>681</v>
      </c>
      <c r="C348" t="s">
        <v>691</v>
      </c>
      <c r="D348" t="s">
        <v>679</v>
      </c>
      <c r="E348" t="s">
        <v>678</v>
      </c>
      <c r="F348">
        <v>2014</v>
      </c>
      <c r="G348">
        <v>32</v>
      </c>
      <c r="H348">
        <f t="shared" si="6"/>
        <v>32</v>
      </c>
    </row>
    <row r="349" spans="1:8" x14ac:dyDescent="0.25">
      <c r="A349" t="s">
        <v>517</v>
      </c>
      <c r="B349" t="s">
        <v>681</v>
      </c>
      <c r="C349" t="s">
        <v>691</v>
      </c>
      <c r="D349" t="s">
        <v>679</v>
      </c>
      <c r="E349" t="s">
        <v>678</v>
      </c>
      <c r="F349">
        <v>2014</v>
      </c>
      <c r="G349">
        <v>24</v>
      </c>
      <c r="H349">
        <f t="shared" si="6"/>
        <v>24</v>
      </c>
    </row>
    <row r="350" spans="1:8" x14ac:dyDescent="0.25">
      <c r="A350" t="s">
        <v>99</v>
      </c>
      <c r="B350" t="s">
        <v>681</v>
      </c>
      <c r="C350" t="s">
        <v>680</v>
      </c>
      <c r="D350" t="s">
        <v>679</v>
      </c>
      <c r="E350" t="s">
        <v>678</v>
      </c>
      <c r="F350">
        <v>2019</v>
      </c>
      <c r="G350">
        <v>14</v>
      </c>
      <c r="H350">
        <f t="shared" si="6"/>
        <v>14</v>
      </c>
    </row>
    <row r="351" spans="1:8" x14ac:dyDescent="0.25">
      <c r="A351" t="s">
        <v>99</v>
      </c>
      <c r="B351" t="s">
        <v>681</v>
      </c>
      <c r="C351" t="s">
        <v>691</v>
      </c>
      <c r="D351" t="s">
        <v>679</v>
      </c>
      <c r="E351" t="s">
        <v>678</v>
      </c>
      <c r="F351">
        <v>2014</v>
      </c>
      <c r="G351">
        <v>18</v>
      </c>
      <c r="H351">
        <f t="shared" si="6"/>
        <v>18</v>
      </c>
    </row>
    <row r="352" spans="1:8" x14ac:dyDescent="0.25">
      <c r="A352" t="s">
        <v>76</v>
      </c>
      <c r="B352" t="s">
        <v>681</v>
      </c>
      <c r="C352" t="s">
        <v>680</v>
      </c>
      <c r="D352" t="s">
        <v>679</v>
      </c>
      <c r="E352" t="s">
        <v>678</v>
      </c>
      <c r="F352">
        <v>2019</v>
      </c>
      <c r="G352">
        <v>41</v>
      </c>
      <c r="H352">
        <f t="shared" si="6"/>
        <v>41</v>
      </c>
    </row>
    <row r="353" spans="1:8" x14ac:dyDescent="0.25">
      <c r="A353" t="s">
        <v>100</v>
      </c>
      <c r="B353" t="s">
        <v>681</v>
      </c>
      <c r="C353" t="s">
        <v>680</v>
      </c>
      <c r="D353" t="s">
        <v>679</v>
      </c>
      <c r="E353" t="s">
        <v>678</v>
      </c>
      <c r="F353">
        <v>2019</v>
      </c>
      <c r="G353">
        <v>11</v>
      </c>
      <c r="H353">
        <f t="shared" si="6"/>
        <v>11</v>
      </c>
    </row>
    <row r="354" spans="1:8" x14ac:dyDescent="0.25">
      <c r="A354" t="s">
        <v>100</v>
      </c>
      <c r="B354" t="s">
        <v>681</v>
      </c>
      <c r="C354" t="s">
        <v>691</v>
      </c>
      <c r="D354" t="s">
        <v>679</v>
      </c>
      <c r="E354" t="s">
        <v>678</v>
      </c>
      <c r="F354">
        <v>2014</v>
      </c>
      <c r="G354">
        <v>25</v>
      </c>
      <c r="H354">
        <f t="shared" si="6"/>
        <v>25</v>
      </c>
    </row>
    <row r="355" spans="1:8" x14ac:dyDescent="0.25">
      <c r="A355" t="s">
        <v>34</v>
      </c>
      <c r="B355" t="s">
        <v>681</v>
      </c>
      <c r="C355" t="s">
        <v>680</v>
      </c>
      <c r="D355" t="s">
        <v>679</v>
      </c>
      <c r="E355" t="s">
        <v>678</v>
      </c>
      <c r="F355">
        <v>2019</v>
      </c>
      <c r="G355">
        <v>23</v>
      </c>
      <c r="H355">
        <f t="shared" si="6"/>
        <v>23</v>
      </c>
    </row>
    <row r="356" spans="1:8" x14ac:dyDescent="0.25">
      <c r="A356" t="s">
        <v>34</v>
      </c>
      <c r="B356" t="s">
        <v>681</v>
      </c>
      <c r="C356" t="s">
        <v>691</v>
      </c>
      <c r="D356" t="s">
        <v>679</v>
      </c>
      <c r="E356" t="s">
        <v>678</v>
      </c>
      <c r="F356">
        <v>2014</v>
      </c>
      <c r="G356">
        <v>32</v>
      </c>
      <c r="H356">
        <f t="shared" si="6"/>
        <v>32</v>
      </c>
    </row>
    <row r="357" spans="1:8" x14ac:dyDescent="0.25">
      <c r="A357" t="s">
        <v>37</v>
      </c>
      <c r="B357" t="s">
        <v>681</v>
      </c>
      <c r="C357" t="s">
        <v>680</v>
      </c>
      <c r="D357" t="s">
        <v>679</v>
      </c>
      <c r="E357" t="s">
        <v>678</v>
      </c>
      <c r="F357">
        <v>2019</v>
      </c>
      <c r="G357">
        <v>35</v>
      </c>
      <c r="H357">
        <f t="shared" si="6"/>
        <v>35</v>
      </c>
    </row>
    <row r="358" spans="1:8" x14ac:dyDescent="0.25">
      <c r="A358" t="s">
        <v>37</v>
      </c>
      <c r="B358" t="s">
        <v>681</v>
      </c>
      <c r="C358" t="s">
        <v>691</v>
      </c>
      <c r="D358" t="s">
        <v>679</v>
      </c>
      <c r="E358" t="s">
        <v>678</v>
      </c>
      <c r="F358">
        <v>2014</v>
      </c>
      <c r="G358">
        <v>18</v>
      </c>
      <c r="H358">
        <f t="shared" si="6"/>
        <v>18</v>
      </c>
    </row>
    <row r="359" spans="1:8" x14ac:dyDescent="0.25">
      <c r="A359" t="s">
        <v>82</v>
      </c>
      <c r="B359" t="s">
        <v>681</v>
      </c>
      <c r="C359" t="s">
        <v>680</v>
      </c>
      <c r="D359" t="s">
        <v>679</v>
      </c>
      <c r="E359" t="s">
        <v>678</v>
      </c>
      <c r="F359">
        <v>2019</v>
      </c>
      <c r="G359">
        <v>42</v>
      </c>
      <c r="H359">
        <f t="shared" si="6"/>
        <v>42</v>
      </c>
    </row>
    <row r="360" spans="1:8" x14ac:dyDescent="0.25">
      <c r="A360" t="s">
        <v>82</v>
      </c>
      <c r="B360" t="s">
        <v>681</v>
      </c>
      <c r="C360" t="s">
        <v>691</v>
      </c>
      <c r="D360" t="s">
        <v>679</v>
      </c>
      <c r="E360" t="s">
        <v>678</v>
      </c>
      <c r="F360">
        <v>2014</v>
      </c>
      <c r="G360">
        <v>39</v>
      </c>
      <c r="H360">
        <f t="shared" si="6"/>
        <v>39</v>
      </c>
    </row>
    <row r="361" spans="1:8" x14ac:dyDescent="0.25">
      <c r="A361" t="s">
        <v>145</v>
      </c>
      <c r="B361" t="s">
        <v>681</v>
      </c>
      <c r="C361" t="s">
        <v>691</v>
      </c>
      <c r="D361" t="s">
        <v>679</v>
      </c>
      <c r="E361" t="s">
        <v>678</v>
      </c>
      <c r="F361">
        <v>2014</v>
      </c>
      <c r="G361">
        <v>18</v>
      </c>
      <c r="H361">
        <f t="shared" si="6"/>
        <v>18</v>
      </c>
    </row>
    <row r="362" spans="1:8" x14ac:dyDescent="0.25">
      <c r="A362" t="s">
        <v>146</v>
      </c>
      <c r="B362" t="s">
        <v>681</v>
      </c>
      <c r="C362" t="s">
        <v>680</v>
      </c>
      <c r="D362" t="s">
        <v>679</v>
      </c>
      <c r="E362" t="s">
        <v>678</v>
      </c>
      <c r="F362">
        <v>2019</v>
      </c>
      <c r="G362">
        <v>32</v>
      </c>
      <c r="H362">
        <f t="shared" si="6"/>
        <v>32</v>
      </c>
    </row>
    <row r="363" spans="1:8" x14ac:dyDescent="0.25">
      <c r="A363" t="s">
        <v>146</v>
      </c>
      <c r="B363" t="s">
        <v>681</v>
      </c>
      <c r="C363" t="s">
        <v>691</v>
      </c>
      <c r="D363" t="s">
        <v>679</v>
      </c>
      <c r="E363" t="s">
        <v>678</v>
      </c>
      <c r="F363">
        <v>2014</v>
      </c>
      <c r="G363">
        <v>36</v>
      </c>
      <c r="H363">
        <f t="shared" si="6"/>
        <v>36</v>
      </c>
    </row>
    <row r="364" spans="1:8" x14ac:dyDescent="0.25">
      <c r="A364" t="s">
        <v>84</v>
      </c>
      <c r="B364" t="s">
        <v>681</v>
      </c>
      <c r="C364" t="s">
        <v>680</v>
      </c>
      <c r="D364" t="s">
        <v>679</v>
      </c>
      <c r="E364" t="s">
        <v>678</v>
      </c>
      <c r="F364">
        <v>2019</v>
      </c>
      <c r="G364">
        <v>13</v>
      </c>
      <c r="H364">
        <f t="shared" si="6"/>
        <v>13</v>
      </c>
    </row>
    <row r="365" spans="1:8" x14ac:dyDescent="0.25">
      <c r="A365" t="s">
        <v>84</v>
      </c>
      <c r="B365" t="s">
        <v>681</v>
      </c>
      <c r="C365" t="s">
        <v>691</v>
      </c>
      <c r="D365" t="s">
        <v>679</v>
      </c>
      <c r="E365" t="s">
        <v>678</v>
      </c>
      <c r="F365">
        <v>2014</v>
      </c>
      <c r="G365">
        <v>18</v>
      </c>
      <c r="H365">
        <f t="shared" si="6"/>
        <v>18</v>
      </c>
    </row>
    <row r="366" spans="1:8" x14ac:dyDescent="0.25">
      <c r="A366" t="s">
        <v>683</v>
      </c>
      <c r="B366" t="s">
        <v>681</v>
      </c>
      <c r="C366" t="s">
        <v>680</v>
      </c>
      <c r="D366" t="s">
        <v>679</v>
      </c>
      <c r="E366" t="s">
        <v>678</v>
      </c>
      <c r="F366">
        <v>2019</v>
      </c>
      <c r="G366">
        <v>8</v>
      </c>
      <c r="H366">
        <f t="shared" si="6"/>
        <v>8</v>
      </c>
    </row>
    <row r="367" spans="1:8" x14ac:dyDescent="0.25">
      <c r="A367" t="s">
        <v>683</v>
      </c>
      <c r="B367" t="s">
        <v>681</v>
      </c>
      <c r="C367" t="s">
        <v>691</v>
      </c>
      <c r="D367" t="s">
        <v>679</v>
      </c>
      <c r="E367" t="s">
        <v>678</v>
      </c>
      <c r="F367">
        <v>2014</v>
      </c>
      <c r="G367">
        <v>24</v>
      </c>
      <c r="H367">
        <f t="shared" si="6"/>
        <v>24</v>
      </c>
    </row>
    <row r="368" spans="1:8" x14ac:dyDescent="0.25">
      <c r="A368" t="s">
        <v>102</v>
      </c>
      <c r="B368" t="s">
        <v>681</v>
      </c>
      <c r="C368" t="s">
        <v>680</v>
      </c>
      <c r="D368" t="s">
        <v>679</v>
      </c>
      <c r="E368" t="s">
        <v>678</v>
      </c>
      <c r="F368">
        <v>2019</v>
      </c>
      <c r="G368">
        <v>23</v>
      </c>
      <c r="H368">
        <f t="shared" si="6"/>
        <v>23</v>
      </c>
    </row>
    <row r="369" spans="1:8" x14ac:dyDescent="0.25">
      <c r="A369" t="s">
        <v>102</v>
      </c>
      <c r="B369" t="s">
        <v>681</v>
      </c>
      <c r="C369" t="s">
        <v>691</v>
      </c>
      <c r="D369" t="s">
        <v>679</v>
      </c>
      <c r="E369" t="s">
        <v>678</v>
      </c>
      <c r="F369">
        <v>2014</v>
      </c>
      <c r="G369">
        <v>21</v>
      </c>
      <c r="H369">
        <f t="shared" si="6"/>
        <v>21</v>
      </c>
    </row>
    <row r="370" spans="1:8" x14ac:dyDescent="0.25">
      <c r="A370" t="s">
        <v>443</v>
      </c>
      <c r="B370" t="s">
        <v>681</v>
      </c>
      <c r="C370" t="s">
        <v>680</v>
      </c>
      <c r="D370" t="s">
        <v>679</v>
      </c>
      <c r="E370" t="s">
        <v>678</v>
      </c>
      <c r="F370">
        <v>2019</v>
      </c>
      <c r="G370">
        <v>41</v>
      </c>
      <c r="H370">
        <f t="shared" si="6"/>
        <v>41</v>
      </c>
    </row>
    <row r="371" spans="1:8" x14ac:dyDescent="0.25">
      <c r="A371" t="s">
        <v>438</v>
      </c>
      <c r="B371" t="s">
        <v>681</v>
      </c>
      <c r="C371" t="s">
        <v>680</v>
      </c>
      <c r="D371" t="s">
        <v>679</v>
      </c>
      <c r="E371" t="s">
        <v>678</v>
      </c>
      <c r="F371">
        <v>2019</v>
      </c>
      <c r="G371">
        <v>16</v>
      </c>
      <c r="H371">
        <f t="shared" si="6"/>
        <v>16</v>
      </c>
    </row>
    <row r="372" spans="1:8" x14ac:dyDescent="0.25">
      <c r="A372" t="s">
        <v>438</v>
      </c>
      <c r="B372" t="s">
        <v>681</v>
      </c>
      <c r="C372" t="s">
        <v>691</v>
      </c>
      <c r="D372" t="s">
        <v>679</v>
      </c>
      <c r="E372" t="s">
        <v>678</v>
      </c>
      <c r="F372">
        <v>2014</v>
      </c>
      <c r="G372">
        <v>13</v>
      </c>
      <c r="H372">
        <f t="shared" si="6"/>
        <v>13</v>
      </c>
    </row>
    <row r="373" spans="1:8" x14ac:dyDescent="0.25">
      <c r="A373" t="s">
        <v>44</v>
      </c>
      <c r="B373" t="s">
        <v>681</v>
      </c>
      <c r="C373" t="s">
        <v>680</v>
      </c>
      <c r="D373" t="s">
        <v>679</v>
      </c>
      <c r="E373" t="s">
        <v>678</v>
      </c>
      <c r="F373">
        <v>2019</v>
      </c>
      <c r="G373">
        <v>61</v>
      </c>
      <c r="H373">
        <f t="shared" si="6"/>
        <v>61</v>
      </c>
    </row>
    <row r="374" spans="1:8" x14ac:dyDescent="0.25">
      <c r="A374" t="s">
        <v>44</v>
      </c>
      <c r="B374" t="s">
        <v>681</v>
      </c>
      <c r="C374" t="s">
        <v>691</v>
      </c>
      <c r="D374" t="s">
        <v>679</v>
      </c>
      <c r="E374" t="s">
        <v>678</v>
      </c>
      <c r="F374">
        <v>2014</v>
      </c>
      <c r="G374">
        <v>13</v>
      </c>
      <c r="H374">
        <f t="shared" si="6"/>
        <v>13</v>
      </c>
    </row>
    <row r="375" spans="1:8" x14ac:dyDescent="0.25">
      <c r="A375" t="s">
        <v>46</v>
      </c>
      <c r="B375" t="s">
        <v>681</v>
      </c>
      <c r="C375" t="s">
        <v>680</v>
      </c>
      <c r="D375" t="s">
        <v>679</v>
      </c>
      <c r="E375" t="s">
        <v>678</v>
      </c>
      <c r="F375">
        <v>2019</v>
      </c>
      <c r="G375">
        <v>34</v>
      </c>
      <c r="H375">
        <f t="shared" si="6"/>
        <v>34</v>
      </c>
    </row>
    <row r="376" spans="1:8" x14ac:dyDescent="0.25">
      <c r="A376" t="s">
        <v>46</v>
      </c>
      <c r="B376" t="s">
        <v>681</v>
      </c>
      <c r="C376" t="s">
        <v>691</v>
      </c>
      <c r="D376" t="s">
        <v>679</v>
      </c>
      <c r="E376" t="s">
        <v>678</v>
      </c>
      <c r="F376">
        <v>2014</v>
      </c>
      <c r="G376">
        <v>46</v>
      </c>
      <c r="H376">
        <f t="shared" si="6"/>
        <v>46</v>
      </c>
    </row>
    <row r="377" spans="1:8" x14ac:dyDescent="0.25">
      <c r="A377" t="s">
        <v>48</v>
      </c>
      <c r="B377" t="s">
        <v>681</v>
      </c>
      <c r="C377" t="s">
        <v>680</v>
      </c>
      <c r="D377" t="s">
        <v>679</v>
      </c>
      <c r="E377" t="s">
        <v>678</v>
      </c>
      <c r="F377">
        <v>2019</v>
      </c>
      <c r="G377">
        <v>58</v>
      </c>
      <c r="H377">
        <f t="shared" si="6"/>
        <v>58</v>
      </c>
    </row>
    <row r="378" spans="1:8" x14ac:dyDescent="0.25">
      <c r="A378" t="s">
        <v>48</v>
      </c>
      <c r="B378" t="s">
        <v>681</v>
      </c>
      <c r="C378" t="s">
        <v>691</v>
      </c>
      <c r="D378" t="s">
        <v>679</v>
      </c>
      <c r="E378" t="s">
        <v>678</v>
      </c>
      <c r="F378">
        <v>2014</v>
      </c>
      <c r="G378">
        <v>44</v>
      </c>
      <c r="H378">
        <f t="shared" si="6"/>
        <v>44</v>
      </c>
    </row>
    <row r="379" spans="1:8" x14ac:dyDescent="0.25">
      <c r="A379" t="s">
        <v>90</v>
      </c>
      <c r="B379" t="s">
        <v>681</v>
      </c>
      <c r="C379" t="s">
        <v>680</v>
      </c>
      <c r="D379" t="s">
        <v>679</v>
      </c>
      <c r="E379" t="s">
        <v>678</v>
      </c>
      <c r="F379">
        <v>2019</v>
      </c>
      <c r="G379">
        <v>9</v>
      </c>
      <c r="H379">
        <f t="shared" si="6"/>
        <v>9</v>
      </c>
    </row>
    <row r="380" spans="1:8" x14ac:dyDescent="0.25">
      <c r="A380" t="s">
        <v>90</v>
      </c>
      <c r="B380" t="s">
        <v>681</v>
      </c>
      <c r="C380" t="s">
        <v>691</v>
      </c>
      <c r="D380" t="s">
        <v>679</v>
      </c>
      <c r="E380" t="s">
        <v>678</v>
      </c>
      <c r="F380">
        <v>2014</v>
      </c>
      <c r="G380">
        <v>44</v>
      </c>
      <c r="H380">
        <f t="shared" si="6"/>
        <v>44</v>
      </c>
    </row>
    <row r="381" spans="1:8" x14ac:dyDescent="0.25">
      <c r="A381" t="s">
        <v>104</v>
      </c>
      <c r="B381" t="s">
        <v>681</v>
      </c>
      <c r="C381" t="s">
        <v>680</v>
      </c>
      <c r="D381" t="s">
        <v>679</v>
      </c>
      <c r="E381" t="s">
        <v>678</v>
      </c>
      <c r="F381">
        <v>2019</v>
      </c>
      <c r="G381">
        <v>3</v>
      </c>
      <c r="H381">
        <f t="shared" si="6"/>
        <v>3</v>
      </c>
    </row>
    <row r="382" spans="1:8" x14ac:dyDescent="0.25">
      <c r="A382" t="s">
        <v>104</v>
      </c>
      <c r="B382" t="s">
        <v>681</v>
      </c>
      <c r="C382" t="s">
        <v>691</v>
      </c>
      <c r="D382" t="s">
        <v>679</v>
      </c>
      <c r="E382" t="s">
        <v>678</v>
      </c>
      <c r="F382">
        <v>2014</v>
      </c>
      <c r="G382">
        <v>13</v>
      </c>
      <c r="H382">
        <f t="shared" si="6"/>
        <v>13</v>
      </c>
    </row>
    <row r="383" spans="1:8" x14ac:dyDescent="0.25">
      <c r="A383" t="s">
        <v>148</v>
      </c>
      <c r="B383" t="s">
        <v>681</v>
      </c>
      <c r="C383" t="s">
        <v>680</v>
      </c>
      <c r="D383" t="s">
        <v>679</v>
      </c>
      <c r="E383" t="s">
        <v>678</v>
      </c>
      <c r="F383">
        <v>2019</v>
      </c>
      <c r="G383">
        <v>1</v>
      </c>
      <c r="H383">
        <f t="shared" si="6"/>
        <v>1</v>
      </c>
    </row>
    <row r="384" spans="1:8" x14ac:dyDescent="0.25">
      <c r="A384" t="s">
        <v>94</v>
      </c>
      <c r="B384" t="s">
        <v>681</v>
      </c>
      <c r="C384" t="s">
        <v>680</v>
      </c>
      <c r="D384" t="s">
        <v>679</v>
      </c>
      <c r="E384" t="s">
        <v>678</v>
      </c>
      <c r="F384">
        <v>2019</v>
      </c>
      <c r="G384">
        <v>28</v>
      </c>
      <c r="H384">
        <f t="shared" si="6"/>
        <v>28</v>
      </c>
    </row>
    <row r="385" spans="1:8" x14ac:dyDescent="0.25">
      <c r="A385" t="s">
        <v>94</v>
      </c>
      <c r="B385" t="s">
        <v>681</v>
      </c>
      <c r="C385" t="s">
        <v>691</v>
      </c>
      <c r="D385" t="s">
        <v>679</v>
      </c>
      <c r="E385" t="s">
        <v>678</v>
      </c>
      <c r="F385">
        <v>2014</v>
      </c>
      <c r="G385">
        <v>34</v>
      </c>
      <c r="H385">
        <f t="shared" si="6"/>
        <v>34</v>
      </c>
    </row>
    <row r="386" spans="1:8" x14ac:dyDescent="0.25">
      <c r="A386" t="s">
        <v>52</v>
      </c>
      <c r="B386" t="s">
        <v>681</v>
      </c>
      <c r="C386" t="s">
        <v>680</v>
      </c>
      <c r="D386" t="s">
        <v>679</v>
      </c>
      <c r="E386" t="s">
        <v>678</v>
      </c>
      <c r="F386">
        <v>2019</v>
      </c>
      <c r="G386">
        <v>47</v>
      </c>
      <c r="H386">
        <f t="shared" ref="H386:H438" si="7">IF(G386=0.25,25,IF(G386=0,0,IF(G386=0.5,50,IF(G386=0.75,75,IF(G386=1,1,IF(G386&gt;1,G386))))))</f>
        <v>47</v>
      </c>
    </row>
    <row r="387" spans="1:8" x14ac:dyDescent="0.25">
      <c r="A387" t="s">
        <v>52</v>
      </c>
      <c r="B387" t="s">
        <v>681</v>
      </c>
      <c r="C387" t="s">
        <v>691</v>
      </c>
      <c r="D387" t="s">
        <v>679</v>
      </c>
      <c r="E387" t="s">
        <v>678</v>
      </c>
      <c r="F387">
        <v>2014</v>
      </c>
      <c r="G387">
        <v>50</v>
      </c>
      <c r="H387">
        <f t="shared" si="7"/>
        <v>50</v>
      </c>
    </row>
    <row r="388" spans="1:8" x14ac:dyDescent="0.25">
      <c r="A388" t="s">
        <v>103</v>
      </c>
      <c r="B388" t="s">
        <v>681</v>
      </c>
      <c r="C388" t="s">
        <v>680</v>
      </c>
      <c r="D388" t="s">
        <v>679</v>
      </c>
      <c r="E388" t="s">
        <v>678</v>
      </c>
      <c r="F388">
        <v>2019</v>
      </c>
      <c r="G388">
        <v>4</v>
      </c>
      <c r="H388">
        <f t="shared" si="7"/>
        <v>4</v>
      </c>
    </row>
    <row r="389" spans="1:8" x14ac:dyDescent="0.25">
      <c r="A389" t="s">
        <v>103</v>
      </c>
      <c r="B389" t="s">
        <v>681</v>
      </c>
      <c r="C389" t="s">
        <v>691</v>
      </c>
      <c r="D389" t="s">
        <v>679</v>
      </c>
      <c r="E389" t="s">
        <v>678</v>
      </c>
      <c r="F389">
        <v>2014</v>
      </c>
      <c r="G389">
        <v>24</v>
      </c>
      <c r="H389">
        <f t="shared" si="7"/>
        <v>24</v>
      </c>
    </row>
    <row r="390" spans="1:8" x14ac:dyDescent="0.25">
      <c r="A390" t="s">
        <v>54</v>
      </c>
      <c r="B390" t="s">
        <v>681</v>
      </c>
      <c r="C390" t="s">
        <v>695</v>
      </c>
      <c r="D390" t="s">
        <v>692</v>
      </c>
      <c r="E390" t="s">
        <v>678</v>
      </c>
      <c r="F390">
        <v>2014</v>
      </c>
      <c r="G390">
        <v>0.5</v>
      </c>
      <c r="H390">
        <f t="shared" si="7"/>
        <v>50</v>
      </c>
    </row>
    <row r="391" spans="1:8" x14ac:dyDescent="0.25">
      <c r="A391" t="s">
        <v>54</v>
      </c>
      <c r="B391" t="s">
        <v>681</v>
      </c>
      <c r="C391" t="s">
        <v>694</v>
      </c>
      <c r="D391" t="s">
        <v>692</v>
      </c>
      <c r="E391" t="s">
        <v>678</v>
      </c>
      <c r="F391">
        <v>2014</v>
      </c>
      <c r="G391">
        <v>0.5</v>
      </c>
      <c r="H391">
        <f t="shared" si="7"/>
        <v>50</v>
      </c>
    </row>
    <row r="392" spans="1:8" x14ac:dyDescent="0.25">
      <c r="A392" t="s">
        <v>54</v>
      </c>
      <c r="B392" t="s">
        <v>681</v>
      </c>
      <c r="C392" t="s">
        <v>693</v>
      </c>
      <c r="D392" t="s">
        <v>692</v>
      </c>
      <c r="E392" t="s">
        <v>678</v>
      </c>
      <c r="F392">
        <v>2014</v>
      </c>
      <c r="G392">
        <v>1</v>
      </c>
      <c r="H392">
        <f t="shared" si="7"/>
        <v>1</v>
      </c>
    </row>
    <row r="393" spans="1:8" x14ac:dyDescent="0.25">
      <c r="A393" t="s">
        <v>54</v>
      </c>
      <c r="B393" t="s">
        <v>681</v>
      </c>
      <c r="C393" t="s">
        <v>680</v>
      </c>
      <c r="D393" t="s">
        <v>679</v>
      </c>
      <c r="E393" t="s">
        <v>678</v>
      </c>
      <c r="F393">
        <v>2019</v>
      </c>
      <c r="G393">
        <v>80</v>
      </c>
      <c r="H393">
        <f t="shared" si="7"/>
        <v>80</v>
      </c>
    </row>
    <row r="394" spans="1:8" x14ac:dyDescent="0.25">
      <c r="A394" t="s">
        <v>1</v>
      </c>
      <c r="B394" t="s">
        <v>681</v>
      </c>
      <c r="C394" t="s">
        <v>695</v>
      </c>
      <c r="D394" t="s">
        <v>692</v>
      </c>
      <c r="E394" t="s">
        <v>678</v>
      </c>
      <c r="F394">
        <v>2014</v>
      </c>
      <c r="G394">
        <v>0</v>
      </c>
      <c r="H394">
        <f t="shared" si="7"/>
        <v>0</v>
      </c>
    </row>
    <row r="395" spans="1:8" x14ac:dyDescent="0.25">
      <c r="A395" t="s">
        <v>1</v>
      </c>
      <c r="B395" t="s">
        <v>681</v>
      </c>
      <c r="C395" t="s">
        <v>694</v>
      </c>
      <c r="D395" t="s">
        <v>692</v>
      </c>
      <c r="E395" t="s">
        <v>678</v>
      </c>
      <c r="F395">
        <v>2014</v>
      </c>
      <c r="G395">
        <v>0.25</v>
      </c>
      <c r="H395">
        <f t="shared" si="7"/>
        <v>25</v>
      </c>
    </row>
    <row r="396" spans="1:8" x14ac:dyDescent="0.25">
      <c r="A396" t="s">
        <v>1</v>
      </c>
      <c r="B396" t="s">
        <v>681</v>
      </c>
      <c r="C396" t="s">
        <v>693</v>
      </c>
      <c r="D396" t="s">
        <v>692</v>
      </c>
      <c r="E396" t="s">
        <v>678</v>
      </c>
      <c r="F396">
        <v>2014</v>
      </c>
      <c r="G396">
        <v>1</v>
      </c>
      <c r="H396">
        <f t="shared" si="7"/>
        <v>1</v>
      </c>
    </row>
    <row r="397" spans="1:8" x14ac:dyDescent="0.25">
      <c r="A397" t="s">
        <v>1</v>
      </c>
      <c r="B397" t="s">
        <v>681</v>
      </c>
      <c r="C397" t="s">
        <v>691</v>
      </c>
      <c r="D397" t="s">
        <v>679</v>
      </c>
      <c r="E397" t="s">
        <v>678</v>
      </c>
      <c r="F397">
        <v>2014</v>
      </c>
      <c r="G397">
        <v>78</v>
      </c>
      <c r="H397">
        <f t="shared" si="7"/>
        <v>78</v>
      </c>
    </row>
    <row r="398" spans="1:8" x14ac:dyDescent="0.25">
      <c r="A398" t="s">
        <v>57</v>
      </c>
      <c r="B398" t="s">
        <v>681</v>
      </c>
      <c r="C398" t="s">
        <v>695</v>
      </c>
      <c r="D398" t="s">
        <v>692</v>
      </c>
      <c r="E398" t="s">
        <v>678</v>
      </c>
      <c r="F398">
        <v>2014</v>
      </c>
      <c r="G398">
        <v>0.75</v>
      </c>
      <c r="H398">
        <f t="shared" si="7"/>
        <v>75</v>
      </c>
    </row>
    <row r="399" spans="1:8" x14ac:dyDescent="0.25">
      <c r="A399" t="s">
        <v>57</v>
      </c>
      <c r="B399" t="s">
        <v>681</v>
      </c>
      <c r="C399" t="s">
        <v>694</v>
      </c>
      <c r="D399" t="s">
        <v>692</v>
      </c>
      <c r="E399" t="s">
        <v>678</v>
      </c>
      <c r="F399">
        <v>2014</v>
      </c>
      <c r="G399">
        <v>0.75</v>
      </c>
      <c r="H399">
        <f t="shared" si="7"/>
        <v>75</v>
      </c>
    </row>
    <row r="400" spans="1:8" x14ac:dyDescent="0.25">
      <c r="A400" t="s">
        <v>57</v>
      </c>
      <c r="B400" t="s">
        <v>681</v>
      </c>
      <c r="C400" t="s">
        <v>693</v>
      </c>
      <c r="D400" t="s">
        <v>692</v>
      </c>
      <c r="E400" t="s">
        <v>678</v>
      </c>
      <c r="F400">
        <v>2014</v>
      </c>
      <c r="G400">
        <v>0.5</v>
      </c>
      <c r="H400">
        <f t="shared" si="7"/>
        <v>50</v>
      </c>
    </row>
    <row r="401" spans="1:8" x14ac:dyDescent="0.25">
      <c r="A401" t="s">
        <v>2</v>
      </c>
      <c r="B401" t="s">
        <v>681</v>
      </c>
      <c r="C401" t="s">
        <v>695</v>
      </c>
      <c r="D401" t="s">
        <v>692</v>
      </c>
      <c r="E401" t="s">
        <v>678</v>
      </c>
      <c r="F401">
        <v>2014</v>
      </c>
      <c r="G401">
        <v>0.25</v>
      </c>
      <c r="H401">
        <f t="shared" si="7"/>
        <v>25</v>
      </c>
    </row>
    <row r="402" spans="1:8" x14ac:dyDescent="0.25">
      <c r="A402" t="s">
        <v>2</v>
      </c>
      <c r="B402" t="s">
        <v>681</v>
      </c>
      <c r="C402" t="s">
        <v>694</v>
      </c>
      <c r="D402" t="s">
        <v>692</v>
      </c>
      <c r="E402" t="s">
        <v>678</v>
      </c>
      <c r="F402">
        <v>2014</v>
      </c>
      <c r="G402">
        <v>0.5</v>
      </c>
      <c r="H402">
        <f t="shared" si="7"/>
        <v>50</v>
      </c>
    </row>
    <row r="403" spans="1:8" x14ac:dyDescent="0.25">
      <c r="A403" t="s">
        <v>2</v>
      </c>
      <c r="B403" t="s">
        <v>681</v>
      </c>
      <c r="C403" t="s">
        <v>693</v>
      </c>
      <c r="D403" t="s">
        <v>692</v>
      </c>
      <c r="E403" t="s">
        <v>678</v>
      </c>
      <c r="F403">
        <v>2014</v>
      </c>
      <c r="G403">
        <v>0.25</v>
      </c>
      <c r="H403">
        <f t="shared" si="7"/>
        <v>25</v>
      </c>
    </row>
    <row r="404" spans="1:8" x14ac:dyDescent="0.25">
      <c r="A404" t="s">
        <v>2</v>
      </c>
      <c r="B404" t="s">
        <v>681</v>
      </c>
      <c r="C404" t="s">
        <v>680</v>
      </c>
      <c r="D404" t="s">
        <v>679</v>
      </c>
      <c r="E404" t="s">
        <v>678</v>
      </c>
      <c r="F404">
        <v>2019</v>
      </c>
      <c r="G404">
        <v>36</v>
      </c>
      <c r="H404">
        <f t="shared" si="7"/>
        <v>36</v>
      </c>
    </row>
    <row r="405" spans="1:8" x14ac:dyDescent="0.25">
      <c r="A405" t="s">
        <v>59</v>
      </c>
      <c r="B405" t="s">
        <v>681</v>
      </c>
      <c r="C405" t="s">
        <v>695</v>
      </c>
      <c r="D405" t="s">
        <v>692</v>
      </c>
      <c r="E405" t="s">
        <v>678</v>
      </c>
      <c r="F405">
        <v>2014</v>
      </c>
      <c r="G405">
        <v>0</v>
      </c>
      <c r="H405">
        <f t="shared" si="7"/>
        <v>0</v>
      </c>
    </row>
    <row r="406" spans="1:8" x14ac:dyDescent="0.25">
      <c r="A406" t="s">
        <v>59</v>
      </c>
      <c r="B406" t="s">
        <v>681</v>
      </c>
      <c r="C406" t="s">
        <v>694</v>
      </c>
      <c r="D406" t="s">
        <v>692</v>
      </c>
      <c r="E406" t="s">
        <v>678</v>
      </c>
      <c r="F406">
        <v>2014</v>
      </c>
      <c r="G406">
        <v>0.5</v>
      </c>
      <c r="H406">
        <f t="shared" si="7"/>
        <v>50</v>
      </c>
    </row>
    <row r="407" spans="1:8" x14ac:dyDescent="0.25">
      <c r="A407" t="s">
        <v>59</v>
      </c>
      <c r="B407" t="s">
        <v>681</v>
      </c>
      <c r="C407" t="s">
        <v>693</v>
      </c>
      <c r="D407" t="s">
        <v>692</v>
      </c>
      <c r="E407" t="s">
        <v>678</v>
      </c>
      <c r="F407">
        <v>2014</v>
      </c>
      <c r="G407">
        <v>0.25</v>
      </c>
      <c r="H407">
        <f t="shared" si="7"/>
        <v>25</v>
      </c>
    </row>
    <row r="408" spans="1:8" x14ac:dyDescent="0.25">
      <c r="A408" t="s">
        <v>59</v>
      </c>
      <c r="B408" t="s">
        <v>681</v>
      </c>
      <c r="C408" t="s">
        <v>680</v>
      </c>
      <c r="D408" t="s">
        <v>679</v>
      </c>
      <c r="E408" t="s">
        <v>678</v>
      </c>
      <c r="F408">
        <v>2019</v>
      </c>
      <c r="G408">
        <v>68</v>
      </c>
      <c r="H408">
        <f t="shared" si="7"/>
        <v>68</v>
      </c>
    </row>
    <row r="409" spans="1:8" x14ac:dyDescent="0.25">
      <c r="A409" t="s">
        <v>139</v>
      </c>
      <c r="B409" t="s">
        <v>681</v>
      </c>
      <c r="C409" t="s">
        <v>695</v>
      </c>
      <c r="D409" t="s">
        <v>692</v>
      </c>
      <c r="E409" t="s">
        <v>678</v>
      </c>
      <c r="F409">
        <v>2014</v>
      </c>
      <c r="G409">
        <v>0</v>
      </c>
      <c r="H409">
        <f t="shared" si="7"/>
        <v>0</v>
      </c>
    </row>
    <row r="410" spans="1:8" x14ac:dyDescent="0.25">
      <c r="A410" t="s">
        <v>139</v>
      </c>
      <c r="B410" t="s">
        <v>681</v>
      </c>
      <c r="C410" t="s">
        <v>694</v>
      </c>
      <c r="D410" t="s">
        <v>692</v>
      </c>
      <c r="E410" t="s">
        <v>678</v>
      </c>
      <c r="F410">
        <v>2014</v>
      </c>
      <c r="G410">
        <v>0.25</v>
      </c>
      <c r="H410">
        <f t="shared" si="7"/>
        <v>25</v>
      </c>
    </row>
    <row r="411" spans="1:8" x14ac:dyDescent="0.25">
      <c r="A411" t="s">
        <v>139</v>
      </c>
      <c r="B411" t="s">
        <v>681</v>
      </c>
      <c r="C411" t="s">
        <v>693</v>
      </c>
      <c r="D411" t="s">
        <v>692</v>
      </c>
      <c r="E411" t="s">
        <v>678</v>
      </c>
      <c r="F411">
        <v>2014</v>
      </c>
      <c r="G411">
        <v>0</v>
      </c>
      <c r="H411">
        <f t="shared" si="7"/>
        <v>0</v>
      </c>
    </row>
    <row r="412" spans="1:8" x14ac:dyDescent="0.25">
      <c r="A412" t="s">
        <v>139</v>
      </c>
      <c r="B412" t="s">
        <v>681</v>
      </c>
      <c r="C412" t="s">
        <v>680</v>
      </c>
      <c r="D412" t="s">
        <v>679</v>
      </c>
      <c r="E412" t="s">
        <v>678</v>
      </c>
      <c r="F412">
        <v>2019</v>
      </c>
      <c r="G412">
        <v>16</v>
      </c>
      <c r="H412">
        <f t="shared" si="7"/>
        <v>16</v>
      </c>
    </row>
    <row r="413" spans="1:8" x14ac:dyDescent="0.25">
      <c r="A413" t="s">
        <v>139</v>
      </c>
      <c r="B413" t="s">
        <v>681</v>
      </c>
      <c r="C413" t="s">
        <v>691</v>
      </c>
      <c r="D413" t="s">
        <v>679</v>
      </c>
      <c r="E413" t="s">
        <v>678</v>
      </c>
      <c r="F413">
        <v>2014</v>
      </c>
      <c r="G413">
        <v>64</v>
      </c>
      <c r="H413">
        <f t="shared" si="7"/>
        <v>64</v>
      </c>
    </row>
    <row r="414" spans="1:8" x14ac:dyDescent="0.25">
      <c r="A414" t="s">
        <v>3</v>
      </c>
      <c r="B414" t="s">
        <v>681</v>
      </c>
      <c r="C414" t="s">
        <v>695</v>
      </c>
      <c r="D414" t="s">
        <v>692</v>
      </c>
      <c r="E414" t="s">
        <v>678</v>
      </c>
      <c r="F414">
        <v>2014</v>
      </c>
      <c r="G414">
        <v>0.25</v>
      </c>
      <c r="H414">
        <f t="shared" si="7"/>
        <v>25</v>
      </c>
    </row>
    <row r="415" spans="1:8" x14ac:dyDescent="0.25">
      <c r="A415" t="s">
        <v>3</v>
      </c>
      <c r="B415" t="s">
        <v>681</v>
      </c>
      <c r="C415" t="s">
        <v>694</v>
      </c>
      <c r="D415" t="s">
        <v>692</v>
      </c>
      <c r="E415" t="s">
        <v>678</v>
      </c>
      <c r="F415">
        <v>2014</v>
      </c>
      <c r="G415">
        <v>0.5</v>
      </c>
      <c r="H415">
        <f t="shared" si="7"/>
        <v>50</v>
      </c>
    </row>
    <row r="416" spans="1:8" x14ac:dyDescent="0.25">
      <c r="A416" t="s">
        <v>3</v>
      </c>
      <c r="B416" t="s">
        <v>681</v>
      </c>
      <c r="C416" t="s">
        <v>693</v>
      </c>
      <c r="D416" t="s">
        <v>692</v>
      </c>
      <c r="E416" t="s">
        <v>678</v>
      </c>
      <c r="F416">
        <v>2014</v>
      </c>
      <c r="G416">
        <v>0.5</v>
      </c>
      <c r="H416">
        <f t="shared" si="7"/>
        <v>50</v>
      </c>
    </row>
    <row r="417" spans="1:8" x14ac:dyDescent="0.25">
      <c r="A417" t="s">
        <v>4</v>
      </c>
      <c r="B417" t="s">
        <v>681</v>
      </c>
      <c r="C417" t="s">
        <v>695</v>
      </c>
      <c r="D417" t="s">
        <v>692</v>
      </c>
      <c r="E417" t="s">
        <v>678</v>
      </c>
      <c r="F417">
        <v>2014</v>
      </c>
      <c r="G417">
        <v>1</v>
      </c>
      <c r="H417">
        <f t="shared" si="7"/>
        <v>1</v>
      </c>
    </row>
    <row r="418" spans="1:8" x14ac:dyDescent="0.25">
      <c r="A418" t="s">
        <v>4</v>
      </c>
      <c r="B418" t="s">
        <v>681</v>
      </c>
      <c r="C418" t="s">
        <v>694</v>
      </c>
      <c r="D418" t="s">
        <v>692</v>
      </c>
      <c r="E418" t="s">
        <v>678</v>
      </c>
      <c r="F418">
        <v>2014</v>
      </c>
      <c r="G418">
        <v>0.5</v>
      </c>
      <c r="H418">
        <f t="shared" si="7"/>
        <v>50</v>
      </c>
    </row>
    <row r="419" spans="1:8" x14ac:dyDescent="0.25">
      <c r="A419" t="s">
        <v>4</v>
      </c>
      <c r="B419" t="s">
        <v>681</v>
      </c>
      <c r="C419" t="s">
        <v>693</v>
      </c>
      <c r="D419" t="s">
        <v>692</v>
      </c>
      <c r="E419" t="s">
        <v>678</v>
      </c>
      <c r="F419">
        <v>2014</v>
      </c>
      <c r="G419">
        <v>0.5</v>
      </c>
      <c r="H419">
        <f t="shared" si="7"/>
        <v>50</v>
      </c>
    </row>
    <row r="420" spans="1:8" x14ac:dyDescent="0.25">
      <c r="A420" t="s">
        <v>4</v>
      </c>
      <c r="B420" t="s">
        <v>681</v>
      </c>
      <c r="C420" t="s">
        <v>680</v>
      </c>
      <c r="D420" t="s">
        <v>679</v>
      </c>
      <c r="E420" t="s">
        <v>678</v>
      </c>
      <c r="F420">
        <v>2019</v>
      </c>
      <c r="G420">
        <v>44</v>
      </c>
      <c r="H420">
        <f t="shared" si="7"/>
        <v>44</v>
      </c>
    </row>
    <row r="421" spans="1:8" x14ac:dyDescent="0.25">
      <c r="A421" t="s">
        <v>4</v>
      </c>
      <c r="B421" t="s">
        <v>681</v>
      </c>
      <c r="C421" t="s">
        <v>691</v>
      </c>
      <c r="D421" t="s">
        <v>679</v>
      </c>
      <c r="E421" t="s">
        <v>678</v>
      </c>
      <c r="F421">
        <v>2014</v>
      </c>
      <c r="G421">
        <v>15</v>
      </c>
      <c r="H421">
        <f t="shared" si="7"/>
        <v>15</v>
      </c>
    </row>
    <row r="422" spans="1:8" x14ac:dyDescent="0.25">
      <c r="A422" t="s">
        <v>5</v>
      </c>
      <c r="B422" t="s">
        <v>681</v>
      </c>
      <c r="C422" t="s">
        <v>695</v>
      </c>
      <c r="D422" t="s">
        <v>692</v>
      </c>
      <c r="E422" t="s">
        <v>678</v>
      </c>
      <c r="F422">
        <v>2014</v>
      </c>
      <c r="G422">
        <v>0.25</v>
      </c>
      <c r="H422">
        <f t="shared" si="7"/>
        <v>25</v>
      </c>
    </row>
    <row r="423" spans="1:8" x14ac:dyDescent="0.25">
      <c r="A423" t="s">
        <v>5</v>
      </c>
      <c r="B423" t="s">
        <v>681</v>
      </c>
      <c r="C423" t="s">
        <v>694</v>
      </c>
      <c r="D423" t="s">
        <v>692</v>
      </c>
      <c r="E423" t="s">
        <v>678</v>
      </c>
      <c r="F423">
        <v>2014</v>
      </c>
      <c r="G423">
        <v>0.25</v>
      </c>
      <c r="H423">
        <f t="shared" si="7"/>
        <v>25</v>
      </c>
    </row>
    <row r="424" spans="1:8" x14ac:dyDescent="0.25">
      <c r="A424" t="s">
        <v>5</v>
      </c>
      <c r="B424" t="s">
        <v>681</v>
      </c>
      <c r="C424" t="s">
        <v>693</v>
      </c>
      <c r="D424" t="s">
        <v>692</v>
      </c>
      <c r="E424" t="s">
        <v>678</v>
      </c>
      <c r="F424">
        <v>2014</v>
      </c>
      <c r="G424">
        <v>0.25</v>
      </c>
      <c r="H424">
        <f t="shared" si="7"/>
        <v>25</v>
      </c>
    </row>
    <row r="425" spans="1:8" x14ac:dyDescent="0.25">
      <c r="A425" t="s">
        <v>5</v>
      </c>
      <c r="B425" t="s">
        <v>681</v>
      </c>
      <c r="C425" t="s">
        <v>680</v>
      </c>
      <c r="D425" t="s">
        <v>679</v>
      </c>
      <c r="E425" t="s">
        <v>678</v>
      </c>
      <c r="F425">
        <v>2019</v>
      </c>
      <c r="G425">
        <v>73</v>
      </c>
      <c r="H425">
        <f t="shared" si="7"/>
        <v>73</v>
      </c>
    </row>
    <row r="426" spans="1:8" x14ac:dyDescent="0.25">
      <c r="A426" t="s">
        <v>6</v>
      </c>
      <c r="B426" t="s">
        <v>681</v>
      </c>
      <c r="C426" t="s">
        <v>695</v>
      </c>
      <c r="D426" t="s">
        <v>692</v>
      </c>
      <c r="E426" t="s">
        <v>678</v>
      </c>
      <c r="F426">
        <v>2014</v>
      </c>
      <c r="G426">
        <v>1</v>
      </c>
      <c r="H426">
        <f t="shared" si="7"/>
        <v>1</v>
      </c>
    </row>
    <row r="427" spans="1:8" x14ac:dyDescent="0.25">
      <c r="A427" t="s">
        <v>6</v>
      </c>
      <c r="B427" t="s">
        <v>681</v>
      </c>
      <c r="C427" t="s">
        <v>694</v>
      </c>
      <c r="D427" t="s">
        <v>692</v>
      </c>
      <c r="E427" t="s">
        <v>678</v>
      </c>
      <c r="F427">
        <v>2014</v>
      </c>
      <c r="G427">
        <v>0.75</v>
      </c>
      <c r="H427">
        <f t="shared" si="7"/>
        <v>75</v>
      </c>
    </row>
    <row r="428" spans="1:8" x14ac:dyDescent="0.25">
      <c r="A428" t="s">
        <v>6</v>
      </c>
      <c r="B428" t="s">
        <v>681</v>
      </c>
      <c r="C428" t="s">
        <v>693</v>
      </c>
      <c r="D428" t="s">
        <v>692</v>
      </c>
      <c r="E428" t="s">
        <v>678</v>
      </c>
      <c r="F428">
        <v>2014</v>
      </c>
      <c r="G428">
        <v>0.75</v>
      </c>
      <c r="H428">
        <f t="shared" si="7"/>
        <v>75</v>
      </c>
    </row>
    <row r="429" spans="1:8" x14ac:dyDescent="0.25">
      <c r="A429" t="s">
        <v>6</v>
      </c>
      <c r="B429" t="s">
        <v>681</v>
      </c>
      <c r="C429" t="s">
        <v>680</v>
      </c>
      <c r="D429" t="s">
        <v>679</v>
      </c>
      <c r="E429" t="s">
        <v>678</v>
      </c>
      <c r="F429">
        <v>2019</v>
      </c>
      <c r="G429">
        <v>36</v>
      </c>
      <c r="H429">
        <f t="shared" si="7"/>
        <v>36</v>
      </c>
    </row>
    <row r="430" spans="1:8" x14ac:dyDescent="0.25">
      <c r="A430" t="s">
        <v>6</v>
      </c>
      <c r="B430" t="s">
        <v>681</v>
      </c>
      <c r="C430" t="s">
        <v>691</v>
      </c>
      <c r="D430" t="s">
        <v>679</v>
      </c>
      <c r="E430" t="s">
        <v>678</v>
      </c>
      <c r="F430">
        <v>2014</v>
      </c>
      <c r="G430">
        <v>51</v>
      </c>
      <c r="H430">
        <f t="shared" si="7"/>
        <v>51</v>
      </c>
    </row>
    <row r="431" spans="1:8" x14ac:dyDescent="0.25">
      <c r="A431" t="s">
        <v>8</v>
      </c>
      <c r="B431" t="s">
        <v>681</v>
      </c>
      <c r="C431" t="s">
        <v>695</v>
      </c>
      <c r="D431" t="s">
        <v>692</v>
      </c>
      <c r="E431" t="s">
        <v>678</v>
      </c>
      <c r="F431">
        <v>2014</v>
      </c>
      <c r="G431">
        <v>1</v>
      </c>
      <c r="H431">
        <f t="shared" si="7"/>
        <v>1</v>
      </c>
    </row>
    <row r="432" spans="1:8" x14ac:dyDescent="0.25">
      <c r="A432" t="s">
        <v>8</v>
      </c>
      <c r="B432" t="s">
        <v>681</v>
      </c>
      <c r="C432" t="s">
        <v>694</v>
      </c>
      <c r="D432" t="s">
        <v>692</v>
      </c>
      <c r="E432" t="s">
        <v>678</v>
      </c>
      <c r="F432">
        <v>2014</v>
      </c>
      <c r="G432">
        <v>0.75</v>
      </c>
      <c r="H432">
        <f t="shared" si="7"/>
        <v>75</v>
      </c>
    </row>
    <row r="433" spans="1:8" x14ac:dyDescent="0.25">
      <c r="A433" t="s">
        <v>8</v>
      </c>
      <c r="B433" t="s">
        <v>681</v>
      </c>
      <c r="C433" t="s">
        <v>693</v>
      </c>
      <c r="D433" t="s">
        <v>692</v>
      </c>
      <c r="E433" t="s">
        <v>678</v>
      </c>
      <c r="F433">
        <v>2014</v>
      </c>
      <c r="G433">
        <v>0.5</v>
      </c>
      <c r="H433">
        <f t="shared" si="7"/>
        <v>50</v>
      </c>
    </row>
    <row r="434" spans="1:8" x14ac:dyDescent="0.25">
      <c r="A434" t="s">
        <v>8</v>
      </c>
      <c r="B434" t="s">
        <v>681</v>
      </c>
      <c r="C434" t="s">
        <v>680</v>
      </c>
      <c r="D434" t="s">
        <v>679</v>
      </c>
      <c r="E434" t="s">
        <v>678</v>
      </c>
      <c r="F434">
        <v>2019</v>
      </c>
      <c r="G434">
        <v>80</v>
      </c>
      <c r="H434">
        <f t="shared" si="7"/>
        <v>80</v>
      </c>
    </row>
    <row r="435" spans="1:8" x14ac:dyDescent="0.25">
      <c r="A435" t="s">
        <v>9</v>
      </c>
      <c r="B435" t="s">
        <v>681</v>
      </c>
      <c r="C435" t="s">
        <v>695</v>
      </c>
      <c r="D435" t="s">
        <v>692</v>
      </c>
      <c r="E435" t="s">
        <v>678</v>
      </c>
      <c r="F435">
        <v>2014</v>
      </c>
      <c r="G435">
        <v>1</v>
      </c>
      <c r="H435">
        <f t="shared" si="7"/>
        <v>1</v>
      </c>
    </row>
    <row r="436" spans="1:8" x14ac:dyDescent="0.25">
      <c r="A436" t="s">
        <v>9</v>
      </c>
      <c r="B436" t="s">
        <v>681</v>
      </c>
      <c r="C436" t="s">
        <v>694</v>
      </c>
      <c r="D436" t="s">
        <v>692</v>
      </c>
      <c r="E436" t="s">
        <v>678</v>
      </c>
      <c r="F436">
        <v>2014</v>
      </c>
      <c r="G436">
        <v>0.75</v>
      </c>
      <c r="H436">
        <f t="shared" si="7"/>
        <v>75</v>
      </c>
    </row>
    <row r="437" spans="1:8" x14ac:dyDescent="0.25">
      <c r="A437" t="s">
        <v>9</v>
      </c>
      <c r="B437" t="s">
        <v>681</v>
      </c>
      <c r="C437" t="s">
        <v>693</v>
      </c>
      <c r="D437" t="s">
        <v>692</v>
      </c>
      <c r="E437" t="s">
        <v>678</v>
      </c>
      <c r="F437">
        <v>2014</v>
      </c>
      <c r="G437">
        <v>1</v>
      </c>
      <c r="H437">
        <f t="shared" si="7"/>
        <v>1</v>
      </c>
    </row>
    <row r="438" spans="1:8" x14ac:dyDescent="0.25">
      <c r="A438" t="s">
        <v>9</v>
      </c>
      <c r="B438" t="s">
        <v>681</v>
      </c>
      <c r="C438" t="s">
        <v>680</v>
      </c>
      <c r="D438" t="s">
        <v>679</v>
      </c>
      <c r="E438" t="s">
        <v>678</v>
      </c>
      <c r="F438">
        <v>2019</v>
      </c>
      <c r="G438">
        <v>74</v>
      </c>
      <c r="H438">
        <f t="shared" si="7"/>
        <v>74</v>
      </c>
    </row>
    <row r="439" spans="1:8" x14ac:dyDescent="0.25">
      <c r="A439" t="s">
        <v>9</v>
      </c>
      <c r="B439" t="s">
        <v>681</v>
      </c>
      <c r="C439" t="s">
        <v>691</v>
      </c>
      <c r="D439" t="s">
        <v>679</v>
      </c>
      <c r="E439" t="s">
        <v>678</v>
      </c>
      <c r="F439">
        <v>2014</v>
      </c>
      <c r="G439">
        <v>57</v>
      </c>
      <c r="H439">
        <f t="shared" ref="H439:H495" si="8">IF(G439=0.25,25,IF(G439=0,0,IF(G439=0.5,50,IF(G439=0.75,75,IF(G439=1,1,IF(G439&gt;1,G439))))))</f>
        <v>57</v>
      </c>
    </row>
    <row r="440" spans="1:8" x14ac:dyDescent="0.25">
      <c r="A440" t="s">
        <v>12</v>
      </c>
      <c r="B440" t="s">
        <v>681</v>
      </c>
      <c r="C440" t="s">
        <v>695</v>
      </c>
      <c r="D440" t="s">
        <v>692</v>
      </c>
      <c r="E440" t="s">
        <v>678</v>
      </c>
      <c r="F440">
        <v>2014</v>
      </c>
      <c r="G440">
        <v>1</v>
      </c>
      <c r="H440">
        <f t="shared" si="8"/>
        <v>1</v>
      </c>
    </row>
    <row r="441" spans="1:8" x14ac:dyDescent="0.25">
      <c r="A441" t="s">
        <v>12</v>
      </c>
      <c r="B441" t="s">
        <v>681</v>
      </c>
      <c r="C441" t="s">
        <v>694</v>
      </c>
      <c r="D441" t="s">
        <v>692</v>
      </c>
      <c r="E441" t="s">
        <v>678</v>
      </c>
      <c r="F441">
        <v>2014</v>
      </c>
      <c r="G441">
        <v>0.25</v>
      </c>
      <c r="H441">
        <f t="shared" si="8"/>
        <v>25</v>
      </c>
    </row>
    <row r="442" spans="1:8" x14ac:dyDescent="0.25">
      <c r="A442" t="s">
        <v>12</v>
      </c>
      <c r="B442" t="s">
        <v>681</v>
      </c>
      <c r="C442" t="s">
        <v>693</v>
      </c>
      <c r="D442" t="s">
        <v>692</v>
      </c>
      <c r="E442" t="s">
        <v>678</v>
      </c>
      <c r="F442">
        <v>2014</v>
      </c>
      <c r="G442">
        <v>0.5</v>
      </c>
      <c r="H442">
        <f t="shared" si="8"/>
        <v>50</v>
      </c>
    </row>
    <row r="443" spans="1:8" x14ac:dyDescent="0.25">
      <c r="A443" t="s">
        <v>12</v>
      </c>
      <c r="B443" t="s">
        <v>681</v>
      </c>
      <c r="C443" t="s">
        <v>680</v>
      </c>
      <c r="D443" t="s">
        <v>679</v>
      </c>
      <c r="E443" t="s">
        <v>678</v>
      </c>
      <c r="F443">
        <v>2019</v>
      </c>
      <c r="G443">
        <v>54</v>
      </c>
      <c r="H443">
        <f t="shared" si="8"/>
        <v>54</v>
      </c>
    </row>
    <row r="444" spans="1:8" x14ac:dyDescent="0.25">
      <c r="A444" t="s">
        <v>109</v>
      </c>
      <c r="B444" t="s">
        <v>681</v>
      </c>
      <c r="C444" t="s">
        <v>695</v>
      </c>
      <c r="D444" t="s">
        <v>692</v>
      </c>
      <c r="E444" t="s">
        <v>678</v>
      </c>
      <c r="F444">
        <v>2014</v>
      </c>
      <c r="G444">
        <v>0</v>
      </c>
      <c r="H444">
        <f t="shared" si="8"/>
        <v>0</v>
      </c>
    </row>
    <row r="445" spans="1:8" x14ac:dyDescent="0.25">
      <c r="A445" t="s">
        <v>109</v>
      </c>
      <c r="B445" t="s">
        <v>681</v>
      </c>
      <c r="C445" t="s">
        <v>694</v>
      </c>
      <c r="D445" t="s">
        <v>692</v>
      </c>
      <c r="E445" t="s">
        <v>678</v>
      </c>
      <c r="F445">
        <v>2014</v>
      </c>
      <c r="G445">
        <v>0</v>
      </c>
      <c r="H445">
        <f t="shared" si="8"/>
        <v>0</v>
      </c>
    </row>
    <row r="446" spans="1:8" x14ac:dyDescent="0.25">
      <c r="A446" t="s">
        <v>109</v>
      </c>
      <c r="B446" t="s">
        <v>681</v>
      </c>
      <c r="C446" t="s">
        <v>693</v>
      </c>
      <c r="D446" t="s">
        <v>692</v>
      </c>
      <c r="E446" t="s">
        <v>678</v>
      </c>
      <c r="F446">
        <v>2014</v>
      </c>
      <c r="G446">
        <v>0.25</v>
      </c>
      <c r="H446">
        <f t="shared" si="8"/>
        <v>25</v>
      </c>
    </row>
    <row r="447" spans="1:8" x14ac:dyDescent="0.25">
      <c r="A447" t="s">
        <v>109</v>
      </c>
      <c r="B447" t="s">
        <v>681</v>
      </c>
      <c r="C447" t="s">
        <v>691</v>
      </c>
      <c r="D447" t="s">
        <v>679</v>
      </c>
      <c r="E447" t="s">
        <v>678</v>
      </c>
      <c r="F447">
        <v>2014</v>
      </c>
      <c r="G447">
        <v>36</v>
      </c>
      <c r="H447">
        <f t="shared" si="8"/>
        <v>36</v>
      </c>
    </row>
    <row r="448" spans="1:8" x14ac:dyDescent="0.25">
      <c r="A448" t="s">
        <v>13</v>
      </c>
      <c r="B448" t="s">
        <v>681</v>
      </c>
      <c r="C448" t="s">
        <v>695</v>
      </c>
      <c r="D448" t="s">
        <v>692</v>
      </c>
      <c r="E448" t="s">
        <v>678</v>
      </c>
      <c r="F448">
        <v>2014</v>
      </c>
      <c r="G448">
        <v>1</v>
      </c>
      <c r="H448">
        <f t="shared" si="8"/>
        <v>1</v>
      </c>
    </row>
    <row r="449" spans="1:8" x14ac:dyDescent="0.25">
      <c r="A449" t="s">
        <v>13</v>
      </c>
      <c r="B449" t="s">
        <v>681</v>
      </c>
      <c r="C449" t="s">
        <v>694</v>
      </c>
      <c r="D449" t="s">
        <v>692</v>
      </c>
      <c r="E449" t="s">
        <v>678</v>
      </c>
      <c r="F449">
        <v>2014</v>
      </c>
      <c r="G449">
        <v>0.5</v>
      </c>
      <c r="H449">
        <f t="shared" si="8"/>
        <v>50</v>
      </c>
    </row>
    <row r="450" spans="1:8" x14ac:dyDescent="0.25">
      <c r="A450" t="s">
        <v>13</v>
      </c>
      <c r="B450" t="s">
        <v>681</v>
      </c>
      <c r="C450" t="s">
        <v>693</v>
      </c>
      <c r="D450" t="s">
        <v>692</v>
      </c>
      <c r="E450" t="s">
        <v>678</v>
      </c>
      <c r="F450">
        <v>2014</v>
      </c>
      <c r="G450">
        <v>0.25</v>
      </c>
      <c r="H450">
        <f t="shared" si="8"/>
        <v>25</v>
      </c>
    </row>
    <row r="451" spans="1:8" x14ac:dyDescent="0.25">
      <c r="A451" t="s">
        <v>13</v>
      </c>
      <c r="B451" t="s">
        <v>681</v>
      </c>
      <c r="C451" t="s">
        <v>691</v>
      </c>
      <c r="D451" t="s">
        <v>679</v>
      </c>
      <c r="E451" t="s">
        <v>678</v>
      </c>
      <c r="F451">
        <v>2014</v>
      </c>
      <c r="G451">
        <v>26</v>
      </c>
      <c r="H451">
        <f t="shared" si="8"/>
        <v>26</v>
      </c>
    </row>
    <row r="452" spans="1:8" x14ac:dyDescent="0.25">
      <c r="A452" t="s">
        <v>110</v>
      </c>
      <c r="B452" t="s">
        <v>681</v>
      </c>
      <c r="C452" t="s">
        <v>695</v>
      </c>
      <c r="D452" t="s">
        <v>692</v>
      </c>
      <c r="E452" t="s">
        <v>678</v>
      </c>
      <c r="F452">
        <v>2014</v>
      </c>
      <c r="G452">
        <v>0.5</v>
      </c>
      <c r="H452">
        <f t="shared" si="8"/>
        <v>50</v>
      </c>
    </row>
    <row r="453" spans="1:8" x14ac:dyDescent="0.25">
      <c r="A453" t="s">
        <v>110</v>
      </c>
      <c r="B453" t="s">
        <v>681</v>
      </c>
      <c r="C453" t="s">
        <v>694</v>
      </c>
      <c r="D453" t="s">
        <v>692</v>
      </c>
      <c r="E453" t="s">
        <v>678</v>
      </c>
      <c r="F453">
        <v>2014</v>
      </c>
      <c r="G453">
        <v>0</v>
      </c>
      <c r="H453">
        <f t="shared" si="8"/>
        <v>0</v>
      </c>
    </row>
    <row r="454" spans="1:8" x14ac:dyDescent="0.25">
      <c r="A454" t="s">
        <v>110</v>
      </c>
      <c r="B454" t="s">
        <v>681</v>
      </c>
      <c r="C454" t="s">
        <v>693</v>
      </c>
      <c r="D454" t="s">
        <v>692</v>
      </c>
      <c r="E454" t="s">
        <v>678</v>
      </c>
      <c r="F454">
        <v>2014</v>
      </c>
      <c r="G454">
        <v>0</v>
      </c>
      <c r="H454">
        <f t="shared" si="8"/>
        <v>0</v>
      </c>
    </row>
    <row r="455" spans="1:8" x14ac:dyDescent="0.25">
      <c r="A455" t="s">
        <v>71</v>
      </c>
      <c r="B455" t="s">
        <v>681</v>
      </c>
      <c r="C455" t="s">
        <v>695</v>
      </c>
      <c r="D455" t="s">
        <v>692</v>
      </c>
      <c r="E455" t="s">
        <v>678</v>
      </c>
      <c r="F455">
        <v>2014</v>
      </c>
      <c r="G455">
        <v>0.5</v>
      </c>
      <c r="H455">
        <f t="shared" si="8"/>
        <v>50</v>
      </c>
    </row>
    <row r="456" spans="1:8" x14ac:dyDescent="0.25">
      <c r="A456" t="s">
        <v>71</v>
      </c>
      <c r="B456" t="s">
        <v>681</v>
      </c>
      <c r="C456" t="s">
        <v>694</v>
      </c>
      <c r="D456" t="s">
        <v>692</v>
      </c>
      <c r="E456" t="s">
        <v>678</v>
      </c>
      <c r="F456">
        <v>2014</v>
      </c>
      <c r="G456">
        <v>0.5</v>
      </c>
      <c r="H456">
        <f t="shared" si="8"/>
        <v>50</v>
      </c>
    </row>
    <row r="457" spans="1:8" x14ac:dyDescent="0.25">
      <c r="A457" t="s">
        <v>71</v>
      </c>
      <c r="B457" t="s">
        <v>681</v>
      </c>
      <c r="C457" t="s">
        <v>693</v>
      </c>
      <c r="D457" t="s">
        <v>692</v>
      </c>
      <c r="E457" t="s">
        <v>678</v>
      </c>
      <c r="F457">
        <v>2014</v>
      </c>
      <c r="G457">
        <v>0.25</v>
      </c>
      <c r="H457">
        <f t="shared" si="8"/>
        <v>25</v>
      </c>
    </row>
    <row r="458" spans="1:8" x14ac:dyDescent="0.25">
      <c r="A458" t="s">
        <v>71</v>
      </c>
      <c r="B458" t="s">
        <v>681</v>
      </c>
      <c r="C458" t="s">
        <v>691</v>
      </c>
      <c r="D458" t="s">
        <v>679</v>
      </c>
      <c r="E458" t="s">
        <v>678</v>
      </c>
      <c r="F458">
        <v>2014</v>
      </c>
      <c r="G458">
        <v>38</v>
      </c>
      <c r="H458">
        <f t="shared" si="8"/>
        <v>38</v>
      </c>
    </row>
    <row r="459" spans="1:8" x14ac:dyDescent="0.25">
      <c r="A459" t="s">
        <v>11</v>
      </c>
      <c r="B459" t="s">
        <v>681</v>
      </c>
      <c r="C459" t="s">
        <v>695</v>
      </c>
      <c r="D459" t="s">
        <v>692</v>
      </c>
      <c r="E459" t="s">
        <v>678</v>
      </c>
      <c r="F459">
        <v>2014</v>
      </c>
      <c r="G459">
        <v>1</v>
      </c>
      <c r="H459">
        <f t="shared" si="8"/>
        <v>1</v>
      </c>
    </row>
    <row r="460" spans="1:8" x14ac:dyDescent="0.25">
      <c r="A460" t="s">
        <v>11</v>
      </c>
      <c r="B460" t="s">
        <v>681</v>
      </c>
      <c r="C460" t="s">
        <v>694</v>
      </c>
      <c r="D460" t="s">
        <v>692</v>
      </c>
      <c r="E460" t="s">
        <v>678</v>
      </c>
      <c r="F460">
        <v>2014</v>
      </c>
      <c r="G460">
        <v>0.5</v>
      </c>
      <c r="H460">
        <f t="shared" si="8"/>
        <v>50</v>
      </c>
    </row>
    <row r="461" spans="1:8" x14ac:dyDescent="0.25">
      <c r="A461" t="s">
        <v>11</v>
      </c>
      <c r="B461" t="s">
        <v>681</v>
      </c>
      <c r="C461" t="s">
        <v>693</v>
      </c>
      <c r="D461" t="s">
        <v>692</v>
      </c>
      <c r="E461" t="s">
        <v>678</v>
      </c>
      <c r="F461">
        <v>2014</v>
      </c>
      <c r="G461">
        <v>0</v>
      </c>
      <c r="H461">
        <f t="shared" si="8"/>
        <v>0</v>
      </c>
    </row>
    <row r="462" spans="1:8" x14ac:dyDescent="0.25">
      <c r="A462" t="s">
        <v>11</v>
      </c>
      <c r="B462" t="s">
        <v>681</v>
      </c>
      <c r="C462" t="s">
        <v>680</v>
      </c>
      <c r="D462" t="s">
        <v>679</v>
      </c>
      <c r="E462" t="s">
        <v>678</v>
      </c>
      <c r="F462">
        <v>2019</v>
      </c>
      <c r="G462">
        <v>75</v>
      </c>
      <c r="H462">
        <f t="shared" si="8"/>
        <v>75</v>
      </c>
    </row>
    <row r="463" spans="1:8" x14ac:dyDescent="0.25">
      <c r="A463" t="s">
        <v>11</v>
      </c>
      <c r="B463" t="s">
        <v>681</v>
      </c>
      <c r="C463" t="s">
        <v>691</v>
      </c>
      <c r="D463" t="s">
        <v>679</v>
      </c>
      <c r="E463" t="s">
        <v>678</v>
      </c>
      <c r="F463">
        <v>2014</v>
      </c>
      <c r="G463">
        <v>64</v>
      </c>
      <c r="H463">
        <f t="shared" si="8"/>
        <v>64</v>
      </c>
    </row>
    <row r="464" spans="1:8" x14ac:dyDescent="0.25">
      <c r="A464" t="s">
        <v>112</v>
      </c>
      <c r="B464" t="s">
        <v>681</v>
      </c>
      <c r="C464" t="s">
        <v>695</v>
      </c>
      <c r="D464" t="s">
        <v>692</v>
      </c>
      <c r="E464" t="s">
        <v>678</v>
      </c>
      <c r="F464">
        <v>2014</v>
      </c>
      <c r="G464">
        <v>0</v>
      </c>
      <c r="H464">
        <f t="shared" si="8"/>
        <v>0</v>
      </c>
    </row>
    <row r="465" spans="1:8" x14ac:dyDescent="0.25">
      <c r="A465" t="s">
        <v>112</v>
      </c>
      <c r="B465" t="s">
        <v>681</v>
      </c>
      <c r="C465" t="s">
        <v>694</v>
      </c>
      <c r="D465" t="s">
        <v>692</v>
      </c>
      <c r="E465" t="s">
        <v>678</v>
      </c>
      <c r="F465">
        <v>2014</v>
      </c>
      <c r="G465">
        <v>0.25</v>
      </c>
      <c r="H465">
        <f t="shared" si="8"/>
        <v>25</v>
      </c>
    </row>
    <row r="466" spans="1:8" x14ac:dyDescent="0.25">
      <c r="A466" t="s">
        <v>112</v>
      </c>
      <c r="B466" t="s">
        <v>681</v>
      </c>
      <c r="C466" t="s">
        <v>693</v>
      </c>
      <c r="D466" t="s">
        <v>692</v>
      </c>
      <c r="E466" t="s">
        <v>678</v>
      </c>
      <c r="F466">
        <v>2014</v>
      </c>
      <c r="G466">
        <v>0.5</v>
      </c>
      <c r="H466">
        <f t="shared" si="8"/>
        <v>50</v>
      </c>
    </row>
    <row r="467" spans="1:8" x14ac:dyDescent="0.25">
      <c r="A467" t="s">
        <v>112</v>
      </c>
      <c r="B467" t="s">
        <v>681</v>
      </c>
      <c r="C467" t="s">
        <v>680</v>
      </c>
      <c r="D467" t="s">
        <v>679</v>
      </c>
      <c r="E467" t="s">
        <v>678</v>
      </c>
      <c r="F467">
        <v>2019</v>
      </c>
      <c r="G467">
        <v>2</v>
      </c>
      <c r="H467">
        <f t="shared" si="8"/>
        <v>2</v>
      </c>
    </row>
    <row r="468" spans="1:8" x14ac:dyDescent="0.25">
      <c r="A468" t="s">
        <v>112</v>
      </c>
      <c r="B468" t="s">
        <v>681</v>
      </c>
      <c r="C468" t="s">
        <v>691</v>
      </c>
      <c r="D468" t="s">
        <v>679</v>
      </c>
      <c r="E468" t="s">
        <v>678</v>
      </c>
      <c r="F468">
        <v>2014</v>
      </c>
      <c r="G468">
        <v>17</v>
      </c>
      <c r="H468">
        <f t="shared" si="8"/>
        <v>17</v>
      </c>
    </row>
    <row r="469" spans="1:8" x14ac:dyDescent="0.25">
      <c r="A469" t="s">
        <v>143</v>
      </c>
      <c r="B469" t="s">
        <v>681</v>
      </c>
      <c r="C469" t="s">
        <v>695</v>
      </c>
      <c r="D469" t="s">
        <v>692</v>
      </c>
      <c r="E469" t="s">
        <v>678</v>
      </c>
      <c r="F469">
        <v>2014</v>
      </c>
      <c r="G469">
        <v>0</v>
      </c>
      <c r="H469">
        <f t="shared" si="8"/>
        <v>0</v>
      </c>
    </row>
    <row r="470" spans="1:8" x14ac:dyDescent="0.25">
      <c r="A470" t="s">
        <v>143</v>
      </c>
      <c r="B470" t="s">
        <v>681</v>
      </c>
      <c r="C470" t="s">
        <v>694</v>
      </c>
      <c r="D470" t="s">
        <v>692</v>
      </c>
      <c r="E470" t="s">
        <v>678</v>
      </c>
      <c r="F470">
        <v>2014</v>
      </c>
      <c r="G470">
        <v>0.25</v>
      </c>
      <c r="H470">
        <f t="shared" si="8"/>
        <v>25</v>
      </c>
    </row>
    <row r="471" spans="1:8" x14ac:dyDescent="0.25">
      <c r="A471" t="s">
        <v>143</v>
      </c>
      <c r="B471" t="s">
        <v>681</v>
      </c>
      <c r="C471" t="s">
        <v>693</v>
      </c>
      <c r="D471" t="s">
        <v>692</v>
      </c>
      <c r="E471" t="s">
        <v>678</v>
      </c>
      <c r="F471">
        <v>2014</v>
      </c>
      <c r="G471">
        <v>0.25</v>
      </c>
      <c r="H471">
        <f t="shared" si="8"/>
        <v>25</v>
      </c>
    </row>
    <row r="472" spans="1:8" x14ac:dyDescent="0.25">
      <c r="A472" t="s">
        <v>143</v>
      </c>
      <c r="B472" t="s">
        <v>681</v>
      </c>
      <c r="C472" t="s">
        <v>680</v>
      </c>
      <c r="D472" t="s">
        <v>679</v>
      </c>
      <c r="E472" t="s">
        <v>678</v>
      </c>
      <c r="F472">
        <v>2019</v>
      </c>
      <c r="G472">
        <v>25</v>
      </c>
      <c r="H472">
        <f t="shared" si="8"/>
        <v>25</v>
      </c>
    </row>
    <row r="473" spans="1:8" x14ac:dyDescent="0.25">
      <c r="A473" t="s">
        <v>143</v>
      </c>
      <c r="B473" t="s">
        <v>681</v>
      </c>
      <c r="C473" t="s">
        <v>691</v>
      </c>
      <c r="D473" t="s">
        <v>679</v>
      </c>
      <c r="E473" t="s">
        <v>678</v>
      </c>
      <c r="F473">
        <v>2014</v>
      </c>
      <c r="G473">
        <v>46</v>
      </c>
      <c r="H473">
        <f t="shared" si="8"/>
        <v>46</v>
      </c>
    </row>
    <row r="474" spans="1:8" x14ac:dyDescent="0.25">
      <c r="A474" t="s">
        <v>113</v>
      </c>
      <c r="B474" t="s">
        <v>681</v>
      </c>
      <c r="C474" t="s">
        <v>695</v>
      </c>
      <c r="D474" t="s">
        <v>692</v>
      </c>
      <c r="E474" t="s">
        <v>678</v>
      </c>
      <c r="F474">
        <v>2014</v>
      </c>
      <c r="G474">
        <v>0.25</v>
      </c>
      <c r="H474">
        <f t="shared" si="8"/>
        <v>25</v>
      </c>
    </row>
    <row r="475" spans="1:8" x14ac:dyDescent="0.25">
      <c r="A475" t="s">
        <v>113</v>
      </c>
      <c r="B475" t="s">
        <v>681</v>
      </c>
      <c r="C475" t="s">
        <v>694</v>
      </c>
      <c r="D475" t="s">
        <v>692</v>
      </c>
      <c r="E475" t="s">
        <v>678</v>
      </c>
      <c r="F475">
        <v>2014</v>
      </c>
      <c r="G475">
        <v>0.5</v>
      </c>
      <c r="H475">
        <f t="shared" si="8"/>
        <v>50</v>
      </c>
    </row>
    <row r="476" spans="1:8" x14ac:dyDescent="0.25">
      <c r="A476" t="s">
        <v>113</v>
      </c>
      <c r="B476" t="s">
        <v>681</v>
      </c>
      <c r="C476" t="s">
        <v>693</v>
      </c>
      <c r="D476" t="s">
        <v>692</v>
      </c>
      <c r="E476" t="s">
        <v>678</v>
      </c>
      <c r="F476">
        <v>2014</v>
      </c>
      <c r="G476">
        <v>0.25</v>
      </c>
      <c r="H476">
        <f t="shared" si="8"/>
        <v>25</v>
      </c>
    </row>
    <row r="477" spans="1:8" x14ac:dyDescent="0.25">
      <c r="A477" t="s">
        <v>113</v>
      </c>
      <c r="B477" t="s">
        <v>681</v>
      </c>
      <c r="C477" t="s">
        <v>691</v>
      </c>
      <c r="D477" t="s">
        <v>679</v>
      </c>
      <c r="E477" t="s">
        <v>678</v>
      </c>
      <c r="F477">
        <v>2014</v>
      </c>
      <c r="G477">
        <v>26</v>
      </c>
      <c r="H477">
        <f t="shared" si="8"/>
        <v>26</v>
      </c>
    </row>
    <row r="478" spans="1:8" x14ac:dyDescent="0.25">
      <c r="A478" t="s">
        <v>16</v>
      </c>
      <c r="B478" t="s">
        <v>681</v>
      </c>
      <c r="C478" t="s">
        <v>695</v>
      </c>
      <c r="D478" t="s">
        <v>692</v>
      </c>
      <c r="E478" t="s">
        <v>678</v>
      </c>
      <c r="F478">
        <v>2014</v>
      </c>
      <c r="G478">
        <v>0.75</v>
      </c>
      <c r="H478">
        <f t="shared" si="8"/>
        <v>75</v>
      </c>
    </row>
    <row r="479" spans="1:8" x14ac:dyDescent="0.25">
      <c r="A479" t="s">
        <v>16</v>
      </c>
      <c r="B479" t="s">
        <v>681</v>
      </c>
      <c r="C479" t="s">
        <v>694</v>
      </c>
      <c r="D479" t="s">
        <v>692</v>
      </c>
      <c r="E479" t="s">
        <v>678</v>
      </c>
      <c r="F479">
        <v>2014</v>
      </c>
      <c r="G479">
        <v>0.5</v>
      </c>
      <c r="H479">
        <f t="shared" si="8"/>
        <v>50</v>
      </c>
    </row>
    <row r="480" spans="1:8" x14ac:dyDescent="0.25">
      <c r="A480" t="s">
        <v>16</v>
      </c>
      <c r="B480" t="s">
        <v>681</v>
      </c>
      <c r="C480" t="s">
        <v>693</v>
      </c>
      <c r="D480" t="s">
        <v>692</v>
      </c>
      <c r="E480" t="s">
        <v>678</v>
      </c>
      <c r="F480">
        <v>2014</v>
      </c>
      <c r="G480">
        <v>0.5</v>
      </c>
      <c r="H480">
        <f t="shared" si="8"/>
        <v>50</v>
      </c>
    </row>
    <row r="481" spans="1:8" x14ac:dyDescent="0.25">
      <c r="A481" t="s">
        <v>16</v>
      </c>
      <c r="B481" t="s">
        <v>681</v>
      </c>
      <c r="C481" t="s">
        <v>680</v>
      </c>
      <c r="D481" t="s">
        <v>679</v>
      </c>
      <c r="E481" t="s">
        <v>678</v>
      </c>
      <c r="F481">
        <v>2019</v>
      </c>
      <c r="G481">
        <v>53</v>
      </c>
      <c r="H481">
        <f t="shared" si="8"/>
        <v>53</v>
      </c>
    </row>
    <row r="482" spans="1:8" x14ac:dyDescent="0.25">
      <c r="A482" t="s">
        <v>16</v>
      </c>
      <c r="B482" t="s">
        <v>681</v>
      </c>
      <c r="C482" t="s">
        <v>691</v>
      </c>
      <c r="D482" t="s">
        <v>679</v>
      </c>
      <c r="E482" t="s">
        <v>678</v>
      </c>
      <c r="F482">
        <v>2014</v>
      </c>
      <c r="G482">
        <v>57</v>
      </c>
      <c r="H482">
        <f t="shared" si="8"/>
        <v>57</v>
      </c>
    </row>
    <row r="483" spans="1:8" x14ac:dyDescent="0.25">
      <c r="A483" t="s">
        <v>17</v>
      </c>
      <c r="B483" t="s">
        <v>681</v>
      </c>
      <c r="C483" t="s">
        <v>695</v>
      </c>
      <c r="D483" t="s">
        <v>692</v>
      </c>
      <c r="E483" t="s">
        <v>678</v>
      </c>
      <c r="F483">
        <v>2014</v>
      </c>
      <c r="G483">
        <v>1</v>
      </c>
      <c r="H483">
        <f t="shared" si="8"/>
        <v>1</v>
      </c>
    </row>
    <row r="484" spans="1:8" x14ac:dyDescent="0.25">
      <c r="A484" t="s">
        <v>17</v>
      </c>
      <c r="B484" t="s">
        <v>681</v>
      </c>
      <c r="C484" t="s">
        <v>694</v>
      </c>
      <c r="D484" t="s">
        <v>692</v>
      </c>
      <c r="E484" t="s">
        <v>678</v>
      </c>
      <c r="F484">
        <v>2014</v>
      </c>
      <c r="G484">
        <v>0.75</v>
      </c>
      <c r="H484">
        <f t="shared" si="8"/>
        <v>75</v>
      </c>
    </row>
    <row r="485" spans="1:8" x14ac:dyDescent="0.25">
      <c r="A485" t="s">
        <v>17</v>
      </c>
      <c r="B485" t="s">
        <v>681</v>
      </c>
      <c r="C485" t="s">
        <v>693</v>
      </c>
      <c r="D485" t="s">
        <v>692</v>
      </c>
      <c r="E485" t="s">
        <v>678</v>
      </c>
      <c r="F485">
        <v>2014</v>
      </c>
      <c r="G485">
        <v>0.5</v>
      </c>
      <c r="H485">
        <f t="shared" si="8"/>
        <v>50</v>
      </c>
    </row>
    <row r="486" spans="1:8" x14ac:dyDescent="0.25">
      <c r="A486" t="s">
        <v>17</v>
      </c>
      <c r="B486" t="s">
        <v>681</v>
      </c>
      <c r="C486" t="s">
        <v>680</v>
      </c>
      <c r="D486" t="s">
        <v>679</v>
      </c>
      <c r="E486" t="s">
        <v>678</v>
      </c>
      <c r="F486">
        <v>2019</v>
      </c>
      <c r="G486">
        <v>51</v>
      </c>
      <c r="H486">
        <f t="shared" si="8"/>
        <v>51</v>
      </c>
    </row>
    <row r="487" spans="1:8" x14ac:dyDescent="0.25">
      <c r="A487" t="s">
        <v>126</v>
      </c>
      <c r="B487" t="s">
        <v>681</v>
      </c>
      <c r="C487" t="s">
        <v>695</v>
      </c>
      <c r="D487" t="s">
        <v>692</v>
      </c>
      <c r="E487" t="s">
        <v>678</v>
      </c>
      <c r="F487">
        <v>2014</v>
      </c>
      <c r="G487">
        <v>0.25</v>
      </c>
      <c r="H487">
        <f t="shared" si="8"/>
        <v>25</v>
      </c>
    </row>
    <row r="488" spans="1:8" x14ac:dyDescent="0.25">
      <c r="A488" t="s">
        <v>126</v>
      </c>
      <c r="B488" t="s">
        <v>681</v>
      </c>
      <c r="C488" t="s">
        <v>694</v>
      </c>
      <c r="D488" t="s">
        <v>692</v>
      </c>
      <c r="E488" t="s">
        <v>678</v>
      </c>
      <c r="F488">
        <v>2014</v>
      </c>
      <c r="G488">
        <v>0.25</v>
      </c>
      <c r="H488">
        <f t="shared" si="8"/>
        <v>25</v>
      </c>
    </row>
    <row r="489" spans="1:8" x14ac:dyDescent="0.25">
      <c r="A489" t="s">
        <v>126</v>
      </c>
      <c r="B489" t="s">
        <v>681</v>
      </c>
      <c r="C489" t="s">
        <v>693</v>
      </c>
      <c r="D489" t="s">
        <v>692</v>
      </c>
      <c r="E489" t="s">
        <v>678</v>
      </c>
      <c r="F489">
        <v>2014</v>
      </c>
      <c r="G489">
        <v>0.25</v>
      </c>
      <c r="H489">
        <f t="shared" si="8"/>
        <v>25</v>
      </c>
    </row>
    <row r="490" spans="1:8" x14ac:dyDescent="0.25">
      <c r="A490" t="s">
        <v>19</v>
      </c>
      <c r="B490" t="s">
        <v>681</v>
      </c>
      <c r="C490" t="s">
        <v>695</v>
      </c>
      <c r="D490" t="s">
        <v>692</v>
      </c>
      <c r="E490" t="s">
        <v>678</v>
      </c>
      <c r="F490">
        <v>2014</v>
      </c>
      <c r="G490">
        <v>0.5</v>
      </c>
      <c r="H490">
        <f t="shared" si="8"/>
        <v>50</v>
      </c>
    </row>
    <row r="491" spans="1:8" x14ac:dyDescent="0.25">
      <c r="A491" t="s">
        <v>19</v>
      </c>
      <c r="B491" t="s">
        <v>681</v>
      </c>
      <c r="C491" t="s">
        <v>694</v>
      </c>
      <c r="D491" t="s">
        <v>692</v>
      </c>
      <c r="E491" t="s">
        <v>678</v>
      </c>
      <c r="F491">
        <v>2014</v>
      </c>
      <c r="G491">
        <v>0.5</v>
      </c>
      <c r="H491">
        <f t="shared" si="8"/>
        <v>50</v>
      </c>
    </row>
    <row r="492" spans="1:8" x14ac:dyDescent="0.25">
      <c r="A492" t="s">
        <v>19</v>
      </c>
      <c r="B492" t="s">
        <v>681</v>
      </c>
      <c r="C492" t="s">
        <v>693</v>
      </c>
      <c r="D492" t="s">
        <v>692</v>
      </c>
      <c r="E492" t="s">
        <v>678</v>
      </c>
      <c r="F492">
        <v>2014</v>
      </c>
      <c r="G492">
        <v>0.75</v>
      </c>
      <c r="H492">
        <f t="shared" si="8"/>
        <v>75</v>
      </c>
    </row>
    <row r="493" spans="1:8" x14ac:dyDescent="0.25">
      <c r="A493" t="s">
        <v>19</v>
      </c>
      <c r="B493" t="s">
        <v>681</v>
      </c>
      <c r="C493" t="s">
        <v>680</v>
      </c>
      <c r="D493" t="s">
        <v>679</v>
      </c>
      <c r="E493" t="s">
        <v>678</v>
      </c>
      <c r="F493">
        <v>2019</v>
      </c>
      <c r="G493">
        <v>50</v>
      </c>
      <c r="H493">
        <f t="shared" si="8"/>
        <v>50</v>
      </c>
    </row>
    <row r="494" spans="1:8" x14ac:dyDescent="0.25">
      <c r="A494" t="s">
        <v>19</v>
      </c>
      <c r="B494" t="s">
        <v>681</v>
      </c>
      <c r="C494" t="s">
        <v>691</v>
      </c>
      <c r="D494" t="s">
        <v>679</v>
      </c>
      <c r="E494" t="s">
        <v>678</v>
      </c>
      <c r="F494">
        <v>2014</v>
      </c>
      <c r="G494">
        <v>54</v>
      </c>
      <c r="H494">
        <f t="shared" si="8"/>
        <v>54</v>
      </c>
    </row>
    <row r="495" spans="1:8" x14ac:dyDescent="0.25">
      <c r="A495" t="s">
        <v>20</v>
      </c>
      <c r="B495" t="s">
        <v>681</v>
      </c>
      <c r="C495" t="s">
        <v>695</v>
      </c>
      <c r="D495" t="s">
        <v>692</v>
      </c>
      <c r="E495" t="s">
        <v>678</v>
      </c>
      <c r="F495">
        <v>2014</v>
      </c>
      <c r="G495">
        <v>1</v>
      </c>
      <c r="H495">
        <f t="shared" si="8"/>
        <v>1</v>
      </c>
    </row>
    <row r="496" spans="1:8" x14ac:dyDescent="0.25">
      <c r="A496" t="s">
        <v>20</v>
      </c>
      <c r="B496" t="s">
        <v>681</v>
      </c>
      <c r="C496" t="s">
        <v>694</v>
      </c>
      <c r="D496" t="s">
        <v>692</v>
      </c>
      <c r="E496" t="s">
        <v>678</v>
      </c>
      <c r="F496">
        <v>2014</v>
      </c>
      <c r="G496">
        <v>0.25</v>
      </c>
      <c r="H496">
        <f t="shared" ref="H496:H547" si="9">IF(G496=0.25,25,IF(G496=0,0,IF(G496=0.5,50,IF(G496=0.75,75,IF(G496=1,1,IF(G496&gt;1,G496))))))</f>
        <v>25</v>
      </c>
    </row>
    <row r="497" spans="1:8" x14ac:dyDescent="0.25">
      <c r="A497" t="s">
        <v>20</v>
      </c>
      <c r="B497" t="s">
        <v>681</v>
      </c>
      <c r="C497" t="s">
        <v>693</v>
      </c>
      <c r="D497" t="s">
        <v>692</v>
      </c>
      <c r="E497" t="s">
        <v>678</v>
      </c>
      <c r="F497">
        <v>2014</v>
      </c>
      <c r="G497">
        <v>1</v>
      </c>
      <c r="H497">
        <f t="shared" si="9"/>
        <v>1</v>
      </c>
    </row>
    <row r="498" spans="1:8" x14ac:dyDescent="0.25">
      <c r="A498" t="s">
        <v>20</v>
      </c>
      <c r="B498" t="s">
        <v>681</v>
      </c>
      <c r="C498" t="s">
        <v>680</v>
      </c>
      <c r="D498" t="s">
        <v>679</v>
      </c>
      <c r="E498" t="s">
        <v>678</v>
      </c>
      <c r="F498">
        <v>2019</v>
      </c>
      <c r="G498">
        <v>58</v>
      </c>
      <c r="H498">
        <f t="shared" si="9"/>
        <v>58</v>
      </c>
    </row>
    <row r="499" spans="1:8" x14ac:dyDescent="0.25">
      <c r="A499" t="s">
        <v>114</v>
      </c>
      <c r="B499" t="s">
        <v>681</v>
      </c>
      <c r="C499" t="s">
        <v>695</v>
      </c>
      <c r="D499" t="s">
        <v>692</v>
      </c>
      <c r="E499" t="s">
        <v>678</v>
      </c>
      <c r="F499">
        <v>2014</v>
      </c>
      <c r="G499">
        <v>0</v>
      </c>
      <c r="H499">
        <f t="shared" si="9"/>
        <v>0</v>
      </c>
    </row>
    <row r="500" spans="1:8" x14ac:dyDescent="0.25">
      <c r="A500" t="s">
        <v>114</v>
      </c>
      <c r="B500" t="s">
        <v>681</v>
      </c>
      <c r="C500" t="s">
        <v>694</v>
      </c>
      <c r="D500" t="s">
        <v>692</v>
      </c>
      <c r="E500" t="s">
        <v>678</v>
      </c>
      <c r="F500">
        <v>2014</v>
      </c>
      <c r="G500">
        <v>0.25</v>
      </c>
      <c r="H500">
        <f t="shared" si="9"/>
        <v>25</v>
      </c>
    </row>
    <row r="501" spans="1:8" x14ac:dyDescent="0.25">
      <c r="A501" t="s">
        <v>114</v>
      </c>
      <c r="B501" t="s">
        <v>681</v>
      </c>
      <c r="C501" t="s">
        <v>693</v>
      </c>
      <c r="D501" t="s">
        <v>692</v>
      </c>
      <c r="E501" t="s">
        <v>678</v>
      </c>
      <c r="F501">
        <v>2014</v>
      </c>
      <c r="G501">
        <v>0.75</v>
      </c>
      <c r="H501">
        <f t="shared" si="9"/>
        <v>75</v>
      </c>
    </row>
    <row r="502" spans="1:8" x14ac:dyDescent="0.25">
      <c r="A502" t="s">
        <v>114</v>
      </c>
      <c r="B502" t="s">
        <v>681</v>
      </c>
      <c r="C502" t="s">
        <v>680</v>
      </c>
      <c r="D502" t="s">
        <v>679</v>
      </c>
      <c r="E502" t="s">
        <v>678</v>
      </c>
      <c r="F502">
        <v>2019</v>
      </c>
      <c r="G502">
        <v>11</v>
      </c>
      <c r="H502">
        <f t="shared" si="9"/>
        <v>11</v>
      </c>
    </row>
    <row r="503" spans="1:8" x14ac:dyDescent="0.25">
      <c r="A503" t="s">
        <v>114</v>
      </c>
      <c r="B503" t="s">
        <v>681</v>
      </c>
      <c r="C503" t="s">
        <v>691</v>
      </c>
      <c r="D503" t="s">
        <v>679</v>
      </c>
      <c r="E503" t="s">
        <v>678</v>
      </c>
      <c r="F503">
        <v>2014</v>
      </c>
      <c r="G503">
        <v>28</v>
      </c>
      <c r="H503">
        <f t="shared" si="9"/>
        <v>28</v>
      </c>
    </row>
    <row r="504" spans="1:8" x14ac:dyDescent="0.25">
      <c r="A504" t="s">
        <v>22</v>
      </c>
      <c r="B504" t="s">
        <v>681</v>
      </c>
      <c r="C504" t="s">
        <v>695</v>
      </c>
      <c r="D504" t="s">
        <v>692</v>
      </c>
      <c r="E504" t="s">
        <v>678</v>
      </c>
      <c r="F504">
        <v>2014</v>
      </c>
      <c r="G504">
        <v>0.5</v>
      </c>
      <c r="H504">
        <f t="shared" si="9"/>
        <v>50</v>
      </c>
    </row>
    <row r="505" spans="1:8" x14ac:dyDescent="0.25">
      <c r="A505" t="s">
        <v>22</v>
      </c>
      <c r="B505" t="s">
        <v>681</v>
      </c>
      <c r="C505" t="s">
        <v>694</v>
      </c>
      <c r="D505" t="s">
        <v>692</v>
      </c>
      <c r="E505" t="s">
        <v>678</v>
      </c>
      <c r="F505">
        <v>2014</v>
      </c>
      <c r="G505">
        <v>0.5</v>
      </c>
      <c r="H505">
        <f t="shared" si="9"/>
        <v>50</v>
      </c>
    </row>
    <row r="506" spans="1:8" x14ac:dyDescent="0.25">
      <c r="A506" t="s">
        <v>22</v>
      </c>
      <c r="B506" t="s">
        <v>681</v>
      </c>
      <c r="C506" t="s">
        <v>693</v>
      </c>
      <c r="D506" t="s">
        <v>692</v>
      </c>
      <c r="E506" t="s">
        <v>678</v>
      </c>
      <c r="F506">
        <v>2014</v>
      </c>
      <c r="G506">
        <v>1</v>
      </c>
      <c r="H506">
        <f t="shared" si="9"/>
        <v>1</v>
      </c>
    </row>
    <row r="507" spans="1:8" x14ac:dyDescent="0.25">
      <c r="A507" t="s">
        <v>22</v>
      </c>
      <c r="B507" t="s">
        <v>681</v>
      </c>
      <c r="C507" t="s">
        <v>680</v>
      </c>
      <c r="D507" t="s">
        <v>679</v>
      </c>
      <c r="E507" t="s">
        <v>678</v>
      </c>
      <c r="F507">
        <v>2019</v>
      </c>
      <c r="G507">
        <v>92</v>
      </c>
      <c r="H507">
        <f t="shared" si="9"/>
        <v>92</v>
      </c>
    </row>
    <row r="508" spans="1:8" x14ac:dyDescent="0.25">
      <c r="A508" t="s">
        <v>23</v>
      </c>
      <c r="B508" t="s">
        <v>681</v>
      </c>
      <c r="C508" t="s">
        <v>695</v>
      </c>
      <c r="D508" t="s">
        <v>692</v>
      </c>
      <c r="E508" t="s">
        <v>678</v>
      </c>
      <c r="F508">
        <v>2014</v>
      </c>
      <c r="G508">
        <v>0.75</v>
      </c>
      <c r="H508">
        <f t="shared" si="9"/>
        <v>75</v>
      </c>
    </row>
    <row r="509" spans="1:8" x14ac:dyDescent="0.25">
      <c r="A509" t="s">
        <v>23</v>
      </c>
      <c r="B509" t="s">
        <v>681</v>
      </c>
      <c r="C509" t="s">
        <v>694</v>
      </c>
      <c r="D509" t="s">
        <v>692</v>
      </c>
      <c r="E509" t="s">
        <v>678</v>
      </c>
      <c r="F509">
        <v>2014</v>
      </c>
      <c r="G509">
        <v>0.25</v>
      </c>
      <c r="H509">
        <f t="shared" si="9"/>
        <v>25</v>
      </c>
    </row>
    <row r="510" spans="1:8" x14ac:dyDescent="0.25">
      <c r="A510" t="s">
        <v>23</v>
      </c>
      <c r="B510" t="s">
        <v>681</v>
      </c>
      <c r="C510" t="s">
        <v>693</v>
      </c>
      <c r="D510" t="s">
        <v>692</v>
      </c>
      <c r="E510" t="s">
        <v>678</v>
      </c>
      <c r="F510">
        <v>2014</v>
      </c>
      <c r="G510">
        <v>1</v>
      </c>
      <c r="H510">
        <f t="shared" si="9"/>
        <v>1</v>
      </c>
    </row>
    <row r="511" spans="1:8" x14ac:dyDescent="0.25">
      <c r="A511" t="s">
        <v>23</v>
      </c>
      <c r="B511" t="s">
        <v>681</v>
      </c>
      <c r="C511" t="s">
        <v>680</v>
      </c>
      <c r="D511" t="s">
        <v>679</v>
      </c>
      <c r="E511" t="s">
        <v>678</v>
      </c>
      <c r="F511">
        <v>2019</v>
      </c>
      <c r="G511">
        <v>42</v>
      </c>
      <c r="H511">
        <f t="shared" si="9"/>
        <v>42</v>
      </c>
    </row>
    <row r="512" spans="1:8" x14ac:dyDescent="0.25">
      <c r="A512" t="s">
        <v>116</v>
      </c>
      <c r="B512" t="s">
        <v>681</v>
      </c>
      <c r="C512" t="s">
        <v>695</v>
      </c>
      <c r="D512" t="s">
        <v>692</v>
      </c>
      <c r="E512" t="s">
        <v>678</v>
      </c>
      <c r="F512">
        <v>2014</v>
      </c>
      <c r="G512">
        <v>0.25</v>
      </c>
      <c r="H512">
        <f t="shared" si="9"/>
        <v>25</v>
      </c>
    </row>
    <row r="513" spans="1:8" x14ac:dyDescent="0.25">
      <c r="A513" t="s">
        <v>116</v>
      </c>
      <c r="B513" t="s">
        <v>681</v>
      </c>
      <c r="C513" t="s">
        <v>694</v>
      </c>
      <c r="D513" t="s">
        <v>692</v>
      </c>
      <c r="E513" t="s">
        <v>678</v>
      </c>
      <c r="F513">
        <v>2014</v>
      </c>
      <c r="G513">
        <v>0</v>
      </c>
      <c r="H513">
        <f t="shared" si="9"/>
        <v>0</v>
      </c>
    </row>
    <row r="514" spans="1:8" x14ac:dyDescent="0.25">
      <c r="A514" t="s">
        <v>116</v>
      </c>
      <c r="B514" t="s">
        <v>681</v>
      </c>
      <c r="C514" t="s">
        <v>693</v>
      </c>
      <c r="D514" t="s">
        <v>692</v>
      </c>
      <c r="E514" t="s">
        <v>678</v>
      </c>
      <c r="F514">
        <v>2014</v>
      </c>
      <c r="G514">
        <v>0</v>
      </c>
      <c r="H514">
        <f t="shared" si="9"/>
        <v>0</v>
      </c>
    </row>
    <row r="515" spans="1:8" x14ac:dyDescent="0.25">
      <c r="A515" t="s">
        <v>116</v>
      </c>
      <c r="B515" t="s">
        <v>681</v>
      </c>
      <c r="C515" t="s">
        <v>680</v>
      </c>
      <c r="D515" t="s">
        <v>679</v>
      </c>
      <c r="E515" t="s">
        <v>678</v>
      </c>
      <c r="F515">
        <v>2019</v>
      </c>
      <c r="G515">
        <v>12</v>
      </c>
      <c r="H515">
        <f t="shared" si="9"/>
        <v>12</v>
      </c>
    </row>
    <row r="516" spans="1:8" x14ac:dyDescent="0.25">
      <c r="A516" t="s">
        <v>67</v>
      </c>
      <c r="B516" t="s">
        <v>681</v>
      </c>
      <c r="C516" t="s">
        <v>695</v>
      </c>
      <c r="D516" t="s">
        <v>692</v>
      </c>
      <c r="E516" t="s">
        <v>678</v>
      </c>
      <c r="F516">
        <v>2014</v>
      </c>
      <c r="G516">
        <v>0.75</v>
      </c>
      <c r="H516">
        <f t="shared" si="9"/>
        <v>75</v>
      </c>
    </row>
    <row r="517" spans="1:8" x14ac:dyDescent="0.25">
      <c r="A517" t="s">
        <v>67</v>
      </c>
      <c r="B517" t="s">
        <v>681</v>
      </c>
      <c r="C517" t="s">
        <v>694</v>
      </c>
      <c r="D517" t="s">
        <v>692</v>
      </c>
      <c r="E517" t="s">
        <v>678</v>
      </c>
      <c r="F517">
        <v>2014</v>
      </c>
      <c r="G517">
        <v>0.75</v>
      </c>
      <c r="H517">
        <f t="shared" si="9"/>
        <v>75</v>
      </c>
    </row>
    <row r="518" spans="1:8" x14ac:dyDescent="0.25">
      <c r="A518" t="s">
        <v>67</v>
      </c>
      <c r="B518" t="s">
        <v>681</v>
      </c>
      <c r="C518" t="s">
        <v>693</v>
      </c>
      <c r="D518" t="s">
        <v>692</v>
      </c>
      <c r="E518" t="s">
        <v>678</v>
      </c>
      <c r="F518">
        <v>2014</v>
      </c>
      <c r="G518">
        <v>0.5</v>
      </c>
      <c r="H518">
        <f t="shared" si="9"/>
        <v>50</v>
      </c>
    </row>
    <row r="519" spans="1:8" x14ac:dyDescent="0.25">
      <c r="A519" t="s">
        <v>67</v>
      </c>
      <c r="B519" t="s">
        <v>681</v>
      </c>
      <c r="C519" t="s">
        <v>680</v>
      </c>
      <c r="D519" t="s">
        <v>679</v>
      </c>
      <c r="E519" t="s">
        <v>678</v>
      </c>
      <c r="F519">
        <v>2019</v>
      </c>
      <c r="G519">
        <v>55</v>
      </c>
      <c r="H519">
        <f t="shared" si="9"/>
        <v>55</v>
      </c>
    </row>
    <row r="520" spans="1:8" x14ac:dyDescent="0.25">
      <c r="A520" t="s">
        <v>117</v>
      </c>
      <c r="B520" t="s">
        <v>681</v>
      </c>
      <c r="C520" t="s">
        <v>695</v>
      </c>
      <c r="D520" t="s">
        <v>692</v>
      </c>
      <c r="E520" t="s">
        <v>678</v>
      </c>
      <c r="F520">
        <v>2014</v>
      </c>
      <c r="G520">
        <v>0</v>
      </c>
      <c r="H520">
        <f t="shared" si="9"/>
        <v>0</v>
      </c>
    </row>
    <row r="521" spans="1:8" x14ac:dyDescent="0.25">
      <c r="A521" t="s">
        <v>117</v>
      </c>
      <c r="B521" t="s">
        <v>681</v>
      </c>
      <c r="C521" t="s">
        <v>694</v>
      </c>
      <c r="D521" t="s">
        <v>692</v>
      </c>
      <c r="E521" t="s">
        <v>678</v>
      </c>
      <c r="F521">
        <v>2014</v>
      </c>
      <c r="G521">
        <v>0.25</v>
      </c>
      <c r="H521">
        <f t="shared" si="9"/>
        <v>25</v>
      </c>
    </row>
    <row r="522" spans="1:8" x14ac:dyDescent="0.25">
      <c r="A522" t="s">
        <v>117</v>
      </c>
      <c r="B522" t="s">
        <v>681</v>
      </c>
      <c r="C522" t="s">
        <v>693</v>
      </c>
      <c r="D522" t="s">
        <v>692</v>
      </c>
      <c r="E522" t="s">
        <v>678</v>
      </c>
      <c r="F522">
        <v>2014</v>
      </c>
      <c r="G522">
        <v>1</v>
      </c>
      <c r="H522">
        <f t="shared" si="9"/>
        <v>1</v>
      </c>
    </row>
    <row r="523" spans="1:8" x14ac:dyDescent="0.25">
      <c r="A523" t="s">
        <v>117</v>
      </c>
      <c r="B523" t="s">
        <v>681</v>
      </c>
      <c r="C523" t="s">
        <v>680</v>
      </c>
      <c r="D523" t="s">
        <v>679</v>
      </c>
      <c r="E523" t="s">
        <v>678</v>
      </c>
      <c r="F523">
        <v>2019</v>
      </c>
      <c r="G523">
        <v>5</v>
      </c>
      <c r="H523">
        <f t="shared" si="9"/>
        <v>5</v>
      </c>
    </row>
    <row r="524" spans="1:8" x14ac:dyDescent="0.25">
      <c r="A524" t="s">
        <v>117</v>
      </c>
      <c r="B524" t="s">
        <v>681</v>
      </c>
      <c r="C524" t="s">
        <v>691</v>
      </c>
      <c r="D524" t="s">
        <v>679</v>
      </c>
      <c r="E524" t="s">
        <v>678</v>
      </c>
      <c r="F524">
        <v>2014</v>
      </c>
      <c r="G524">
        <v>35</v>
      </c>
      <c r="H524">
        <f t="shared" si="9"/>
        <v>35</v>
      </c>
    </row>
    <row r="525" spans="1:8" x14ac:dyDescent="0.25">
      <c r="A525" t="s">
        <v>69</v>
      </c>
      <c r="B525" t="s">
        <v>681</v>
      </c>
      <c r="C525" t="s">
        <v>695</v>
      </c>
      <c r="D525" t="s">
        <v>692</v>
      </c>
      <c r="E525" t="s">
        <v>678</v>
      </c>
      <c r="F525">
        <v>2014</v>
      </c>
      <c r="G525">
        <v>0.5</v>
      </c>
      <c r="H525">
        <f t="shared" si="9"/>
        <v>50</v>
      </c>
    </row>
    <row r="526" spans="1:8" x14ac:dyDescent="0.25">
      <c r="A526" t="s">
        <v>69</v>
      </c>
      <c r="B526" t="s">
        <v>681</v>
      </c>
      <c r="C526" t="s">
        <v>694</v>
      </c>
      <c r="D526" t="s">
        <v>692</v>
      </c>
      <c r="E526" t="s">
        <v>678</v>
      </c>
      <c r="F526">
        <v>2014</v>
      </c>
      <c r="G526">
        <v>0.75</v>
      </c>
      <c r="H526">
        <f t="shared" si="9"/>
        <v>75</v>
      </c>
    </row>
    <row r="527" spans="1:8" x14ac:dyDescent="0.25">
      <c r="A527" t="s">
        <v>69</v>
      </c>
      <c r="B527" t="s">
        <v>681</v>
      </c>
      <c r="C527" t="s">
        <v>693</v>
      </c>
      <c r="D527" t="s">
        <v>692</v>
      </c>
      <c r="E527" t="s">
        <v>678</v>
      </c>
      <c r="F527">
        <v>2014</v>
      </c>
      <c r="G527">
        <v>0.5</v>
      </c>
      <c r="H527">
        <f t="shared" si="9"/>
        <v>50</v>
      </c>
    </row>
    <row r="528" spans="1:8" x14ac:dyDescent="0.25">
      <c r="A528" t="s">
        <v>69</v>
      </c>
      <c r="B528" t="s">
        <v>681</v>
      </c>
      <c r="C528" t="s">
        <v>680</v>
      </c>
      <c r="D528" t="s">
        <v>679</v>
      </c>
      <c r="E528" t="s">
        <v>678</v>
      </c>
      <c r="F528">
        <v>2019</v>
      </c>
      <c r="G528">
        <v>18</v>
      </c>
      <c r="H528">
        <f t="shared" si="9"/>
        <v>18</v>
      </c>
    </row>
    <row r="529" spans="1:8" x14ac:dyDescent="0.25">
      <c r="A529" t="s">
        <v>69</v>
      </c>
      <c r="B529" t="s">
        <v>681</v>
      </c>
      <c r="C529" t="s">
        <v>691</v>
      </c>
      <c r="D529" t="s">
        <v>679</v>
      </c>
      <c r="E529" t="s">
        <v>678</v>
      </c>
      <c r="F529">
        <v>2014</v>
      </c>
      <c r="G529">
        <v>23</v>
      </c>
      <c r="H529">
        <f t="shared" si="9"/>
        <v>23</v>
      </c>
    </row>
    <row r="530" spans="1:8" x14ac:dyDescent="0.25">
      <c r="A530" t="s">
        <v>24</v>
      </c>
      <c r="B530" t="s">
        <v>681</v>
      </c>
      <c r="C530" t="s">
        <v>695</v>
      </c>
      <c r="D530" t="s">
        <v>692</v>
      </c>
      <c r="E530" t="s">
        <v>678</v>
      </c>
      <c r="F530">
        <v>2014</v>
      </c>
      <c r="G530">
        <v>0.75</v>
      </c>
      <c r="H530">
        <f t="shared" si="9"/>
        <v>75</v>
      </c>
    </row>
    <row r="531" spans="1:8" x14ac:dyDescent="0.25">
      <c r="A531" t="s">
        <v>24</v>
      </c>
      <c r="B531" t="s">
        <v>681</v>
      </c>
      <c r="C531" t="s">
        <v>694</v>
      </c>
      <c r="D531" t="s">
        <v>692</v>
      </c>
      <c r="E531" t="s">
        <v>678</v>
      </c>
      <c r="F531">
        <v>2014</v>
      </c>
      <c r="G531">
        <v>0.5</v>
      </c>
      <c r="H531">
        <f t="shared" si="9"/>
        <v>50</v>
      </c>
    </row>
    <row r="532" spans="1:8" x14ac:dyDescent="0.25">
      <c r="A532" t="s">
        <v>24</v>
      </c>
      <c r="B532" t="s">
        <v>681</v>
      </c>
      <c r="C532" t="s">
        <v>693</v>
      </c>
      <c r="D532" t="s">
        <v>692</v>
      </c>
      <c r="E532" t="s">
        <v>678</v>
      </c>
      <c r="F532">
        <v>2014</v>
      </c>
      <c r="G532">
        <v>0.25</v>
      </c>
      <c r="H532">
        <f t="shared" si="9"/>
        <v>25</v>
      </c>
    </row>
    <row r="533" spans="1:8" x14ac:dyDescent="0.25">
      <c r="A533" t="s">
        <v>24</v>
      </c>
      <c r="B533" t="s">
        <v>681</v>
      </c>
      <c r="C533" t="s">
        <v>680</v>
      </c>
      <c r="D533" t="s">
        <v>679</v>
      </c>
      <c r="E533" t="s">
        <v>678</v>
      </c>
      <c r="F533">
        <v>2019</v>
      </c>
      <c r="G533">
        <v>42</v>
      </c>
      <c r="H533">
        <f t="shared" si="9"/>
        <v>42</v>
      </c>
    </row>
    <row r="534" spans="1:8" x14ac:dyDescent="0.25">
      <c r="A534" t="s">
        <v>24</v>
      </c>
      <c r="B534" t="s">
        <v>681</v>
      </c>
      <c r="C534" t="s">
        <v>691</v>
      </c>
      <c r="D534" t="s">
        <v>679</v>
      </c>
      <c r="E534" t="s">
        <v>678</v>
      </c>
      <c r="F534">
        <v>2014</v>
      </c>
      <c r="G534">
        <v>41</v>
      </c>
      <c r="H534">
        <f t="shared" si="9"/>
        <v>41</v>
      </c>
    </row>
    <row r="535" spans="1:8" x14ac:dyDescent="0.25">
      <c r="A535" t="s">
        <v>72</v>
      </c>
      <c r="B535" t="s">
        <v>681</v>
      </c>
      <c r="C535" t="s">
        <v>695</v>
      </c>
      <c r="D535" t="s">
        <v>692</v>
      </c>
      <c r="E535" t="s">
        <v>678</v>
      </c>
      <c r="F535">
        <v>2014</v>
      </c>
      <c r="G535">
        <v>1</v>
      </c>
      <c r="H535">
        <f t="shared" si="9"/>
        <v>1</v>
      </c>
    </row>
    <row r="536" spans="1:8" x14ac:dyDescent="0.25">
      <c r="A536" t="s">
        <v>72</v>
      </c>
      <c r="B536" t="s">
        <v>681</v>
      </c>
      <c r="C536" t="s">
        <v>694</v>
      </c>
      <c r="D536" t="s">
        <v>692</v>
      </c>
      <c r="E536" t="s">
        <v>678</v>
      </c>
      <c r="F536">
        <v>2014</v>
      </c>
      <c r="G536">
        <v>0.75</v>
      </c>
      <c r="H536">
        <f t="shared" si="9"/>
        <v>75</v>
      </c>
    </row>
    <row r="537" spans="1:8" x14ac:dyDescent="0.25">
      <c r="A537" t="s">
        <v>72</v>
      </c>
      <c r="B537" t="s">
        <v>681</v>
      </c>
      <c r="C537" t="s">
        <v>693</v>
      </c>
      <c r="D537" t="s">
        <v>692</v>
      </c>
      <c r="E537" t="s">
        <v>678</v>
      </c>
      <c r="F537">
        <v>2014</v>
      </c>
      <c r="G537">
        <v>1</v>
      </c>
      <c r="H537">
        <f t="shared" si="9"/>
        <v>1</v>
      </c>
    </row>
    <row r="538" spans="1:8" x14ac:dyDescent="0.25">
      <c r="A538" t="s">
        <v>72</v>
      </c>
      <c r="B538" t="s">
        <v>681</v>
      </c>
      <c r="C538" t="s">
        <v>680</v>
      </c>
      <c r="D538" t="s">
        <v>679</v>
      </c>
      <c r="E538" t="s">
        <v>678</v>
      </c>
      <c r="F538">
        <v>2019</v>
      </c>
      <c r="G538">
        <v>37</v>
      </c>
      <c r="H538">
        <f t="shared" si="9"/>
        <v>37</v>
      </c>
    </row>
    <row r="539" spans="1:8" x14ac:dyDescent="0.25">
      <c r="A539" t="s">
        <v>73</v>
      </c>
      <c r="B539" t="s">
        <v>681</v>
      </c>
      <c r="C539" t="s">
        <v>695</v>
      </c>
      <c r="D539" t="s">
        <v>692</v>
      </c>
      <c r="E539" t="s">
        <v>678</v>
      </c>
      <c r="F539">
        <v>2014</v>
      </c>
      <c r="G539">
        <v>0.5</v>
      </c>
      <c r="H539">
        <f t="shared" si="9"/>
        <v>50</v>
      </c>
    </row>
    <row r="540" spans="1:8" x14ac:dyDescent="0.25">
      <c r="A540" t="s">
        <v>73</v>
      </c>
      <c r="B540" t="s">
        <v>681</v>
      </c>
      <c r="C540" t="s">
        <v>694</v>
      </c>
      <c r="D540" t="s">
        <v>692</v>
      </c>
      <c r="E540" t="s">
        <v>678</v>
      </c>
      <c r="F540">
        <v>2014</v>
      </c>
      <c r="G540">
        <v>0.5</v>
      </c>
      <c r="H540">
        <f t="shared" si="9"/>
        <v>50</v>
      </c>
    </row>
    <row r="541" spans="1:8" x14ac:dyDescent="0.25">
      <c r="A541" t="s">
        <v>73</v>
      </c>
      <c r="B541" t="s">
        <v>681</v>
      </c>
      <c r="C541" t="s">
        <v>693</v>
      </c>
      <c r="D541" t="s">
        <v>692</v>
      </c>
      <c r="E541" t="s">
        <v>678</v>
      </c>
      <c r="F541">
        <v>2014</v>
      </c>
      <c r="G541">
        <v>1</v>
      </c>
      <c r="H541">
        <f t="shared" si="9"/>
        <v>1</v>
      </c>
    </row>
    <row r="542" spans="1:8" x14ac:dyDescent="0.25">
      <c r="A542" t="s">
        <v>73</v>
      </c>
      <c r="B542" t="s">
        <v>681</v>
      </c>
      <c r="C542" t="s">
        <v>680</v>
      </c>
      <c r="D542" t="s">
        <v>679</v>
      </c>
      <c r="E542" t="s">
        <v>678</v>
      </c>
      <c r="F542">
        <v>2019</v>
      </c>
      <c r="G542">
        <v>33</v>
      </c>
      <c r="H542">
        <f t="shared" si="9"/>
        <v>33</v>
      </c>
    </row>
    <row r="543" spans="1:8" x14ac:dyDescent="0.25">
      <c r="A543" t="s">
        <v>74</v>
      </c>
      <c r="B543" t="s">
        <v>681</v>
      </c>
      <c r="C543" t="s">
        <v>695</v>
      </c>
      <c r="D543" t="s">
        <v>692</v>
      </c>
      <c r="E543" t="s">
        <v>678</v>
      </c>
      <c r="F543">
        <v>2014</v>
      </c>
      <c r="G543">
        <v>0.5</v>
      </c>
      <c r="H543">
        <f t="shared" si="9"/>
        <v>50</v>
      </c>
    </row>
    <row r="544" spans="1:8" x14ac:dyDescent="0.25">
      <c r="A544" t="s">
        <v>74</v>
      </c>
      <c r="B544" t="s">
        <v>681</v>
      </c>
      <c r="C544" t="s">
        <v>694</v>
      </c>
      <c r="D544" t="s">
        <v>692</v>
      </c>
      <c r="E544" t="s">
        <v>678</v>
      </c>
      <c r="F544">
        <v>2014</v>
      </c>
      <c r="G544">
        <v>0.5</v>
      </c>
      <c r="H544">
        <f t="shared" si="9"/>
        <v>50</v>
      </c>
    </row>
    <row r="545" spans="1:8" x14ac:dyDescent="0.25">
      <c r="A545" t="s">
        <v>74</v>
      </c>
      <c r="B545" t="s">
        <v>681</v>
      </c>
      <c r="C545" t="s">
        <v>693</v>
      </c>
      <c r="D545" t="s">
        <v>692</v>
      </c>
      <c r="E545" t="s">
        <v>678</v>
      </c>
      <c r="F545">
        <v>2014</v>
      </c>
      <c r="G545">
        <v>0.5</v>
      </c>
      <c r="H545">
        <f t="shared" si="9"/>
        <v>50</v>
      </c>
    </row>
    <row r="546" spans="1:8" x14ac:dyDescent="0.25">
      <c r="A546" t="s">
        <v>74</v>
      </c>
      <c r="B546" t="s">
        <v>681</v>
      </c>
      <c r="C546" t="s">
        <v>680</v>
      </c>
      <c r="D546" t="s">
        <v>679</v>
      </c>
      <c r="E546" t="s">
        <v>678</v>
      </c>
      <c r="F546">
        <v>2019</v>
      </c>
      <c r="G546">
        <v>58</v>
      </c>
      <c r="H546">
        <f t="shared" si="9"/>
        <v>58</v>
      </c>
    </row>
    <row r="547" spans="1:8" x14ac:dyDescent="0.25">
      <c r="A547" t="s">
        <v>75</v>
      </c>
      <c r="B547" t="s">
        <v>681</v>
      </c>
      <c r="C547" t="s">
        <v>695</v>
      </c>
      <c r="D547" t="s">
        <v>692</v>
      </c>
      <c r="E547" t="s">
        <v>678</v>
      </c>
      <c r="F547">
        <v>2014</v>
      </c>
      <c r="G547">
        <v>0</v>
      </c>
      <c r="H547">
        <f t="shared" si="9"/>
        <v>0</v>
      </c>
    </row>
    <row r="548" spans="1:8" x14ac:dyDescent="0.25">
      <c r="A548" t="s">
        <v>75</v>
      </c>
      <c r="B548" t="s">
        <v>681</v>
      </c>
      <c r="C548" t="s">
        <v>694</v>
      </c>
      <c r="D548" t="s">
        <v>692</v>
      </c>
      <c r="E548" t="s">
        <v>678</v>
      </c>
      <c r="F548">
        <v>2014</v>
      </c>
      <c r="G548">
        <v>0.75</v>
      </c>
      <c r="H548">
        <f t="shared" ref="H548:H601" si="10">IF(G548=0.25,25,IF(G548=0,0,IF(G548=0.5,50,IF(G548=0.75,75,IF(G548=1,1,IF(G548&gt;1,G548))))))</f>
        <v>75</v>
      </c>
    </row>
    <row r="549" spans="1:8" x14ac:dyDescent="0.25">
      <c r="A549" t="s">
        <v>75</v>
      </c>
      <c r="B549" t="s">
        <v>681</v>
      </c>
      <c r="C549" t="s">
        <v>693</v>
      </c>
      <c r="D549" t="s">
        <v>692</v>
      </c>
      <c r="E549" t="s">
        <v>678</v>
      </c>
      <c r="F549">
        <v>2014</v>
      </c>
      <c r="G549">
        <v>1</v>
      </c>
      <c r="H549">
        <f t="shared" si="10"/>
        <v>1</v>
      </c>
    </row>
    <row r="550" spans="1:8" x14ac:dyDescent="0.25">
      <c r="A550" t="s">
        <v>75</v>
      </c>
      <c r="B550" t="s">
        <v>681</v>
      </c>
      <c r="C550" t="s">
        <v>680</v>
      </c>
      <c r="D550" t="s">
        <v>679</v>
      </c>
      <c r="E550" t="s">
        <v>678</v>
      </c>
      <c r="F550">
        <v>2019</v>
      </c>
      <c r="G550">
        <v>44</v>
      </c>
      <c r="H550">
        <f t="shared" si="10"/>
        <v>44</v>
      </c>
    </row>
    <row r="551" spans="1:8" x14ac:dyDescent="0.25">
      <c r="A551" t="s">
        <v>75</v>
      </c>
      <c r="B551" t="s">
        <v>681</v>
      </c>
      <c r="C551" t="s">
        <v>691</v>
      </c>
      <c r="D551" t="s">
        <v>679</v>
      </c>
      <c r="E551" t="s">
        <v>678</v>
      </c>
      <c r="F551">
        <v>2014</v>
      </c>
      <c r="G551">
        <v>35</v>
      </c>
      <c r="H551">
        <f t="shared" si="10"/>
        <v>35</v>
      </c>
    </row>
    <row r="552" spans="1:8" x14ac:dyDescent="0.25">
      <c r="A552" t="s">
        <v>25</v>
      </c>
      <c r="B552" t="s">
        <v>681</v>
      </c>
      <c r="C552" t="s">
        <v>695</v>
      </c>
      <c r="D552" t="s">
        <v>692</v>
      </c>
      <c r="E552" t="s">
        <v>678</v>
      </c>
      <c r="F552">
        <v>2014</v>
      </c>
      <c r="G552">
        <v>1</v>
      </c>
      <c r="H552">
        <f t="shared" si="10"/>
        <v>1</v>
      </c>
    </row>
    <row r="553" spans="1:8" x14ac:dyDescent="0.25">
      <c r="A553" t="s">
        <v>25</v>
      </c>
      <c r="B553" t="s">
        <v>681</v>
      </c>
      <c r="C553" t="s">
        <v>694</v>
      </c>
      <c r="D553" t="s">
        <v>692</v>
      </c>
      <c r="E553" t="s">
        <v>678</v>
      </c>
      <c r="F553">
        <v>2014</v>
      </c>
      <c r="G553">
        <v>0.25</v>
      </c>
      <c r="H553">
        <f t="shared" si="10"/>
        <v>25</v>
      </c>
    </row>
    <row r="554" spans="1:8" x14ac:dyDescent="0.25">
      <c r="A554" t="s">
        <v>25</v>
      </c>
      <c r="B554" t="s">
        <v>681</v>
      </c>
      <c r="C554" t="s">
        <v>693</v>
      </c>
      <c r="D554" t="s">
        <v>692</v>
      </c>
      <c r="E554" t="s">
        <v>678</v>
      </c>
      <c r="F554">
        <v>2014</v>
      </c>
      <c r="G554">
        <v>0.5</v>
      </c>
      <c r="H554">
        <f t="shared" si="10"/>
        <v>50</v>
      </c>
    </row>
    <row r="555" spans="1:8" x14ac:dyDescent="0.25">
      <c r="A555" t="s">
        <v>25</v>
      </c>
      <c r="B555" t="s">
        <v>681</v>
      </c>
      <c r="C555" t="s">
        <v>680</v>
      </c>
      <c r="D555" t="s">
        <v>679</v>
      </c>
      <c r="E555" t="s">
        <v>678</v>
      </c>
      <c r="F555">
        <v>2019</v>
      </c>
      <c r="G555">
        <v>37</v>
      </c>
      <c r="H555">
        <f t="shared" si="10"/>
        <v>37</v>
      </c>
    </row>
    <row r="556" spans="1:8" x14ac:dyDescent="0.25">
      <c r="A556" t="s">
        <v>26</v>
      </c>
      <c r="B556" t="s">
        <v>681</v>
      </c>
      <c r="C556" t="s">
        <v>695</v>
      </c>
      <c r="D556" t="s">
        <v>692</v>
      </c>
      <c r="E556" t="s">
        <v>678</v>
      </c>
      <c r="F556">
        <v>2014</v>
      </c>
      <c r="G556">
        <v>1</v>
      </c>
      <c r="H556">
        <f t="shared" si="10"/>
        <v>1</v>
      </c>
    </row>
    <row r="557" spans="1:8" x14ac:dyDescent="0.25">
      <c r="A557" t="s">
        <v>26</v>
      </c>
      <c r="B557" t="s">
        <v>681</v>
      </c>
      <c r="C557" t="s">
        <v>694</v>
      </c>
      <c r="D557" t="s">
        <v>692</v>
      </c>
      <c r="E557" t="s">
        <v>678</v>
      </c>
      <c r="F557">
        <v>2014</v>
      </c>
      <c r="G557">
        <v>0.5</v>
      </c>
      <c r="H557">
        <f t="shared" si="10"/>
        <v>50</v>
      </c>
    </row>
    <row r="558" spans="1:8" x14ac:dyDescent="0.25">
      <c r="A558" t="s">
        <v>26</v>
      </c>
      <c r="B558" t="s">
        <v>681</v>
      </c>
      <c r="C558" t="s">
        <v>693</v>
      </c>
      <c r="D558" t="s">
        <v>692</v>
      </c>
      <c r="E558" t="s">
        <v>678</v>
      </c>
      <c r="F558">
        <v>2014</v>
      </c>
      <c r="G558">
        <v>0.75</v>
      </c>
      <c r="H558">
        <f t="shared" si="10"/>
        <v>75</v>
      </c>
    </row>
    <row r="559" spans="1:8" x14ac:dyDescent="0.25">
      <c r="A559" t="s">
        <v>26</v>
      </c>
      <c r="B559" t="s">
        <v>681</v>
      </c>
      <c r="C559" t="s">
        <v>680</v>
      </c>
      <c r="D559" t="s">
        <v>679</v>
      </c>
      <c r="E559" t="s">
        <v>678</v>
      </c>
      <c r="F559">
        <v>2019</v>
      </c>
      <c r="G559">
        <v>43</v>
      </c>
      <c r="H559">
        <f t="shared" si="10"/>
        <v>43</v>
      </c>
    </row>
    <row r="560" spans="1:8" x14ac:dyDescent="0.25">
      <c r="A560" t="s">
        <v>26</v>
      </c>
      <c r="B560" t="s">
        <v>681</v>
      </c>
      <c r="C560" t="s">
        <v>691</v>
      </c>
      <c r="D560" t="s">
        <v>679</v>
      </c>
      <c r="E560" t="s">
        <v>678</v>
      </c>
      <c r="F560">
        <v>2014</v>
      </c>
      <c r="G560">
        <v>39</v>
      </c>
      <c r="H560">
        <f t="shared" si="10"/>
        <v>39</v>
      </c>
    </row>
    <row r="561" spans="1:8" x14ac:dyDescent="0.25">
      <c r="A561" t="s">
        <v>27</v>
      </c>
      <c r="B561" t="s">
        <v>681</v>
      </c>
      <c r="C561" t="s">
        <v>695</v>
      </c>
      <c r="D561" t="s">
        <v>692</v>
      </c>
      <c r="E561" t="s">
        <v>678</v>
      </c>
      <c r="F561">
        <v>2014</v>
      </c>
      <c r="G561">
        <v>1</v>
      </c>
      <c r="H561">
        <f t="shared" si="10"/>
        <v>1</v>
      </c>
    </row>
    <row r="562" spans="1:8" x14ac:dyDescent="0.25">
      <c r="A562" t="s">
        <v>27</v>
      </c>
      <c r="B562" t="s">
        <v>681</v>
      </c>
      <c r="C562" t="s">
        <v>694</v>
      </c>
      <c r="D562" t="s">
        <v>692</v>
      </c>
      <c r="E562" t="s">
        <v>678</v>
      </c>
      <c r="F562">
        <v>2014</v>
      </c>
      <c r="G562">
        <v>0.75</v>
      </c>
      <c r="H562">
        <f t="shared" si="10"/>
        <v>75</v>
      </c>
    </row>
    <row r="563" spans="1:8" x14ac:dyDescent="0.25">
      <c r="A563" t="s">
        <v>27</v>
      </c>
      <c r="B563" t="s">
        <v>681</v>
      </c>
      <c r="C563" t="s">
        <v>693</v>
      </c>
      <c r="D563" t="s">
        <v>692</v>
      </c>
      <c r="E563" t="s">
        <v>678</v>
      </c>
      <c r="F563">
        <v>2014</v>
      </c>
      <c r="G563">
        <v>1</v>
      </c>
      <c r="H563">
        <f t="shared" si="10"/>
        <v>1</v>
      </c>
    </row>
    <row r="564" spans="1:8" x14ac:dyDescent="0.25">
      <c r="A564" t="s">
        <v>27</v>
      </c>
      <c r="B564" t="s">
        <v>681</v>
      </c>
      <c r="C564" t="s">
        <v>680</v>
      </c>
      <c r="D564" t="s">
        <v>679</v>
      </c>
      <c r="E564" t="s">
        <v>678</v>
      </c>
      <c r="F564">
        <v>2019</v>
      </c>
      <c r="G564">
        <v>25</v>
      </c>
      <c r="H564">
        <f t="shared" si="10"/>
        <v>25</v>
      </c>
    </row>
    <row r="565" spans="1:8" x14ac:dyDescent="0.25">
      <c r="A565" t="s">
        <v>28</v>
      </c>
      <c r="B565" t="s">
        <v>681</v>
      </c>
      <c r="C565" t="s">
        <v>695</v>
      </c>
      <c r="D565" t="s">
        <v>692</v>
      </c>
      <c r="E565" t="s">
        <v>678</v>
      </c>
      <c r="F565">
        <v>2014</v>
      </c>
      <c r="G565">
        <v>0.5</v>
      </c>
      <c r="H565">
        <f t="shared" si="10"/>
        <v>50</v>
      </c>
    </row>
    <row r="566" spans="1:8" x14ac:dyDescent="0.25">
      <c r="A566" t="s">
        <v>28</v>
      </c>
      <c r="B566" t="s">
        <v>681</v>
      </c>
      <c r="C566" t="s">
        <v>694</v>
      </c>
      <c r="D566" t="s">
        <v>692</v>
      </c>
      <c r="E566" t="s">
        <v>678</v>
      </c>
      <c r="F566">
        <v>2014</v>
      </c>
      <c r="G566">
        <v>0.5</v>
      </c>
      <c r="H566">
        <f t="shared" si="10"/>
        <v>50</v>
      </c>
    </row>
    <row r="567" spans="1:8" x14ac:dyDescent="0.25">
      <c r="A567" t="s">
        <v>28</v>
      </c>
      <c r="B567" t="s">
        <v>681</v>
      </c>
      <c r="C567" t="s">
        <v>693</v>
      </c>
      <c r="D567" t="s">
        <v>692</v>
      </c>
      <c r="E567" t="s">
        <v>678</v>
      </c>
      <c r="F567">
        <v>2014</v>
      </c>
      <c r="G567">
        <v>0</v>
      </c>
      <c r="H567">
        <f t="shared" si="10"/>
        <v>0</v>
      </c>
    </row>
    <row r="568" spans="1:8" x14ac:dyDescent="0.25">
      <c r="A568" t="s">
        <v>28</v>
      </c>
      <c r="B568" t="s">
        <v>681</v>
      </c>
      <c r="C568" t="s">
        <v>680</v>
      </c>
      <c r="D568" t="s">
        <v>679</v>
      </c>
      <c r="E568" t="s">
        <v>678</v>
      </c>
      <c r="F568">
        <v>2019</v>
      </c>
      <c r="G568">
        <v>45</v>
      </c>
      <c r="H568">
        <f t="shared" si="10"/>
        <v>45</v>
      </c>
    </row>
    <row r="569" spans="1:8" x14ac:dyDescent="0.25">
      <c r="A569" t="s">
        <v>29</v>
      </c>
      <c r="B569" t="s">
        <v>681</v>
      </c>
      <c r="C569" t="s">
        <v>695</v>
      </c>
      <c r="D569" t="s">
        <v>692</v>
      </c>
      <c r="E569" t="s">
        <v>678</v>
      </c>
      <c r="F569">
        <v>2014</v>
      </c>
      <c r="G569">
        <v>0.25</v>
      </c>
      <c r="H569">
        <f t="shared" si="10"/>
        <v>25</v>
      </c>
    </row>
    <row r="570" spans="1:8" x14ac:dyDescent="0.25">
      <c r="A570" t="s">
        <v>29</v>
      </c>
      <c r="B570" t="s">
        <v>681</v>
      </c>
      <c r="C570" t="s">
        <v>694</v>
      </c>
      <c r="D570" t="s">
        <v>692</v>
      </c>
      <c r="E570" t="s">
        <v>678</v>
      </c>
      <c r="F570">
        <v>2014</v>
      </c>
      <c r="G570">
        <v>0.5</v>
      </c>
      <c r="H570">
        <f t="shared" si="10"/>
        <v>50</v>
      </c>
    </row>
    <row r="571" spans="1:8" x14ac:dyDescent="0.25">
      <c r="A571" t="s">
        <v>29</v>
      </c>
      <c r="B571" t="s">
        <v>681</v>
      </c>
      <c r="C571" t="s">
        <v>693</v>
      </c>
      <c r="D571" t="s">
        <v>692</v>
      </c>
      <c r="E571" t="s">
        <v>678</v>
      </c>
      <c r="F571">
        <v>2014</v>
      </c>
      <c r="G571">
        <v>0.5</v>
      </c>
      <c r="H571">
        <f t="shared" si="10"/>
        <v>50</v>
      </c>
    </row>
    <row r="572" spans="1:8" x14ac:dyDescent="0.25">
      <c r="A572" t="s">
        <v>29</v>
      </c>
      <c r="B572" t="s">
        <v>681</v>
      </c>
      <c r="C572" t="s">
        <v>680</v>
      </c>
      <c r="D572" t="s">
        <v>679</v>
      </c>
      <c r="E572" t="s">
        <v>678</v>
      </c>
      <c r="F572">
        <v>2019</v>
      </c>
      <c r="G572">
        <v>16</v>
      </c>
      <c r="H572">
        <f t="shared" si="10"/>
        <v>16</v>
      </c>
    </row>
    <row r="573" spans="1:8" x14ac:dyDescent="0.25">
      <c r="A573" t="s">
        <v>29</v>
      </c>
      <c r="B573" t="s">
        <v>681</v>
      </c>
      <c r="C573" t="s">
        <v>691</v>
      </c>
      <c r="D573" t="s">
        <v>679</v>
      </c>
      <c r="E573" t="s">
        <v>678</v>
      </c>
      <c r="F573">
        <v>2014</v>
      </c>
      <c r="G573">
        <v>31</v>
      </c>
      <c r="H573">
        <f t="shared" si="10"/>
        <v>31</v>
      </c>
    </row>
    <row r="574" spans="1:8" x14ac:dyDescent="0.25">
      <c r="A574" t="s">
        <v>30</v>
      </c>
      <c r="B574" t="s">
        <v>681</v>
      </c>
      <c r="C574" t="s">
        <v>695</v>
      </c>
      <c r="D574" t="s">
        <v>692</v>
      </c>
      <c r="E574" t="s">
        <v>678</v>
      </c>
      <c r="F574">
        <v>2014</v>
      </c>
      <c r="G574">
        <v>1</v>
      </c>
      <c r="H574">
        <f t="shared" si="10"/>
        <v>1</v>
      </c>
    </row>
    <row r="575" spans="1:8" x14ac:dyDescent="0.25">
      <c r="A575" t="s">
        <v>30</v>
      </c>
      <c r="B575" t="s">
        <v>681</v>
      </c>
      <c r="C575" t="s">
        <v>694</v>
      </c>
      <c r="D575" t="s">
        <v>692</v>
      </c>
      <c r="E575" t="s">
        <v>678</v>
      </c>
      <c r="F575">
        <v>2014</v>
      </c>
      <c r="G575">
        <v>0.5</v>
      </c>
      <c r="H575">
        <f t="shared" si="10"/>
        <v>50</v>
      </c>
    </row>
    <row r="576" spans="1:8" x14ac:dyDescent="0.25">
      <c r="A576" t="s">
        <v>30</v>
      </c>
      <c r="B576" t="s">
        <v>681</v>
      </c>
      <c r="C576" t="s">
        <v>693</v>
      </c>
      <c r="D576" t="s">
        <v>692</v>
      </c>
      <c r="E576" t="s">
        <v>678</v>
      </c>
      <c r="F576">
        <v>2014</v>
      </c>
      <c r="G576">
        <v>1</v>
      </c>
      <c r="H576">
        <f t="shared" si="10"/>
        <v>1</v>
      </c>
    </row>
    <row r="577" spans="1:8" x14ac:dyDescent="0.25">
      <c r="A577" t="s">
        <v>30</v>
      </c>
      <c r="B577" t="s">
        <v>681</v>
      </c>
      <c r="C577" t="s">
        <v>680</v>
      </c>
      <c r="D577" t="s">
        <v>679</v>
      </c>
      <c r="E577" t="s">
        <v>678</v>
      </c>
      <c r="F577">
        <v>2019</v>
      </c>
      <c r="G577">
        <v>73</v>
      </c>
      <c r="H577">
        <f t="shared" si="10"/>
        <v>73</v>
      </c>
    </row>
    <row r="578" spans="1:8" x14ac:dyDescent="0.25">
      <c r="A578" t="s">
        <v>31</v>
      </c>
      <c r="B578" t="s">
        <v>681</v>
      </c>
      <c r="C578" t="s">
        <v>695</v>
      </c>
      <c r="D578" t="s">
        <v>692</v>
      </c>
      <c r="E578" t="s">
        <v>678</v>
      </c>
      <c r="F578">
        <v>2014</v>
      </c>
      <c r="G578">
        <v>1</v>
      </c>
      <c r="H578">
        <f t="shared" si="10"/>
        <v>1</v>
      </c>
    </row>
    <row r="579" spans="1:8" x14ac:dyDescent="0.25">
      <c r="A579" t="s">
        <v>31</v>
      </c>
      <c r="B579" t="s">
        <v>681</v>
      </c>
      <c r="C579" t="s">
        <v>694</v>
      </c>
      <c r="D579" t="s">
        <v>692</v>
      </c>
      <c r="E579" t="s">
        <v>678</v>
      </c>
      <c r="F579">
        <v>2014</v>
      </c>
      <c r="G579">
        <v>0.75</v>
      </c>
      <c r="H579">
        <f t="shared" si="10"/>
        <v>75</v>
      </c>
    </row>
    <row r="580" spans="1:8" x14ac:dyDescent="0.25">
      <c r="A580" t="s">
        <v>31</v>
      </c>
      <c r="B580" t="s">
        <v>681</v>
      </c>
      <c r="C580" t="s">
        <v>693</v>
      </c>
      <c r="D580" t="s">
        <v>692</v>
      </c>
      <c r="E580" t="s">
        <v>678</v>
      </c>
      <c r="F580">
        <v>2014</v>
      </c>
      <c r="G580">
        <v>1</v>
      </c>
      <c r="H580">
        <f t="shared" si="10"/>
        <v>1</v>
      </c>
    </row>
    <row r="581" spans="1:8" x14ac:dyDescent="0.25">
      <c r="A581" t="s">
        <v>32</v>
      </c>
      <c r="B581" t="s">
        <v>681</v>
      </c>
      <c r="C581" t="s">
        <v>695</v>
      </c>
      <c r="D581" t="s">
        <v>692</v>
      </c>
      <c r="E581" t="s">
        <v>678</v>
      </c>
      <c r="F581">
        <v>2014</v>
      </c>
      <c r="G581">
        <v>0.25</v>
      </c>
      <c r="H581">
        <f t="shared" si="10"/>
        <v>25</v>
      </c>
    </row>
    <row r="582" spans="1:8" x14ac:dyDescent="0.25">
      <c r="A582" t="s">
        <v>32</v>
      </c>
      <c r="B582" t="s">
        <v>681</v>
      </c>
      <c r="C582" t="s">
        <v>694</v>
      </c>
      <c r="D582" t="s">
        <v>692</v>
      </c>
      <c r="E582" t="s">
        <v>678</v>
      </c>
      <c r="F582">
        <v>2014</v>
      </c>
      <c r="G582">
        <v>0.5</v>
      </c>
      <c r="H582">
        <f t="shared" si="10"/>
        <v>50</v>
      </c>
    </row>
    <row r="583" spans="1:8" x14ac:dyDescent="0.25">
      <c r="A583" t="s">
        <v>32</v>
      </c>
      <c r="B583" t="s">
        <v>681</v>
      </c>
      <c r="C583" t="s">
        <v>693</v>
      </c>
      <c r="D583" t="s">
        <v>692</v>
      </c>
      <c r="E583" t="s">
        <v>678</v>
      </c>
      <c r="F583">
        <v>2014</v>
      </c>
      <c r="G583">
        <v>0.25</v>
      </c>
      <c r="H583">
        <f t="shared" si="10"/>
        <v>25</v>
      </c>
    </row>
    <row r="584" spans="1:8" x14ac:dyDescent="0.25">
      <c r="A584" t="s">
        <v>78</v>
      </c>
      <c r="B584" t="s">
        <v>681</v>
      </c>
      <c r="C584" t="s">
        <v>695</v>
      </c>
      <c r="D584" t="s">
        <v>692</v>
      </c>
      <c r="E584" t="s">
        <v>678</v>
      </c>
      <c r="F584">
        <v>2014</v>
      </c>
      <c r="G584">
        <v>0.25</v>
      </c>
      <c r="H584">
        <f t="shared" si="10"/>
        <v>25</v>
      </c>
    </row>
    <row r="585" spans="1:8" x14ac:dyDescent="0.25">
      <c r="A585" t="s">
        <v>78</v>
      </c>
      <c r="B585" t="s">
        <v>681</v>
      </c>
      <c r="C585" t="s">
        <v>694</v>
      </c>
      <c r="D585" t="s">
        <v>692</v>
      </c>
      <c r="E585" t="s">
        <v>678</v>
      </c>
      <c r="F585">
        <v>2014</v>
      </c>
      <c r="G585">
        <v>0.5</v>
      </c>
      <c r="H585">
        <f t="shared" si="10"/>
        <v>50</v>
      </c>
    </row>
    <row r="586" spans="1:8" x14ac:dyDescent="0.25">
      <c r="A586" t="s">
        <v>78</v>
      </c>
      <c r="B586" t="s">
        <v>681</v>
      </c>
      <c r="C586" t="s">
        <v>693</v>
      </c>
      <c r="D586" t="s">
        <v>692</v>
      </c>
      <c r="E586" t="s">
        <v>678</v>
      </c>
      <c r="F586">
        <v>2014</v>
      </c>
      <c r="G586">
        <v>0.5</v>
      </c>
      <c r="H586">
        <f t="shared" si="10"/>
        <v>50</v>
      </c>
    </row>
    <row r="587" spans="1:8" x14ac:dyDescent="0.25">
      <c r="A587" t="s">
        <v>78</v>
      </c>
      <c r="B587" t="s">
        <v>681</v>
      </c>
      <c r="C587" t="s">
        <v>680</v>
      </c>
      <c r="D587" t="s">
        <v>679</v>
      </c>
      <c r="E587" t="s">
        <v>678</v>
      </c>
      <c r="F587">
        <v>2019</v>
      </c>
      <c r="G587">
        <v>10</v>
      </c>
      <c r="H587">
        <f t="shared" si="10"/>
        <v>10</v>
      </c>
    </row>
    <row r="588" spans="1:8" x14ac:dyDescent="0.25">
      <c r="A588" t="s">
        <v>33</v>
      </c>
      <c r="B588" t="s">
        <v>681</v>
      </c>
      <c r="C588" t="s">
        <v>695</v>
      </c>
      <c r="D588" t="s">
        <v>692</v>
      </c>
      <c r="E588" t="s">
        <v>678</v>
      </c>
      <c r="F588">
        <v>2014</v>
      </c>
      <c r="G588">
        <v>1</v>
      </c>
      <c r="H588">
        <f t="shared" si="10"/>
        <v>1</v>
      </c>
    </row>
    <row r="589" spans="1:8" x14ac:dyDescent="0.25">
      <c r="A589" t="s">
        <v>33</v>
      </c>
      <c r="B589" t="s">
        <v>681</v>
      </c>
      <c r="C589" t="s">
        <v>694</v>
      </c>
      <c r="D589" t="s">
        <v>692</v>
      </c>
      <c r="E589" t="s">
        <v>678</v>
      </c>
      <c r="F589">
        <v>2014</v>
      </c>
      <c r="G589">
        <v>0.5</v>
      </c>
      <c r="H589">
        <f t="shared" si="10"/>
        <v>50</v>
      </c>
    </row>
    <row r="590" spans="1:8" x14ac:dyDescent="0.25">
      <c r="A590" t="s">
        <v>33</v>
      </c>
      <c r="B590" t="s">
        <v>681</v>
      </c>
      <c r="C590" t="s">
        <v>693</v>
      </c>
      <c r="D590" t="s">
        <v>692</v>
      </c>
      <c r="E590" t="s">
        <v>678</v>
      </c>
      <c r="F590">
        <v>2014</v>
      </c>
      <c r="G590">
        <v>0.5</v>
      </c>
      <c r="H590">
        <f t="shared" si="10"/>
        <v>50</v>
      </c>
    </row>
    <row r="591" spans="1:8" x14ac:dyDescent="0.25">
      <c r="A591" t="s">
        <v>33</v>
      </c>
      <c r="B591" t="s">
        <v>681</v>
      </c>
      <c r="C591" t="s">
        <v>680</v>
      </c>
      <c r="D591" t="s">
        <v>679</v>
      </c>
      <c r="E591" t="s">
        <v>678</v>
      </c>
      <c r="F591">
        <v>2019</v>
      </c>
      <c r="G591">
        <v>22</v>
      </c>
      <c r="H591">
        <f t="shared" si="10"/>
        <v>22</v>
      </c>
    </row>
    <row r="592" spans="1:8" x14ac:dyDescent="0.25">
      <c r="A592" t="s">
        <v>79</v>
      </c>
      <c r="B592" t="s">
        <v>681</v>
      </c>
      <c r="C592" t="s">
        <v>695</v>
      </c>
      <c r="D592" t="s">
        <v>692</v>
      </c>
      <c r="E592" t="s">
        <v>678</v>
      </c>
      <c r="F592">
        <v>2014</v>
      </c>
      <c r="G592">
        <v>0.75</v>
      </c>
      <c r="H592">
        <f t="shared" si="10"/>
        <v>75</v>
      </c>
    </row>
    <row r="593" spans="1:8" x14ac:dyDescent="0.25">
      <c r="A593" t="s">
        <v>79</v>
      </c>
      <c r="B593" t="s">
        <v>681</v>
      </c>
      <c r="C593" t="s">
        <v>694</v>
      </c>
      <c r="D593" t="s">
        <v>692</v>
      </c>
      <c r="E593" t="s">
        <v>678</v>
      </c>
      <c r="F593">
        <v>2014</v>
      </c>
      <c r="G593">
        <v>0.75</v>
      </c>
      <c r="H593">
        <f t="shared" si="10"/>
        <v>75</v>
      </c>
    </row>
    <row r="594" spans="1:8" x14ac:dyDescent="0.25">
      <c r="A594" t="s">
        <v>79</v>
      </c>
      <c r="B594" t="s">
        <v>681</v>
      </c>
      <c r="C594" t="s">
        <v>693</v>
      </c>
      <c r="D594" t="s">
        <v>692</v>
      </c>
      <c r="E594" t="s">
        <v>678</v>
      </c>
      <c r="F594">
        <v>2014</v>
      </c>
      <c r="G594">
        <v>0.5</v>
      </c>
      <c r="H594">
        <f t="shared" si="10"/>
        <v>50</v>
      </c>
    </row>
    <row r="595" spans="1:8" x14ac:dyDescent="0.25">
      <c r="A595" t="s">
        <v>35</v>
      </c>
      <c r="B595" t="s">
        <v>681</v>
      </c>
      <c r="C595" t="s">
        <v>695</v>
      </c>
      <c r="D595" t="s">
        <v>692</v>
      </c>
      <c r="E595" t="s">
        <v>678</v>
      </c>
      <c r="F595">
        <v>2014</v>
      </c>
      <c r="G595">
        <v>0</v>
      </c>
      <c r="H595">
        <f t="shared" si="10"/>
        <v>0</v>
      </c>
    </row>
    <row r="596" spans="1:8" x14ac:dyDescent="0.25">
      <c r="A596" t="s">
        <v>35</v>
      </c>
      <c r="B596" t="s">
        <v>681</v>
      </c>
      <c r="C596" t="s">
        <v>694</v>
      </c>
      <c r="D596" t="s">
        <v>692</v>
      </c>
      <c r="E596" t="s">
        <v>678</v>
      </c>
      <c r="F596">
        <v>2014</v>
      </c>
      <c r="G596">
        <v>0.25</v>
      </c>
      <c r="H596">
        <f t="shared" si="10"/>
        <v>25</v>
      </c>
    </row>
    <row r="597" spans="1:8" x14ac:dyDescent="0.25">
      <c r="A597" t="s">
        <v>35</v>
      </c>
      <c r="B597" t="s">
        <v>681</v>
      </c>
      <c r="C597" t="s">
        <v>693</v>
      </c>
      <c r="D597" t="s">
        <v>692</v>
      </c>
      <c r="E597" t="s">
        <v>678</v>
      </c>
      <c r="F597">
        <v>2014</v>
      </c>
      <c r="G597">
        <v>0.5</v>
      </c>
      <c r="H597">
        <f t="shared" si="10"/>
        <v>50</v>
      </c>
    </row>
    <row r="598" spans="1:8" x14ac:dyDescent="0.25">
      <c r="A598" t="s">
        <v>35</v>
      </c>
      <c r="B598" t="s">
        <v>681</v>
      </c>
      <c r="C598" t="s">
        <v>680</v>
      </c>
      <c r="D598" t="s">
        <v>679</v>
      </c>
      <c r="E598" t="s">
        <v>678</v>
      </c>
      <c r="F598">
        <v>2019</v>
      </c>
      <c r="G598">
        <v>28</v>
      </c>
      <c r="H598">
        <f t="shared" si="10"/>
        <v>28</v>
      </c>
    </row>
    <row r="599" spans="1:8" x14ac:dyDescent="0.25">
      <c r="A599" t="s">
        <v>35</v>
      </c>
      <c r="B599" t="s">
        <v>681</v>
      </c>
      <c r="C599" t="s">
        <v>691</v>
      </c>
      <c r="D599" t="s">
        <v>679</v>
      </c>
      <c r="E599" t="s">
        <v>678</v>
      </c>
      <c r="F599">
        <v>2014</v>
      </c>
      <c r="G599">
        <v>36</v>
      </c>
      <c r="H599">
        <f t="shared" si="10"/>
        <v>36</v>
      </c>
    </row>
    <row r="600" spans="1:8" x14ac:dyDescent="0.25">
      <c r="A600" t="s">
        <v>80</v>
      </c>
      <c r="B600" t="s">
        <v>681</v>
      </c>
      <c r="C600" t="s">
        <v>695</v>
      </c>
      <c r="D600" t="s">
        <v>692</v>
      </c>
      <c r="E600" t="s">
        <v>678</v>
      </c>
      <c r="F600">
        <v>2014</v>
      </c>
      <c r="G600">
        <v>0.5</v>
      </c>
      <c r="H600">
        <f t="shared" si="10"/>
        <v>50</v>
      </c>
    </row>
    <row r="601" spans="1:8" x14ac:dyDescent="0.25">
      <c r="A601" t="s">
        <v>80</v>
      </c>
      <c r="B601" t="s">
        <v>681</v>
      </c>
      <c r="C601" t="s">
        <v>694</v>
      </c>
      <c r="D601" t="s">
        <v>692</v>
      </c>
      <c r="E601" t="s">
        <v>678</v>
      </c>
      <c r="F601">
        <v>2014</v>
      </c>
      <c r="G601">
        <v>0.25</v>
      </c>
      <c r="H601">
        <f t="shared" si="10"/>
        <v>25</v>
      </c>
    </row>
    <row r="602" spans="1:8" x14ac:dyDescent="0.25">
      <c r="A602" t="s">
        <v>80</v>
      </c>
      <c r="B602" t="s">
        <v>681</v>
      </c>
      <c r="C602" t="s">
        <v>693</v>
      </c>
      <c r="D602" t="s">
        <v>692</v>
      </c>
      <c r="E602" t="s">
        <v>678</v>
      </c>
      <c r="F602">
        <v>2014</v>
      </c>
      <c r="G602">
        <v>0.5</v>
      </c>
      <c r="H602">
        <f t="shared" ref="H602:H655" si="11">IF(G602=0.25,25,IF(G602=0,0,IF(G602=0.5,50,IF(G602=0.75,75,IF(G602=1,1,IF(G602&gt;1,G602))))))</f>
        <v>50</v>
      </c>
    </row>
    <row r="603" spans="1:8" x14ac:dyDescent="0.25">
      <c r="A603" t="s">
        <v>80</v>
      </c>
      <c r="B603" t="s">
        <v>681</v>
      </c>
      <c r="C603" t="s">
        <v>680</v>
      </c>
      <c r="D603" t="s">
        <v>679</v>
      </c>
      <c r="E603" t="s">
        <v>678</v>
      </c>
      <c r="F603">
        <v>2019</v>
      </c>
      <c r="G603">
        <v>43</v>
      </c>
      <c r="H603">
        <f t="shared" si="11"/>
        <v>43</v>
      </c>
    </row>
    <row r="604" spans="1:8" x14ac:dyDescent="0.25">
      <c r="A604" t="s">
        <v>80</v>
      </c>
      <c r="B604" t="s">
        <v>681</v>
      </c>
      <c r="C604" t="s">
        <v>691</v>
      </c>
      <c r="D604" t="s">
        <v>679</v>
      </c>
      <c r="E604" t="s">
        <v>678</v>
      </c>
      <c r="F604">
        <v>2014</v>
      </c>
      <c r="G604">
        <v>28</v>
      </c>
      <c r="H604">
        <f t="shared" si="11"/>
        <v>28</v>
      </c>
    </row>
    <row r="605" spans="1:8" x14ac:dyDescent="0.25">
      <c r="A605" t="s">
        <v>119</v>
      </c>
      <c r="B605" t="s">
        <v>681</v>
      </c>
      <c r="C605" t="s">
        <v>695</v>
      </c>
      <c r="D605" t="s">
        <v>692</v>
      </c>
      <c r="E605" t="s">
        <v>678</v>
      </c>
      <c r="F605">
        <v>2014</v>
      </c>
      <c r="G605">
        <v>0.25</v>
      </c>
      <c r="H605">
        <f t="shared" si="11"/>
        <v>25</v>
      </c>
    </row>
    <row r="606" spans="1:8" x14ac:dyDescent="0.25">
      <c r="A606" t="s">
        <v>119</v>
      </c>
      <c r="B606" t="s">
        <v>681</v>
      </c>
      <c r="C606" t="s">
        <v>694</v>
      </c>
      <c r="D606" t="s">
        <v>692</v>
      </c>
      <c r="E606" t="s">
        <v>678</v>
      </c>
      <c r="F606">
        <v>2014</v>
      </c>
      <c r="G606">
        <v>0.5</v>
      </c>
      <c r="H606">
        <f t="shared" si="11"/>
        <v>50</v>
      </c>
    </row>
    <row r="607" spans="1:8" x14ac:dyDescent="0.25">
      <c r="A607" t="s">
        <v>119</v>
      </c>
      <c r="B607" t="s">
        <v>681</v>
      </c>
      <c r="C607" t="s">
        <v>693</v>
      </c>
      <c r="D607" t="s">
        <v>692</v>
      </c>
      <c r="E607" t="s">
        <v>678</v>
      </c>
      <c r="F607">
        <v>2014</v>
      </c>
      <c r="G607">
        <v>0</v>
      </c>
      <c r="H607">
        <f t="shared" si="11"/>
        <v>0</v>
      </c>
    </row>
    <row r="608" spans="1:8" x14ac:dyDescent="0.25">
      <c r="A608" t="s">
        <v>119</v>
      </c>
      <c r="B608" t="s">
        <v>681</v>
      </c>
      <c r="C608" t="s">
        <v>680</v>
      </c>
      <c r="D608" t="s">
        <v>679</v>
      </c>
      <c r="E608" t="s">
        <v>678</v>
      </c>
      <c r="F608">
        <v>2019</v>
      </c>
      <c r="G608">
        <v>14</v>
      </c>
      <c r="H608">
        <f t="shared" si="11"/>
        <v>14</v>
      </c>
    </row>
    <row r="609" spans="1:8" x14ac:dyDescent="0.25">
      <c r="A609" t="s">
        <v>119</v>
      </c>
      <c r="B609" t="s">
        <v>681</v>
      </c>
      <c r="C609" t="s">
        <v>691</v>
      </c>
      <c r="D609" t="s">
        <v>679</v>
      </c>
      <c r="E609" t="s">
        <v>678</v>
      </c>
      <c r="F609">
        <v>2014</v>
      </c>
      <c r="G609">
        <v>29</v>
      </c>
      <c r="H609">
        <f t="shared" si="11"/>
        <v>29</v>
      </c>
    </row>
    <row r="610" spans="1:8" x14ac:dyDescent="0.25">
      <c r="A610" t="s">
        <v>36</v>
      </c>
      <c r="B610" t="s">
        <v>681</v>
      </c>
      <c r="C610" t="s">
        <v>695</v>
      </c>
      <c r="D610" t="s">
        <v>692</v>
      </c>
      <c r="E610" t="s">
        <v>678</v>
      </c>
      <c r="F610">
        <v>2014</v>
      </c>
      <c r="G610">
        <v>1</v>
      </c>
      <c r="H610">
        <f t="shared" si="11"/>
        <v>1</v>
      </c>
    </row>
    <row r="611" spans="1:8" x14ac:dyDescent="0.25">
      <c r="A611" t="s">
        <v>36</v>
      </c>
      <c r="B611" t="s">
        <v>681</v>
      </c>
      <c r="C611" t="s">
        <v>694</v>
      </c>
      <c r="D611" t="s">
        <v>692</v>
      </c>
      <c r="E611" t="s">
        <v>678</v>
      </c>
      <c r="F611">
        <v>2014</v>
      </c>
      <c r="G611">
        <v>0.5</v>
      </c>
      <c r="H611">
        <f t="shared" si="11"/>
        <v>50</v>
      </c>
    </row>
    <row r="612" spans="1:8" x14ac:dyDescent="0.25">
      <c r="A612" t="s">
        <v>36</v>
      </c>
      <c r="B612" t="s">
        <v>681</v>
      </c>
      <c r="C612" t="s">
        <v>693</v>
      </c>
      <c r="D612" t="s">
        <v>692</v>
      </c>
      <c r="E612" t="s">
        <v>678</v>
      </c>
      <c r="F612">
        <v>2014</v>
      </c>
      <c r="G612">
        <v>0.25</v>
      </c>
      <c r="H612">
        <f t="shared" si="11"/>
        <v>25</v>
      </c>
    </row>
    <row r="613" spans="1:8" x14ac:dyDescent="0.25">
      <c r="A613" t="s">
        <v>36</v>
      </c>
      <c r="B613" t="s">
        <v>681</v>
      </c>
      <c r="C613" t="s">
        <v>680</v>
      </c>
      <c r="D613" t="s">
        <v>679</v>
      </c>
      <c r="E613" t="s">
        <v>678</v>
      </c>
      <c r="F613">
        <v>2019</v>
      </c>
      <c r="G613">
        <v>60</v>
      </c>
      <c r="H613">
        <f t="shared" si="11"/>
        <v>60</v>
      </c>
    </row>
    <row r="614" spans="1:8" x14ac:dyDescent="0.25">
      <c r="A614" t="s">
        <v>83</v>
      </c>
      <c r="B614" t="s">
        <v>681</v>
      </c>
      <c r="C614" t="s">
        <v>695</v>
      </c>
      <c r="D614" t="s">
        <v>692</v>
      </c>
      <c r="E614" t="s">
        <v>678</v>
      </c>
      <c r="F614">
        <v>2014</v>
      </c>
      <c r="G614">
        <v>1</v>
      </c>
      <c r="H614">
        <f t="shared" si="11"/>
        <v>1</v>
      </c>
    </row>
    <row r="615" spans="1:8" x14ac:dyDescent="0.25">
      <c r="A615" t="s">
        <v>83</v>
      </c>
      <c r="B615" t="s">
        <v>681</v>
      </c>
      <c r="C615" t="s">
        <v>694</v>
      </c>
      <c r="D615" t="s">
        <v>692</v>
      </c>
      <c r="E615" t="s">
        <v>678</v>
      </c>
      <c r="F615">
        <v>2014</v>
      </c>
      <c r="G615">
        <v>0.75</v>
      </c>
      <c r="H615">
        <f t="shared" si="11"/>
        <v>75</v>
      </c>
    </row>
    <row r="616" spans="1:8" x14ac:dyDescent="0.25">
      <c r="A616" t="s">
        <v>83</v>
      </c>
      <c r="B616" t="s">
        <v>681</v>
      </c>
      <c r="C616" t="s">
        <v>693</v>
      </c>
      <c r="D616" t="s">
        <v>692</v>
      </c>
      <c r="E616" t="s">
        <v>678</v>
      </c>
      <c r="F616">
        <v>2014</v>
      </c>
      <c r="G616">
        <v>1</v>
      </c>
      <c r="H616">
        <f t="shared" si="11"/>
        <v>1</v>
      </c>
    </row>
    <row r="617" spans="1:8" x14ac:dyDescent="0.25">
      <c r="A617" t="s">
        <v>83</v>
      </c>
      <c r="B617" t="s">
        <v>681</v>
      </c>
      <c r="C617" t="s">
        <v>680</v>
      </c>
      <c r="D617" t="s">
        <v>679</v>
      </c>
      <c r="E617" t="s">
        <v>678</v>
      </c>
      <c r="F617">
        <v>2019</v>
      </c>
      <c r="G617">
        <v>39</v>
      </c>
      <c r="H617">
        <f t="shared" si="11"/>
        <v>39</v>
      </c>
    </row>
    <row r="618" spans="1:8" x14ac:dyDescent="0.25">
      <c r="A618" t="s">
        <v>81</v>
      </c>
      <c r="B618" t="s">
        <v>681</v>
      </c>
      <c r="C618" t="s">
        <v>695</v>
      </c>
      <c r="D618" t="s">
        <v>692</v>
      </c>
      <c r="E618" t="s">
        <v>678</v>
      </c>
      <c r="F618">
        <v>2014</v>
      </c>
      <c r="G618">
        <v>1</v>
      </c>
      <c r="H618">
        <f t="shared" si="11"/>
        <v>1</v>
      </c>
    </row>
    <row r="619" spans="1:8" x14ac:dyDescent="0.25">
      <c r="A619" t="s">
        <v>81</v>
      </c>
      <c r="B619" t="s">
        <v>681</v>
      </c>
      <c r="C619" t="s">
        <v>694</v>
      </c>
      <c r="D619" t="s">
        <v>692</v>
      </c>
      <c r="E619" t="s">
        <v>678</v>
      </c>
      <c r="F619">
        <v>2014</v>
      </c>
      <c r="G619">
        <v>0.75</v>
      </c>
      <c r="H619">
        <f t="shared" si="11"/>
        <v>75</v>
      </c>
    </row>
    <row r="620" spans="1:8" x14ac:dyDescent="0.25">
      <c r="A620" t="s">
        <v>81</v>
      </c>
      <c r="B620" t="s">
        <v>681</v>
      </c>
      <c r="C620" t="s">
        <v>693</v>
      </c>
      <c r="D620" t="s">
        <v>692</v>
      </c>
      <c r="E620" t="s">
        <v>678</v>
      </c>
      <c r="F620">
        <v>2014</v>
      </c>
      <c r="G620">
        <v>1</v>
      </c>
      <c r="H620">
        <f t="shared" si="11"/>
        <v>1</v>
      </c>
    </row>
    <row r="621" spans="1:8" x14ac:dyDescent="0.25">
      <c r="A621" t="s">
        <v>120</v>
      </c>
      <c r="B621" t="s">
        <v>681</v>
      </c>
      <c r="C621" t="s">
        <v>695</v>
      </c>
      <c r="D621" t="s">
        <v>692</v>
      </c>
      <c r="E621" t="s">
        <v>678</v>
      </c>
      <c r="F621">
        <v>2014</v>
      </c>
      <c r="G621">
        <v>0</v>
      </c>
      <c r="H621">
        <f t="shared" si="11"/>
        <v>0</v>
      </c>
    </row>
    <row r="622" spans="1:8" x14ac:dyDescent="0.25">
      <c r="A622" t="s">
        <v>120</v>
      </c>
      <c r="B622" t="s">
        <v>681</v>
      </c>
      <c r="C622" t="s">
        <v>694</v>
      </c>
      <c r="D622" t="s">
        <v>692</v>
      </c>
      <c r="E622" t="s">
        <v>678</v>
      </c>
      <c r="F622">
        <v>2014</v>
      </c>
      <c r="G622">
        <v>0.25</v>
      </c>
      <c r="H622">
        <f t="shared" si="11"/>
        <v>25</v>
      </c>
    </row>
    <row r="623" spans="1:8" x14ac:dyDescent="0.25">
      <c r="A623" t="s">
        <v>120</v>
      </c>
      <c r="B623" t="s">
        <v>681</v>
      </c>
      <c r="C623" t="s">
        <v>693</v>
      </c>
      <c r="D623" t="s">
        <v>692</v>
      </c>
      <c r="E623" t="s">
        <v>678</v>
      </c>
      <c r="F623">
        <v>2014</v>
      </c>
      <c r="G623">
        <v>0</v>
      </c>
      <c r="H623">
        <f t="shared" si="11"/>
        <v>0</v>
      </c>
    </row>
    <row r="624" spans="1:8" x14ac:dyDescent="0.25">
      <c r="A624" t="s">
        <v>132</v>
      </c>
      <c r="B624" t="s">
        <v>681</v>
      </c>
      <c r="C624" t="s">
        <v>695</v>
      </c>
      <c r="D624" t="s">
        <v>692</v>
      </c>
      <c r="E624" t="s">
        <v>678</v>
      </c>
      <c r="F624">
        <v>2014</v>
      </c>
      <c r="G624">
        <v>0.5</v>
      </c>
      <c r="H624">
        <f t="shared" si="11"/>
        <v>50</v>
      </c>
    </row>
    <row r="625" spans="1:8" x14ac:dyDescent="0.25">
      <c r="A625" t="s">
        <v>132</v>
      </c>
      <c r="B625" t="s">
        <v>681</v>
      </c>
      <c r="C625" t="s">
        <v>694</v>
      </c>
      <c r="D625" t="s">
        <v>692</v>
      </c>
      <c r="E625" t="s">
        <v>678</v>
      </c>
      <c r="F625">
        <v>2014</v>
      </c>
      <c r="G625">
        <v>0.25</v>
      </c>
      <c r="H625">
        <f t="shared" si="11"/>
        <v>25</v>
      </c>
    </row>
    <row r="626" spans="1:8" x14ac:dyDescent="0.25">
      <c r="A626" t="s">
        <v>132</v>
      </c>
      <c r="B626" t="s">
        <v>681</v>
      </c>
      <c r="C626" t="s">
        <v>693</v>
      </c>
      <c r="D626" t="s">
        <v>692</v>
      </c>
      <c r="E626" t="s">
        <v>678</v>
      </c>
      <c r="F626">
        <v>2014</v>
      </c>
      <c r="G626">
        <v>1</v>
      </c>
      <c r="H626">
        <f t="shared" si="11"/>
        <v>1</v>
      </c>
    </row>
    <row r="627" spans="1:8" x14ac:dyDescent="0.25">
      <c r="A627" t="s">
        <v>132</v>
      </c>
      <c r="B627" t="s">
        <v>681</v>
      </c>
      <c r="C627" t="s">
        <v>691</v>
      </c>
      <c r="D627" t="s">
        <v>679</v>
      </c>
      <c r="E627" t="s">
        <v>678</v>
      </c>
      <c r="F627">
        <v>2014</v>
      </c>
      <c r="G627">
        <v>33</v>
      </c>
      <c r="H627">
        <f t="shared" si="11"/>
        <v>33</v>
      </c>
    </row>
    <row r="628" spans="1:8" x14ac:dyDescent="0.25">
      <c r="A628" t="s">
        <v>85</v>
      </c>
      <c r="B628" t="s">
        <v>681</v>
      </c>
      <c r="C628" t="s">
        <v>695</v>
      </c>
      <c r="D628" t="s">
        <v>692</v>
      </c>
      <c r="E628" t="s">
        <v>678</v>
      </c>
      <c r="F628">
        <v>2014</v>
      </c>
      <c r="G628">
        <v>1</v>
      </c>
      <c r="H628">
        <f t="shared" si="11"/>
        <v>1</v>
      </c>
    </row>
    <row r="629" spans="1:8" x14ac:dyDescent="0.25">
      <c r="A629" t="s">
        <v>85</v>
      </c>
      <c r="B629" t="s">
        <v>681</v>
      </c>
      <c r="C629" t="s">
        <v>694</v>
      </c>
      <c r="D629" t="s">
        <v>692</v>
      </c>
      <c r="E629" t="s">
        <v>678</v>
      </c>
      <c r="F629">
        <v>2014</v>
      </c>
      <c r="G629">
        <v>0.75</v>
      </c>
      <c r="H629">
        <f t="shared" si="11"/>
        <v>75</v>
      </c>
    </row>
    <row r="630" spans="1:8" x14ac:dyDescent="0.25">
      <c r="A630" t="s">
        <v>85</v>
      </c>
      <c r="B630" t="s">
        <v>681</v>
      </c>
      <c r="C630" t="s">
        <v>693</v>
      </c>
      <c r="D630" t="s">
        <v>692</v>
      </c>
      <c r="E630" t="s">
        <v>678</v>
      </c>
      <c r="F630">
        <v>2014</v>
      </c>
      <c r="G630">
        <v>0</v>
      </c>
      <c r="H630">
        <f t="shared" si="11"/>
        <v>0</v>
      </c>
    </row>
    <row r="631" spans="1:8" x14ac:dyDescent="0.25">
      <c r="A631" t="s">
        <v>85</v>
      </c>
      <c r="B631" t="s">
        <v>681</v>
      </c>
      <c r="C631" t="s">
        <v>680</v>
      </c>
      <c r="D631" t="s">
        <v>679</v>
      </c>
      <c r="E631" t="s">
        <v>678</v>
      </c>
      <c r="F631">
        <v>2019</v>
      </c>
      <c r="G631">
        <v>7</v>
      </c>
      <c r="H631">
        <f t="shared" si="11"/>
        <v>7</v>
      </c>
    </row>
    <row r="632" spans="1:8" x14ac:dyDescent="0.25">
      <c r="A632" t="s">
        <v>38</v>
      </c>
      <c r="B632" t="s">
        <v>681</v>
      </c>
      <c r="C632" t="s">
        <v>695</v>
      </c>
      <c r="D632" t="s">
        <v>692</v>
      </c>
      <c r="E632" t="s">
        <v>678</v>
      </c>
      <c r="F632">
        <v>2014</v>
      </c>
      <c r="G632">
        <v>0.25</v>
      </c>
      <c r="H632">
        <f t="shared" si="11"/>
        <v>25</v>
      </c>
    </row>
    <row r="633" spans="1:8" x14ac:dyDescent="0.25">
      <c r="A633" t="s">
        <v>38</v>
      </c>
      <c r="B633" t="s">
        <v>681</v>
      </c>
      <c r="C633" t="s">
        <v>694</v>
      </c>
      <c r="D633" t="s">
        <v>692</v>
      </c>
      <c r="E633" t="s">
        <v>678</v>
      </c>
      <c r="F633">
        <v>2014</v>
      </c>
      <c r="G633">
        <v>0</v>
      </c>
      <c r="H633">
        <f t="shared" si="11"/>
        <v>0</v>
      </c>
    </row>
    <row r="634" spans="1:8" x14ac:dyDescent="0.25">
      <c r="A634" t="s">
        <v>38</v>
      </c>
      <c r="B634" t="s">
        <v>681</v>
      </c>
      <c r="C634" t="s">
        <v>693</v>
      </c>
      <c r="D634" t="s">
        <v>692</v>
      </c>
      <c r="E634" t="s">
        <v>678</v>
      </c>
      <c r="F634">
        <v>2014</v>
      </c>
      <c r="G634">
        <v>0</v>
      </c>
      <c r="H634">
        <f t="shared" si="11"/>
        <v>0</v>
      </c>
    </row>
    <row r="635" spans="1:8" x14ac:dyDescent="0.25">
      <c r="A635" t="s">
        <v>38</v>
      </c>
      <c r="B635" t="s">
        <v>681</v>
      </c>
      <c r="C635" t="s">
        <v>680</v>
      </c>
      <c r="D635" t="s">
        <v>679</v>
      </c>
      <c r="E635" t="s">
        <v>678</v>
      </c>
      <c r="F635">
        <v>2019</v>
      </c>
      <c r="G635">
        <v>41</v>
      </c>
      <c r="H635">
        <f t="shared" si="11"/>
        <v>41</v>
      </c>
    </row>
    <row r="636" spans="1:8" x14ac:dyDescent="0.25">
      <c r="A636" t="s">
        <v>38</v>
      </c>
      <c r="B636" t="s">
        <v>681</v>
      </c>
      <c r="C636" t="s">
        <v>691</v>
      </c>
      <c r="D636" t="s">
        <v>679</v>
      </c>
      <c r="E636" t="s">
        <v>678</v>
      </c>
      <c r="F636">
        <v>2014</v>
      </c>
      <c r="G636">
        <v>56</v>
      </c>
      <c r="H636">
        <f t="shared" si="11"/>
        <v>56</v>
      </c>
    </row>
    <row r="637" spans="1:8" x14ac:dyDescent="0.25">
      <c r="A637" t="s">
        <v>40</v>
      </c>
      <c r="B637" t="s">
        <v>681</v>
      </c>
      <c r="C637" t="s">
        <v>695</v>
      </c>
      <c r="D637" t="s">
        <v>692</v>
      </c>
      <c r="E637" t="s">
        <v>678</v>
      </c>
      <c r="F637">
        <v>2014</v>
      </c>
      <c r="G637">
        <v>0.5</v>
      </c>
      <c r="H637">
        <f t="shared" si="11"/>
        <v>50</v>
      </c>
    </row>
    <row r="638" spans="1:8" x14ac:dyDescent="0.25">
      <c r="A638" t="s">
        <v>40</v>
      </c>
      <c r="B638" t="s">
        <v>681</v>
      </c>
      <c r="C638" t="s">
        <v>694</v>
      </c>
      <c r="D638" t="s">
        <v>692</v>
      </c>
      <c r="E638" t="s">
        <v>678</v>
      </c>
      <c r="F638">
        <v>2014</v>
      </c>
      <c r="G638">
        <v>0.5</v>
      </c>
      <c r="H638">
        <f t="shared" si="11"/>
        <v>50</v>
      </c>
    </row>
    <row r="639" spans="1:8" x14ac:dyDescent="0.25">
      <c r="A639" t="s">
        <v>40</v>
      </c>
      <c r="B639" t="s">
        <v>681</v>
      </c>
      <c r="C639" t="s">
        <v>693</v>
      </c>
      <c r="D639" t="s">
        <v>692</v>
      </c>
      <c r="E639" t="s">
        <v>678</v>
      </c>
      <c r="F639">
        <v>2014</v>
      </c>
      <c r="G639">
        <v>0.25</v>
      </c>
      <c r="H639">
        <f t="shared" si="11"/>
        <v>25</v>
      </c>
    </row>
    <row r="640" spans="1:8" x14ac:dyDescent="0.25">
      <c r="A640" t="s">
        <v>40</v>
      </c>
      <c r="B640" t="s">
        <v>681</v>
      </c>
      <c r="C640" t="s">
        <v>680</v>
      </c>
      <c r="D640" t="s">
        <v>679</v>
      </c>
      <c r="E640" t="s">
        <v>678</v>
      </c>
      <c r="F640">
        <v>2019</v>
      </c>
      <c r="G640">
        <v>56</v>
      </c>
      <c r="H640">
        <f t="shared" si="11"/>
        <v>56</v>
      </c>
    </row>
    <row r="641" spans="1:8" x14ac:dyDescent="0.25">
      <c r="A641" t="s">
        <v>42</v>
      </c>
      <c r="B641" t="s">
        <v>681</v>
      </c>
      <c r="C641" t="s">
        <v>695</v>
      </c>
      <c r="D641" t="s">
        <v>692</v>
      </c>
      <c r="E641" t="s">
        <v>678</v>
      </c>
      <c r="F641">
        <v>2014</v>
      </c>
      <c r="G641">
        <v>0.25</v>
      </c>
      <c r="H641">
        <f t="shared" si="11"/>
        <v>25</v>
      </c>
    </row>
    <row r="642" spans="1:8" x14ac:dyDescent="0.25">
      <c r="A642" t="s">
        <v>42</v>
      </c>
      <c r="B642" t="s">
        <v>681</v>
      </c>
      <c r="C642" t="s">
        <v>694</v>
      </c>
      <c r="D642" t="s">
        <v>692</v>
      </c>
      <c r="E642" t="s">
        <v>678</v>
      </c>
      <c r="F642">
        <v>2014</v>
      </c>
      <c r="G642">
        <v>0.25</v>
      </c>
      <c r="H642">
        <f t="shared" si="11"/>
        <v>25</v>
      </c>
    </row>
    <row r="643" spans="1:8" x14ac:dyDescent="0.25">
      <c r="A643" t="s">
        <v>42</v>
      </c>
      <c r="B643" t="s">
        <v>681</v>
      </c>
      <c r="C643" t="s">
        <v>693</v>
      </c>
      <c r="D643" t="s">
        <v>692</v>
      </c>
      <c r="E643" t="s">
        <v>678</v>
      </c>
      <c r="F643">
        <v>2014</v>
      </c>
      <c r="G643">
        <v>0.5</v>
      </c>
      <c r="H643">
        <f t="shared" si="11"/>
        <v>50</v>
      </c>
    </row>
    <row r="644" spans="1:8" x14ac:dyDescent="0.25">
      <c r="A644" t="s">
        <v>42</v>
      </c>
      <c r="B644" t="s">
        <v>681</v>
      </c>
      <c r="C644" t="s">
        <v>680</v>
      </c>
      <c r="D644" t="s">
        <v>679</v>
      </c>
      <c r="E644" t="s">
        <v>678</v>
      </c>
      <c r="F644">
        <v>2019</v>
      </c>
      <c r="G644">
        <v>63</v>
      </c>
      <c r="H644">
        <f t="shared" si="11"/>
        <v>63</v>
      </c>
    </row>
    <row r="645" spans="1:8" x14ac:dyDescent="0.25">
      <c r="A645" t="s">
        <v>43</v>
      </c>
      <c r="B645" t="s">
        <v>681</v>
      </c>
      <c r="C645" t="s">
        <v>695</v>
      </c>
      <c r="D645" t="s">
        <v>692</v>
      </c>
      <c r="E645" t="s">
        <v>678</v>
      </c>
      <c r="F645">
        <v>2014</v>
      </c>
      <c r="G645">
        <v>1</v>
      </c>
      <c r="H645">
        <f t="shared" si="11"/>
        <v>1</v>
      </c>
    </row>
    <row r="646" spans="1:8" x14ac:dyDescent="0.25">
      <c r="A646" t="s">
        <v>43</v>
      </c>
      <c r="B646" t="s">
        <v>681</v>
      </c>
      <c r="C646" t="s">
        <v>694</v>
      </c>
      <c r="D646" t="s">
        <v>692</v>
      </c>
      <c r="E646" t="s">
        <v>678</v>
      </c>
      <c r="F646">
        <v>2014</v>
      </c>
      <c r="G646">
        <v>0.75</v>
      </c>
      <c r="H646">
        <f t="shared" si="11"/>
        <v>75</v>
      </c>
    </row>
    <row r="647" spans="1:8" x14ac:dyDescent="0.25">
      <c r="A647" t="s">
        <v>43</v>
      </c>
      <c r="B647" t="s">
        <v>681</v>
      </c>
      <c r="C647" t="s">
        <v>693</v>
      </c>
      <c r="D647" t="s">
        <v>692</v>
      </c>
      <c r="E647" t="s">
        <v>678</v>
      </c>
      <c r="F647">
        <v>2014</v>
      </c>
      <c r="G647">
        <v>1</v>
      </c>
      <c r="H647">
        <f t="shared" si="11"/>
        <v>1</v>
      </c>
    </row>
    <row r="648" spans="1:8" x14ac:dyDescent="0.25">
      <c r="A648" t="s">
        <v>43</v>
      </c>
      <c r="B648" t="s">
        <v>681</v>
      </c>
      <c r="C648" t="s">
        <v>680</v>
      </c>
      <c r="D648" t="s">
        <v>679</v>
      </c>
      <c r="E648" t="s">
        <v>678</v>
      </c>
      <c r="F648">
        <v>2019</v>
      </c>
      <c r="G648">
        <v>76</v>
      </c>
      <c r="H648">
        <f t="shared" si="11"/>
        <v>76</v>
      </c>
    </row>
    <row r="649" spans="1:8" x14ac:dyDescent="0.25">
      <c r="A649" t="s">
        <v>87</v>
      </c>
      <c r="B649" t="s">
        <v>681</v>
      </c>
      <c r="C649" t="s">
        <v>695</v>
      </c>
      <c r="D649" t="s">
        <v>692</v>
      </c>
      <c r="E649" t="s">
        <v>678</v>
      </c>
      <c r="F649">
        <v>2014</v>
      </c>
      <c r="G649">
        <v>0.5</v>
      </c>
      <c r="H649">
        <f t="shared" si="11"/>
        <v>50</v>
      </c>
    </row>
    <row r="650" spans="1:8" x14ac:dyDescent="0.25">
      <c r="A650" t="s">
        <v>87</v>
      </c>
      <c r="B650" t="s">
        <v>681</v>
      </c>
      <c r="C650" t="s">
        <v>694</v>
      </c>
      <c r="D650" t="s">
        <v>692</v>
      </c>
      <c r="E650" t="s">
        <v>678</v>
      </c>
      <c r="F650">
        <v>2014</v>
      </c>
      <c r="G650">
        <v>0.5</v>
      </c>
      <c r="H650">
        <f t="shared" si="11"/>
        <v>50</v>
      </c>
    </row>
    <row r="651" spans="1:8" x14ac:dyDescent="0.25">
      <c r="A651" t="s">
        <v>87</v>
      </c>
      <c r="B651" t="s">
        <v>681</v>
      </c>
      <c r="C651" t="s">
        <v>693</v>
      </c>
      <c r="D651" t="s">
        <v>692</v>
      </c>
      <c r="E651" t="s">
        <v>678</v>
      </c>
      <c r="F651">
        <v>2014</v>
      </c>
      <c r="G651">
        <v>0.25</v>
      </c>
      <c r="H651">
        <f t="shared" si="11"/>
        <v>25</v>
      </c>
    </row>
    <row r="652" spans="1:8" x14ac:dyDescent="0.25">
      <c r="A652" t="s">
        <v>87</v>
      </c>
      <c r="B652" t="s">
        <v>681</v>
      </c>
      <c r="C652" t="s">
        <v>680</v>
      </c>
      <c r="D652" t="s">
        <v>679</v>
      </c>
      <c r="E652" t="s">
        <v>678</v>
      </c>
      <c r="F652">
        <v>2019</v>
      </c>
      <c r="G652">
        <v>53</v>
      </c>
      <c r="H652">
        <f t="shared" si="11"/>
        <v>53</v>
      </c>
    </row>
    <row r="653" spans="1:8" x14ac:dyDescent="0.25">
      <c r="A653" t="s">
        <v>47</v>
      </c>
      <c r="B653" t="s">
        <v>681</v>
      </c>
      <c r="C653" t="s">
        <v>695</v>
      </c>
      <c r="D653" t="s">
        <v>692</v>
      </c>
      <c r="E653" t="s">
        <v>678</v>
      </c>
      <c r="F653">
        <v>2014</v>
      </c>
      <c r="G653">
        <v>0.75</v>
      </c>
      <c r="H653">
        <f t="shared" si="11"/>
        <v>75</v>
      </c>
    </row>
    <row r="654" spans="1:8" x14ac:dyDescent="0.25">
      <c r="A654" t="s">
        <v>47</v>
      </c>
      <c r="B654" t="s">
        <v>681</v>
      </c>
      <c r="C654" t="s">
        <v>694</v>
      </c>
      <c r="D654" t="s">
        <v>692</v>
      </c>
      <c r="E654" t="s">
        <v>678</v>
      </c>
      <c r="F654">
        <v>2014</v>
      </c>
      <c r="G654">
        <v>0.5</v>
      </c>
      <c r="H654">
        <f t="shared" si="11"/>
        <v>50</v>
      </c>
    </row>
    <row r="655" spans="1:8" x14ac:dyDescent="0.25">
      <c r="A655" t="s">
        <v>47</v>
      </c>
      <c r="B655" t="s">
        <v>681</v>
      </c>
      <c r="C655" t="s">
        <v>693</v>
      </c>
      <c r="D655" t="s">
        <v>692</v>
      </c>
      <c r="E655" t="s">
        <v>678</v>
      </c>
      <c r="F655">
        <v>2014</v>
      </c>
      <c r="G655">
        <v>0.75</v>
      </c>
      <c r="H655">
        <f t="shared" si="11"/>
        <v>75</v>
      </c>
    </row>
    <row r="656" spans="1:8" x14ac:dyDescent="0.25">
      <c r="A656" t="s">
        <v>47</v>
      </c>
      <c r="B656" t="s">
        <v>681</v>
      </c>
      <c r="C656" t="s">
        <v>680</v>
      </c>
      <c r="D656" t="s">
        <v>679</v>
      </c>
      <c r="E656" t="s">
        <v>678</v>
      </c>
      <c r="F656">
        <v>2019</v>
      </c>
      <c r="G656">
        <v>20</v>
      </c>
      <c r="H656">
        <f t="shared" ref="H656:H708" si="12">IF(G656=0.25,25,IF(G656=0,0,IF(G656=0.5,50,IF(G656=0.75,75,IF(G656=1,1,IF(G656&gt;1,G656))))))</f>
        <v>20</v>
      </c>
    </row>
    <row r="657" spans="1:8" x14ac:dyDescent="0.25">
      <c r="A657" t="s">
        <v>88</v>
      </c>
      <c r="B657" t="s">
        <v>681</v>
      </c>
      <c r="C657" t="s">
        <v>695</v>
      </c>
      <c r="D657" t="s">
        <v>692</v>
      </c>
      <c r="E657" t="s">
        <v>678</v>
      </c>
      <c r="F657">
        <v>2014</v>
      </c>
      <c r="G657">
        <v>1</v>
      </c>
      <c r="H657">
        <f t="shared" si="12"/>
        <v>1</v>
      </c>
    </row>
    <row r="658" spans="1:8" x14ac:dyDescent="0.25">
      <c r="A658" t="s">
        <v>88</v>
      </c>
      <c r="B658" t="s">
        <v>681</v>
      </c>
      <c r="C658" t="s">
        <v>694</v>
      </c>
      <c r="D658" t="s">
        <v>692</v>
      </c>
      <c r="E658" t="s">
        <v>678</v>
      </c>
      <c r="F658">
        <v>2014</v>
      </c>
      <c r="G658">
        <v>0.5</v>
      </c>
      <c r="H658">
        <f t="shared" si="12"/>
        <v>50</v>
      </c>
    </row>
    <row r="659" spans="1:8" x14ac:dyDescent="0.25">
      <c r="A659" t="s">
        <v>88</v>
      </c>
      <c r="B659" t="s">
        <v>681</v>
      </c>
      <c r="C659" t="s">
        <v>693</v>
      </c>
      <c r="D659" t="s">
        <v>692</v>
      </c>
      <c r="E659" t="s">
        <v>678</v>
      </c>
      <c r="F659">
        <v>2014</v>
      </c>
      <c r="G659">
        <v>0.25</v>
      </c>
      <c r="H659">
        <f t="shared" si="12"/>
        <v>25</v>
      </c>
    </row>
    <row r="660" spans="1:8" x14ac:dyDescent="0.25">
      <c r="A660" t="s">
        <v>88</v>
      </c>
      <c r="B660" t="s">
        <v>681</v>
      </c>
      <c r="C660" t="s">
        <v>691</v>
      </c>
      <c r="D660" t="s">
        <v>679</v>
      </c>
      <c r="E660" t="s">
        <v>678</v>
      </c>
      <c r="F660">
        <v>2014</v>
      </c>
      <c r="G660">
        <v>25</v>
      </c>
      <c r="H660">
        <f t="shared" si="12"/>
        <v>25</v>
      </c>
    </row>
    <row r="661" spans="1:8" x14ac:dyDescent="0.25">
      <c r="A661" t="s">
        <v>89</v>
      </c>
      <c r="B661" t="s">
        <v>681</v>
      </c>
      <c r="C661" t="s">
        <v>695</v>
      </c>
      <c r="D661" t="s">
        <v>692</v>
      </c>
      <c r="E661" t="s">
        <v>678</v>
      </c>
      <c r="F661">
        <v>2014</v>
      </c>
      <c r="G661">
        <v>0.5</v>
      </c>
      <c r="H661">
        <f t="shared" si="12"/>
        <v>50</v>
      </c>
    </row>
    <row r="662" spans="1:8" x14ac:dyDescent="0.25">
      <c r="A662" t="s">
        <v>89</v>
      </c>
      <c r="B662" t="s">
        <v>681</v>
      </c>
      <c r="C662" t="s">
        <v>694</v>
      </c>
      <c r="D662" t="s">
        <v>692</v>
      </c>
      <c r="E662" t="s">
        <v>678</v>
      </c>
      <c r="F662">
        <v>2014</v>
      </c>
      <c r="G662">
        <v>0.5</v>
      </c>
      <c r="H662">
        <f t="shared" si="12"/>
        <v>50</v>
      </c>
    </row>
    <row r="663" spans="1:8" x14ac:dyDescent="0.25">
      <c r="A663" t="s">
        <v>89</v>
      </c>
      <c r="B663" t="s">
        <v>681</v>
      </c>
      <c r="C663" t="s">
        <v>693</v>
      </c>
      <c r="D663" t="s">
        <v>692</v>
      </c>
      <c r="E663" t="s">
        <v>678</v>
      </c>
      <c r="F663">
        <v>2014</v>
      </c>
      <c r="G663">
        <v>1</v>
      </c>
      <c r="H663">
        <f t="shared" si="12"/>
        <v>1</v>
      </c>
    </row>
    <row r="664" spans="1:8" x14ac:dyDescent="0.25">
      <c r="A664" t="s">
        <v>89</v>
      </c>
      <c r="B664" t="s">
        <v>681</v>
      </c>
      <c r="C664" t="s">
        <v>680</v>
      </c>
      <c r="D664" t="s">
        <v>679</v>
      </c>
      <c r="E664" t="s">
        <v>678</v>
      </c>
      <c r="F664">
        <v>2019</v>
      </c>
      <c r="G664">
        <v>60</v>
      </c>
      <c r="H664">
        <f t="shared" si="12"/>
        <v>60</v>
      </c>
    </row>
    <row r="665" spans="1:8" x14ac:dyDescent="0.25">
      <c r="A665" t="s">
        <v>89</v>
      </c>
      <c r="B665" t="s">
        <v>681</v>
      </c>
      <c r="C665" t="s">
        <v>691</v>
      </c>
      <c r="D665" t="s">
        <v>679</v>
      </c>
      <c r="E665" t="s">
        <v>678</v>
      </c>
      <c r="F665">
        <v>2014</v>
      </c>
      <c r="G665">
        <v>21</v>
      </c>
      <c r="H665">
        <f t="shared" si="12"/>
        <v>21</v>
      </c>
    </row>
    <row r="666" spans="1:8" x14ac:dyDescent="0.25">
      <c r="A666" t="s">
        <v>125</v>
      </c>
      <c r="B666" t="s">
        <v>681</v>
      </c>
      <c r="C666" t="s">
        <v>695</v>
      </c>
      <c r="D666" t="s">
        <v>692</v>
      </c>
      <c r="E666" t="s">
        <v>678</v>
      </c>
      <c r="F666">
        <v>2014</v>
      </c>
      <c r="G666">
        <v>0.25</v>
      </c>
      <c r="H666">
        <f t="shared" si="12"/>
        <v>25</v>
      </c>
    </row>
    <row r="667" spans="1:8" x14ac:dyDescent="0.25">
      <c r="A667" t="s">
        <v>125</v>
      </c>
      <c r="B667" t="s">
        <v>681</v>
      </c>
      <c r="C667" t="s">
        <v>694</v>
      </c>
      <c r="D667" t="s">
        <v>692</v>
      </c>
      <c r="E667" t="s">
        <v>678</v>
      </c>
      <c r="F667">
        <v>2014</v>
      </c>
      <c r="G667">
        <v>0.25</v>
      </c>
      <c r="H667">
        <f t="shared" si="12"/>
        <v>25</v>
      </c>
    </row>
    <row r="668" spans="1:8" x14ac:dyDescent="0.25">
      <c r="A668" t="s">
        <v>125</v>
      </c>
      <c r="B668" t="s">
        <v>681</v>
      </c>
      <c r="C668" t="s">
        <v>693</v>
      </c>
      <c r="D668" t="s">
        <v>692</v>
      </c>
      <c r="E668" t="s">
        <v>678</v>
      </c>
      <c r="F668">
        <v>2014</v>
      </c>
      <c r="G668">
        <v>0.5</v>
      </c>
      <c r="H668">
        <f t="shared" si="12"/>
        <v>50</v>
      </c>
    </row>
    <row r="669" spans="1:8" x14ac:dyDescent="0.25">
      <c r="A669" t="s">
        <v>125</v>
      </c>
      <c r="B669" t="s">
        <v>681</v>
      </c>
      <c r="C669" t="s">
        <v>680</v>
      </c>
      <c r="D669" t="s">
        <v>679</v>
      </c>
      <c r="E669" t="s">
        <v>678</v>
      </c>
      <c r="F669">
        <v>2019</v>
      </c>
      <c r="G669">
        <v>86</v>
      </c>
      <c r="H669">
        <f t="shared" si="12"/>
        <v>86</v>
      </c>
    </row>
    <row r="670" spans="1:8" x14ac:dyDescent="0.25">
      <c r="A670" t="s">
        <v>125</v>
      </c>
      <c r="B670" t="s">
        <v>681</v>
      </c>
      <c r="C670" t="s">
        <v>691</v>
      </c>
      <c r="D670" t="s">
        <v>679</v>
      </c>
      <c r="E670" t="s">
        <v>678</v>
      </c>
      <c r="F670">
        <v>2014</v>
      </c>
      <c r="G670">
        <v>35</v>
      </c>
      <c r="H670">
        <f t="shared" si="12"/>
        <v>35</v>
      </c>
    </row>
    <row r="671" spans="1:8" x14ac:dyDescent="0.25">
      <c r="A671" t="s">
        <v>49</v>
      </c>
      <c r="B671" t="s">
        <v>681</v>
      </c>
      <c r="C671" t="s">
        <v>695</v>
      </c>
      <c r="D671" t="s">
        <v>692</v>
      </c>
      <c r="E671" t="s">
        <v>678</v>
      </c>
      <c r="F671">
        <v>2014</v>
      </c>
      <c r="G671">
        <v>0.75</v>
      </c>
      <c r="H671">
        <f t="shared" si="12"/>
        <v>75</v>
      </c>
    </row>
    <row r="672" spans="1:8" x14ac:dyDescent="0.25">
      <c r="A672" t="s">
        <v>49</v>
      </c>
      <c r="B672" t="s">
        <v>681</v>
      </c>
      <c r="C672" t="s">
        <v>694</v>
      </c>
      <c r="D672" t="s">
        <v>692</v>
      </c>
      <c r="E672" t="s">
        <v>678</v>
      </c>
      <c r="F672">
        <v>2014</v>
      </c>
      <c r="G672">
        <v>0.25</v>
      </c>
      <c r="H672">
        <f t="shared" si="12"/>
        <v>25</v>
      </c>
    </row>
    <row r="673" spans="1:8" x14ac:dyDescent="0.25">
      <c r="A673" t="s">
        <v>49</v>
      </c>
      <c r="B673" t="s">
        <v>681</v>
      </c>
      <c r="C673" t="s">
        <v>693</v>
      </c>
      <c r="D673" t="s">
        <v>692</v>
      </c>
      <c r="E673" t="s">
        <v>678</v>
      </c>
      <c r="F673">
        <v>2014</v>
      </c>
      <c r="G673">
        <v>0</v>
      </c>
      <c r="H673">
        <f t="shared" si="12"/>
        <v>0</v>
      </c>
    </row>
    <row r="674" spans="1:8" x14ac:dyDescent="0.25">
      <c r="A674" t="s">
        <v>49</v>
      </c>
      <c r="B674" t="s">
        <v>681</v>
      </c>
      <c r="C674" t="s">
        <v>680</v>
      </c>
      <c r="D674" t="s">
        <v>679</v>
      </c>
      <c r="E674" t="s">
        <v>678</v>
      </c>
      <c r="F674">
        <v>2019</v>
      </c>
      <c r="G674">
        <v>29</v>
      </c>
      <c r="H674">
        <f t="shared" si="12"/>
        <v>29</v>
      </c>
    </row>
    <row r="675" spans="1:8" x14ac:dyDescent="0.25">
      <c r="A675" t="s">
        <v>124</v>
      </c>
      <c r="B675" t="s">
        <v>681</v>
      </c>
      <c r="C675" t="s">
        <v>695</v>
      </c>
      <c r="D675" t="s">
        <v>692</v>
      </c>
      <c r="E675" t="s">
        <v>678</v>
      </c>
      <c r="F675">
        <v>2014</v>
      </c>
      <c r="G675">
        <v>0</v>
      </c>
      <c r="H675">
        <f t="shared" si="12"/>
        <v>0</v>
      </c>
    </row>
    <row r="676" spans="1:8" x14ac:dyDescent="0.25">
      <c r="A676" t="s">
        <v>124</v>
      </c>
      <c r="B676" t="s">
        <v>681</v>
      </c>
      <c r="C676" t="s">
        <v>694</v>
      </c>
      <c r="D676" t="s">
        <v>692</v>
      </c>
      <c r="E676" t="s">
        <v>678</v>
      </c>
      <c r="F676">
        <v>2014</v>
      </c>
      <c r="G676">
        <v>0</v>
      </c>
      <c r="H676">
        <f t="shared" si="12"/>
        <v>0</v>
      </c>
    </row>
    <row r="677" spans="1:8" x14ac:dyDescent="0.25">
      <c r="A677" t="s">
        <v>124</v>
      </c>
      <c r="B677" t="s">
        <v>681</v>
      </c>
      <c r="C677" t="s">
        <v>693</v>
      </c>
      <c r="D677" t="s">
        <v>692</v>
      </c>
      <c r="E677" t="s">
        <v>678</v>
      </c>
      <c r="F677">
        <v>2014</v>
      </c>
      <c r="G677">
        <v>1</v>
      </c>
      <c r="H677">
        <f t="shared" si="12"/>
        <v>1</v>
      </c>
    </row>
    <row r="678" spans="1:8" x14ac:dyDescent="0.25">
      <c r="A678" t="s">
        <v>124</v>
      </c>
      <c r="B678" t="s">
        <v>681</v>
      </c>
      <c r="C678" t="s">
        <v>680</v>
      </c>
      <c r="D678" t="s">
        <v>679</v>
      </c>
      <c r="E678" t="s">
        <v>678</v>
      </c>
      <c r="F678">
        <v>2019</v>
      </c>
      <c r="G678">
        <v>10</v>
      </c>
      <c r="H678">
        <f t="shared" si="12"/>
        <v>10</v>
      </c>
    </row>
    <row r="679" spans="1:8" x14ac:dyDescent="0.25">
      <c r="A679" t="s">
        <v>50</v>
      </c>
      <c r="B679" t="s">
        <v>681</v>
      </c>
      <c r="C679" t="s">
        <v>695</v>
      </c>
      <c r="D679" t="s">
        <v>692</v>
      </c>
      <c r="E679" t="s">
        <v>678</v>
      </c>
      <c r="F679">
        <v>2014</v>
      </c>
      <c r="G679">
        <v>0.5</v>
      </c>
      <c r="H679">
        <f t="shared" si="12"/>
        <v>50</v>
      </c>
    </row>
    <row r="680" spans="1:8" x14ac:dyDescent="0.25">
      <c r="A680" t="s">
        <v>50</v>
      </c>
      <c r="B680" t="s">
        <v>681</v>
      </c>
      <c r="C680" t="s">
        <v>694</v>
      </c>
      <c r="D680" t="s">
        <v>692</v>
      </c>
      <c r="E680" t="s">
        <v>678</v>
      </c>
      <c r="F680">
        <v>2014</v>
      </c>
      <c r="G680">
        <v>0.25</v>
      </c>
      <c r="H680">
        <f t="shared" si="12"/>
        <v>25</v>
      </c>
    </row>
    <row r="681" spans="1:8" x14ac:dyDescent="0.25">
      <c r="A681" t="s">
        <v>50</v>
      </c>
      <c r="B681" t="s">
        <v>681</v>
      </c>
      <c r="C681" t="s">
        <v>693</v>
      </c>
      <c r="D681" t="s">
        <v>692</v>
      </c>
      <c r="E681" t="s">
        <v>678</v>
      </c>
      <c r="F681">
        <v>2014</v>
      </c>
      <c r="G681">
        <v>0.5</v>
      </c>
      <c r="H681">
        <f t="shared" si="12"/>
        <v>50</v>
      </c>
    </row>
    <row r="682" spans="1:8" x14ac:dyDescent="0.25">
      <c r="A682" t="s">
        <v>50</v>
      </c>
      <c r="B682" t="s">
        <v>681</v>
      </c>
      <c r="C682" t="s">
        <v>680</v>
      </c>
      <c r="D682" t="s">
        <v>679</v>
      </c>
      <c r="E682" t="s">
        <v>678</v>
      </c>
      <c r="F682">
        <v>2019</v>
      </c>
      <c r="G682">
        <v>19</v>
      </c>
      <c r="H682">
        <f t="shared" si="12"/>
        <v>19</v>
      </c>
    </row>
    <row r="683" spans="1:8" x14ac:dyDescent="0.25">
      <c r="A683" t="s">
        <v>50</v>
      </c>
      <c r="B683" t="s">
        <v>681</v>
      </c>
      <c r="C683" t="s">
        <v>691</v>
      </c>
      <c r="D683" t="s">
        <v>679</v>
      </c>
      <c r="E683" t="s">
        <v>678</v>
      </c>
      <c r="F683">
        <v>2014</v>
      </c>
      <c r="G683">
        <v>20</v>
      </c>
      <c r="H683">
        <f t="shared" si="12"/>
        <v>20</v>
      </c>
    </row>
    <row r="684" spans="1:8" x14ac:dyDescent="0.25">
      <c r="A684" t="s">
        <v>92</v>
      </c>
      <c r="B684" t="s">
        <v>681</v>
      </c>
      <c r="C684" t="s">
        <v>695</v>
      </c>
      <c r="D684" t="s">
        <v>692</v>
      </c>
      <c r="E684" t="s">
        <v>678</v>
      </c>
      <c r="F684">
        <v>2014</v>
      </c>
      <c r="G684">
        <v>0.5</v>
      </c>
      <c r="H684">
        <f t="shared" si="12"/>
        <v>50</v>
      </c>
    </row>
    <row r="685" spans="1:8" x14ac:dyDescent="0.25">
      <c r="A685" t="s">
        <v>92</v>
      </c>
      <c r="B685" t="s">
        <v>681</v>
      </c>
      <c r="C685" t="s">
        <v>694</v>
      </c>
      <c r="D685" t="s">
        <v>692</v>
      </c>
      <c r="E685" t="s">
        <v>678</v>
      </c>
      <c r="F685">
        <v>2014</v>
      </c>
      <c r="G685">
        <v>0.5</v>
      </c>
      <c r="H685">
        <f t="shared" si="12"/>
        <v>50</v>
      </c>
    </row>
    <row r="686" spans="1:8" x14ac:dyDescent="0.25">
      <c r="A686" t="s">
        <v>92</v>
      </c>
      <c r="B686" t="s">
        <v>681</v>
      </c>
      <c r="C686" t="s">
        <v>693</v>
      </c>
      <c r="D686" t="s">
        <v>692</v>
      </c>
      <c r="E686" t="s">
        <v>678</v>
      </c>
      <c r="F686">
        <v>2014</v>
      </c>
      <c r="G686">
        <v>1</v>
      </c>
      <c r="H686">
        <f t="shared" si="12"/>
        <v>1</v>
      </c>
    </row>
    <row r="687" spans="1:8" x14ac:dyDescent="0.25">
      <c r="A687" t="s">
        <v>92</v>
      </c>
      <c r="B687" t="s">
        <v>681</v>
      </c>
      <c r="C687" t="s">
        <v>680</v>
      </c>
      <c r="D687" t="s">
        <v>679</v>
      </c>
      <c r="E687" t="s">
        <v>678</v>
      </c>
      <c r="F687">
        <v>2019</v>
      </c>
      <c r="G687">
        <v>26</v>
      </c>
      <c r="H687">
        <f t="shared" si="12"/>
        <v>26</v>
      </c>
    </row>
    <row r="688" spans="1:8" x14ac:dyDescent="0.25">
      <c r="A688" t="s">
        <v>51</v>
      </c>
      <c r="B688" t="s">
        <v>681</v>
      </c>
      <c r="C688" t="s">
        <v>695</v>
      </c>
      <c r="D688" t="s">
        <v>692</v>
      </c>
      <c r="E688" t="s">
        <v>678</v>
      </c>
      <c r="F688">
        <v>2014</v>
      </c>
      <c r="G688">
        <v>0</v>
      </c>
      <c r="H688">
        <f t="shared" si="12"/>
        <v>0</v>
      </c>
    </row>
    <row r="689" spans="1:8" x14ac:dyDescent="0.25">
      <c r="A689" t="s">
        <v>51</v>
      </c>
      <c r="B689" t="s">
        <v>681</v>
      </c>
      <c r="C689" t="s">
        <v>694</v>
      </c>
      <c r="D689" t="s">
        <v>692</v>
      </c>
      <c r="E689" t="s">
        <v>678</v>
      </c>
      <c r="F689">
        <v>2014</v>
      </c>
      <c r="G689">
        <v>0.5</v>
      </c>
      <c r="H689">
        <f t="shared" si="12"/>
        <v>50</v>
      </c>
    </row>
    <row r="690" spans="1:8" x14ac:dyDescent="0.25">
      <c r="A690" t="s">
        <v>51</v>
      </c>
      <c r="B690" t="s">
        <v>681</v>
      </c>
      <c r="C690" t="s">
        <v>693</v>
      </c>
      <c r="D690" t="s">
        <v>692</v>
      </c>
      <c r="E690" t="s">
        <v>678</v>
      </c>
      <c r="F690">
        <v>2014</v>
      </c>
      <c r="G690">
        <v>0.25</v>
      </c>
      <c r="H690">
        <f t="shared" si="12"/>
        <v>25</v>
      </c>
    </row>
    <row r="691" spans="1:8" x14ac:dyDescent="0.25">
      <c r="A691" t="s">
        <v>51</v>
      </c>
      <c r="B691" t="s">
        <v>681</v>
      </c>
      <c r="C691" t="s">
        <v>680</v>
      </c>
      <c r="D691" t="s">
        <v>679</v>
      </c>
      <c r="E691" t="s">
        <v>678</v>
      </c>
      <c r="F691">
        <v>2019</v>
      </c>
      <c r="G691">
        <v>58</v>
      </c>
      <c r="H691">
        <f t="shared" si="12"/>
        <v>58</v>
      </c>
    </row>
    <row r="692" spans="1:8" x14ac:dyDescent="0.25">
      <c r="A692" t="s">
        <v>51</v>
      </c>
      <c r="B692" t="s">
        <v>681</v>
      </c>
      <c r="C692" t="s">
        <v>691</v>
      </c>
      <c r="D692" t="s">
        <v>679</v>
      </c>
      <c r="E692" t="s">
        <v>678</v>
      </c>
      <c r="F692">
        <v>2014</v>
      </c>
      <c r="G692">
        <v>51</v>
      </c>
      <c r="H692">
        <f t="shared" si="12"/>
        <v>51</v>
      </c>
    </row>
    <row r="693" spans="1:8" x14ac:dyDescent="0.25">
      <c r="A693" t="s">
        <v>93</v>
      </c>
      <c r="B693" t="s">
        <v>681</v>
      </c>
      <c r="C693" t="s">
        <v>695</v>
      </c>
      <c r="D693" t="s">
        <v>692</v>
      </c>
      <c r="E693" t="s">
        <v>678</v>
      </c>
      <c r="F693">
        <v>2014</v>
      </c>
      <c r="G693">
        <v>1</v>
      </c>
      <c r="H693">
        <f t="shared" si="12"/>
        <v>1</v>
      </c>
    </row>
    <row r="694" spans="1:8" x14ac:dyDescent="0.25">
      <c r="A694" t="s">
        <v>93</v>
      </c>
      <c r="B694" t="s">
        <v>681</v>
      </c>
      <c r="C694" t="s">
        <v>694</v>
      </c>
      <c r="D694" t="s">
        <v>692</v>
      </c>
      <c r="E694" t="s">
        <v>678</v>
      </c>
      <c r="F694">
        <v>2014</v>
      </c>
      <c r="G694">
        <v>0.5</v>
      </c>
      <c r="H694">
        <f t="shared" si="12"/>
        <v>50</v>
      </c>
    </row>
    <row r="695" spans="1:8" x14ac:dyDescent="0.25">
      <c r="A695" t="s">
        <v>93</v>
      </c>
      <c r="B695" t="s">
        <v>681</v>
      </c>
      <c r="C695" t="s">
        <v>693</v>
      </c>
      <c r="D695" t="s">
        <v>692</v>
      </c>
      <c r="E695" t="s">
        <v>678</v>
      </c>
      <c r="F695">
        <v>2014</v>
      </c>
      <c r="G695">
        <v>0.5</v>
      </c>
      <c r="H695">
        <f t="shared" si="12"/>
        <v>50</v>
      </c>
    </row>
    <row r="696" spans="1:8" x14ac:dyDescent="0.25">
      <c r="A696" t="s">
        <v>93</v>
      </c>
      <c r="B696" t="s">
        <v>681</v>
      </c>
      <c r="C696" t="s">
        <v>680</v>
      </c>
      <c r="D696" t="s">
        <v>679</v>
      </c>
      <c r="E696" t="s">
        <v>678</v>
      </c>
      <c r="F696">
        <v>2019</v>
      </c>
      <c r="G696">
        <v>41</v>
      </c>
      <c r="H696">
        <f t="shared" si="12"/>
        <v>41</v>
      </c>
    </row>
    <row r="697" spans="1:8" x14ac:dyDescent="0.25">
      <c r="A697" t="s">
        <v>149</v>
      </c>
      <c r="B697" t="s">
        <v>681</v>
      </c>
      <c r="C697" t="s">
        <v>695</v>
      </c>
      <c r="D697" t="s">
        <v>692</v>
      </c>
      <c r="E697" t="s">
        <v>678</v>
      </c>
      <c r="F697">
        <v>2014</v>
      </c>
      <c r="G697">
        <v>0.25</v>
      </c>
      <c r="H697">
        <f t="shared" si="12"/>
        <v>25</v>
      </c>
    </row>
    <row r="698" spans="1:8" x14ac:dyDescent="0.25">
      <c r="A698" t="s">
        <v>149</v>
      </c>
      <c r="B698" t="s">
        <v>681</v>
      </c>
      <c r="C698" t="s">
        <v>694</v>
      </c>
      <c r="D698" t="s">
        <v>692</v>
      </c>
      <c r="E698" t="s">
        <v>678</v>
      </c>
      <c r="F698">
        <v>2014</v>
      </c>
      <c r="G698">
        <v>0.5</v>
      </c>
      <c r="H698">
        <f t="shared" si="12"/>
        <v>50</v>
      </c>
    </row>
    <row r="699" spans="1:8" x14ac:dyDescent="0.25">
      <c r="A699" t="s">
        <v>149</v>
      </c>
      <c r="B699" t="s">
        <v>681</v>
      </c>
      <c r="C699" t="s">
        <v>693</v>
      </c>
      <c r="D699" t="s">
        <v>692</v>
      </c>
      <c r="E699" t="s">
        <v>678</v>
      </c>
      <c r="F699">
        <v>2014</v>
      </c>
      <c r="G699">
        <v>0</v>
      </c>
      <c r="H699">
        <f t="shared" si="12"/>
        <v>0</v>
      </c>
    </row>
    <row r="700" spans="1:8" x14ac:dyDescent="0.25">
      <c r="A700" t="s">
        <v>95</v>
      </c>
      <c r="B700" t="s">
        <v>681</v>
      </c>
      <c r="C700" t="s">
        <v>695</v>
      </c>
      <c r="D700" t="s">
        <v>692</v>
      </c>
      <c r="E700" t="s">
        <v>678</v>
      </c>
      <c r="F700">
        <v>2014</v>
      </c>
      <c r="G700">
        <v>1</v>
      </c>
      <c r="H700">
        <f t="shared" si="12"/>
        <v>1</v>
      </c>
    </row>
    <row r="701" spans="1:8" x14ac:dyDescent="0.25">
      <c r="A701" t="s">
        <v>95</v>
      </c>
      <c r="B701" t="s">
        <v>681</v>
      </c>
      <c r="C701" t="s">
        <v>694</v>
      </c>
      <c r="D701" t="s">
        <v>692</v>
      </c>
      <c r="E701" t="s">
        <v>678</v>
      </c>
      <c r="F701">
        <v>2014</v>
      </c>
      <c r="G701">
        <v>0.75</v>
      </c>
      <c r="H701">
        <f t="shared" si="12"/>
        <v>75</v>
      </c>
    </row>
    <row r="702" spans="1:8" x14ac:dyDescent="0.25">
      <c r="A702" t="s">
        <v>95</v>
      </c>
      <c r="B702" t="s">
        <v>681</v>
      </c>
      <c r="C702" t="s">
        <v>693</v>
      </c>
      <c r="D702" t="s">
        <v>692</v>
      </c>
      <c r="E702" t="s">
        <v>678</v>
      </c>
      <c r="F702">
        <v>2014</v>
      </c>
      <c r="G702">
        <v>1</v>
      </c>
      <c r="H702">
        <f t="shared" si="12"/>
        <v>1</v>
      </c>
    </row>
    <row r="703" spans="1:8" x14ac:dyDescent="0.25">
      <c r="A703" t="s">
        <v>95</v>
      </c>
      <c r="B703" t="s">
        <v>681</v>
      </c>
      <c r="C703" t="s">
        <v>680</v>
      </c>
      <c r="D703" t="s">
        <v>679</v>
      </c>
      <c r="E703" t="s">
        <v>678</v>
      </c>
      <c r="F703">
        <v>2019</v>
      </c>
      <c r="G703">
        <v>49</v>
      </c>
      <c r="H703">
        <f t="shared" si="12"/>
        <v>49</v>
      </c>
    </row>
    <row r="704" spans="1:8" x14ac:dyDescent="0.25">
      <c r="A704" t="s">
        <v>53</v>
      </c>
      <c r="B704" t="s">
        <v>681</v>
      </c>
      <c r="C704" t="s">
        <v>695</v>
      </c>
      <c r="D704" t="s">
        <v>692</v>
      </c>
      <c r="E704" t="s">
        <v>678</v>
      </c>
      <c r="F704">
        <v>2014</v>
      </c>
      <c r="G704">
        <v>0.25</v>
      </c>
      <c r="H704">
        <f t="shared" si="12"/>
        <v>25</v>
      </c>
    </row>
    <row r="705" spans="1:8" x14ac:dyDescent="0.25">
      <c r="A705" t="s">
        <v>53</v>
      </c>
      <c r="B705" t="s">
        <v>681</v>
      </c>
      <c r="C705" t="s">
        <v>694</v>
      </c>
      <c r="D705" t="s">
        <v>692</v>
      </c>
      <c r="E705" t="s">
        <v>678</v>
      </c>
      <c r="F705">
        <v>2014</v>
      </c>
      <c r="G705">
        <v>0.5</v>
      </c>
      <c r="H705">
        <f t="shared" si="12"/>
        <v>50</v>
      </c>
    </row>
    <row r="706" spans="1:8" x14ac:dyDescent="0.25">
      <c r="A706" t="s">
        <v>53</v>
      </c>
      <c r="B706" t="s">
        <v>681</v>
      </c>
      <c r="C706" t="s">
        <v>693</v>
      </c>
      <c r="D706" t="s">
        <v>692</v>
      </c>
      <c r="E706" t="s">
        <v>678</v>
      </c>
      <c r="F706">
        <v>2014</v>
      </c>
      <c r="G706">
        <v>0.5</v>
      </c>
      <c r="H706">
        <f t="shared" si="12"/>
        <v>50</v>
      </c>
    </row>
    <row r="707" spans="1:8" x14ac:dyDescent="0.25">
      <c r="A707" t="s">
        <v>53</v>
      </c>
      <c r="B707" t="s">
        <v>681</v>
      </c>
      <c r="C707" t="s">
        <v>680</v>
      </c>
      <c r="D707" t="s">
        <v>679</v>
      </c>
      <c r="E707" t="s">
        <v>678</v>
      </c>
      <c r="F707">
        <v>2019</v>
      </c>
      <c r="G707">
        <v>39</v>
      </c>
      <c r="H707">
        <f t="shared" si="12"/>
        <v>39</v>
      </c>
    </row>
    <row r="708" spans="1:8" x14ac:dyDescent="0.25">
      <c r="A708" t="s">
        <v>53</v>
      </c>
      <c r="B708" t="s">
        <v>681</v>
      </c>
      <c r="C708" t="s">
        <v>691</v>
      </c>
      <c r="D708" t="s">
        <v>679</v>
      </c>
      <c r="E708" t="s">
        <v>678</v>
      </c>
      <c r="F708">
        <v>2014</v>
      </c>
      <c r="G708">
        <v>42</v>
      </c>
      <c r="H708">
        <f t="shared" si="12"/>
        <v>42</v>
      </c>
    </row>
    <row r="709" spans="1:8" x14ac:dyDescent="0.25">
      <c r="A709" t="s">
        <v>645</v>
      </c>
      <c r="B709" t="s">
        <v>681</v>
      </c>
      <c r="C709" t="s">
        <v>680</v>
      </c>
      <c r="D709" t="s">
        <v>679</v>
      </c>
      <c r="E709" t="s">
        <v>678</v>
      </c>
      <c r="F709">
        <v>2019</v>
      </c>
      <c r="G709">
        <v>3</v>
      </c>
      <c r="H709">
        <f t="shared" ref="H709:H736" si="13">IF(G709=0.25,25,IF(G709=0,0,IF(G709=0.5,50,IF(G709=0.75,75,IF(G709=1,1,IF(G709&gt;1,G709))))))</f>
        <v>3</v>
      </c>
    </row>
    <row r="710" spans="1:8" x14ac:dyDescent="0.25">
      <c r="A710" t="s">
        <v>639</v>
      </c>
      <c r="B710" t="s">
        <v>681</v>
      </c>
      <c r="C710" t="s">
        <v>680</v>
      </c>
      <c r="D710" t="s">
        <v>679</v>
      </c>
      <c r="E710" t="s">
        <v>678</v>
      </c>
      <c r="F710">
        <v>2019</v>
      </c>
      <c r="G710">
        <v>2</v>
      </c>
      <c r="H710">
        <f t="shared" si="13"/>
        <v>2</v>
      </c>
    </row>
    <row r="711" spans="1:8" x14ac:dyDescent="0.25">
      <c r="A711" t="s">
        <v>599</v>
      </c>
      <c r="B711" t="s">
        <v>681</v>
      </c>
      <c r="C711" t="s">
        <v>680</v>
      </c>
      <c r="D711" t="s">
        <v>679</v>
      </c>
      <c r="E711" t="s">
        <v>678</v>
      </c>
      <c r="F711">
        <v>2019</v>
      </c>
      <c r="G711">
        <v>2</v>
      </c>
      <c r="H711">
        <f t="shared" si="13"/>
        <v>2</v>
      </c>
    </row>
    <row r="712" spans="1:8" x14ac:dyDescent="0.25">
      <c r="A712" t="s">
        <v>596</v>
      </c>
      <c r="B712" t="s">
        <v>681</v>
      </c>
      <c r="C712" t="s">
        <v>680</v>
      </c>
      <c r="D712" t="s">
        <v>679</v>
      </c>
      <c r="E712" t="s">
        <v>678</v>
      </c>
      <c r="F712">
        <v>2019</v>
      </c>
      <c r="G712">
        <v>0</v>
      </c>
      <c r="H712">
        <f t="shared" si="13"/>
        <v>0</v>
      </c>
    </row>
    <row r="713" spans="1:8" x14ac:dyDescent="0.25">
      <c r="A713" t="s">
        <v>568</v>
      </c>
      <c r="B713" t="s">
        <v>681</v>
      </c>
      <c r="C713" t="s">
        <v>680</v>
      </c>
      <c r="D713" t="s">
        <v>679</v>
      </c>
      <c r="E713" t="s">
        <v>678</v>
      </c>
      <c r="F713">
        <v>2019</v>
      </c>
      <c r="G713">
        <v>2</v>
      </c>
      <c r="H713">
        <f t="shared" si="13"/>
        <v>2</v>
      </c>
    </row>
    <row r="714" spans="1:8" x14ac:dyDescent="0.25">
      <c r="A714" t="s">
        <v>550</v>
      </c>
      <c r="B714" t="s">
        <v>681</v>
      </c>
      <c r="C714" t="s">
        <v>680</v>
      </c>
      <c r="D714" t="s">
        <v>679</v>
      </c>
      <c r="E714" t="s">
        <v>678</v>
      </c>
      <c r="F714">
        <v>2019</v>
      </c>
      <c r="G714">
        <v>1</v>
      </c>
      <c r="H714">
        <f t="shared" si="13"/>
        <v>1</v>
      </c>
    </row>
    <row r="715" spans="1:8" x14ac:dyDescent="0.25">
      <c r="A715" t="s">
        <v>515</v>
      </c>
      <c r="B715" t="s">
        <v>681</v>
      </c>
      <c r="C715" t="s">
        <v>680</v>
      </c>
      <c r="D715" t="s">
        <v>679</v>
      </c>
      <c r="E715" t="s">
        <v>678</v>
      </c>
      <c r="F715">
        <v>2019</v>
      </c>
      <c r="G715">
        <v>2</v>
      </c>
      <c r="H715">
        <f t="shared" si="13"/>
        <v>2</v>
      </c>
    </row>
    <row r="716" spans="1:8" x14ac:dyDescent="0.25">
      <c r="A716" t="s">
        <v>464</v>
      </c>
      <c r="B716" t="s">
        <v>681</v>
      </c>
      <c r="C716" t="s">
        <v>680</v>
      </c>
      <c r="D716" t="s">
        <v>679</v>
      </c>
      <c r="E716" t="s">
        <v>678</v>
      </c>
      <c r="F716">
        <v>2019</v>
      </c>
      <c r="G716">
        <v>2</v>
      </c>
      <c r="H716">
        <f t="shared" si="13"/>
        <v>2</v>
      </c>
    </row>
    <row r="717" spans="1:8" x14ac:dyDescent="0.25">
      <c r="A717" t="s">
        <v>440</v>
      </c>
      <c r="B717" t="s">
        <v>681</v>
      </c>
      <c r="C717" t="s">
        <v>680</v>
      </c>
      <c r="D717" t="s">
        <v>679</v>
      </c>
      <c r="E717" t="s">
        <v>678</v>
      </c>
      <c r="F717">
        <v>2019</v>
      </c>
      <c r="G717">
        <v>5</v>
      </c>
      <c r="H717">
        <f t="shared" si="13"/>
        <v>5</v>
      </c>
    </row>
    <row r="718" spans="1:8" x14ac:dyDescent="0.25">
      <c r="A718" t="s">
        <v>1</v>
      </c>
      <c r="B718" t="s">
        <v>681</v>
      </c>
      <c r="C718" t="s">
        <v>680</v>
      </c>
      <c r="D718" t="s">
        <v>679</v>
      </c>
      <c r="E718" t="s">
        <v>678</v>
      </c>
      <c r="F718">
        <v>2019</v>
      </c>
      <c r="G718">
        <v>25</v>
      </c>
      <c r="H718">
        <f t="shared" si="13"/>
        <v>25</v>
      </c>
    </row>
    <row r="719" spans="1:8" x14ac:dyDescent="0.25">
      <c r="A719" t="s">
        <v>109</v>
      </c>
      <c r="B719" t="s">
        <v>681</v>
      </c>
      <c r="C719" t="s">
        <v>680</v>
      </c>
      <c r="D719" t="s">
        <v>679</v>
      </c>
      <c r="E719" t="s">
        <v>678</v>
      </c>
      <c r="F719">
        <v>2019</v>
      </c>
      <c r="G719">
        <v>4</v>
      </c>
      <c r="H719">
        <f t="shared" si="13"/>
        <v>4</v>
      </c>
    </row>
    <row r="720" spans="1:8" x14ac:dyDescent="0.25">
      <c r="A720" t="s">
        <v>13</v>
      </c>
      <c r="B720" t="s">
        <v>681</v>
      </c>
      <c r="C720" t="s">
        <v>680</v>
      </c>
      <c r="D720" t="s">
        <v>679</v>
      </c>
      <c r="E720" t="s">
        <v>678</v>
      </c>
      <c r="F720">
        <v>2019</v>
      </c>
      <c r="G720">
        <v>48</v>
      </c>
      <c r="H720">
        <f t="shared" si="13"/>
        <v>48</v>
      </c>
    </row>
    <row r="721" spans="1:8" x14ac:dyDescent="0.25">
      <c r="A721" t="s">
        <v>605</v>
      </c>
      <c r="B721" t="s">
        <v>681</v>
      </c>
      <c r="C721" t="s">
        <v>680</v>
      </c>
      <c r="D721" t="s">
        <v>679</v>
      </c>
      <c r="E721" t="s">
        <v>678</v>
      </c>
      <c r="F721">
        <v>2019</v>
      </c>
      <c r="G721">
        <v>4</v>
      </c>
      <c r="H721">
        <f t="shared" si="13"/>
        <v>4</v>
      </c>
    </row>
    <row r="722" spans="1:8" x14ac:dyDescent="0.25">
      <c r="A722" t="s">
        <v>110</v>
      </c>
      <c r="B722" t="s">
        <v>681</v>
      </c>
      <c r="C722" t="s">
        <v>680</v>
      </c>
      <c r="D722" t="s">
        <v>679</v>
      </c>
      <c r="E722" t="s">
        <v>678</v>
      </c>
      <c r="F722">
        <v>2019</v>
      </c>
      <c r="G722">
        <v>4</v>
      </c>
      <c r="H722">
        <f t="shared" si="13"/>
        <v>4</v>
      </c>
    </row>
    <row r="723" spans="1:8" x14ac:dyDescent="0.25">
      <c r="A723" t="s">
        <v>603</v>
      </c>
      <c r="B723" t="s">
        <v>681</v>
      </c>
      <c r="C723" t="s">
        <v>680</v>
      </c>
      <c r="D723" t="s">
        <v>679</v>
      </c>
      <c r="E723" t="s">
        <v>678</v>
      </c>
      <c r="F723">
        <v>2019</v>
      </c>
      <c r="G723">
        <v>10</v>
      </c>
      <c r="H723">
        <f t="shared" si="13"/>
        <v>10</v>
      </c>
    </row>
    <row r="724" spans="1:8" x14ac:dyDescent="0.25">
      <c r="A724" t="s">
        <v>113</v>
      </c>
      <c r="B724" t="s">
        <v>681</v>
      </c>
      <c r="C724" t="s">
        <v>680</v>
      </c>
      <c r="D724" t="s">
        <v>679</v>
      </c>
      <c r="E724" t="s">
        <v>678</v>
      </c>
      <c r="F724">
        <v>2019</v>
      </c>
      <c r="G724">
        <v>8</v>
      </c>
      <c r="H724">
        <f t="shared" si="13"/>
        <v>8</v>
      </c>
    </row>
    <row r="725" spans="1:8" x14ac:dyDescent="0.25">
      <c r="A725" t="s">
        <v>126</v>
      </c>
      <c r="B725" t="s">
        <v>681</v>
      </c>
      <c r="C725" t="s">
        <v>680</v>
      </c>
      <c r="D725" t="s">
        <v>679</v>
      </c>
      <c r="E725" t="s">
        <v>678</v>
      </c>
      <c r="F725">
        <v>2019</v>
      </c>
      <c r="G725">
        <v>43</v>
      </c>
      <c r="H725">
        <f t="shared" si="13"/>
        <v>43</v>
      </c>
    </row>
    <row r="726" spans="1:8" x14ac:dyDescent="0.25">
      <c r="A726" t="s">
        <v>682</v>
      </c>
      <c r="B726" t="s">
        <v>681</v>
      </c>
      <c r="C726" t="s">
        <v>680</v>
      </c>
      <c r="D726" t="s">
        <v>679</v>
      </c>
      <c r="E726" t="s">
        <v>678</v>
      </c>
      <c r="F726">
        <v>2019</v>
      </c>
      <c r="G726">
        <v>26</v>
      </c>
      <c r="H726">
        <f t="shared" si="13"/>
        <v>26</v>
      </c>
    </row>
    <row r="727" spans="1:8" x14ac:dyDescent="0.25">
      <c r="A727" t="s">
        <v>525</v>
      </c>
      <c r="B727" t="s">
        <v>681</v>
      </c>
      <c r="C727" t="s">
        <v>680</v>
      </c>
      <c r="D727" t="s">
        <v>679</v>
      </c>
      <c r="E727" t="s">
        <v>678</v>
      </c>
      <c r="F727">
        <v>2019</v>
      </c>
      <c r="G727">
        <v>2</v>
      </c>
      <c r="H727">
        <f t="shared" si="13"/>
        <v>2</v>
      </c>
    </row>
    <row r="728" spans="1:8" x14ac:dyDescent="0.25">
      <c r="A728" t="s">
        <v>517</v>
      </c>
      <c r="B728" t="s">
        <v>681</v>
      </c>
      <c r="C728" t="s">
        <v>680</v>
      </c>
      <c r="D728" t="s">
        <v>679</v>
      </c>
      <c r="E728" t="s">
        <v>678</v>
      </c>
      <c r="F728">
        <v>2019</v>
      </c>
      <c r="G728">
        <v>2</v>
      </c>
      <c r="H728">
        <f t="shared" si="13"/>
        <v>2</v>
      </c>
    </row>
    <row r="729" spans="1:8" x14ac:dyDescent="0.25">
      <c r="A729" t="s">
        <v>505</v>
      </c>
      <c r="B729" t="s">
        <v>681</v>
      </c>
      <c r="C729" t="s">
        <v>680</v>
      </c>
      <c r="D729" t="s">
        <v>679</v>
      </c>
      <c r="E729" t="s">
        <v>678</v>
      </c>
      <c r="F729">
        <v>2019</v>
      </c>
      <c r="G729">
        <v>0</v>
      </c>
      <c r="H729">
        <f t="shared" si="13"/>
        <v>0</v>
      </c>
    </row>
    <row r="730" spans="1:8" x14ac:dyDescent="0.25">
      <c r="A730" t="s">
        <v>31</v>
      </c>
      <c r="B730" t="s">
        <v>681</v>
      </c>
      <c r="C730" t="s">
        <v>680</v>
      </c>
      <c r="D730" t="s">
        <v>679</v>
      </c>
      <c r="E730" t="s">
        <v>678</v>
      </c>
      <c r="F730">
        <v>2019</v>
      </c>
      <c r="G730">
        <v>27</v>
      </c>
      <c r="H730">
        <f t="shared" si="13"/>
        <v>27</v>
      </c>
    </row>
    <row r="731" spans="1:8" x14ac:dyDescent="0.25">
      <c r="A731" t="s">
        <v>79</v>
      </c>
      <c r="B731" t="s">
        <v>681</v>
      </c>
      <c r="C731" t="s">
        <v>680</v>
      </c>
      <c r="D731" t="s">
        <v>679</v>
      </c>
      <c r="E731" t="s">
        <v>678</v>
      </c>
      <c r="F731">
        <v>2019</v>
      </c>
      <c r="G731">
        <v>51</v>
      </c>
      <c r="H731">
        <f t="shared" si="13"/>
        <v>51</v>
      </c>
    </row>
    <row r="732" spans="1:8" x14ac:dyDescent="0.25">
      <c r="A732" t="s">
        <v>81</v>
      </c>
      <c r="B732" t="s">
        <v>681</v>
      </c>
      <c r="C732" t="s">
        <v>680</v>
      </c>
      <c r="D732" t="s">
        <v>679</v>
      </c>
      <c r="E732" t="s">
        <v>678</v>
      </c>
      <c r="F732">
        <v>2019</v>
      </c>
      <c r="G732">
        <v>8</v>
      </c>
      <c r="H732">
        <f t="shared" si="13"/>
        <v>8</v>
      </c>
    </row>
    <row r="733" spans="1:8" x14ac:dyDescent="0.25">
      <c r="A733" t="s">
        <v>120</v>
      </c>
      <c r="B733" t="s">
        <v>681</v>
      </c>
      <c r="C733" t="s">
        <v>680</v>
      </c>
      <c r="D733" t="s">
        <v>679</v>
      </c>
      <c r="E733" t="s">
        <v>678</v>
      </c>
      <c r="F733">
        <v>2019</v>
      </c>
      <c r="G733">
        <v>6</v>
      </c>
      <c r="H733">
        <f t="shared" si="13"/>
        <v>6</v>
      </c>
    </row>
    <row r="734" spans="1:8" x14ac:dyDescent="0.25">
      <c r="A734" t="s">
        <v>145</v>
      </c>
      <c r="B734" t="s">
        <v>681</v>
      </c>
      <c r="C734" t="s">
        <v>680</v>
      </c>
      <c r="D734" t="s">
        <v>679</v>
      </c>
      <c r="E734" t="s">
        <v>678</v>
      </c>
      <c r="F734">
        <v>2019</v>
      </c>
      <c r="G734">
        <v>23</v>
      </c>
      <c r="H734">
        <f t="shared" si="13"/>
        <v>23</v>
      </c>
    </row>
    <row r="735" spans="1:8" x14ac:dyDescent="0.25">
      <c r="A735" t="s">
        <v>415</v>
      </c>
      <c r="B735" t="s">
        <v>681</v>
      </c>
      <c r="C735" t="s">
        <v>680</v>
      </c>
      <c r="D735" t="s">
        <v>679</v>
      </c>
      <c r="E735" t="s">
        <v>678</v>
      </c>
      <c r="F735">
        <v>2019</v>
      </c>
      <c r="G735">
        <v>22</v>
      </c>
      <c r="H735">
        <f t="shared" si="13"/>
        <v>22</v>
      </c>
    </row>
    <row r="736" spans="1:8" x14ac:dyDescent="0.25">
      <c r="A736" t="s">
        <v>101</v>
      </c>
      <c r="B736" t="s">
        <v>681</v>
      </c>
      <c r="C736" t="s">
        <v>680</v>
      </c>
      <c r="D736" t="s">
        <v>679</v>
      </c>
      <c r="E736" t="s">
        <v>678</v>
      </c>
      <c r="F736">
        <v>2019</v>
      </c>
      <c r="G736">
        <v>3</v>
      </c>
      <c r="H736">
        <f t="shared" si="13"/>
        <v>3</v>
      </c>
    </row>
  </sheetData>
  <autoFilter ref="A1:H736" xr:uid="{C844D6E3-EB7D-4844-B141-0AA9291E83D5}"/>
  <mergeCells count="1">
    <mergeCell ref="K5:V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71FDA-2B99-4412-9B67-810146D2A50D}">
  <dimension ref="A1:O167"/>
  <sheetViews>
    <sheetView workbookViewId="0">
      <selection activeCell="O29" sqref="O29:O33"/>
    </sheetView>
  </sheetViews>
  <sheetFormatPr defaultRowHeight="15" x14ac:dyDescent="0.25"/>
  <cols>
    <col min="1" max="1" width="13.140625" bestFit="1" customWidth="1"/>
    <col min="2" max="2" width="25" bestFit="1" customWidth="1"/>
    <col min="3" max="3" width="35.5703125" customWidth="1"/>
    <col min="4" max="4" width="17.85546875" bestFit="1" customWidth="1"/>
    <col min="5" max="5" width="13.140625" bestFit="1" customWidth="1"/>
    <col min="6" max="6" width="25" bestFit="1" customWidth="1"/>
    <col min="8" max="8" width="24.42578125" customWidth="1"/>
    <col min="9" max="9" width="16.5703125" bestFit="1" customWidth="1"/>
    <col min="10" max="10" width="16.28515625" bestFit="1" customWidth="1"/>
    <col min="11" max="11" width="14" bestFit="1" customWidth="1"/>
    <col min="12" max="12" width="9.7109375" bestFit="1" customWidth="1"/>
    <col min="13" max="13" width="15.42578125" bestFit="1" customWidth="1"/>
    <col min="14" max="14" width="17.85546875" bestFit="1" customWidth="1"/>
    <col min="15" max="15" width="11.28515625" bestFit="1" customWidth="1"/>
  </cols>
  <sheetData>
    <row r="1" spans="1:15" x14ac:dyDescent="0.25">
      <c r="A1" s="157" t="s">
        <v>763</v>
      </c>
      <c r="B1" s="157"/>
      <c r="C1" s="157"/>
      <c r="E1" s="157" t="s">
        <v>764</v>
      </c>
      <c r="F1" s="157"/>
    </row>
    <row r="2" spans="1:15" x14ac:dyDescent="0.25">
      <c r="A2" s="130" t="s">
        <v>688</v>
      </c>
      <c r="B2" t="s">
        <v>698</v>
      </c>
      <c r="E2" s="130" t="s">
        <v>688</v>
      </c>
      <c r="F2" t="s">
        <v>698</v>
      </c>
      <c r="I2" s="130" t="s">
        <v>769</v>
      </c>
      <c r="J2" s="130" t="s">
        <v>768</v>
      </c>
    </row>
    <row r="3" spans="1:15" x14ac:dyDescent="0.25">
      <c r="I3" s="130" t="s">
        <v>696</v>
      </c>
      <c r="J3" t="s">
        <v>680</v>
      </c>
      <c r="K3" t="s">
        <v>695</v>
      </c>
      <c r="L3" t="s">
        <v>694</v>
      </c>
      <c r="M3" t="s">
        <v>693</v>
      </c>
      <c r="N3" t="s">
        <v>691</v>
      </c>
      <c r="O3" t="s">
        <v>697</v>
      </c>
    </row>
    <row r="4" spans="1:15" x14ac:dyDescent="0.25">
      <c r="A4" s="130" t="s">
        <v>696</v>
      </c>
      <c r="B4" t="s">
        <v>761</v>
      </c>
      <c r="C4" s="152" t="s">
        <v>762</v>
      </c>
      <c r="E4" s="130" t="s">
        <v>696</v>
      </c>
      <c r="F4" t="s">
        <v>761</v>
      </c>
      <c r="I4" s="131" t="s">
        <v>33</v>
      </c>
      <c r="J4" s="132">
        <v>1</v>
      </c>
      <c r="K4" s="132">
        <v>1</v>
      </c>
      <c r="L4" s="132">
        <v>1</v>
      </c>
      <c r="M4" s="132">
        <v>1</v>
      </c>
      <c r="N4" s="132"/>
      <c r="O4" s="132">
        <v>4</v>
      </c>
    </row>
    <row r="5" spans="1:15" x14ac:dyDescent="0.25">
      <c r="A5" s="131" t="s">
        <v>33</v>
      </c>
      <c r="B5" s="132">
        <v>101</v>
      </c>
      <c r="C5" s="155">
        <f>B5/3</f>
        <v>33.666666666666664</v>
      </c>
      <c r="E5" s="131" t="s">
        <v>33</v>
      </c>
      <c r="F5" s="132">
        <v>22</v>
      </c>
      <c r="H5" s="131"/>
      <c r="I5" s="131" t="s">
        <v>54</v>
      </c>
      <c r="J5" s="132">
        <v>1</v>
      </c>
      <c r="K5" s="132">
        <v>1</v>
      </c>
      <c r="L5" s="132">
        <v>1</v>
      </c>
      <c r="M5" s="132">
        <v>1</v>
      </c>
      <c r="N5" s="132"/>
      <c r="O5" s="132">
        <v>4</v>
      </c>
    </row>
    <row r="6" spans="1:15" x14ac:dyDescent="0.25">
      <c r="A6" s="131" t="s">
        <v>54</v>
      </c>
      <c r="B6" s="132">
        <v>101</v>
      </c>
      <c r="C6" s="155">
        <f t="shared" ref="C6:C69" si="0">B6/3</f>
        <v>33.666666666666664</v>
      </c>
      <c r="E6" s="131" t="s">
        <v>54</v>
      </c>
      <c r="F6" s="132">
        <v>80</v>
      </c>
      <c r="H6" s="131"/>
      <c r="I6" s="131" t="s">
        <v>1</v>
      </c>
      <c r="J6" s="132">
        <v>1</v>
      </c>
      <c r="K6" s="132">
        <v>1</v>
      </c>
      <c r="L6" s="132">
        <v>1</v>
      </c>
      <c r="M6" s="132">
        <v>1</v>
      </c>
      <c r="N6" s="132">
        <v>1</v>
      </c>
      <c r="O6" s="132">
        <v>5</v>
      </c>
    </row>
    <row r="7" spans="1:15" x14ac:dyDescent="0.25">
      <c r="A7" s="131" t="s">
        <v>1</v>
      </c>
      <c r="B7" s="132">
        <v>26</v>
      </c>
      <c r="C7" s="155">
        <f t="shared" si="0"/>
        <v>8.6666666666666661</v>
      </c>
      <c r="E7" s="131" t="s">
        <v>1</v>
      </c>
      <c r="F7" s="132">
        <v>103</v>
      </c>
      <c r="H7" s="131"/>
      <c r="I7" s="131" t="s">
        <v>96</v>
      </c>
      <c r="J7" s="132">
        <v>1</v>
      </c>
      <c r="K7" s="132">
        <v>1</v>
      </c>
      <c r="L7" s="132">
        <v>1</v>
      </c>
      <c r="M7" s="132">
        <v>1</v>
      </c>
      <c r="N7" s="132">
        <v>1</v>
      </c>
      <c r="O7" s="132">
        <v>5</v>
      </c>
    </row>
    <row r="8" spans="1:15" x14ac:dyDescent="0.25">
      <c r="A8" s="131" t="s">
        <v>96</v>
      </c>
      <c r="B8" s="132">
        <v>100</v>
      </c>
      <c r="C8" s="155">
        <f t="shared" si="0"/>
        <v>33.333333333333336</v>
      </c>
      <c r="E8" s="131" t="s">
        <v>96</v>
      </c>
      <c r="F8" s="132">
        <v>61</v>
      </c>
      <c r="H8" s="131"/>
      <c r="I8" s="131" t="s">
        <v>403</v>
      </c>
      <c r="J8" s="132"/>
      <c r="K8" s="132">
        <v>1</v>
      </c>
      <c r="L8" s="132">
        <v>1</v>
      </c>
      <c r="M8" s="132">
        <v>1</v>
      </c>
      <c r="N8" s="132"/>
      <c r="O8" s="132">
        <v>3</v>
      </c>
    </row>
    <row r="9" spans="1:15" x14ac:dyDescent="0.25">
      <c r="A9" s="131" t="s">
        <v>403</v>
      </c>
      <c r="B9" s="132">
        <v>126</v>
      </c>
      <c r="C9" s="155">
        <f t="shared" si="0"/>
        <v>42</v>
      </c>
      <c r="E9" s="131" t="s">
        <v>138</v>
      </c>
      <c r="F9" s="132">
        <v>12</v>
      </c>
      <c r="H9" s="131"/>
      <c r="I9" s="131" t="s">
        <v>138</v>
      </c>
      <c r="J9" s="132">
        <v>1</v>
      </c>
      <c r="K9" s="132">
        <v>1</v>
      </c>
      <c r="L9" s="132">
        <v>1</v>
      </c>
      <c r="M9" s="132">
        <v>1</v>
      </c>
      <c r="N9" s="132"/>
      <c r="O9" s="132">
        <v>4</v>
      </c>
    </row>
    <row r="10" spans="1:15" x14ac:dyDescent="0.25">
      <c r="A10" s="131" t="s">
        <v>138</v>
      </c>
      <c r="B10" s="132">
        <v>50</v>
      </c>
      <c r="C10" s="155">
        <f t="shared" si="0"/>
        <v>16.666666666666668</v>
      </c>
      <c r="E10" s="131" t="s">
        <v>55</v>
      </c>
      <c r="F10" s="132">
        <v>20</v>
      </c>
      <c r="H10" s="131"/>
      <c r="I10" s="131" t="s">
        <v>55</v>
      </c>
      <c r="J10" s="132">
        <v>1</v>
      </c>
      <c r="K10" s="132">
        <v>1</v>
      </c>
      <c r="L10" s="132">
        <v>1</v>
      </c>
      <c r="M10" s="132">
        <v>1</v>
      </c>
      <c r="N10" s="132">
        <v>1</v>
      </c>
      <c r="O10" s="132">
        <v>5</v>
      </c>
    </row>
    <row r="11" spans="1:15" x14ac:dyDescent="0.25">
      <c r="A11" s="131" t="s">
        <v>55</v>
      </c>
      <c r="B11" s="132">
        <v>126</v>
      </c>
      <c r="C11" s="155">
        <f t="shared" si="0"/>
        <v>42</v>
      </c>
      <c r="E11" s="131" t="s">
        <v>646</v>
      </c>
      <c r="F11" s="132">
        <v>28</v>
      </c>
      <c r="H11" s="131"/>
      <c r="I11" s="131" t="s">
        <v>646</v>
      </c>
      <c r="J11" s="132">
        <v>1</v>
      </c>
      <c r="K11" s="132">
        <v>1</v>
      </c>
      <c r="L11" s="132">
        <v>1</v>
      </c>
      <c r="M11" s="132">
        <v>1</v>
      </c>
      <c r="N11" s="132">
        <v>1</v>
      </c>
      <c r="O11" s="132">
        <v>5</v>
      </c>
    </row>
    <row r="12" spans="1:15" x14ac:dyDescent="0.25">
      <c r="A12" s="131" t="s">
        <v>646</v>
      </c>
      <c r="B12" s="132">
        <v>75</v>
      </c>
      <c r="C12" s="155">
        <f t="shared" si="0"/>
        <v>25</v>
      </c>
      <c r="E12" s="131" t="s">
        <v>645</v>
      </c>
      <c r="F12" s="132">
        <v>16</v>
      </c>
      <c r="H12" s="131"/>
      <c r="I12" s="131" t="s">
        <v>645</v>
      </c>
      <c r="J12" s="132">
        <v>1</v>
      </c>
      <c r="K12" s="132">
        <v>1</v>
      </c>
      <c r="L12" s="132">
        <v>1</v>
      </c>
      <c r="M12" s="132">
        <v>1</v>
      </c>
      <c r="N12" s="132">
        <v>1</v>
      </c>
      <c r="O12" s="132">
        <v>5</v>
      </c>
    </row>
    <row r="13" spans="1:15" x14ac:dyDescent="0.25">
      <c r="A13" s="131" t="s">
        <v>645</v>
      </c>
      <c r="B13" s="132">
        <v>0</v>
      </c>
      <c r="C13" s="155">
        <f t="shared" si="0"/>
        <v>0</v>
      </c>
      <c r="E13" s="131" t="s">
        <v>56</v>
      </c>
      <c r="F13" s="132">
        <v>42</v>
      </c>
      <c r="H13" s="131"/>
      <c r="I13" s="131" t="s">
        <v>56</v>
      </c>
      <c r="J13" s="132">
        <v>1</v>
      </c>
      <c r="K13" s="132">
        <v>1</v>
      </c>
      <c r="L13" s="132">
        <v>1</v>
      </c>
      <c r="M13" s="132">
        <v>1</v>
      </c>
      <c r="N13" s="132">
        <v>1</v>
      </c>
      <c r="O13" s="132">
        <v>5</v>
      </c>
    </row>
    <row r="14" spans="1:15" x14ac:dyDescent="0.25">
      <c r="A14" s="131" t="s">
        <v>56</v>
      </c>
      <c r="B14" s="132">
        <v>125</v>
      </c>
      <c r="C14" s="155">
        <f t="shared" si="0"/>
        <v>41.666666666666664</v>
      </c>
      <c r="E14" s="131" t="s">
        <v>5</v>
      </c>
      <c r="F14" s="132">
        <v>73</v>
      </c>
      <c r="H14" s="131"/>
      <c r="I14" s="131" t="s">
        <v>5</v>
      </c>
      <c r="J14" s="132">
        <v>1</v>
      </c>
      <c r="K14" s="132">
        <v>1</v>
      </c>
      <c r="L14" s="132">
        <v>1</v>
      </c>
      <c r="M14" s="132">
        <v>1</v>
      </c>
      <c r="N14" s="132"/>
      <c r="O14" s="132">
        <v>4</v>
      </c>
    </row>
    <row r="15" spans="1:15" x14ac:dyDescent="0.25">
      <c r="A15" s="131" t="s">
        <v>5</v>
      </c>
      <c r="B15" s="132">
        <v>75</v>
      </c>
      <c r="C15" s="155">
        <f t="shared" si="0"/>
        <v>25</v>
      </c>
      <c r="E15" s="131" t="s">
        <v>639</v>
      </c>
      <c r="F15" s="132">
        <v>26</v>
      </c>
      <c r="H15" s="131"/>
      <c r="I15" s="131" t="s">
        <v>639</v>
      </c>
      <c r="J15" s="132">
        <v>1</v>
      </c>
      <c r="K15" s="132">
        <v>1</v>
      </c>
      <c r="L15" s="132">
        <v>1</v>
      </c>
      <c r="M15" s="132">
        <v>1</v>
      </c>
      <c r="N15" s="132">
        <v>1</v>
      </c>
      <c r="O15" s="132">
        <v>5</v>
      </c>
    </row>
    <row r="16" spans="1:15" x14ac:dyDescent="0.25">
      <c r="A16" s="131" t="s">
        <v>639</v>
      </c>
      <c r="B16" s="132">
        <v>0</v>
      </c>
      <c r="C16" s="155">
        <f t="shared" si="0"/>
        <v>0</v>
      </c>
      <c r="E16" s="131" t="s">
        <v>2</v>
      </c>
      <c r="F16" s="132">
        <v>36</v>
      </c>
      <c r="H16" s="131"/>
      <c r="I16" s="131" t="s">
        <v>2</v>
      </c>
      <c r="J16" s="132">
        <v>1</v>
      </c>
      <c r="K16" s="132">
        <v>1</v>
      </c>
      <c r="L16" s="132">
        <v>1</v>
      </c>
      <c r="M16" s="132">
        <v>1</v>
      </c>
      <c r="N16" s="132"/>
      <c r="O16" s="132">
        <v>4</v>
      </c>
    </row>
    <row r="17" spans="1:15" x14ac:dyDescent="0.25">
      <c r="A17" s="131" t="s">
        <v>2</v>
      </c>
      <c r="B17" s="132">
        <v>100</v>
      </c>
      <c r="C17" s="155">
        <f t="shared" si="0"/>
        <v>33.333333333333336</v>
      </c>
      <c r="E17" s="131" t="s">
        <v>4</v>
      </c>
      <c r="F17" s="132">
        <v>59</v>
      </c>
      <c r="H17" s="131"/>
      <c r="I17" s="131" t="s">
        <v>4</v>
      </c>
      <c r="J17" s="132">
        <v>1</v>
      </c>
      <c r="K17" s="132">
        <v>1</v>
      </c>
      <c r="L17" s="132">
        <v>1</v>
      </c>
      <c r="M17" s="132">
        <v>1</v>
      </c>
      <c r="N17" s="132">
        <v>1</v>
      </c>
      <c r="O17" s="132">
        <v>5</v>
      </c>
    </row>
    <row r="18" spans="1:15" x14ac:dyDescent="0.25">
      <c r="A18" s="131" t="s">
        <v>4</v>
      </c>
      <c r="B18" s="132">
        <v>101</v>
      </c>
      <c r="C18" s="155">
        <f t="shared" si="0"/>
        <v>33.666666666666664</v>
      </c>
      <c r="E18" s="131" t="s">
        <v>58</v>
      </c>
      <c r="F18" s="132">
        <v>81</v>
      </c>
      <c r="H18" s="131"/>
      <c r="I18" s="131" t="s">
        <v>58</v>
      </c>
      <c r="J18" s="132">
        <v>1</v>
      </c>
      <c r="K18" s="132">
        <v>1</v>
      </c>
      <c r="L18" s="132">
        <v>1</v>
      </c>
      <c r="M18" s="132">
        <v>1</v>
      </c>
      <c r="N18" s="132">
        <v>1</v>
      </c>
      <c r="O18" s="132">
        <v>5</v>
      </c>
    </row>
    <row r="19" spans="1:15" x14ac:dyDescent="0.25">
      <c r="A19" s="131" t="s">
        <v>58</v>
      </c>
      <c r="B19" s="132">
        <v>125</v>
      </c>
      <c r="C19" s="155">
        <f t="shared" si="0"/>
        <v>41.666666666666664</v>
      </c>
      <c r="E19" s="131" t="s">
        <v>630</v>
      </c>
      <c r="F19" s="132">
        <v>41</v>
      </c>
      <c r="H19" s="131"/>
      <c r="I19" s="131" t="s">
        <v>630</v>
      </c>
      <c r="J19" s="132">
        <v>1</v>
      </c>
      <c r="K19" s="132">
        <v>1</v>
      </c>
      <c r="L19" s="132">
        <v>1</v>
      </c>
      <c r="M19" s="132">
        <v>1</v>
      </c>
      <c r="N19" s="132">
        <v>1</v>
      </c>
      <c r="O19" s="132">
        <v>5</v>
      </c>
    </row>
    <row r="20" spans="1:15" x14ac:dyDescent="0.25">
      <c r="A20" s="131" t="s">
        <v>630</v>
      </c>
      <c r="B20" s="132">
        <v>125</v>
      </c>
      <c r="C20" s="155">
        <f t="shared" si="0"/>
        <v>41.666666666666664</v>
      </c>
      <c r="E20" s="131" t="s">
        <v>98</v>
      </c>
      <c r="F20" s="132">
        <v>5</v>
      </c>
      <c r="H20" s="131"/>
      <c r="I20" s="131" t="s">
        <v>57</v>
      </c>
      <c r="J20" s="132"/>
      <c r="K20" s="132">
        <v>1</v>
      </c>
      <c r="L20" s="132">
        <v>1</v>
      </c>
      <c r="M20" s="132">
        <v>1</v>
      </c>
      <c r="N20" s="132"/>
      <c r="O20" s="132">
        <v>3</v>
      </c>
    </row>
    <row r="21" spans="1:15" x14ac:dyDescent="0.25">
      <c r="A21" s="131" t="s">
        <v>57</v>
      </c>
      <c r="B21" s="132">
        <v>200</v>
      </c>
      <c r="C21" s="155">
        <f t="shared" si="0"/>
        <v>66.666666666666671</v>
      </c>
      <c r="E21" s="131" t="s">
        <v>97</v>
      </c>
      <c r="F21" s="132">
        <v>29</v>
      </c>
      <c r="H21" s="131"/>
      <c r="I21" s="131" t="s">
        <v>98</v>
      </c>
      <c r="J21" s="132">
        <v>1</v>
      </c>
      <c r="K21" s="132">
        <v>1</v>
      </c>
      <c r="L21" s="132">
        <v>1</v>
      </c>
      <c r="M21" s="132">
        <v>1</v>
      </c>
      <c r="N21" s="132"/>
      <c r="O21" s="132">
        <v>4</v>
      </c>
    </row>
    <row r="22" spans="1:15" x14ac:dyDescent="0.25">
      <c r="A22" s="131" t="s">
        <v>98</v>
      </c>
      <c r="B22" s="132">
        <v>75</v>
      </c>
      <c r="C22" s="155">
        <f t="shared" si="0"/>
        <v>25</v>
      </c>
      <c r="E22" s="131" t="s">
        <v>139</v>
      </c>
      <c r="F22" s="132">
        <v>80</v>
      </c>
      <c r="H22" s="131"/>
      <c r="I22" s="131" t="s">
        <v>97</v>
      </c>
      <c r="J22" s="132">
        <v>1</v>
      </c>
      <c r="K22" s="132">
        <v>1</v>
      </c>
      <c r="L22" s="132">
        <v>1</v>
      </c>
      <c r="M22" s="132">
        <v>1</v>
      </c>
      <c r="N22" s="132">
        <v>1</v>
      </c>
      <c r="O22" s="132">
        <v>5</v>
      </c>
    </row>
    <row r="23" spans="1:15" x14ac:dyDescent="0.25">
      <c r="A23" s="131" t="s">
        <v>97</v>
      </c>
      <c r="B23" s="132">
        <v>76</v>
      </c>
      <c r="C23" s="155">
        <f t="shared" si="0"/>
        <v>25.333333333333332</v>
      </c>
      <c r="E23" s="131" t="s">
        <v>140</v>
      </c>
      <c r="F23" s="132">
        <v>40</v>
      </c>
      <c r="H23" s="131"/>
      <c r="I23" s="131" t="s">
        <v>139</v>
      </c>
      <c r="J23" s="132">
        <v>1</v>
      </c>
      <c r="K23" s="132">
        <v>1</v>
      </c>
      <c r="L23" s="132">
        <v>1</v>
      </c>
      <c r="M23" s="132">
        <v>1</v>
      </c>
      <c r="N23" s="132">
        <v>1</v>
      </c>
      <c r="O23" s="132">
        <v>5</v>
      </c>
    </row>
    <row r="24" spans="1:15" x14ac:dyDescent="0.25">
      <c r="A24" s="131" t="s">
        <v>139</v>
      </c>
      <c r="B24" s="132">
        <v>25</v>
      </c>
      <c r="C24" s="155">
        <f t="shared" si="0"/>
        <v>8.3333333333333339</v>
      </c>
      <c r="E24" s="131" t="s">
        <v>59</v>
      </c>
      <c r="F24" s="132">
        <v>68</v>
      </c>
      <c r="H24" s="131"/>
      <c r="I24" s="131" t="s">
        <v>140</v>
      </c>
      <c r="J24" s="132">
        <v>1</v>
      </c>
      <c r="K24" s="132">
        <v>1</v>
      </c>
      <c r="L24" s="132">
        <v>1</v>
      </c>
      <c r="M24" s="132">
        <v>1</v>
      </c>
      <c r="N24" s="132">
        <v>1</v>
      </c>
      <c r="O24" s="132">
        <v>5</v>
      </c>
    </row>
    <row r="25" spans="1:15" x14ac:dyDescent="0.25">
      <c r="A25" s="131" t="s">
        <v>140</v>
      </c>
      <c r="B25" s="132">
        <v>50</v>
      </c>
      <c r="C25" s="155">
        <f t="shared" si="0"/>
        <v>16.666666666666668</v>
      </c>
      <c r="E25" s="131" t="s">
        <v>8</v>
      </c>
      <c r="F25" s="132">
        <v>80</v>
      </c>
      <c r="H25" s="131"/>
      <c r="I25" s="131" t="s">
        <v>59</v>
      </c>
      <c r="J25" s="132">
        <v>1</v>
      </c>
      <c r="K25" s="132">
        <v>1</v>
      </c>
      <c r="L25" s="132">
        <v>1</v>
      </c>
      <c r="M25" s="132">
        <v>1</v>
      </c>
      <c r="N25" s="132"/>
      <c r="O25" s="132">
        <v>4</v>
      </c>
    </row>
    <row r="26" spans="1:15" x14ac:dyDescent="0.25">
      <c r="A26" s="131" t="s">
        <v>59</v>
      </c>
      <c r="B26" s="132">
        <v>75</v>
      </c>
      <c r="C26" s="155">
        <f t="shared" si="0"/>
        <v>25</v>
      </c>
      <c r="E26" s="131" t="s">
        <v>620</v>
      </c>
      <c r="F26" s="132">
        <v>14</v>
      </c>
      <c r="H26" s="131"/>
      <c r="I26" s="131" t="s">
        <v>3</v>
      </c>
      <c r="J26" s="132"/>
      <c r="K26" s="132">
        <v>1</v>
      </c>
      <c r="L26" s="132">
        <v>1</v>
      </c>
      <c r="M26" s="132">
        <v>1</v>
      </c>
      <c r="N26" s="132"/>
      <c r="O26" s="132">
        <v>3</v>
      </c>
    </row>
    <row r="27" spans="1:15" x14ac:dyDescent="0.25">
      <c r="A27" s="131" t="s">
        <v>3</v>
      </c>
      <c r="B27" s="132">
        <v>125</v>
      </c>
      <c r="C27" s="155">
        <f t="shared" si="0"/>
        <v>41.666666666666664</v>
      </c>
      <c r="E27" s="131" t="s">
        <v>421</v>
      </c>
      <c r="F27" s="132">
        <v>25</v>
      </c>
      <c r="H27" s="131"/>
      <c r="I27" s="131" t="s">
        <v>8</v>
      </c>
      <c r="J27" s="132">
        <v>1</v>
      </c>
      <c r="K27" s="132">
        <v>1</v>
      </c>
      <c r="L27" s="132">
        <v>1</v>
      </c>
      <c r="M27" s="132">
        <v>1</v>
      </c>
      <c r="N27" s="132"/>
      <c r="O27" s="132">
        <v>4</v>
      </c>
    </row>
    <row r="28" spans="1:15" x14ac:dyDescent="0.25">
      <c r="A28" s="131" t="s">
        <v>8</v>
      </c>
      <c r="B28" s="132">
        <v>126</v>
      </c>
      <c r="C28" s="155">
        <f t="shared" si="0"/>
        <v>42</v>
      </c>
      <c r="E28" s="131" t="s">
        <v>141</v>
      </c>
      <c r="F28" s="132">
        <v>46</v>
      </c>
      <c r="H28" s="131"/>
      <c r="I28" s="131" t="s">
        <v>620</v>
      </c>
      <c r="J28" s="132">
        <v>1</v>
      </c>
      <c r="K28" s="132">
        <v>1</v>
      </c>
      <c r="L28" s="132">
        <v>1</v>
      </c>
      <c r="M28" s="132">
        <v>1</v>
      </c>
      <c r="N28" s="132">
        <v>1</v>
      </c>
      <c r="O28" s="132">
        <v>5</v>
      </c>
    </row>
    <row r="29" spans="1:15" x14ac:dyDescent="0.25">
      <c r="A29" s="131" t="s">
        <v>620</v>
      </c>
      <c r="B29" s="132">
        <v>0</v>
      </c>
      <c r="C29" s="155">
        <f t="shared" si="0"/>
        <v>0</v>
      </c>
      <c r="E29" s="131" t="s">
        <v>62</v>
      </c>
      <c r="F29" s="132">
        <v>48</v>
      </c>
      <c r="H29" s="131"/>
      <c r="I29" s="131" t="s">
        <v>421</v>
      </c>
      <c r="J29" s="132">
        <v>1</v>
      </c>
      <c r="K29" s="132">
        <v>1</v>
      </c>
      <c r="L29" s="132">
        <v>1</v>
      </c>
      <c r="M29" s="132">
        <v>1</v>
      </c>
      <c r="N29" s="132">
        <v>1</v>
      </c>
      <c r="O29" s="132">
        <v>5</v>
      </c>
    </row>
    <row r="30" spans="1:15" x14ac:dyDescent="0.25">
      <c r="A30" s="131" t="s">
        <v>421</v>
      </c>
      <c r="B30" s="132">
        <v>50</v>
      </c>
      <c r="C30" s="155">
        <f t="shared" si="0"/>
        <v>16.666666666666668</v>
      </c>
      <c r="E30" s="131" t="s">
        <v>13</v>
      </c>
      <c r="F30" s="132">
        <v>74</v>
      </c>
      <c r="H30" s="131"/>
      <c r="I30" s="131" t="s">
        <v>141</v>
      </c>
      <c r="J30" s="132">
        <v>1</v>
      </c>
      <c r="K30" s="132">
        <v>1</v>
      </c>
      <c r="L30" s="132">
        <v>1</v>
      </c>
      <c r="M30" s="132">
        <v>1</v>
      </c>
      <c r="N30" s="132">
        <v>1</v>
      </c>
      <c r="O30" s="132">
        <v>5</v>
      </c>
    </row>
    <row r="31" spans="1:15" x14ac:dyDescent="0.25">
      <c r="A31" s="131" t="s">
        <v>141</v>
      </c>
      <c r="B31" s="132">
        <v>0</v>
      </c>
      <c r="C31" s="155">
        <f t="shared" si="0"/>
        <v>0</v>
      </c>
      <c r="E31" s="131" t="s">
        <v>6</v>
      </c>
      <c r="F31" s="132">
        <v>87</v>
      </c>
      <c r="H31" s="131"/>
      <c r="I31" s="131" t="s">
        <v>62</v>
      </c>
      <c r="J31" s="132">
        <v>1</v>
      </c>
      <c r="K31" s="132">
        <v>1</v>
      </c>
      <c r="L31" s="132">
        <v>1</v>
      </c>
      <c r="M31" s="132">
        <v>1</v>
      </c>
      <c r="N31" s="132">
        <v>1</v>
      </c>
      <c r="O31" s="132">
        <v>5</v>
      </c>
    </row>
    <row r="32" spans="1:15" x14ac:dyDescent="0.25">
      <c r="A32" s="131" t="s">
        <v>62</v>
      </c>
      <c r="B32" s="132">
        <v>125</v>
      </c>
      <c r="C32" s="155">
        <f t="shared" si="0"/>
        <v>41.666666666666664</v>
      </c>
      <c r="E32" s="131" t="s">
        <v>11</v>
      </c>
      <c r="F32" s="132">
        <v>139</v>
      </c>
      <c r="H32" s="131"/>
      <c r="I32" s="131" t="s">
        <v>13</v>
      </c>
      <c r="J32" s="132">
        <v>1</v>
      </c>
      <c r="K32" s="132">
        <v>1</v>
      </c>
      <c r="L32" s="132">
        <v>1</v>
      </c>
      <c r="M32" s="132">
        <v>1</v>
      </c>
      <c r="N32" s="132">
        <v>1</v>
      </c>
      <c r="O32" s="132">
        <v>5</v>
      </c>
    </row>
    <row r="33" spans="1:15" x14ac:dyDescent="0.25">
      <c r="A33" s="131" t="s">
        <v>13</v>
      </c>
      <c r="B33" s="132">
        <v>76</v>
      </c>
      <c r="C33" s="155">
        <f t="shared" si="0"/>
        <v>25.333333333333332</v>
      </c>
      <c r="E33" s="131" t="s">
        <v>12</v>
      </c>
      <c r="F33" s="132">
        <v>54</v>
      </c>
      <c r="H33" s="131"/>
      <c r="I33" s="131" t="s">
        <v>6</v>
      </c>
      <c r="J33" s="132">
        <v>1</v>
      </c>
      <c r="K33" s="132">
        <v>1</v>
      </c>
      <c r="L33" s="132">
        <v>1</v>
      </c>
      <c r="M33" s="132">
        <v>1</v>
      </c>
      <c r="N33" s="132">
        <v>1</v>
      </c>
      <c r="O33" s="132">
        <v>5</v>
      </c>
    </row>
    <row r="34" spans="1:15" x14ac:dyDescent="0.25">
      <c r="A34" s="131" t="s">
        <v>6</v>
      </c>
      <c r="B34" s="132">
        <v>151</v>
      </c>
      <c r="C34" s="155">
        <f t="shared" si="0"/>
        <v>50.333333333333336</v>
      </c>
      <c r="E34" s="131" t="s">
        <v>142</v>
      </c>
      <c r="F34" s="132">
        <v>50</v>
      </c>
      <c r="H34" s="131"/>
      <c r="I34" s="131" t="s">
        <v>11</v>
      </c>
      <c r="J34" s="132">
        <v>1</v>
      </c>
      <c r="K34" s="132">
        <v>1</v>
      </c>
      <c r="L34" s="132">
        <v>1</v>
      </c>
      <c r="M34" s="132">
        <v>1</v>
      </c>
      <c r="N34" s="132">
        <v>1</v>
      </c>
      <c r="O34" s="132">
        <v>5</v>
      </c>
    </row>
    <row r="35" spans="1:15" x14ac:dyDescent="0.25">
      <c r="A35" s="131" t="s">
        <v>11</v>
      </c>
      <c r="B35" s="132">
        <v>51</v>
      </c>
      <c r="C35" s="155">
        <f t="shared" si="0"/>
        <v>17</v>
      </c>
      <c r="E35" s="131" t="s">
        <v>109</v>
      </c>
      <c r="F35" s="132">
        <v>40</v>
      </c>
      <c r="H35" s="131"/>
      <c r="I35" s="131" t="s">
        <v>12</v>
      </c>
      <c r="J35" s="132">
        <v>1</v>
      </c>
      <c r="K35" s="132">
        <v>1</v>
      </c>
      <c r="L35" s="132">
        <v>1</v>
      </c>
      <c r="M35" s="132">
        <v>1</v>
      </c>
      <c r="N35" s="132"/>
      <c r="O35" s="132">
        <v>4</v>
      </c>
    </row>
    <row r="36" spans="1:15" x14ac:dyDescent="0.25">
      <c r="A36" s="131" t="s">
        <v>12</v>
      </c>
      <c r="B36" s="132">
        <v>76</v>
      </c>
      <c r="C36" s="155">
        <f t="shared" si="0"/>
        <v>25.333333333333332</v>
      </c>
      <c r="E36" s="131" t="s">
        <v>110</v>
      </c>
      <c r="F36" s="132">
        <v>4</v>
      </c>
      <c r="H36" s="131"/>
      <c r="I36" s="131" t="s">
        <v>142</v>
      </c>
      <c r="J36" s="132">
        <v>1</v>
      </c>
      <c r="K36" s="132">
        <v>1</v>
      </c>
      <c r="L36" s="132">
        <v>1</v>
      </c>
      <c r="M36" s="132">
        <v>1</v>
      </c>
      <c r="N36" s="132">
        <v>1</v>
      </c>
      <c r="O36" s="132">
        <v>5</v>
      </c>
    </row>
    <row r="37" spans="1:15" x14ac:dyDescent="0.25">
      <c r="A37" s="131" t="s">
        <v>142</v>
      </c>
      <c r="B37" s="132">
        <v>25</v>
      </c>
      <c r="C37" s="155">
        <f t="shared" si="0"/>
        <v>8.3333333333333339</v>
      </c>
      <c r="E37" s="131" t="s">
        <v>603</v>
      </c>
      <c r="F37" s="132">
        <v>25</v>
      </c>
      <c r="H37" s="131"/>
      <c r="I37" s="131" t="s">
        <v>109</v>
      </c>
      <c r="J37" s="132">
        <v>1</v>
      </c>
      <c r="K37" s="132">
        <v>1</v>
      </c>
      <c r="L37" s="132">
        <v>1</v>
      </c>
      <c r="M37" s="132">
        <v>1</v>
      </c>
      <c r="N37" s="132">
        <v>1</v>
      </c>
      <c r="O37" s="132">
        <v>5</v>
      </c>
    </row>
    <row r="38" spans="1:15" x14ac:dyDescent="0.25">
      <c r="A38" s="131" t="s">
        <v>109</v>
      </c>
      <c r="B38" s="132">
        <v>25</v>
      </c>
      <c r="C38" s="155">
        <f t="shared" si="0"/>
        <v>8.3333333333333339</v>
      </c>
      <c r="E38" s="131" t="s">
        <v>599</v>
      </c>
      <c r="F38" s="132">
        <v>23</v>
      </c>
      <c r="H38" s="131"/>
      <c r="I38" s="131" t="s">
        <v>110</v>
      </c>
      <c r="J38" s="132">
        <v>1</v>
      </c>
      <c r="K38" s="132">
        <v>1</v>
      </c>
      <c r="L38" s="132">
        <v>1</v>
      </c>
      <c r="M38" s="132">
        <v>1</v>
      </c>
      <c r="N38" s="132"/>
      <c r="O38" s="132">
        <v>4</v>
      </c>
    </row>
    <row r="39" spans="1:15" x14ac:dyDescent="0.25">
      <c r="A39" s="131" t="s">
        <v>110</v>
      </c>
      <c r="B39" s="132">
        <v>50</v>
      </c>
      <c r="C39" s="155">
        <f t="shared" si="0"/>
        <v>16.666666666666668</v>
      </c>
      <c r="E39" s="131" t="s">
        <v>570</v>
      </c>
      <c r="F39" s="132">
        <v>42</v>
      </c>
      <c r="H39" s="131"/>
      <c r="I39" s="131" t="s">
        <v>603</v>
      </c>
      <c r="J39" s="132">
        <v>1</v>
      </c>
      <c r="K39" s="132">
        <v>1</v>
      </c>
      <c r="L39" s="132">
        <v>1</v>
      </c>
      <c r="M39" s="132">
        <v>1</v>
      </c>
      <c r="N39" s="132">
        <v>1</v>
      </c>
      <c r="O39" s="132">
        <v>5</v>
      </c>
    </row>
    <row r="40" spans="1:15" x14ac:dyDescent="0.25">
      <c r="A40" s="131" t="s">
        <v>603</v>
      </c>
      <c r="B40" s="132">
        <v>75</v>
      </c>
      <c r="C40" s="155">
        <f t="shared" si="0"/>
        <v>25</v>
      </c>
      <c r="E40" s="131" t="s">
        <v>596</v>
      </c>
      <c r="F40" s="132">
        <v>32</v>
      </c>
      <c r="H40" s="131"/>
      <c r="I40" s="131" t="s">
        <v>599</v>
      </c>
      <c r="J40" s="132">
        <v>1</v>
      </c>
      <c r="K40" s="132">
        <v>1</v>
      </c>
      <c r="L40" s="132">
        <v>1</v>
      </c>
      <c r="M40" s="132">
        <v>1</v>
      </c>
      <c r="N40" s="132">
        <v>1</v>
      </c>
      <c r="O40" s="132">
        <v>5</v>
      </c>
    </row>
    <row r="41" spans="1:15" x14ac:dyDescent="0.25">
      <c r="A41" s="131" t="s">
        <v>599</v>
      </c>
      <c r="B41" s="132">
        <v>100</v>
      </c>
      <c r="C41" s="155">
        <f t="shared" si="0"/>
        <v>33.333333333333336</v>
      </c>
      <c r="E41" s="131" t="s">
        <v>112</v>
      </c>
      <c r="F41" s="132">
        <v>19</v>
      </c>
      <c r="H41" s="131"/>
      <c r="I41" s="131" t="s">
        <v>570</v>
      </c>
      <c r="J41" s="132">
        <v>1</v>
      </c>
      <c r="K41" s="132">
        <v>1</v>
      </c>
      <c r="L41" s="132">
        <v>1</v>
      </c>
      <c r="M41" s="132">
        <v>1</v>
      </c>
      <c r="N41" s="132">
        <v>1</v>
      </c>
      <c r="O41" s="132">
        <v>5</v>
      </c>
    </row>
    <row r="42" spans="1:15" x14ac:dyDescent="0.25">
      <c r="A42" s="131" t="s">
        <v>570</v>
      </c>
      <c r="B42" s="132">
        <v>75</v>
      </c>
      <c r="C42" s="155">
        <f t="shared" si="0"/>
        <v>25</v>
      </c>
      <c r="E42" s="131" t="s">
        <v>0</v>
      </c>
      <c r="F42" s="132">
        <v>48</v>
      </c>
      <c r="H42" s="131"/>
      <c r="I42" s="131" t="s">
        <v>596</v>
      </c>
      <c r="J42" s="132">
        <v>1</v>
      </c>
      <c r="K42" s="132">
        <v>1</v>
      </c>
      <c r="L42" s="132">
        <v>1</v>
      </c>
      <c r="M42" s="132">
        <v>1</v>
      </c>
      <c r="N42" s="132">
        <v>1</v>
      </c>
      <c r="O42" s="132">
        <v>5</v>
      </c>
    </row>
    <row r="43" spans="1:15" x14ac:dyDescent="0.25">
      <c r="A43" s="131" t="s">
        <v>596</v>
      </c>
      <c r="B43" s="132">
        <v>25</v>
      </c>
      <c r="C43" s="155">
        <f t="shared" si="0"/>
        <v>8.3333333333333339</v>
      </c>
      <c r="E43" s="131" t="s">
        <v>143</v>
      </c>
      <c r="F43" s="132">
        <v>71</v>
      </c>
      <c r="H43" s="131"/>
      <c r="I43" s="131" t="s">
        <v>112</v>
      </c>
      <c r="J43" s="132">
        <v>1</v>
      </c>
      <c r="K43" s="132">
        <v>1</v>
      </c>
      <c r="L43" s="132">
        <v>1</v>
      </c>
      <c r="M43" s="132">
        <v>1</v>
      </c>
      <c r="N43" s="132">
        <v>1</v>
      </c>
      <c r="O43" s="132">
        <v>5</v>
      </c>
    </row>
    <row r="44" spans="1:15" x14ac:dyDescent="0.25">
      <c r="A44" s="131" t="s">
        <v>112</v>
      </c>
      <c r="B44" s="132">
        <v>75</v>
      </c>
      <c r="C44" s="155">
        <f t="shared" si="0"/>
        <v>25</v>
      </c>
      <c r="E44" s="131" t="s">
        <v>15</v>
      </c>
      <c r="F44" s="132">
        <v>70</v>
      </c>
      <c r="H44" s="131"/>
      <c r="I44" s="131" t="s">
        <v>0</v>
      </c>
      <c r="J44" s="132">
        <v>1</v>
      </c>
      <c r="K44" s="132">
        <v>1</v>
      </c>
      <c r="L44" s="132">
        <v>1</v>
      </c>
      <c r="M44" s="132">
        <v>1</v>
      </c>
      <c r="N44" s="132"/>
      <c r="O44" s="132">
        <v>4</v>
      </c>
    </row>
    <row r="45" spans="1:15" x14ac:dyDescent="0.25">
      <c r="A45" s="131" t="s">
        <v>0</v>
      </c>
      <c r="B45" s="132">
        <v>200</v>
      </c>
      <c r="C45" s="155">
        <f t="shared" si="0"/>
        <v>66.666666666666671</v>
      </c>
      <c r="E45" s="131" t="s">
        <v>17</v>
      </c>
      <c r="F45" s="132">
        <v>51</v>
      </c>
      <c r="H45" s="131"/>
      <c r="I45" s="131" t="s">
        <v>143</v>
      </c>
      <c r="J45" s="132">
        <v>1</v>
      </c>
      <c r="K45" s="132">
        <v>1</v>
      </c>
      <c r="L45" s="132">
        <v>1</v>
      </c>
      <c r="M45" s="132">
        <v>1</v>
      </c>
      <c r="N45" s="132">
        <v>1</v>
      </c>
      <c r="O45" s="132">
        <v>5</v>
      </c>
    </row>
    <row r="46" spans="1:15" x14ac:dyDescent="0.25">
      <c r="A46" s="131" t="s">
        <v>143</v>
      </c>
      <c r="B46" s="132">
        <v>50</v>
      </c>
      <c r="C46" s="155">
        <f t="shared" si="0"/>
        <v>16.666666666666668</v>
      </c>
      <c r="E46" s="131" t="s">
        <v>431</v>
      </c>
      <c r="F46" s="132">
        <v>23</v>
      </c>
      <c r="H46" s="131"/>
      <c r="I46" s="131" t="s">
        <v>15</v>
      </c>
      <c r="J46" s="132">
        <v>1</v>
      </c>
      <c r="K46" s="132">
        <v>1</v>
      </c>
      <c r="L46" s="132">
        <v>1</v>
      </c>
      <c r="M46" s="132">
        <v>1</v>
      </c>
      <c r="N46" s="132">
        <v>1</v>
      </c>
      <c r="O46" s="132">
        <v>5</v>
      </c>
    </row>
    <row r="47" spans="1:15" x14ac:dyDescent="0.25">
      <c r="A47" s="131" t="s">
        <v>15</v>
      </c>
      <c r="B47" s="132">
        <v>126</v>
      </c>
      <c r="C47" s="155">
        <f t="shared" si="0"/>
        <v>42</v>
      </c>
      <c r="E47" s="131" t="s">
        <v>592</v>
      </c>
      <c r="F47" s="132">
        <v>37</v>
      </c>
      <c r="H47" s="131"/>
      <c r="I47" s="131" t="s">
        <v>17</v>
      </c>
      <c r="J47" s="132">
        <v>1</v>
      </c>
      <c r="K47" s="132">
        <v>1</v>
      </c>
      <c r="L47" s="132">
        <v>1</v>
      </c>
      <c r="M47" s="132">
        <v>1</v>
      </c>
      <c r="N47" s="132"/>
      <c r="O47" s="132">
        <v>4</v>
      </c>
    </row>
    <row r="48" spans="1:15" x14ac:dyDescent="0.25">
      <c r="A48" s="131" t="s">
        <v>17</v>
      </c>
      <c r="B48" s="132">
        <v>126</v>
      </c>
      <c r="C48" s="155">
        <f t="shared" si="0"/>
        <v>42</v>
      </c>
      <c r="E48" s="131" t="s">
        <v>18</v>
      </c>
      <c r="F48" s="132">
        <v>134</v>
      </c>
      <c r="H48" s="131"/>
      <c r="I48" s="131" t="s">
        <v>431</v>
      </c>
      <c r="J48" s="132">
        <v>1</v>
      </c>
      <c r="K48" s="132">
        <v>1</v>
      </c>
      <c r="L48" s="132">
        <v>1</v>
      </c>
      <c r="M48" s="132">
        <v>1</v>
      </c>
      <c r="N48" s="132">
        <v>1</v>
      </c>
      <c r="O48" s="132">
        <v>5</v>
      </c>
    </row>
    <row r="49" spans="1:15" x14ac:dyDescent="0.25">
      <c r="A49" s="131" t="s">
        <v>431</v>
      </c>
      <c r="B49" s="132">
        <v>25</v>
      </c>
      <c r="C49" s="155">
        <f t="shared" si="0"/>
        <v>8.3333333333333339</v>
      </c>
      <c r="E49" s="131" t="s">
        <v>586</v>
      </c>
      <c r="F49" s="132">
        <v>41</v>
      </c>
      <c r="H49" s="131"/>
      <c r="I49" s="131" t="s">
        <v>592</v>
      </c>
      <c r="J49" s="132">
        <v>1</v>
      </c>
      <c r="K49" s="132">
        <v>1</v>
      </c>
      <c r="L49" s="132">
        <v>1</v>
      </c>
      <c r="M49" s="132">
        <v>1</v>
      </c>
      <c r="N49" s="132">
        <v>1</v>
      </c>
      <c r="O49" s="132">
        <v>5</v>
      </c>
    </row>
    <row r="50" spans="1:15" x14ac:dyDescent="0.25">
      <c r="A50" s="131" t="s">
        <v>592</v>
      </c>
      <c r="B50" s="132">
        <v>50</v>
      </c>
      <c r="C50" s="155">
        <f t="shared" si="0"/>
        <v>16.666666666666668</v>
      </c>
      <c r="E50" s="131" t="s">
        <v>126</v>
      </c>
      <c r="F50" s="132">
        <v>43</v>
      </c>
      <c r="H50" s="131"/>
      <c r="I50" s="131" t="s">
        <v>18</v>
      </c>
      <c r="J50" s="132">
        <v>1</v>
      </c>
      <c r="K50" s="132">
        <v>1</v>
      </c>
      <c r="L50" s="132">
        <v>1</v>
      </c>
      <c r="M50" s="132">
        <v>1</v>
      </c>
      <c r="N50" s="132">
        <v>1</v>
      </c>
      <c r="O50" s="132">
        <v>5</v>
      </c>
    </row>
    <row r="51" spans="1:15" x14ac:dyDescent="0.25">
      <c r="A51" s="131" t="s">
        <v>18</v>
      </c>
      <c r="B51" s="132">
        <v>150</v>
      </c>
      <c r="C51" s="155">
        <f t="shared" si="0"/>
        <v>50</v>
      </c>
      <c r="E51" s="131" t="s">
        <v>583</v>
      </c>
      <c r="F51" s="132">
        <v>33</v>
      </c>
      <c r="H51" s="131"/>
      <c r="I51" s="131" t="s">
        <v>586</v>
      </c>
      <c r="J51" s="132">
        <v>1</v>
      </c>
      <c r="K51" s="132">
        <v>1</v>
      </c>
      <c r="L51" s="132">
        <v>1</v>
      </c>
      <c r="M51" s="132">
        <v>1</v>
      </c>
      <c r="N51" s="132">
        <v>1</v>
      </c>
      <c r="O51" s="132">
        <v>5</v>
      </c>
    </row>
    <row r="52" spans="1:15" x14ac:dyDescent="0.25">
      <c r="A52" s="131" t="s">
        <v>586</v>
      </c>
      <c r="B52" s="132">
        <v>25</v>
      </c>
      <c r="C52" s="155">
        <f t="shared" si="0"/>
        <v>8.3333333333333339</v>
      </c>
      <c r="E52" s="131" t="s">
        <v>19</v>
      </c>
      <c r="F52" s="132">
        <v>104</v>
      </c>
      <c r="H52" s="131"/>
      <c r="I52" s="131" t="s">
        <v>126</v>
      </c>
      <c r="J52" s="132">
        <v>1</v>
      </c>
      <c r="K52" s="132">
        <v>1</v>
      </c>
      <c r="L52" s="132">
        <v>1</v>
      </c>
      <c r="M52" s="132">
        <v>1</v>
      </c>
      <c r="N52" s="132"/>
      <c r="O52" s="132">
        <v>4</v>
      </c>
    </row>
    <row r="53" spans="1:15" x14ac:dyDescent="0.25">
      <c r="A53" s="131" t="s">
        <v>126</v>
      </c>
      <c r="B53" s="132">
        <v>75</v>
      </c>
      <c r="C53" s="155">
        <f t="shared" si="0"/>
        <v>25</v>
      </c>
      <c r="E53" s="131" t="s">
        <v>400</v>
      </c>
      <c r="F53" s="132">
        <v>39</v>
      </c>
      <c r="H53" s="131"/>
      <c r="I53" s="131" t="s">
        <v>583</v>
      </c>
      <c r="J53" s="132">
        <v>1</v>
      </c>
      <c r="K53" s="132">
        <v>1</v>
      </c>
      <c r="L53" s="132">
        <v>1</v>
      </c>
      <c r="M53" s="132">
        <v>1</v>
      </c>
      <c r="N53" s="132">
        <v>1</v>
      </c>
      <c r="O53" s="132">
        <v>5</v>
      </c>
    </row>
    <row r="54" spans="1:15" x14ac:dyDescent="0.25">
      <c r="A54" s="131" t="s">
        <v>583</v>
      </c>
      <c r="B54" s="132">
        <v>0</v>
      </c>
      <c r="C54" s="155">
        <f t="shared" si="0"/>
        <v>0</v>
      </c>
      <c r="E54" s="131" t="s">
        <v>63</v>
      </c>
      <c r="F54" s="132">
        <v>59</v>
      </c>
      <c r="H54" s="131"/>
      <c r="I54" s="131" t="s">
        <v>19</v>
      </c>
      <c r="J54" s="132">
        <v>1</v>
      </c>
      <c r="K54" s="132">
        <v>1</v>
      </c>
      <c r="L54" s="132">
        <v>1</v>
      </c>
      <c r="M54" s="132">
        <v>1</v>
      </c>
      <c r="N54" s="132">
        <v>1</v>
      </c>
      <c r="O54" s="132">
        <v>5</v>
      </c>
    </row>
    <row r="55" spans="1:15" x14ac:dyDescent="0.25">
      <c r="A55" s="131" t="s">
        <v>19</v>
      </c>
      <c r="B55" s="132">
        <v>175</v>
      </c>
      <c r="C55" s="155">
        <f t="shared" si="0"/>
        <v>58.333333333333336</v>
      </c>
      <c r="E55" s="131" t="s">
        <v>21</v>
      </c>
      <c r="F55" s="132">
        <v>51</v>
      </c>
      <c r="H55" s="131"/>
      <c r="I55" s="131" t="s">
        <v>400</v>
      </c>
      <c r="J55" s="132">
        <v>1</v>
      </c>
      <c r="K55" s="132">
        <v>1</v>
      </c>
      <c r="L55" s="132">
        <v>1</v>
      </c>
      <c r="M55" s="132">
        <v>1</v>
      </c>
      <c r="N55" s="132">
        <v>1</v>
      </c>
      <c r="O55" s="132">
        <v>5</v>
      </c>
    </row>
    <row r="56" spans="1:15" x14ac:dyDescent="0.25">
      <c r="A56" s="131" t="s">
        <v>400</v>
      </c>
      <c r="B56" s="132">
        <v>25</v>
      </c>
      <c r="C56" s="155">
        <f t="shared" si="0"/>
        <v>8.3333333333333339</v>
      </c>
      <c r="E56" s="131" t="s">
        <v>22</v>
      </c>
      <c r="F56" s="132">
        <v>92</v>
      </c>
      <c r="H56" s="131"/>
      <c r="I56" s="131" t="s">
        <v>63</v>
      </c>
      <c r="J56" s="132">
        <v>1</v>
      </c>
      <c r="K56" s="132">
        <v>1</v>
      </c>
      <c r="L56" s="132">
        <v>1</v>
      </c>
      <c r="M56" s="132">
        <v>1</v>
      </c>
      <c r="N56" s="132">
        <v>1</v>
      </c>
      <c r="O56" s="132">
        <v>5</v>
      </c>
    </row>
    <row r="57" spans="1:15" x14ac:dyDescent="0.25">
      <c r="A57" s="131" t="s">
        <v>63</v>
      </c>
      <c r="B57" s="132">
        <v>75</v>
      </c>
      <c r="C57" s="155">
        <f t="shared" si="0"/>
        <v>25</v>
      </c>
      <c r="E57" s="131" t="s">
        <v>20</v>
      </c>
      <c r="F57" s="132">
        <v>58</v>
      </c>
      <c r="H57" s="131"/>
      <c r="I57" s="131" t="s">
        <v>21</v>
      </c>
      <c r="J57" s="132">
        <v>1</v>
      </c>
      <c r="K57" s="132">
        <v>1</v>
      </c>
      <c r="L57" s="132">
        <v>1</v>
      </c>
      <c r="M57" s="132">
        <v>1</v>
      </c>
      <c r="N57" s="132">
        <v>1</v>
      </c>
      <c r="O57" s="132">
        <v>5</v>
      </c>
    </row>
    <row r="58" spans="1:15" x14ac:dyDescent="0.25">
      <c r="A58" s="131" t="s">
        <v>21</v>
      </c>
      <c r="B58" s="132">
        <v>76</v>
      </c>
      <c r="C58" s="155">
        <f t="shared" si="0"/>
        <v>25.333333333333332</v>
      </c>
      <c r="E58" s="131" t="s">
        <v>23</v>
      </c>
      <c r="F58" s="132">
        <v>42</v>
      </c>
      <c r="H58" s="131"/>
      <c r="I58" s="131" t="s">
        <v>22</v>
      </c>
      <c r="J58" s="132">
        <v>1</v>
      </c>
      <c r="K58" s="132">
        <v>1</v>
      </c>
      <c r="L58" s="132">
        <v>1</v>
      </c>
      <c r="M58" s="132">
        <v>1</v>
      </c>
      <c r="N58" s="132"/>
      <c r="O58" s="132">
        <v>4</v>
      </c>
    </row>
    <row r="59" spans="1:15" x14ac:dyDescent="0.25">
      <c r="A59" s="131" t="s">
        <v>22</v>
      </c>
      <c r="B59" s="132">
        <v>101</v>
      </c>
      <c r="C59" s="155">
        <f t="shared" si="0"/>
        <v>33.666666666666664</v>
      </c>
      <c r="E59" s="131" t="s">
        <v>16</v>
      </c>
      <c r="F59" s="132">
        <v>110</v>
      </c>
      <c r="H59" s="131"/>
      <c r="I59" s="131" t="s">
        <v>20</v>
      </c>
      <c r="J59" s="132">
        <v>1</v>
      </c>
      <c r="K59" s="132">
        <v>1</v>
      </c>
      <c r="L59" s="132">
        <v>1</v>
      </c>
      <c r="M59" s="132">
        <v>1</v>
      </c>
      <c r="N59" s="132"/>
      <c r="O59" s="132">
        <v>4</v>
      </c>
    </row>
    <row r="60" spans="1:15" x14ac:dyDescent="0.25">
      <c r="A60" s="131" t="s">
        <v>20</v>
      </c>
      <c r="B60" s="132">
        <v>27</v>
      </c>
      <c r="C60" s="155">
        <f t="shared" si="0"/>
        <v>9</v>
      </c>
      <c r="E60" s="131" t="s">
        <v>568</v>
      </c>
      <c r="F60" s="132">
        <v>21</v>
      </c>
      <c r="H60" s="131"/>
      <c r="I60" s="131" t="s">
        <v>23</v>
      </c>
      <c r="J60" s="132">
        <v>1</v>
      </c>
      <c r="K60" s="132">
        <v>1</v>
      </c>
      <c r="L60" s="132">
        <v>1</v>
      </c>
      <c r="M60" s="132">
        <v>1</v>
      </c>
      <c r="N60" s="132"/>
      <c r="O60" s="132">
        <v>4</v>
      </c>
    </row>
    <row r="61" spans="1:15" x14ac:dyDescent="0.25">
      <c r="A61" s="131" t="s">
        <v>23</v>
      </c>
      <c r="B61" s="132">
        <v>101</v>
      </c>
      <c r="C61" s="155">
        <f t="shared" si="0"/>
        <v>33.666666666666664</v>
      </c>
      <c r="E61" s="131" t="s">
        <v>114</v>
      </c>
      <c r="F61" s="132">
        <v>39</v>
      </c>
      <c r="H61" s="131"/>
      <c r="I61" s="131" t="s">
        <v>16</v>
      </c>
      <c r="J61" s="132">
        <v>1</v>
      </c>
      <c r="K61" s="132">
        <v>1</v>
      </c>
      <c r="L61" s="132">
        <v>1</v>
      </c>
      <c r="M61" s="132">
        <v>1</v>
      </c>
      <c r="N61" s="132">
        <v>1</v>
      </c>
      <c r="O61" s="132">
        <v>5</v>
      </c>
    </row>
    <row r="62" spans="1:15" x14ac:dyDescent="0.25">
      <c r="A62" s="131" t="s">
        <v>16</v>
      </c>
      <c r="B62" s="132">
        <v>175</v>
      </c>
      <c r="C62" s="155">
        <f t="shared" si="0"/>
        <v>58.333333333333336</v>
      </c>
      <c r="E62" s="131" t="s">
        <v>682</v>
      </c>
      <c r="F62" s="132">
        <v>35</v>
      </c>
      <c r="H62" s="131"/>
      <c r="I62" s="131" t="s">
        <v>568</v>
      </c>
      <c r="J62" s="132">
        <v>1</v>
      </c>
      <c r="K62" s="132">
        <v>1</v>
      </c>
      <c r="L62" s="132">
        <v>1</v>
      </c>
      <c r="M62" s="132">
        <v>1</v>
      </c>
      <c r="N62" s="132">
        <v>1</v>
      </c>
      <c r="O62" s="132">
        <v>5</v>
      </c>
    </row>
    <row r="63" spans="1:15" x14ac:dyDescent="0.25">
      <c r="A63" s="131" t="s">
        <v>568</v>
      </c>
      <c r="B63" s="132">
        <v>25</v>
      </c>
      <c r="C63" s="155">
        <f t="shared" si="0"/>
        <v>8.3333333333333339</v>
      </c>
      <c r="E63" s="131" t="s">
        <v>116</v>
      </c>
      <c r="F63" s="132">
        <v>12</v>
      </c>
      <c r="H63" s="131"/>
      <c r="I63" s="131" t="s">
        <v>114</v>
      </c>
      <c r="J63" s="132">
        <v>1</v>
      </c>
      <c r="K63" s="132">
        <v>1</v>
      </c>
      <c r="L63" s="132">
        <v>1</v>
      </c>
      <c r="M63" s="132">
        <v>1</v>
      </c>
      <c r="N63" s="132">
        <v>1</v>
      </c>
      <c r="O63" s="132">
        <v>5</v>
      </c>
    </row>
    <row r="64" spans="1:15" x14ac:dyDescent="0.25">
      <c r="A64" s="131" t="s">
        <v>114</v>
      </c>
      <c r="B64" s="132">
        <v>100</v>
      </c>
      <c r="C64" s="155">
        <f t="shared" si="0"/>
        <v>33.333333333333336</v>
      </c>
      <c r="E64" s="131" t="s">
        <v>605</v>
      </c>
      <c r="F64" s="132">
        <v>17</v>
      </c>
      <c r="H64" s="131"/>
      <c r="I64" s="131" t="s">
        <v>682</v>
      </c>
      <c r="J64" s="132">
        <v>1</v>
      </c>
      <c r="K64" s="132">
        <v>1</v>
      </c>
      <c r="L64" s="132">
        <v>1</v>
      </c>
      <c r="M64" s="132">
        <v>1</v>
      </c>
      <c r="N64" s="132">
        <v>1</v>
      </c>
      <c r="O64" s="132">
        <v>5</v>
      </c>
    </row>
    <row r="65" spans="1:15" x14ac:dyDescent="0.25">
      <c r="A65" s="131" t="s">
        <v>682</v>
      </c>
      <c r="B65" s="132">
        <v>100</v>
      </c>
      <c r="C65" s="155">
        <f t="shared" si="0"/>
        <v>33.333333333333336</v>
      </c>
      <c r="E65" s="131" t="s">
        <v>115</v>
      </c>
      <c r="F65" s="132">
        <v>79</v>
      </c>
      <c r="H65" s="131"/>
      <c r="I65" s="131" t="s">
        <v>116</v>
      </c>
      <c r="J65" s="132">
        <v>1</v>
      </c>
      <c r="K65" s="132">
        <v>1</v>
      </c>
      <c r="L65" s="132">
        <v>1</v>
      </c>
      <c r="M65" s="132">
        <v>1</v>
      </c>
      <c r="N65" s="132"/>
      <c r="O65" s="132">
        <v>4</v>
      </c>
    </row>
    <row r="66" spans="1:15" x14ac:dyDescent="0.25">
      <c r="A66" s="131" t="s">
        <v>116</v>
      </c>
      <c r="B66" s="132">
        <v>25</v>
      </c>
      <c r="C66" s="155">
        <f t="shared" si="0"/>
        <v>8.3333333333333339</v>
      </c>
      <c r="E66" s="131" t="s">
        <v>559</v>
      </c>
      <c r="F66" s="132">
        <v>30</v>
      </c>
      <c r="H66" s="131"/>
      <c r="I66" s="131" t="s">
        <v>605</v>
      </c>
      <c r="J66" s="132">
        <v>1</v>
      </c>
      <c r="K66" s="132">
        <v>1</v>
      </c>
      <c r="L66" s="132">
        <v>1</v>
      </c>
      <c r="M66" s="132">
        <v>1</v>
      </c>
      <c r="N66" s="132">
        <v>1</v>
      </c>
      <c r="O66" s="132">
        <v>5</v>
      </c>
    </row>
    <row r="67" spans="1:15" x14ac:dyDescent="0.25">
      <c r="A67" s="131" t="s">
        <v>605</v>
      </c>
      <c r="B67" s="132">
        <v>25</v>
      </c>
      <c r="C67" s="155">
        <f t="shared" si="0"/>
        <v>8.3333333333333339</v>
      </c>
      <c r="E67" s="131" t="s">
        <v>65</v>
      </c>
      <c r="F67" s="132">
        <v>34</v>
      </c>
      <c r="H67" s="131"/>
      <c r="I67" s="131" t="s">
        <v>115</v>
      </c>
      <c r="J67" s="132">
        <v>1</v>
      </c>
      <c r="K67" s="132">
        <v>1</v>
      </c>
      <c r="L67" s="132">
        <v>1</v>
      </c>
      <c r="M67" s="132">
        <v>1</v>
      </c>
      <c r="N67" s="132">
        <v>1</v>
      </c>
      <c r="O67" s="132">
        <v>5</v>
      </c>
    </row>
    <row r="68" spans="1:15" x14ac:dyDescent="0.25">
      <c r="A68" s="131" t="s">
        <v>115</v>
      </c>
      <c r="B68" s="132">
        <v>126</v>
      </c>
      <c r="C68" s="155">
        <f t="shared" si="0"/>
        <v>42</v>
      </c>
      <c r="E68" s="131" t="s">
        <v>64</v>
      </c>
      <c r="F68" s="132">
        <v>59</v>
      </c>
      <c r="H68" s="131"/>
      <c r="I68" s="131" t="s">
        <v>559</v>
      </c>
      <c r="J68" s="132">
        <v>1</v>
      </c>
      <c r="K68" s="132">
        <v>1</v>
      </c>
      <c r="L68" s="132">
        <v>1</v>
      </c>
      <c r="M68" s="132">
        <v>1</v>
      </c>
      <c r="N68" s="132">
        <v>1</v>
      </c>
      <c r="O68" s="132">
        <v>5</v>
      </c>
    </row>
    <row r="69" spans="1:15" x14ac:dyDescent="0.25">
      <c r="A69" s="131" t="s">
        <v>559</v>
      </c>
      <c r="B69" s="132">
        <v>150</v>
      </c>
      <c r="C69" s="155">
        <f t="shared" si="0"/>
        <v>50</v>
      </c>
      <c r="E69" s="131" t="s">
        <v>550</v>
      </c>
      <c r="F69" s="132">
        <v>16</v>
      </c>
      <c r="H69" s="131"/>
      <c r="I69" s="131" t="s">
        <v>65</v>
      </c>
      <c r="J69" s="132">
        <v>1</v>
      </c>
      <c r="K69" s="132">
        <v>1</v>
      </c>
      <c r="L69" s="132">
        <v>1</v>
      </c>
      <c r="M69" s="132">
        <v>1</v>
      </c>
      <c r="N69" s="132"/>
      <c r="O69" s="132">
        <v>4</v>
      </c>
    </row>
    <row r="70" spans="1:15" x14ac:dyDescent="0.25">
      <c r="A70" s="131" t="s">
        <v>65</v>
      </c>
      <c r="B70" s="132">
        <v>150</v>
      </c>
      <c r="C70" s="155">
        <f t="shared" ref="C70:C133" si="1">B70/3</f>
        <v>50</v>
      </c>
      <c r="E70" s="131" t="s">
        <v>66</v>
      </c>
      <c r="F70" s="132">
        <v>21</v>
      </c>
      <c r="H70" s="131"/>
      <c r="I70" s="131" t="s">
        <v>64</v>
      </c>
      <c r="J70" s="132">
        <v>1</v>
      </c>
      <c r="K70" s="132">
        <v>1</v>
      </c>
      <c r="L70" s="132">
        <v>1</v>
      </c>
      <c r="M70" s="132">
        <v>1</v>
      </c>
      <c r="N70" s="132">
        <v>1</v>
      </c>
      <c r="O70" s="132">
        <v>5</v>
      </c>
    </row>
    <row r="71" spans="1:15" x14ac:dyDescent="0.25">
      <c r="A71" s="131" t="s">
        <v>64</v>
      </c>
      <c r="B71" s="132">
        <v>75</v>
      </c>
      <c r="C71" s="155">
        <f t="shared" si="1"/>
        <v>25</v>
      </c>
      <c r="E71" s="131" t="s">
        <v>67</v>
      </c>
      <c r="F71" s="132">
        <v>55</v>
      </c>
      <c r="H71" s="131"/>
      <c r="I71" s="131" t="s">
        <v>550</v>
      </c>
      <c r="J71" s="132">
        <v>1</v>
      </c>
      <c r="K71" s="132">
        <v>1</v>
      </c>
      <c r="L71" s="132">
        <v>1</v>
      </c>
      <c r="M71" s="132">
        <v>1</v>
      </c>
      <c r="N71" s="132">
        <v>1</v>
      </c>
      <c r="O71" s="132">
        <v>5</v>
      </c>
    </row>
    <row r="72" spans="1:15" x14ac:dyDescent="0.25">
      <c r="A72" s="131" t="s">
        <v>550</v>
      </c>
      <c r="B72" s="132">
        <v>0</v>
      </c>
      <c r="C72" s="155">
        <f t="shared" si="1"/>
        <v>0</v>
      </c>
      <c r="E72" s="131" t="s">
        <v>556</v>
      </c>
      <c r="F72" s="132">
        <v>22</v>
      </c>
      <c r="H72" s="131"/>
      <c r="I72" s="131" t="s">
        <v>66</v>
      </c>
      <c r="J72" s="132">
        <v>1</v>
      </c>
      <c r="K72" s="132">
        <v>1</v>
      </c>
      <c r="L72" s="132">
        <v>1</v>
      </c>
      <c r="M72" s="132">
        <v>1</v>
      </c>
      <c r="N72" s="132"/>
      <c r="O72" s="132">
        <v>4</v>
      </c>
    </row>
    <row r="73" spans="1:15" x14ac:dyDescent="0.25">
      <c r="A73" s="131" t="s">
        <v>66</v>
      </c>
      <c r="B73" s="132">
        <v>126</v>
      </c>
      <c r="C73" s="155">
        <f t="shared" si="1"/>
        <v>42</v>
      </c>
      <c r="E73" s="131" t="s">
        <v>545</v>
      </c>
      <c r="F73" s="132">
        <v>24</v>
      </c>
      <c r="H73" s="131"/>
      <c r="I73" s="131" t="s">
        <v>67</v>
      </c>
      <c r="J73" s="132">
        <v>1</v>
      </c>
      <c r="K73" s="132">
        <v>1</v>
      </c>
      <c r="L73" s="132">
        <v>1</v>
      </c>
      <c r="M73" s="132">
        <v>1</v>
      </c>
      <c r="N73" s="132"/>
      <c r="O73" s="132">
        <v>4</v>
      </c>
    </row>
    <row r="74" spans="1:15" x14ac:dyDescent="0.25">
      <c r="A74" s="131" t="s">
        <v>67</v>
      </c>
      <c r="B74" s="132">
        <v>200</v>
      </c>
      <c r="C74" s="155">
        <f t="shared" si="1"/>
        <v>66.666666666666671</v>
      </c>
      <c r="E74" s="131" t="s">
        <v>117</v>
      </c>
      <c r="F74" s="132">
        <v>40</v>
      </c>
      <c r="H74" s="131"/>
      <c r="I74" s="131" t="s">
        <v>556</v>
      </c>
      <c r="J74" s="132"/>
      <c r="K74" s="132">
        <v>1</v>
      </c>
      <c r="L74" s="132">
        <v>1</v>
      </c>
      <c r="M74" s="132">
        <v>1</v>
      </c>
      <c r="N74" s="132">
        <v>1</v>
      </c>
      <c r="O74" s="132">
        <v>4</v>
      </c>
    </row>
    <row r="75" spans="1:15" x14ac:dyDescent="0.25">
      <c r="A75" s="131" t="s">
        <v>556</v>
      </c>
      <c r="B75" s="132">
        <v>75</v>
      </c>
      <c r="C75" s="155">
        <f t="shared" si="1"/>
        <v>25</v>
      </c>
      <c r="E75" s="131" t="s">
        <v>69</v>
      </c>
      <c r="F75" s="132">
        <v>41</v>
      </c>
      <c r="H75" s="131"/>
      <c r="I75" s="131" t="s">
        <v>68</v>
      </c>
      <c r="J75" s="132"/>
      <c r="K75" s="132">
        <v>1</v>
      </c>
      <c r="L75" s="132">
        <v>1</v>
      </c>
      <c r="M75" s="132">
        <v>1</v>
      </c>
      <c r="N75" s="132"/>
      <c r="O75" s="132">
        <v>3</v>
      </c>
    </row>
    <row r="76" spans="1:15" x14ac:dyDescent="0.25">
      <c r="A76" s="131" t="s">
        <v>68</v>
      </c>
      <c r="B76" s="132">
        <v>25</v>
      </c>
      <c r="C76" s="155">
        <f t="shared" si="1"/>
        <v>8.3333333333333339</v>
      </c>
      <c r="E76" s="131" t="s">
        <v>543</v>
      </c>
      <c r="F76" s="132">
        <v>24</v>
      </c>
      <c r="H76" s="131"/>
      <c r="I76" s="131" t="s">
        <v>545</v>
      </c>
      <c r="J76" s="132">
        <v>1</v>
      </c>
      <c r="K76" s="132">
        <v>1</v>
      </c>
      <c r="L76" s="132">
        <v>1</v>
      </c>
      <c r="M76" s="132">
        <v>1</v>
      </c>
      <c r="N76" s="132">
        <v>1</v>
      </c>
      <c r="O76" s="132">
        <v>5</v>
      </c>
    </row>
    <row r="77" spans="1:15" x14ac:dyDescent="0.25">
      <c r="A77" s="131" t="s">
        <v>545</v>
      </c>
      <c r="B77" s="132">
        <v>75</v>
      </c>
      <c r="C77" s="155">
        <f t="shared" si="1"/>
        <v>25</v>
      </c>
      <c r="E77" s="131" t="s">
        <v>70</v>
      </c>
      <c r="F77" s="132">
        <v>14</v>
      </c>
      <c r="H77" s="131"/>
      <c r="I77" s="131" t="s">
        <v>117</v>
      </c>
      <c r="J77" s="132">
        <v>1</v>
      </c>
      <c r="K77" s="132">
        <v>1</v>
      </c>
      <c r="L77" s="132">
        <v>1</v>
      </c>
      <c r="M77" s="132">
        <v>1</v>
      </c>
      <c r="N77" s="132">
        <v>1</v>
      </c>
      <c r="O77" s="132">
        <v>5</v>
      </c>
    </row>
    <row r="78" spans="1:15" x14ac:dyDescent="0.25">
      <c r="A78" s="131" t="s">
        <v>117</v>
      </c>
      <c r="B78" s="132">
        <v>26</v>
      </c>
      <c r="C78" s="155">
        <f t="shared" si="1"/>
        <v>8.6666666666666661</v>
      </c>
      <c r="E78" s="131" t="s">
        <v>24</v>
      </c>
      <c r="F78" s="132">
        <v>83</v>
      </c>
      <c r="H78" s="131"/>
      <c r="I78" s="131" t="s">
        <v>69</v>
      </c>
      <c r="J78" s="132">
        <v>1</v>
      </c>
      <c r="K78" s="132">
        <v>1</v>
      </c>
      <c r="L78" s="132">
        <v>1</v>
      </c>
      <c r="M78" s="132">
        <v>1</v>
      </c>
      <c r="N78" s="132">
        <v>1</v>
      </c>
      <c r="O78" s="132">
        <v>5</v>
      </c>
    </row>
    <row r="79" spans="1:15" x14ac:dyDescent="0.25">
      <c r="A79" s="131" t="s">
        <v>69</v>
      </c>
      <c r="B79" s="132">
        <v>175</v>
      </c>
      <c r="C79" s="155">
        <f t="shared" si="1"/>
        <v>58.333333333333336</v>
      </c>
      <c r="E79" s="131" t="s">
        <v>73</v>
      </c>
      <c r="F79" s="132">
        <v>33</v>
      </c>
      <c r="H79" s="131"/>
      <c r="I79" s="131" t="s">
        <v>543</v>
      </c>
      <c r="J79" s="132">
        <v>1</v>
      </c>
      <c r="K79" s="132">
        <v>1</v>
      </c>
      <c r="L79" s="132">
        <v>1</v>
      </c>
      <c r="M79" s="132">
        <v>1</v>
      </c>
      <c r="N79" s="132">
        <v>1</v>
      </c>
      <c r="O79" s="132">
        <v>5</v>
      </c>
    </row>
    <row r="80" spans="1:15" x14ac:dyDescent="0.25">
      <c r="A80" s="131" t="s">
        <v>543</v>
      </c>
      <c r="B80" s="132">
        <v>125</v>
      </c>
      <c r="C80" s="155">
        <f t="shared" si="1"/>
        <v>41.666666666666664</v>
      </c>
      <c r="E80" s="131" t="s">
        <v>61</v>
      </c>
      <c r="F80" s="132">
        <v>64</v>
      </c>
      <c r="H80" s="131"/>
      <c r="I80" s="131" t="s">
        <v>70</v>
      </c>
      <c r="J80" s="132">
        <v>1</v>
      </c>
      <c r="K80" s="132">
        <v>1</v>
      </c>
      <c r="L80" s="132">
        <v>1</v>
      </c>
      <c r="M80" s="132">
        <v>1</v>
      </c>
      <c r="N80" s="132"/>
      <c r="O80" s="132">
        <v>4</v>
      </c>
    </row>
    <row r="81" spans="1:15" x14ac:dyDescent="0.25">
      <c r="A81" s="131" t="s">
        <v>70</v>
      </c>
      <c r="B81" s="132">
        <v>76</v>
      </c>
      <c r="C81" s="155">
        <f t="shared" si="1"/>
        <v>25.333333333333332</v>
      </c>
      <c r="E81" s="131" t="s">
        <v>86</v>
      </c>
      <c r="F81" s="132">
        <v>18</v>
      </c>
      <c r="H81" s="131"/>
      <c r="I81" s="131" t="s">
        <v>24</v>
      </c>
      <c r="J81" s="132">
        <v>1</v>
      </c>
      <c r="K81" s="132">
        <v>1</v>
      </c>
      <c r="L81" s="132">
        <v>1</v>
      </c>
      <c r="M81" s="132">
        <v>1</v>
      </c>
      <c r="N81" s="132">
        <v>1</v>
      </c>
      <c r="O81" s="132">
        <v>5</v>
      </c>
    </row>
    <row r="82" spans="1:15" x14ac:dyDescent="0.25">
      <c r="A82" s="131" t="s">
        <v>24</v>
      </c>
      <c r="B82" s="132">
        <v>150</v>
      </c>
      <c r="C82" s="155">
        <f t="shared" si="1"/>
        <v>50</v>
      </c>
      <c r="E82" s="131" t="s">
        <v>72</v>
      </c>
      <c r="F82" s="132">
        <v>37</v>
      </c>
      <c r="H82" s="131"/>
      <c r="I82" s="131" t="s">
        <v>73</v>
      </c>
      <c r="J82" s="132">
        <v>1</v>
      </c>
      <c r="K82" s="132">
        <v>1</v>
      </c>
      <c r="L82" s="132">
        <v>1</v>
      </c>
      <c r="M82" s="132">
        <v>1</v>
      </c>
      <c r="N82" s="132"/>
      <c r="O82" s="132">
        <v>4</v>
      </c>
    </row>
    <row r="83" spans="1:15" x14ac:dyDescent="0.25">
      <c r="A83" s="131" t="s">
        <v>73</v>
      </c>
      <c r="B83" s="132">
        <v>101</v>
      </c>
      <c r="C83" s="155">
        <f t="shared" si="1"/>
        <v>33.666666666666664</v>
      </c>
      <c r="E83" s="131" t="s">
        <v>74</v>
      </c>
      <c r="F83" s="132">
        <v>58</v>
      </c>
      <c r="H83" s="131"/>
      <c r="I83" s="131" t="s">
        <v>61</v>
      </c>
      <c r="J83" s="132">
        <v>1</v>
      </c>
      <c r="K83" s="132">
        <v>1</v>
      </c>
      <c r="L83" s="132">
        <v>1</v>
      </c>
      <c r="M83" s="132">
        <v>1</v>
      </c>
      <c r="N83" s="132">
        <v>1</v>
      </c>
      <c r="O83" s="132">
        <v>5</v>
      </c>
    </row>
    <row r="84" spans="1:15" x14ac:dyDescent="0.25">
      <c r="A84" s="131" t="s">
        <v>61</v>
      </c>
      <c r="B84" s="132">
        <v>100</v>
      </c>
      <c r="C84" s="155">
        <f t="shared" si="1"/>
        <v>33.333333333333336</v>
      </c>
      <c r="E84" s="131" t="s">
        <v>75</v>
      </c>
      <c r="F84" s="132">
        <v>79</v>
      </c>
      <c r="H84" s="131"/>
      <c r="I84" s="131" t="s">
        <v>86</v>
      </c>
      <c r="J84" s="132">
        <v>1</v>
      </c>
      <c r="K84" s="132">
        <v>1</v>
      </c>
      <c r="L84" s="132">
        <v>1</v>
      </c>
      <c r="M84" s="132">
        <v>1</v>
      </c>
      <c r="N84" s="132"/>
      <c r="O84" s="132">
        <v>4</v>
      </c>
    </row>
    <row r="85" spans="1:15" x14ac:dyDescent="0.25">
      <c r="A85" s="131" t="s">
        <v>86</v>
      </c>
      <c r="B85" s="132">
        <v>50</v>
      </c>
      <c r="C85" s="155">
        <f t="shared" si="1"/>
        <v>16.666666666666668</v>
      </c>
      <c r="E85" s="131" t="s">
        <v>26</v>
      </c>
      <c r="F85" s="132">
        <v>82</v>
      </c>
      <c r="H85" s="131"/>
      <c r="I85" s="131" t="s">
        <v>72</v>
      </c>
      <c r="J85" s="132">
        <v>1</v>
      </c>
      <c r="K85" s="132">
        <v>1</v>
      </c>
      <c r="L85" s="132">
        <v>1</v>
      </c>
      <c r="M85" s="132">
        <v>1</v>
      </c>
      <c r="N85" s="132"/>
      <c r="O85" s="132">
        <v>4</v>
      </c>
    </row>
    <row r="86" spans="1:15" x14ac:dyDescent="0.25">
      <c r="A86" s="131" t="s">
        <v>72</v>
      </c>
      <c r="B86" s="132">
        <v>77</v>
      </c>
      <c r="C86" s="155">
        <f t="shared" si="1"/>
        <v>25.666666666666668</v>
      </c>
      <c r="E86" s="131" t="s">
        <v>27</v>
      </c>
      <c r="F86" s="132">
        <v>25</v>
      </c>
      <c r="H86" s="131"/>
      <c r="I86" s="131" t="s">
        <v>74</v>
      </c>
      <c r="J86" s="132">
        <v>1</v>
      </c>
      <c r="K86" s="132">
        <v>1</v>
      </c>
      <c r="L86" s="132">
        <v>1</v>
      </c>
      <c r="M86" s="132">
        <v>1</v>
      </c>
      <c r="N86" s="132"/>
      <c r="O86" s="132">
        <v>4</v>
      </c>
    </row>
    <row r="87" spans="1:15" x14ac:dyDescent="0.25">
      <c r="A87" s="131" t="s">
        <v>74</v>
      </c>
      <c r="B87" s="132">
        <v>150</v>
      </c>
      <c r="C87" s="155">
        <f t="shared" si="1"/>
        <v>50</v>
      </c>
      <c r="E87" s="131" t="s">
        <v>87</v>
      </c>
      <c r="F87" s="132">
        <v>53</v>
      </c>
      <c r="H87" s="131"/>
      <c r="I87" s="131" t="s">
        <v>75</v>
      </c>
      <c r="J87" s="132">
        <v>1</v>
      </c>
      <c r="K87" s="132">
        <v>1</v>
      </c>
      <c r="L87" s="132">
        <v>1</v>
      </c>
      <c r="M87" s="132">
        <v>1</v>
      </c>
      <c r="N87" s="132">
        <v>1</v>
      </c>
      <c r="O87" s="132">
        <v>5</v>
      </c>
    </row>
    <row r="88" spans="1:15" x14ac:dyDescent="0.25">
      <c r="A88" s="131" t="s">
        <v>75</v>
      </c>
      <c r="B88" s="132">
        <v>76</v>
      </c>
      <c r="C88" s="155">
        <f t="shared" si="1"/>
        <v>25.333333333333332</v>
      </c>
      <c r="E88" s="131" t="s">
        <v>25</v>
      </c>
      <c r="F88" s="132">
        <v>37</v>
      </c>
      <c r="H88" s="131"/>
      <c r="I88" s="131" t="s">
        <v>26</v>
      </c>
      <c r="J88" s="132">
        <v>1</v>
      </c>
      <c r="K88" s="132">
        <v>1</v>
      </c>
      <c r="L88" s="132">
        <v>1</v>
      </c>
      <c r="M88" s="132">
        <v>1</v>
      </c>
      <c r="N88" s="132">
        <v>1</v>
      </c>
      <c r="O88" s="132">
        <v>5</v>
      </c>
    </row>
    <row r="89" spans="1:15" x14ac:dyDescent="0.25">
      <c r="A89" s="131" t="s">
        <v>26</v>
      </c>
      <c r="B89" s="132">
        <v>126</v>
      </c>
      <c r="C89" s="155">
        <f t="shared" si="1"/>
        <v>42</v>
      </c>
      <c r="E89" s="131" t="s">
        <v>517</v>
      </c>
      <c r="F89" s="132">
        <v>26</v>
      </c>
      <c r="H89" s="131"/>
      <c r="I89" s="131" t="s">
        <v>27</v>
      </c>
      <c r="J89" s="132">
        <v>1</v>
      </c>
      <c r="K89" s="132">
        <v>1</v>
      </c>
      <c r="L89" s="132">
        <v>1</v>
      </c>
      <c r="M89" s="132">
        <v>1</v>
      </c>
      <c r="N89" s="132"/>
      <c r="O89" s="132">
        <v>4</v>
      </c>
    </row>
    <row r="90" spans="1:15" x14ac:dyDescent="0.25">
      <c r="A90" s="131" t="s">
        <v>27</v>
      </c>
      <c r="B90" s="132">
        <v>77</v>
      </c>
      <c r="C90" s="155">
        <f t="shared" si="1"/>
        <v>25.666666666666668</v>
      </c>
      <c r="E90" s="131" t="s">
        <v>515</v>
      </c>
      <c r="F90" s="132">
        <v>24</v>
      </c>
      <c r="H90" s="131"/>
      <c r="I90" s="131" t="s">
        <v>87</v>
      </c>
      <c r="J90" s="132">
        <v>1</v>
      </c>
      <c r="K90" s="132">
        <v>1</v>
      </c>
      <c r="L90" s="132">
        <v>1</v>
      </c>
      <c r="M90" s="132">
        <v>1</v>
      </c>
      <c r="N90" s="132"/>
      <c r="O90" s="132">
        <v>4</v>
      </c>
    </row>
    <row r="91" spans="1:15" x14ac:dyDescent="0.25">
      <c r="A91" s="131" t="s">
        <v>87</v>
      </c>
      <c r="B91" s="132">
        <v>125</v>
      </c>
      <c r="C91" s="155">
        <f t="shared" si="1"/>
        <v>41.666666666666664</v>
      </c>
      <c r="E91" s="131" t="s">
        <v>525</v>
      </c>
      <c r="F91" s="132">
        <v>34</v>
      </c>
      <c r="H91" s="131"/>
      <c r="I91" s="131" t="s">
        <v>25</v>
      </c>
      <c r="J91" s="132">
        <v>1</v>
      </c>
      <c r="K91" s="132">
        <v>1</v>
      </c>
      <c r="L91" s="132">
        <v>1</v>
      </c>
      <c r="M91" s="132">
        <v>1</v>
      </c>
      <c r="N91" s="132"/>
      <c r="O91" s="132">
        <v>4</v>
      </c>
    </row>
    <row r="92" spans="1:15" x14ac:dyDescent="0.25">
      <c r="A92" s="131" t="s">
        <v>25</v>
      </c>
      <c r="B92" s="132">
        <v>76</v>
      </c>
      <c r="C92" s="155">
        <f t="shared" si="1"/>
        <v>25.333333333333332</v>
      </c>
      <c r="E92" s="131" t="s">
        <v>100</v>
      </c>
      <c r="F92" s="132">
        <v>36</v>
      </c>
      <c r="H92" s="131"/>
      <c r="I92" s="131" t="s">
        <v>517</v>
      </c>
      <c r="J92" s="132">
        <v>1</v>
      </c>
      <c r="K92" s="132">
        <v>1</v>
      </c>
      <c r="L92" s="132">
        <v>1</v>
      </c>
      <c r="M92" s="132">
        <v>1</v>
      </c>
      <c r="N92" s="132">
        <v>1</v>
      </c>
      <c r="O92" s="132">
        <v>5</v>
      </c>
    </row>
    <row r="93" spans="1:15" x14ac:dyDescent="0.25">
      <c r="A93" s="131" t="s">
        <v>517</v>
      </c>
      <c r="B93" s="132">
        <v>125</v>
      </c>
      <c r="C93" s="155">
        <f t="shared" si="1"/>
        <v>41.666666666666664</v>
      </c>
      <c r="E93" s="131" t="s">
        <v>28</v>
      </c>
      <c r="F93" s="132">
        <v>45</v>
      </c>
      <c r="H93" s="131"/>
      <c r="I93" s="131" t="s">
        <v>515</v>
      </c>
      <c r="J93" s="132">
        <v>1</v>
      </c>
      <c r="K93" s="132">
        <v>1</v>
      </c>
      <c r="L93" s="132">
        <v>1</v>
      </c>
      <c r="M93" s="132">
        <v>1</v>
      </c>
      <c r="N93" s="132">
        <v>1</v>
      </c>
      <c r="O93" s="132">
        <v>5</v>
      </c>
    </row>
    <row r="94" spans="1:15" x14ac:dyDescent="0.25">
      <c r="A94" s="131" t="s">
        <v>515</v>
      </c>
      <c r="B94" s="132">
        <v>0</v>
      </c>
      <c r="C94" s="155">
        <f t="shared" si="1"/>
        <v>0</v>
      </c>
      <c r="E94" s="131" t="s">
        <v>118</v>
      </c>
      <c r="F94" s="132">
        <v>52</v>
      </c>
      <c r="H94" s="131"/>
      <c r="I94" s="131" t="s">
        <v>525</v>
      </c>
      <c r="J94" s="132">
        <v>1</v>
      </c>
      <c r="K94" s="132">
        <v>1</v>
      </c>
      <c r="L94" s="132">
        <v>1</v>
      </c>
      <c r="M94" s="132">
        <v>1</v>
      </c>
      <c r="N94" s="132">
        <v>1</v>
      </c>
      <c r="O94" s="132">
        <v>5</v>
      </c>
    </row>
    <row r="95" spans="1:15" x14ac:dyDescent="0.25">
      <c r="A95" s="131" t="s">
        <v>525</v>
      </c>
      <c r="B95" s="132">
        <v>150</v>
      </c>
      <c r="C95" s="155">
        <f t="shared" si="1"/>
        <v>50</v>
      </c>
      <c r="E95" s="131" t="s">
        <v>99</v>
      </c>
      <c r="F95" s="132">
        <v>32</v>
      </c>
      <c r="H95" s="131"/>
      <c r="I95" s="131" t="s">
        <v>100</v>
      </c>
      <c r="J95" s="132">
        <v>1</v>
      </c>
      <c r="K95" s="132">
        <v>1</v>
      </c>
      <c r="L95" s="132">
        <v>1</v>
      </c>
      <c r="M95" s="132">
        <v>1</v>
      </c>
      <c r="N95" s="132">
        <v>1</v>
      </c>
      <c r="O95" s="132">
        <v>5</v>
      </c>
    </row>
    <row r="96" spans="1:15" x14ac:dyDescent="0.25">
      <c r="A96" s="131" t="s">
        <v>100</v>
      </c>
      <c r="B96" s="132">
        <v>125</v>
      </c>
      <c r="C96" s="155">
        <f t="shared" si="1"/>
        <v>41.666666666666664</v>
      </c>
      <c r="E96" s="131" t="s">
        <v>30</v>
      </c>
      <c r="F96" s="132">
        <v>73</v>
      </c>
      <c r="H96" s="131"/>
      <c r="I96" s="131" t="s">
        <v>28</v>
      </c>
      <c r="J96" s="132">
        <v>1</v>
      </c>
      <c r="K96" s="132">
        <v>1</v>
      </c>
      <c r="L96" s="132">
        <v>1</v>
      </c>
      <c r="M96" s="132">
        <v>1</v>
      </c>
      <c r="N96" s="132"/>
      <c r="O96" s="132">
        <v>4</v>
      </c>
    </row>
    <row r="97" spans="1:15" x14ac:dyDescent="0.25">
      <c r="A97" s="131" t="s">
        <v>28</v>
      </c>
      <c r="B97" s="132">
        <v>100</v>
      </c>
      <c r="C97" s="155">
        <f t="shared" si="1"/>
        <v>33.333333333333336</v>
      </c>
      <c r="E97" s="131" t="s">
        <v>505</v>
      </c>
      <c r="F97" s="132">
        <v>0</v>
      </c>
      <c r="H97" s="131"/>
      <c r="I97" s="131" t="s">
        <v>118</v>
      </c>
      <c r="J97" s="132">
        <v>1</v>
      </c>
      <c r="K97" s="132">
        <v>1</v>
      </c>
      <c r="L97" s="132">
        <v>1</v>
      </c>
      <c r="M97" s="132">
        <v>1</v>
      </c>
      <c r="N97" s="132">
        <v>1</v>
      </c>
      <c r="O97" s="132">
        <v>5</v>
      </c>
    </row>
    <row r="98" spans="1:15" x14ac:dyDescent="0.25">
      <c r="A98" s="131" t="s">
        <v>118</v>
      </c>
      <c r="B98" s="132">
        <v>50</v>
      </c>
      <c r="C98" s="155">
        <f t="shared" si="1"/>
        <v>16.666666666666668</v>
      </c>
      <c r="E98" s="131" t="s">
        <v>79</v>
      </c>
      <c r="F98" s="132">
        <v>51</v>
      </c>
      <c r="H98" s="131"/>
      <c r="I98" s="131" t="s">
        <v>99</v>
      </c>
      <c r="J98" s="132">
        <v>1</v>
      </c>
      <c r="K98" s="132">
        <v>1</v>
      </c>
      <c r="L98" s="132">
        <v>1</v>
      </c>
      <c r="M98" s="132">
        <v>1</v>
      </c>
      <c r="N98" s="132">
        <v>1</v>
      </c>
      <c r="O98" s="132">
        <v>5</v>
      </c>
    </row>
    <row r="99" spans="1:15" x14ac:dyDescent="0.25">
      <c r="A99" s="131" t="s">
        <v>99</v>
      </c>
      <c r="B99" s="132">
        <v>125</v>
      </c>
      <c r="C99" s="155">
        <f t="shared" si="1"/>
        <v>41.666666666666664</v>
      </c>
      <c r="E99" s="131" t="s">
        <v>101</v>
      </c>
      <c r="F99" s="132">
        <v>3</v>
      </c>
      <c r="H99" s="131"/>
      <c r="I99" s="131" t="s">
        <v>30</v>
      </c>
      <c r="J99" s="132">
        <v>1</v>
      </c>
      <c r="K99" s="132">
        <v>1</v>
      </c>
      <c r="L99" s="132">
        <v>1</v>
      </c>
      <c r="M99" s="132">
        <v>1</v>
      </c>
      <c r="N99" s="132"/>
      <c r="O99" s="132">
        <v>4</v>
      </c>
    </row>
    <row r="100" spans="1:15" x14ac:dyDescent="0.25">
      <c r="A100" s="131" t="s">
        <v>30</v>
      </c>
      <c r="B100" s="132">
        <v>52</v>
      </c>
      <c r="C100" s="155">
        <f t="shared" si="1"/>
        <v>17.333333333333332</v>
      </c>
      <c r="E100" s="131" t="s">
        <v>78</v>
      </c>
      <c r="F100" s="132">
        <v>10</v>
      </c>
      <c r="H100" s="131"/>
      <c r="I100" s="131" t="s">
        <v>505</v>
      </c>
      <c r="J100" s="132">
        <v>1</v>
      </c>
      <c r="K100" s="132"/>
      <c r="L100" s="132"/>
      <c r="M100" s="132"/>
      <c r="N100" s="132"/>
      <c r="O100" s="132">
        <v>1</v>
      </c>
    </row>
    <row r="101" spans="1:15" x14ac:dyDescent="0.25">
      <c r="A101" s="131" t="s">
        <v>79</v>
      </c>
      <c r="B101" s="132">
        <v>200</v>
      </c>
      <c r="C101" s="155">
        <f t="shared" si="1"/>
        <v>66.666666666666671</v>
      </c>
      <c r="E101" s="131" t="s">
        <v>34</v>
      </c>
      <c r="F101" s="132">
        <v>55</v>
      </c>
      <c r="H101" s="131"/>
      <c r="I101" s="131" t="s">
        <v>79</v>
      </c>
      <c r="J101" s="132">
        <v>1</v>
      </c>
      <c r="K101" s="132">
        <v>1</v>
      </c>
      <c r="L101" s="132">
        <v>1</v>
      </c>
      <c r="M101" s="132">
        <v>1</v>
      </c>
      <c r="N101" s="132"/>
      <c r="O101" s="132">
        <v>4</v>
      </c>
    </row>
    <row r="102" spans="1:15" x14ac:dyDescent="0.25">
      <c r="A102" s="131" t="s">
        <v>78</v>
      </c>
      <c r="B102" s="132">
        <v>125</v>
      </c>
      <c r="C102" s="155">
        <f t="shared" si="1"/>
        <v>41.666666666666664</v>
      </c>
      <c r="E102" s="131" t="s">
        <v>31</v>
      </c>
      <c r="F102" s="132">
        <v>27</v>
      </c>
      <c r="H102" s="131"/>
      <c r="I102" s="131" t="s">
        <v>101</v>
      </c>
      <c r="J102" s="132">
        <v>1</v>
      </c>
      <c r="K102" s="132"/>
      <c r="L102" s="132"/>
      <c r="M102" s="132"/>
      <c r="N102" s="132"/>
      <c r="O102" s="132">
        <v>1</v>
      </c>
    </row>
    <row r="103" spans="1:15" x14ac:dyDescent="0.25">
      <c r="A103" s="131" t="s">
        <v>34</v>
      </c>
      <c r="B103" s="132">
        <v>0</v>
      </c>
      <c r="C103" s="155">
        <f t="shared" si="1"/>
        <v>0</v>
      </c>
      <c r="E103" s="131" t="s">
        <v>29</v>
      </c>
      <c r="F103" s="132">
        <v>47</v>
      </c>
      <c r="H103" s="131"/>
      <c r="I103" s="131" t="s">
        <v>78</v>
      </c>
      <c r="J103" s="132">
        <v>1</v>
      </c>
      <c r="K103" s="132">
        <v>1</v>
      </c>
      <c r="L103" s="132">
        <v>1</v>
      </c>
      <c r="M103" s="132">
        <v>1</v>
      </c>
      <c r="N103" s="132"/>
      <c r="O103" s="132">
        <v>4</v>
      </c>
    </row>
    <row r="104" spans="1:15" x14ac:dyDescent="0.25">
      <c r="A104" s="131" t="s">
        <v>31</v>
      </c>
      <c r="B104" s="132">
        <v>77</v>
      </c>
      <c r="C104" s="155">
        <f t="shared" si="1"/>
        <v>25.666666666666668</v>
      </c>
      <c r="E104" s="131" t="s">
        <v>76</v>
      </c>
      <c r="F104" s="132">
        <v>41</v>
      </c>
      <c r="H104" s="131"/>
      <c r="I104" s="131" t="s">
        <v>34</v>
      </c>
      <c r="J104" s="132">
        <v>1</v>
      </c>
      <c r="K104" s="132">
        <v>1</v>
      </c>
      <c r="L104" s="132">
        <v>1</v>
      </c>
      <c r="M104" s="132">
        <v>1</v>
      </c>
      <c r="N104" s="132">
        <v>1</v>
      </c>
      <c r="O104" s="132">
        <v>5</v>
      </c>
    </row>
    <row r="105" spans="1:15" x14ac:dyDescent="0.25">
      <c r="A105" s="131" t="s">
        <v>32</v>
      </c>
      <c r="B105" s="132">
        <v>100</v>
      </c>
      <c r="C105" s="155">
        <f t="shared" si="1"/>
        <v>33.333333333333336</v>
      </c>
      <c r="E105" s="131" t="s">
        <v>35</v>
      </c>
      <c r="F105" s="132">
        <v>64</v>
      </c>
      <c r="H105" s="131"/>
      <c r="I105" s="131" t="s">
        <v>31</v>
      </c>
      <c r="J105" s="132">
        <v>1</v>
      </c>
      <c r="K105" s="132">
        <v>1</v>
      </c>
      <c r="L105" s="132">
        <v>1</v>
      </c>
      <c r="M105" s="132">
        <v>1</v>
      </c>
      <c r="N105" s="132"/>
      <c r="O105" s="132">
        <v>4</v>
      </c>
    </row>
    <row r="106" spans="1:15" x14ac:dyDescent="0.25">
      <c r="A106" s="131" t="s">
        <v>29</v>
      </c>
      <c r="B106" s="132">
        <v>125</v>
      </c>
      <c r="C106" s="155">
        <f t="shared" si="1"/>
        <v>41.666666666666664</v>
      </c>
      <c r="E106" s="131" t="s">
        <v>36</v>
      </c>
      <c r="F106" s="132">
        <v>60</v>
      </c>
      <c r="H106" s="131"/>
      <c r="I106" s="131" t="s">
        <v>32</v>
      </c>
      <c r="J106" s="132"/>
      <c r="K106" s="132">
        <v>1</v>
      </c>
      <c r="L106" s="132">
        <v>1</v>
      </c>
      <c r="M106" s="132">
        <v>1</v>
      </c>
      <c r="N106" s="132"/>
      <c r="O106" s="132">
        <v>3</v>
      </c>
    </row>
    <row r="107" spans="1:15" x14ac:dyDescent="0.25">
      <c r="A107" s="131" t="s">
        <v>76</v>
      </c>
      <c r="B107" s="132">
        <v>150</v>
      </c>
      <c r="C107" s="155">
        <f t="shared" si="1"/>
        <v>50</v>
      </c>
      <c r="E107" s="131" t="s">
        <v>37</v>
      </c>
      <c r="F107" s="132">
        <v>53</v>
      </c>
      <c r="H107" s="131"/>
      <c r="I107" s="131" t="s">
        <v>29</v>
      </c>
      <c r="J107" s="132">
        <v>1</v>
      </c>
      <c r="K107" s="132">
        <v>1</v>
      </c>
      <c r="L107" s="132">
        <v>1</v>
      </c>
      <c r="M107" s="132">
        <v>1</v>
      </c>
      <c r="N107" s="132">
        <v>1</v>
      </c>
      <c r="O107" s="132">
        <v>5</v>
      </c>
    </row>
    <row r="108" spans="1:15" x14ac:dyDescent="0.25">
      <c r="A108" s="131" t="s">
        <v>35</v>
      </c>
      <c r="B108" s="132">
        <v>75</v>
      </c>
      <c r="C108" s="155">
        <f t="shared" si="1"/>
        <v>25</v>
      </c>
      <c r="E108" s="131" t="s">
        <v>119</v>
      </c>
      <c r="F108" s="132">
        <v>43</v>
      </c>
      <c r="H108" s="131"/>
      <c r="I108" s="131" t="s">
        <v>76</v>
      </c>
      <c r="J108" s="132">
        <v>1</v>
      </c>
      <c r="K108" s="132">
        <v>1</v>
      </c>
      <c r="L108" s="132">
        <v>1</v>
      </c>
      <c r="M108" s="132">
        <v>1</v>
      </c>
      <c r="N108" s="132"/>
      <c r="O108" s="132">
        <v>4</v>
      </c>
    </row>
    <row r="109" spans="1:15" x14ac:dyDescent="0.25">
      <c r="A109" s="131" t="s">
        <v>36</v>
      </c>
      <c r="B109" s="132">
        <v>76</v>
      </c>
      <c r="C109" s="155">
        <f t="shared" si="1"/>
        <v>25.333333333333332</v>
      </c>
      <c r="E109" s="131" t="s">
        <v>484</v>
      </c>
      <c r="F109" s="132">
        <v>31</v>
      </c>
      <c r="H109" s="131"/>
      <c r="I109" s="131" t="s">
        <v>35</v>
      </c>
      <c r="J109" s="132">
        <v>1</v>
      </c>
      <c r="K109" s="132">
        <v>1</v>
      </c>
      <c r="L109" s="132">
        <v>1</v>
      </c>
      <c r="M109" s="132">
        <v>1</v>
      </c>
      <c r="N109" s="132">
        <v>1</v>
      </c>
      <c r="O109" s="132">
        <v>5</v>
      </c>
    </row>
    <row r="110" spans="1:15" x14ac:dyDescent="0.25">
      <c r="A110" s="131" t="s">
        <v>37</v>
      </c>
      <c r="B110" s="132">
        <v>101</v>
      </c>
      <c r="C110" s="155">
        <f t="shared" si="1"/>
        <v>33.666666666666664</v>
      </c>
      <c r="E110" s="131" t="s">
        <v>476</v>
      </c>
      <c r="F110" s="132">
        <v>37</v>
      </c>
      <c r="H110" s="131"/>
      <c r="I110" s="131" t="s">
        <v>36</v>
      </c>
      <c r="J110" s="132">
        <v>1</v>
      </c>
      <c r="K110" s="132">
        <v>1</v>
      </c>
      <c r="L110" s="132">
        <v>1</v>
      </c>
      <c r="M110" s="132">
        <v>1</v>
      </c>
      <c r="N110" s="132"/>
      <c r="O110" s="132">
        <v>4</v>
      </c>
    </row>
    <row r="111" spans="1:15" x14ac:dyDescent="0.25">
      <c r="A111" s="131" t="s">
        <v>119</v>
      </c>
      <c r="B111" s="132">
        <v>75</v>
      </c>
      <c r="C111" s="155">
        <f t="shared" si="1"/>
        <v>25</v>
      </c>
      <c r="E111" s="131" t="s">
        <v>80</v>
      </c>
      <c r="F111" s="132">
        <v>71</v>
      </c>
      <c r="H111" s="131"/>
      <c r="I111" s="131" t="s">
        <v>37</v>
      </c>
      <c r="J111" s="132">
        <v>1</v>
      </c>
      <c r="K111" s="132">
        <v>1</v>
      </c>
      <c r="L111" s="132">
        <v>1</v>
      </c>
      <c r="M111" s="132">
        <v>1</v>
      </c>
      <c r="N111" s="132">
        <v>1</v>
      </c>
      <c r="O111" s="132">
        <v>5</v>
      </c>
    </row>
    <row r="112" spans="1:15" x14ac:dyDescent="0.25">
      <c r="A112" s="131" t="s">
        <v>484</v>
      </c>
      <c r="B112" s="132">
        <v>75</v>
      </c>
      <c r="C112" s="155">
        <f t="shared" si="1"/>
        <v>25</v>
      </c>
      <c r="E112" s="131" t="s">
        <v>481</v>
      </c>
      <c r="F112" s="132">
        <v>41</v>
      </c>
      <c r="H112" s="131"/>
      <c r="I112" s="131" t="s">
        <v>119</v>
      </c>
      <c r="J112" s="132">
        <v>1</v>
      </c>
      <c r="K112" s="132">
        <v>1</v>
      </c>
      <c r="L112" s="132">
        <v>1</v>
      </c>
      <c r="M112" s="132">
        <v>1</v>
      </c>
      <c r="N112" s="132">
        <v>1</v>
      </c>
      <c r="O112" s="132">
        <v>5</v>
      </c>
    </row>
    <row r="113" spans="1:15" x14ac:dyDescent="0.25">
      <c r="A113" s="131" t="s">
        <v>476</v>
      </c>
      <c r="B113" s="132">
        <v>75</v>
      </c>
      <c r="C113" s="155">
        <f t="shared" si="1"/>
        <v>25</v>
      </c>
      <c r="E113" s="131" t="s">
        <v>81</v>
      </c>
      <c r="F113" s="132">
        <v>8</v>
      </c>
      <c r="H113" s="131"/>
      <c r="I113" s="131" t="s">
        <v>484</v>
      </c>
      <c r="J113" s="132">
        <v>1</v>
      </c>
      <c r="K113" s="132">
        <v>1</v>
      </c>
      <c r="L113" s="132">
        <v>1</v>
      </c>
      <c r="M113" s="132">
        <v>1</v>
      </c>
      <c r="N113" s="132">
        <v>1</v>
      </c>
      <c r="O113" s="132">
        <v>5</v>
      </c>
    </row>
    <row r="114" spans="1:15" x14ac:dyDescent="0.25">
      <c r="A114" s="131" t="s">
        <v>80</v>
      </c>
      <c r="B114" s="132">
        <v>125</v>
      </c>
      <c r="C114" s="155">
        <f t="shared" si="1"/>
        <v>41.666666666666664</v>
      </c>
      <c r="E114" s="131" t="s">
        <v>82</v>
      </c>
      <c r="F114" s="132">
        <v>81</v>
      </c>
      <c r="H114" s="131"/>
      <c r="I114" s="131" t="s">
        <v>476</v>
      </c>
      <c r="J114" s="132">
        <v>1</v>
      </c>
      <c r="K114" s="132">
        <v>1</v>
      </c>
      <c r="L114" s="132">
        <v>1</v>
      </c>
      <c r="M114" s="132">
        <v>1</v>
      </c>
      <c r="N114" s="132">
        <v>1</v>
      </c>
      <c r="O114" s="132">
        <v>5</v>
      </c>
    </row>
    <row r="115" spans="1:15" x14ac:dyDescent="0.25">
      <c r="A115" s="131" t="s">
        <v>481</v>
      </c>
      <c r="B115" s="132">
        <v>25</v>
      </c>
      <c r="C115" s="155">
        <f t="shared" si="1"/>
        <v>8.3333333333333339</v>
      </c>
      <c r="E115" s="131" t="s">
        <v>120</v>
      </c>
      <c r="F115" s="132">
        <v>6</v>
      </c>
      <c r="H115" s="131"/>
      <c r="I115" s="131" t="s">
        <v>80</v>
      </c>
      <c r="J115" s="132">
        <v>1</v>
      </c>
      <c r="K115" s="132">
        <v>1</v>
      </c>
      <c r="L115" s="132">
        <v>1</v>
      </c>
      <c r="M115" s="132">
        <v>1</v>
      </c>
      <c r="N115" s="132">
        <v>1</v>
      </c>
      <c r="O115" s="132">
        <v>5</v>
      </c>
    </row>
    <row r="116" spans="1:15" x14ac:dyDescent="0.25">
      <c r="A116" s="131" t="s">
        <v>81</v>
      </c>
      <c r="B116" s="132">
        <v>77</v>
      </c>
      <c r="C116" s="155">
        <f t="shared" si="1"/>
        <v>25.666666666666668</v>
      </c>
      <c r="E116" s="131" t="s">
        <v>146</v>
      </c>
      <c r="F116" s="132">
        <v>68</v>
      </c>
      <c r="H116" s="131"/>
      <c r="I116" s="131" t="s">
        <v>481</v>
      </c>
      <c r="J116" s="132">
        <v>1</v>
      </c>
      <c r="K116" s="132">
        <v>1</v>
      </c>
      <c r="L116" s="132">
        <v>1</v>
      </c>
      <c r="M116" s="132">
        <v>1</v>
      </c>
      <c r="N116" s="132">
        <v>1</v>
      </c>
      <c r="O116" s="132">
        <v>5</v>
      </c>
    </row>
    <row r="117" spans="1:15" x14ac:dyDescent="0.25">
      <c r="A117" s="131" t="s">
        <v>82</v>
      </c>
      <c r="B117" s="132">
        <v>150</v>
      </c>
      <c r="C117" s="155">
        <f t="shared" si="1"/>
        <v>50</v>
      </c>
      <c r="E117" s="131" t="s">
        <v>84</v>
      </c>
      <c r="F117" s="132">
        <v>31</v>
      </c>
      <c r="H117" s="131"/>
      <c r="I117" s="131" t="s">
        <v>81</v>
      </c>
      <c r="J117" s="132">
        <v>1</v>
      </c>
      <c r="K117" s="132">
        <v>1</v>
      </c>
      <c r="L117" s="132">
        <v>1</v>
      </c>
      <c r="M117" s="132">
        <v>1</v>
      </c>
      <c r="N117" s="132"/>
      <c r="O117" s="132">
        <v>4</v>
      </c>
    </row>
    <row r="118" spans="1:15" x14ac:dyDescent="0.25">
      <c r="A118" s="131" t="s">
        <v>120</v>
      </c>
      <c r="B118" s="132">
        <v>25</v>
      </c>
      <c r="C118" s="155">
        <f t="shared" si="1"/>
        <v>8.3333333333333339</v>
      </c>
      <c r="E118" s="131" t="s">
        <v>132</v>
      </c>
      <c r="F118" s="132">
        <v>33</v>
      </c>
      <c r="H118" s="131"/>
      <c r="I118" s="131" t="s">
        <v>82</v>
      </c>
      <c r="J118" s="132">
        <v>1</v>
      </c>
      <c r="K118" s="132">
        <v>1</v>
      </c>
      <c r="L118" s="132">
        <v>1</v>
      </c>
      <c r="M118" s="132">
        <v>1</v>
      </c>
      <c r="N118" s="132">
        <v>1</v>
      </c>
      <c r="O118" s="132">
        <v>5</v>
      </c>
    </row>
    <row r="119" spans="1:15" x14ac:dyDescent="0.25">
      <c r="A119" s="131" t="s">
        <v>146</v>
      </c>
      <c r="B119" s="132">
        <v>25</v>
      </c>
      <c r="C119" s="155">
        <f t="shared" si="1"/>
        <v>8.3333333333333339</v>
      </c>
      <c r="E119" s="131" t="s">
        <v>467</v>
      </c>
      <c r="F119" s="132">
        <v>21</v>
      </c>
      <c r="H119" s="131"/>
      <c r="I119" s="131" t="s">
        <v>120</v>
      </c>
      <c r="J119" s="132">
        <v>1</v>
      </c>
      <c r="K119" s="132">
        <v>1</v>
      </c>
      <c r="L119" s="132">
        <v>1</v>
      </c>
      <c r="M119" s="132">
        <v>1</v>
      </c>
      <c r="N119" s="132"/>
      <c r="O119" s="132">
        <v>4</v>
      </c>
    </row>
    <row r="120" spans="1:15" x14ac:dyDescent="0.25">
      <c r="A120" s="131" t="s">
        <v>84</v>
      </c>
      <c r="B120" s="132">
        <v>100</v>
      </c>
      <c r="C120" s="155">
        <f t="shared" si="1"/>
        <v>33.333333333333336</v>
      </c>
      <c r="E120" s="131" t="s">
        <v>71</v>
      </c>
      <c r="F120" s="132">
        <v>38</v>
      </c>
      <c r="H120" s="131"/>
      <c r="I120" s="131" t="s">
        <v>146</v>
      </c>
      <c r="J120" s="132">
        <v>1</v>
      </c>
      <c r="K120" s="132">
        <v>1</v>
      </c>
      <c r="L120" s="132">
        <v>1</v>
      </c>
      <c r="M120" s="132">
        <v>1</v>
      </c>
      <c r="N120" s="132">
        <v>1</v>
      </c>
      <c r="O120" s="132">
        <v>5</v>
      </c>
    </row>
    <row r="121" spans="1:15" x14ac:dyDescent="0.25">
      <c r="A121" s="131" t="s">
        <v>132</v>
      </c>
      <c r="B121" s="132">
        <v>76</v>
      </c>
      <c r="C121" s="155">
        <f t="shared" si="1"/>
        <v>25.333333333333332</v>
      </c>
      <c r="E121" s="131" t="s">
        <v>464</v>
      </c>
      <c r="F121" s="132">
        <v>21</v>
      </c>
      <c r="H121" s="131"/>
      <c r="I121" s="131" t="s">
        <v>84</v>
      </c>
      <c r="J121" s="132">
        <v>1</v>
      </c>
      <c r="K121" s="132">
        <v>1</v>
      </c>
      <c r="L121" s="132">
        <v>1</v>
      </c>
      <c r="M121" s="132">
        <v>1</v>
      </c>
      <c r="N121" s="132">
        <v>1</v>
      </c>
      <c r="O121" s="132">
        <v>5</v>
      </c>
    </row>
    <row r="122" spans="1:15" x14ac:dyDescent="0.25">
      <c r="A122" s="131" t="s">
        <v>467</v>
      </c>
      <c r="B122" s="132">
        <v>50</v>
      </c>
      <c r="C122" s="155">
        <f t="shared" si="1"/>
        <v>16.666666666666668</v>
      </c>
      <c r="E122" s="131" t="s">
        <v>145</v>
      </c>
      <c r="F122" s="132">
        <v>41</v>
      </c>
      <c r="H122" s="131"/>
      <c r="I122" s="131" t="s">
        <v>132</v>
      </c>
      <c r="J122" s="132"/>
      <c r="K122" s="132">
        <v>1</v>
      </c>
      <c r="L122" s="132">
        <v>1</v>
      </c>
      <c r="M122" s="132">
        <v>1</v>
      </c>
      <c r="N122" s="132">
        <v>1</v>
      </c>
      <c r="O122" s="132">
        <v>4</v>
      </c>
    </row>
    <row r="123" spans="1:15" x14ac:dyDescent="0.25">
      <c r="A123" s="131" t="s">
        <v>71</v>
      </c>
      <c r="B123" s="132">
        <v>125</v>
      </c>
      <c r="C123" s="155">
        <f t="shared" si="1"/>
        <v>41.666666666666664</v>
      </c>
      <c r="E123" s="131" t="s">
        <v>83</v>
      </c>
      <c r="F123" s="132">
        <v>39</v>
      </c>
      <c r="H123" s="131"/>
      <c r="I123" s="131" t="s">
        <v>467</v>
      </c>
      <c r="J123" s="132">
        <v>1</v>
      </c>
      <c r="K123" s="132">
        <v>1</v>
      </c>
      <c r="L123" s="132">
        <v>1</v>
      </c>
      <c r="M123" s="132">
        <v>1</v>
      </c>
      <c r="N123" s="132">
        <v>1</v>
      </c>
      <c r="O123" s="132">
        <v>5</v>
      </c>
    </row>
    <row r="124" spans="1:15" x14ac:dyDescent="0.25">
      <c r="A124" s="131" t="s">
        <v>464</v>
      </c>
      <c r="B124" s="132">
        <v>25</v>
      </c>
      <c r="C124" s="155">
        <f t="shared" si="1"/>
        <v>8.3333333333333339</v>
      </c>
      <c r="E124" s="131" t="s">
        <v>85</v>
      </c>
      <c r="F124" s="132">
        <v>7</v>
      </c>
      <c r="H124" s="131"/>
      <c r="I124" s="131" t="s">
        <v>71</v>
      </c>
      <c r="J124" s="132"/>
      <c r="K124" s="132">
        <v>1</v>
      </c>
      <c r="L124" s="132">
        <v>1</v>
      </c>
      <c r="M124" s="132">
        <v>1</v>
      </c>
      <c r="N124" s="132">
        <v>1</v>
      </c>
      <c r="O124" s="132">
        <v>4</v>
      </c>
    </row>
    <row r="125" spans="1:15" x14ac:dyDescent="0.25">
      <c r="A125" s="131" t="s">
        <v>145</v>
      </c>
      <c r="B125" s="132">
        <v>50</v>
      </c>
      <c r="C125" s="155">
        <f t="shared" si="1"/>
        <v>16.666666666666668</v>
      </c>
      <c r="E125" s="131" t="s">
        <v>683</v>
      </c>
      <c r="F125" s="132">
        <v>32</v>
      </c>
      <c r="H125" s="131"/>
      <c r="I125" s="131" t="s">
        <v>464</v>
      </c>
      <c r="J125" s="132">
        <v>1</v>
      </c>
      <c r="K125" s="132">
        <v>1</v>
      </c>
      <c r="L125" s="132">
        <v>1</v>
      </c>
      <c r="M125" s="132">
        <v>1</v>
      </c>
      <c r="N125" s="132">
        <v>1</v>
      </c>
      <c r="O125" s="132">
        <v>5</v>
      </c>
    </row>
    <row r="126" spans="1:15" x14ac:dyDescent="0.25">
      <c r="A126" s="131" t="s">
        <v>83</v>
      </c>
      <c r="B126" s="132">
        <v>77</v>
      </c>
      <c r="C126" s="155">
        <f t="shared" si="1"/>
        <v>25.666666666666668</v>
      </c>
      <c r="E126" s="131" t="s">
        <v>102</v>
      </c>
      <c r="F126" s="132">
        <v>44</v>
      </c>
      <c r="H126" s="131"/>
      <c r="I126" s="131" t="s">
        <v>145</v>
      </c>
      <c r="J126" s="132">
        <v>1</v>
      </c>
      <c r="K126" s="132">
        <v>1</v>
      </c>
      <c r="L126" s="132">
        <v>1</v>
      </c>
      <c r="M126" s="132">
        <v>1</v>
      </c>
      <c r="N126" s="132">
        <v>1</v>
      </c>
      <c r="O126" s="132">
        <v>5</v>
      </c>
    </row>
    <row r="127" spans="1:15" x14ac:dyDescent="0.25">
      <c r="A127" s="131" t="s">
        <v>85</v>
      </c>
      <c r="B127" s="132">
        <v>76</v>
      </c>
      <c r="C127" s="155">
        <f t="shared" si="1"/>
        <v>25.333333333333332</v>
      </c>
      <c r="E127" s="131" t="s">
        <v>38</v>
      </c>
      <c r="F127" s="132">
        <v>97</v>
      </c>
      <c r="H127" s="131"/>
      <c r="I127" s="131" t="s">
        <v>83</v>
      </c>
      <c r="J127" s="132">
        <v>1</v>
      </c>
      <c r="K127" s="132">
        <v>1</v>
      </c>
      <c r="L127" s="132">
        <v>1</v>
      </c>
      <c r="M127" s="132">
        <v>1</v>
      </c>
      <c r="N127" s="132"/>
      <c r="O127" s="132">
        <v>4</v>
      </c>
    </row>
    <row r="128" spans="1:15" x14ac:dyDescent="0.25">
      <c r="A128" s="131" t="s">
        <v>683</v>
      </c>
      <c r="B128" s="132">
        <v>125</v>
      </c>
      <c r="C128" s="155">
        <f t="shared" si="1"/>
        <v>41.666666666666664</v>
      </c>
      <c r="E128" s="131" t="s">
        <v>46</v>
      </c>
      <c r="F128" s="132">
        <v>80</v>
      </c>
      <c r="H128" s="131"/>
      <c r="I128" s="131" t="s">
        <v>85</v>
      </c>
      <c r="J128" s="132">
        <v>1</v>
      </c>
      <c r="K128" s="132">
        <v>1</v>
      </c>
      <c r="L128" s="132">
        <v>1</v>
      </c>
      <c r="M128" s="132">
        <v>1</v>
      </c>
      <c r="N128" s="132"/>
      <c r="O128" s="132">
        <v>4</v>
      </c>
    </row>
    <row r="129" spans="1:15" x14ac:dyDescent="0.25">
      <c r="A129" s="131" t="s">
        <v>102</v>
      </c>
      <c r="B129" s="132">
        <v>225</v>
      </c>
      <c r="C129" s="155">
        <f t="shared" si="1"/>
        <v>75</v>
      </c>
      <c r="E129" s="131" t="s">
        <v>40</v>
      </c>
      <c r="F129" s="132">
        <v>56</v>
      </c>
      <c r="H129" s="131"/>
      <c r="I129" s="131" t="s">
        <v>683</v>
      </c>
      <c r="J129" s="132">
        <v>1</v>
      </c>
      <c r="K129" s="132">
        <v>1</v>
      </c>
      <c r="L129" s="132">
        <v>1</v>
      </c>
      <c r="M129" s="132">
        <v>1</v>
      </c>
      <c r="N129" s="132">
        <v>1</v>
      </c>
      <c r="O129" s="132">
        <v>5</v>
      </c>
    </row>
    <row r="130" spans="1:15" x14ac:dyDescent="0.25">
      <c r="A130" s="131" t="s">
        <v>38</v>
      </c>
      <c r="B130" s="132">
        <v>25</v>
      </c>
      <c r="C130" s="155">
        <f t="shared" si="1"/>
        <v>8.3333333333333339</v>
      </c>
      <c r="E130" s="131" t="s">
        <v>443</v>
      </c>
      <c r="F130" s="132">
        <v>41</v>
      </c>
      <c r="H130" s="131"/>
      <c r="I130" s="131" t="s">
        <v>102</v>
      </c>
      <c r="J130" s="132">
        <v>1</v>
      </c>
      <c r="K130" s="132">
        <v>1</v>
      </c>
      <c r="L130" s="132">
        <v>1</v>
      </c>
      <c r="M130" s="132">
        <v>1</v>
      </c>
      <c r="N130" s="132">
        <v>1</v>
      </c>
      <c r="O130" s="132">
        <v>5</v>
      </c>
    </row>
    <row r="131" spans="1:15" x14ac:dyDescent="0.25">
      <c r="A131" s="131" t="s">
        <v>448</v>
      </c>
      <c r="B131" s="132">
        <v>52</v>
      </c>
      <c r="C131" s="155">
        <f t="shared" si="1"/>
        <v>17.333333333333332</v>
      </c>
      <c r="E131" s="131" t="s">
        <v>42</v>
      </c>
      <c r="F131" s="132">
        <v>63</v>
      </c>
      <c r="H131" s="131"/>
      <c r="I131" s="131" t="s">
        <v>38</v>
      </c>
      <c r="J131" s="132">
        <v>1</v>
      </c>
      <c r="K131" s="132">
        <v>1</v>
      </c>
      <c r="L131" s="132">
        <v>1</v>
      </c>
      <c r="M131" s="132">
        <v>1</v>
      </c>
      <c r="N131" s="132">
        <v>1</v>
      </c>
      <c r="O131" s="132">
        <v>5</v>
      </c>
    </row>
    <row r="132" spans="1:15" x14ac:dyDescent="0.25">
      <c r="A132" s="131" t="s">
        <v>46</v>
      </c>
      <c r="B132" s="132">
        <v>77</v>
      </c>
      <c r="C132" s="155">
        <f t="shared" si="1"/>
        <v>25.666666666666668</v>
      </c>
      <c r="E132" s="131" t="s">
        <v>113</v>
      </c>
      <c r="F132" s="132">
        <v>34</v>
      </c>
      <c r="H132" s="131"/>
      <c r="I132" s="131" t="s">
        <v>448</v>
      </c>
      <c r="J132" s="132"/>
      <c r="K132" s="132">
        <v>1</v>
      </c>
      <c r="L132" s="132">
        <v>1</v>
      </c>
      <c r="M132" s="132">
        <v>1</v>
      </c>
      <c r="N132" s="132"/>
      <c r="O132" s="132">
        <v>3</v>
      </c>
    </row>
    <row r="133" spans="1:15" x14ac:dyDescent="0.25">
      <c r="A133" s="131" t="s">
        <v>40</v>
      </c>
      <c r="B133" s="132">
        <v>125</v>
      </c>
      <c r="C133" s="155">
        <f t="shared" si="1"/>
        <v>41.666666666666664</v>
      </c>
      <c r="E133" s="131" t="s">
        <v>43</v>
      </c>
      <c r="F133" s="132">
        <v>76</v>
      </c>
      <c r="H133" s="131"/>
      <c r="I133" s="131" t="s">
        <v>46</v>
      </c>
      <c r="J133" s="132">
        <v>1</v>
      </c>
      <c r="K133" s="132">
        <v>1</v>
      </c>
      <c r="L133" s="132">
        <v>1</v>
      </c>
      <c r="M133" s="132">
        <v>1</v>
      </c>
      <c r="N133" s="132">
        <v>1</v>
      </c>
      <c r="O133" s="132">
        <v>5</v>
      </c>
    </row>
    <row r="134" spans="1:15" x14ac:dyDescent="0.25">
      <c r="A134" s="131" t="s">
        <v>443</v>
      </c>
      <c r="B134" s="132">
        <v>125</v>
      </c>
      <c r="C134" s="155">
        <f t="shared" ref="C134:C165" si="2">B134/3</f>
        <v>41.666666666666664</v>
      </c>
      <c r="E134" s="131" t="s">
        <v>103</v>
      </c>
      <c r="F134" s="132">
        <v>28</v>
      </c>
      <c r="H134" s="131"/>
      <c r="I134" s="131" t="s">
        <v>40</v>
      </c>
      <c r="J134" s="132">
        <v>1</v>
      </c>
      <c r="K134" s="132">
        <v>1</v>
      </c>
      <c r="L134" s="132">
        <v>1</v>
      </c>
      <c r="M134" s="132">
        <v>1</v>
      </c>
      <c r="N134" s="132"/>
      <c r="O134" s="132">
        <v>4</v>
      </c>
    </row>
    <row r="135" spans="1:15" x14ac:dyDescent="0.25">
      <c r="A135" s="131" t="s">
        <v>42</v>
      </c>
      <c r="B135" s="132">
        <v>100</v>
      </c>
      <c r="C135" s="155">
        <f t="shared" si="2"/>
        <v>33.333333333333336</v>
      </c>
      <c r="E135" s="131" t="s">
        <v>440</v>
      </c>
      <c r="F135" s="132">
        <v>28</v>
      </c>
      <c r="H135" s="131"/>
      <c r="I135" s="131" t="s">
        <v>443</v>
      </c>
      <c r="J135" s="132">
        <v>1</v>
      </c>
      <c r="K135" s="132">
        <v>1</v>
      </c>
      <c r="L135" s="132">
        <v>1</v>
      </c>
      <c r="M135" s="132">
        <v>1</v>
      </c>
      <c r="N135" s="132"/>
      <c r="O135" s="132">
        <v>4</v>
      </c>
    </row>
    <row r="136" spans="1:15" x14ac:dyDescent="0.25">
      <c r="A136" s="131" t="s">
        <v>113</v>
      </c>
      <c r="B136" s="132">
        <v>100</v>
      </c>
      <c r="C136" s="155">
        <f t="shared" si="2"/>
        <v>33.333333333333336</v>
      </c>
      <c r="E136" s="131" t="s">
        <v>438</v>
      </c>
      <c r="F136" s="132">
        <v>29</v>
      </c>
      <c r="H136" s="131"/>
      <c r="I136" s="131" t="s">
        <v>42</v>
      </c>
      <c r="J136" s="132">
        <v>1</v>
      </c>
      <c r="K136" s="132">
        <v>1</v>
      </c>
      <c r="L136" s="132">
        <v>1</v>
      </c>
      <c r="M136" s="132">
        <v>1</v>
      </c>
      <c r="N136" s="132"/>
      <c r="O136" s="132">
        <v>4</v>
      </c>
    </row>
    <row r="137" spans="1:15" x14ac:dyDescent="0.25">
      <c r="A137" s="131" t="s">
        <v>43</v>
      </c>
      <c r="B137" s="132">
        <v>77</v>
      </c>
      <c r="C137" s="155">
        <f t="shared" si="2"/>
        <v>25.666666666666668</v>
      </c>
      <c r="E137" s="131" t="s">
        <v>423</v>
      </c>
      <c r="F137" s="132">
        <v>38</v>
      </c>
      <c r="H137" s="131"/>
      <c r="I137" s="131" t="s">
        <v>113</v>
      </c>
      <c r="J137" s="132">
        <v>1</v>
      </c>
      <c r="K137" s="132">
        <v>1</v>
      </c>
      <c r="L137" s="132">
        <v>1</v>
      </c>
      <c r="M137" s="132">
        <v>1</v>
      </c>
      <c r="N137" s="132">
        <v>1</v>
      </c>
      <c r="O137" s="132">
        <v>5</v>
      </c>
    </row>
    <row r="138" spans="1:15" x14ac:dyDescent="0.25">
      <c r="A138" s="131" t="s">
        <v>103</v>
      </c>
      <c r="B138" s="132">
        <v>100</v>
      </c>
      <c r="C138" s="155">
        <f t="shared" si="2"/>
        <v>33.333333333333336</v>
      </c>
      <c r="E138" s="131" t="s">
        <v>47</v>
      </c>
      <c r="F138" s="132">
        <v>20</v>
      </c>
      <c r="H138" s="131"/>
      <c r="I138" s="131" t="s">
        <v>43</v>
      </c>
      <c r="J138" s="132">
        <v>1</v>
      </c>
      <c r="K138" s="132">
        <v>1</v>
      </c>
      <c r="L138" s="132">
        <v>1</v>
      </c>
      <c r="M138" s="132">
        <v>1</v>
      </c>
      <c r="N138" s="132"/>
      <c r="O138" s="132">
        <v>4</v>
      </c>
    </row>
    <row r="139" spans="1:15" x14ac:dyDescent="0.25">
      <c r="A139" s="131" t="s">
        <v>440</v>
      </c>
      <c r="B139" s="132">
        <v>75</v>
      </c>
      <c r="C139" s="155">
        <f t="shared" si="2"/>
        <v>25</v>
      </c>
      <c r="E139" s="131" t="s">
        <v>88</v>
      </c>
      <c r="F139" s="132">
        <v>25</v>
      </c>
      <c r="H139" s="131"/>
      <c r="I139" s="131" t="s">
        <v>103</v>
      </c>
      <c r="J139" s="132">
        <v>1</v>
      </c>
      <c r="K139" s="132">
        <v>1</v>
      </c>
      <c r="L139" s="132">
        <v>1</v>
      </c>
      <c r="M139" s="132">
        <v>1</v>
      </c>
      <c r="N139" s="132">
        <v>1</v>
      </c>
      <c r="O139" s="132">
        <v>5</v>
      </c>
    </row>
    <row r="140" spans="1:15" x14ac:dyDescent="0.25">
      <c r="A140" s="131" t="s">
        <v>438</v>
      </c>
      <c r="B140" s="132">
        <v>75</v>
      </c>
      <c r="C140" s="155">
        <f t="shared" si="2"/>
        <v>25</v>
      </c>
      <c r="E140" s="131" t="s">
        <v>9</v>
      </c>
      <c r="F140" s="132">
        <v>131</v>
      </c>
      <c r="H140" s="131"/>
      <c r="I140" s="131" t="s">
        <v>440</v>
      </c>
      <c r="J140" s="132">
        <v>1</v>
      </c>
      <c r="K140" s="132">
        <v>1</v>
      </c>
      <c r="L140" s="132">
        <v>1</v>
      </c>
      <c r="M140" s="132">
        <v>1</v>
      </c>
      <c r="N140" s="132">
        <v>1</v>
      </c>
      <c r="O140" s="132">
        <v>5</v>
      </c>
    </row>
    <row r="141" spans="1:15" x14ac:dyDescent="0.25">
      <c r="A141" s="131" t="s">
        <v>423</v>
      </c>
      <c r="B141" s="132">
        <v>25</v>
      </c>
      <c r="C141" s="155">
        <f t="shared" si="2"/>
        <v>8.3333333333333339</v>
      </c>
      <c r="E141" s="131" t="s">
        <v>49</v>
      </c>
      <c r="F141" s="132">
        <v>29</v>
      </c>
      <c r="H141" s="131"/>
      <c r="I141" s="131" t="s">
        <v>438</v>
      </c>
      <c r="J141" s="132">
        <v>1</v>
      </c>
      <c r="K141" s="132">
        <v>1</v>
      </c>
      <c r="L141" s="132">
        <v>1</v>
      </c>
      <c r="M141" s="132">
        <v>1</v>
      </c>
      <c r="N141" s="132">
        <v>1</v>
      </c>
      <c r="O141" s="132">
        <v>5</v>
      </c>
    </row>
    <row r="142" spans="1:15" x14ac:dyDescent="0.25">
      <c r="A142" s="131" t="s">
        <v>47</v>
      </c>
      <c r="B142" s="132">
        <v>200</v>
      </c>
      <c r="C142" s="155">
        <f t="shared" si="2"/>
        <v>66.666666666666671</v>
      </c>
      <c r="E142" s="131" t="s">
        <v>90</v>
      </c>
      <c r="F142" s="132">
        <v>53</v>
      </c>
      <c r="H142" s="131"/>
      <c r="I142" s="131" t="s">
        <v>423</v>
      </c>
      <c r="J142" s="132">
        <v>1</v>
      </c>
      <c r="K142" s="132">
        <v>1</v>
      </c>
      <c r="L142" s="132">
        <v>1</v>
      </c>
      <c r="M142" s="132">
        <v>1</v>
      </c>
      <c r="N142" s="132">
        <v>1</v>
      </c>
      <c r="O142" s="132">
        <v>5</v>
      </c>
    </row>
    <row r="143" spans="1:15" x14ac:dyDescent="0.25">
      <c r="A143" s="131" t="s">
        <v>88</v>
      </c>
      <c r="B143" s="132">
        <v>76</v>
      </c>
      <c r="C143" s="155">
        <f t="shared" si="2"/>
        <v>25.333333333333332</v>
      </c>
      <c r="E143" s="131" t="s">
        <v>89</v>
      </c>
      <c r="F143" s="132">
        <v>81</v>
      </c>
      <c r="H143" s="131"/>
      <c r="I143" s="131" t="s">
        <v>47</v>
      </c>
      <c r="J143" s="132">
        <v>1</v>
      </c>
      <c r="K143" s="132">
        <v>1</v>
      </c>
      <c r="L143" s="132">
        <v>1</v>
      </c>
      <c r="M143" s="132">
        <v>1</v>
      </c>
      <c r="N143" s="132"/>
      <c r="O143" s="132">
        <v>4</v>
      </c>
    </row>
    <row r="144" spans="1:15" x14ac:dyDescent="0.25">
      <c r="A144" s="131" t="s">
        <v>9</v>
      </c>
      <c r="B144" s="132">
        <v>77</v>
      </c>
      <c r="C144" s="155">
        <f t="shared" si="2"/>
        <v>25.666666666666668</v>
      </c>
      <c r="E144" s="131" t="s">
        <v>92</v>
      </c>
      <c r="F144" s="132">
        <v>26</v>
      </c>
      <c r="H144" s="131"/>
      <c r="I144" s="131" t="s">
        <v>88</v>
      </c>
      <c r="J144" s="132"/>
      <c r="K144" s="132">
        <v>1</v>
      </c>
      <c r="L144" s="132">
        <v>1</v>
      </c>
      <c r="M144" s="132">
        <v>1</v>
      </c>
      <c r="N144" s="132">
        <v>1</v>
      </c>
      <c r="O144" s="132">
        <v>4</v>
      </c>
    </row>
    <row r="145" spans="1:15" x14ac:dyDescent="0.25">
      <c r="A145" s="131" t="s">
        <v>49</v>
      </c>
      <c r="B145" s="132">
        <v>100</v>
      </c>
      <c r="C145" s="155">
        <f t="shared" si="2"/>
        <v>33.333333333333336</v>
      </c>
      <c r="E145" s="131" t="s">
        <v>125</v>
      </c>
      <c r="F145" s="132">
        <v>121</v>
      </c>
      <c r="H145" s="131"/>
      <c r="I145" s="131" t="s">
        <v>9</v>
      </c>
      <c r="J145" s="132">
        <v>1</v>
      </c>
      <c r="K145" s="132">
        <v>1</v>
      </c>
      <c r="L145" s="132">
        <v>1</v>
      </c>
      <c r="M145" s="132">
        <v>1</v>
      </c>
      <c r="N145" s="132">
        <v>1</v>
      </c>
      <c r="O145" s="132">
        <v>5</v>
      </c>
    </row>
    <row r="146" spans="1:15" x14ac:dyDescent="0.25">
      <c r="A146" s="131" t="s">
        <v>90</v>
      </c>
      <c r="B146" s="132">
        <v>150</v>
      </c>
      <c r="C146" s="155">
        <f t="shared" si="2"/>
        <v>50</v>
      </c>
      <c r="E146" s="131" t="s">
        <v>124</v>
      </c>
      <c r="F146" s="132">
        <v>10</v>
      </c>
      <c r="H146" s="131"/>
      <c r="I146" s="131" t="s">
        <v>49</v>
      </c>
      <c r="J146" s="132">
        <v>1</v>
      </c>
      <c r="K146" s="132">
        <v>1</v>
      </c>
      <c r="L146" s="132">
        <v>1</v>
      </c>
      <c r="M146" s="132">
        <v>1</v>
      </c>
      <c r="N146" s="132"/>
      <c r="O146" s="132">
        <v>4</v>
      </c>
    </row>
    <row r="147" spans="1:15" x14ac:dyDescent="0.25">
      <c r="A147" s="131" t="s">
        <v>89</v>
      </c>
      <c r="B147" s="132">
        <v>101</v>
      </c>
      <c r="C147" s="155">
        <f t="shared" si="2"/>
        <v>33.666666666666664</v>
      </c>
      <c r="E147" s="131" t="s">
        <v>50</v>
      </c>
      <c r="F147" s="132">
        <v>39</v>
      </c>
      <c r="H147" s="131"/>
      <c r="I147" s="131" t="s">
        <v>90</v>
      </c>
      <c r="J147" s="132">
        <v>1</v>
      </c>
      <c r="K147" s="132">
        <v>1</v>
      </c>
      <c r="L147" s="132">
        <v>1</v>
      </c>
      <c r="M147" s="132">
        <v>1</v>
      </c>
      <c r="N147" s="132">
        <v>1</v>
      </c>
      <c r="O147" s="132">
        <v>5</v>
      </c>
    </row>
    <row r="148" spans="1:15" x14ac:dyDescent="0.25">
      <c r="A148" s="131" t="s">
        <v>92</v>
      </c>
      <c r="B148" s="132">
        <v>101</v>
      </c>
      <c r="C148" s="155">
        <f t="shared" si="2"/>
        <v>33.666666666666664</v>
      </c>
      <c r="E148" s="131" t="s">
        <v>91</v>
      </c>
      <c r="F148" s="132">
        <v>55</v>
      </c>
      <c r="H148" s="131"/>
      <c r="I148" s="131" t="s">
        <v>89</v>
      </c>
      <c r="J148" s="132">
        <v>1</v>
      </c>
      <c r="K148" s="132">
        <v>1</v>
      </c>
      <c r="L148" s="132">
        <v>1</v>
      </c>
      <c r="M148" s="132">
        <v>1</v>
      </c>
      <c r="N148" s="132">
        <v>1</v>
      </c>
      <c r="O148" s="132">
        <v>5</v>
      </c>
    </row>
    <row r="149" spans="1:15" x14ac:dyDescent="0.25">
      <c r="A149" s="131" t="s">
        <v>125</v>
      </c>
      <c r="B149" s="132">
        <v>100</v>
      </c>
      <c r="C149" s="155">
        <f t="shared" si="2"/>
        <v>33.333333333333336</v>
      </c>
      <c r="E149" s="131" t="s">
        <v>415</v>
      </c>
      <c r="F149" s="132">
        <v>22</v>
      </c>
      <c r="H149" s="131"/>
      <c r="I149" s="131" t="s">
        <v>92</v>
      </c>
      <c r="J149" s="132">
        <v>1</v>
      </c>
      <c r="K149" s="132">
        <v>1</v>
      </c>
      <c r="L149" s="132">
        <v>1</v>
      </c>
      <c r="M149" s="132">
        <v>1</v>
      </c>
      <c r="N149" s="132"/>
      <c r="O149" s="132">
        <v>4</v>
      </c>
    </row>
    <row r="150" spans="1:15" x14ac:dyDescent="0.25">
      <c r="A150" s="131" t="s">
        <v>124</v>
      </c>
      <c r="B150" s="132">
        <v>1</v>
      </c>
      <c r="C150" s="155">
        <f t="shared" si="2"/>
        <v>0.33333333333333331</v>
      </c>
      <c r="E150" s="131" t="s">
        <v>48</v>
      </c>
      <c r="F150" s="132">
        <v>102</v>
      </c>
      <c r="H150" s="131"/>
      <c r="I150" s="131" t="s">
        <v>125</v>
      </c>
      <c r="J150" s="132">
        <v>1</v>
      </c>
      <c r="K150" s="132">
        <v>1</v>
      </c>
      <c r="L150" s="132">
        <v>1</v>
      </c>
      <c r="M150" s="132">
        <v>1</v>
      </c>
      <c r="N150" s="132">
        <v>1</v>
      </c>
      <c r="O150" s="132">
        <v>5</v>
      </c>
    </row>
    <row r="151" spans="1:15" x14ac:dyDescent="0.25">
      <c r="A151" s="131" t="s">
        <v>50</v>
      </c>
      <c r="B151" s="132">
        <v>125</v>
      </c>
      <c r="C151" s="155">
        <f t="shared" si="2"/>
        <v>41.666666666666664</v>
      </c>
      <c r="E151" s="131" t="s">
        <v>51</v>
      </c>
      <c r="F151" s="132">
        <v>109</v>
      </c>
      <c r="H151" s="131"/>
      <c r="I151" s="131" t="s">
        <v>124</v>
      </c>
      <c r="J151" s="132">
        <v>1</v>
      </c>
      <c r="K151" s="132">
        <v>1</v>
      </c>
      <c r="L151" s="132">
        <v>1</v>
      </c>
      <c r="M151" s="132">
        <v>1</v>
      </c>
      <c r="N151" s="132"/>
      <c r="O151" s="132">
        <v>4</v>
      </c>
    </row>
    <row r="152" spans="1:15" x14ac:dyDescent="0.25">
      <c r="A152" s="131" t="s">
        <v>91</v>
      </c>
      <c r="B152" s="132">
        <v>50</v>
      </c>
      <c r="C152" s="155">
        <f t="shared" si="2"/>
        <v>16.666666666666668</v>
      </c>
      <c r="E152" s="131" t="s">
        <v>104</v>
      </c>
      <c r="F152" s="132">
        <v>16</v>
      </c>
      <c r="H152" s="131"/>
      <c r="I152" s="131" t="s">
        <v>50</v>
      </c>
      <c r="J152" s="132">
        <v>1</v>
      </c>
      <c r="K152" s="132">
        <v>1</v>
      </c>
      <c r="L152" s="132">
        <v>1</v>
      </c>
      <c r="M152" s="132">
        <v>1</v>
      </c>
      <c r="N152" s="132">
        <v>1</v>
      </c>
      <c r="O152" s="132">
        <v>5</v>
      </c>
    </row>
    <row r="153" spans="1:15" x14ac:dyDescent="0.25">
      <c r="A153" s="131" t="s">
        <v>48</v>
      </c>
      <c r="B153" s="132">
        <v>125</v>
      </c>
      <c r="C153" s="155">
        <f t="shared" si="2"/>
        <v>41.666666666666664</v>
      </c>
      <c r="E153" s="131" t="s">
        <v>148</v>
      </c>
      <c r="F153" s="132">
        <v>1</v>
      </c>
      <c r="H153" s="131"/>
      <c r="I153" s="131" t="s">
        <v>91</v>
      </c>
      <c r="J153" s="132">
        <v>1</v>
      </c>
      <c r="K153" s="132">
        <v>1</v>
      </c>
      <c r="L153" s="132">
        <v>1</v>
      </c>
      <c r="M153" s="132">
        <v>1</v>
      </c>
      <c r="N153" s="132">
        <v>1</v>
      </c>
      <c r="O153" s="132">
        <v>5</v>
      </c>
    </row>
    <row r="154" spans="1:15" x14ac:dyDescent="0.25">
      <c r="A154" s="131" t="s">
        <v>51</v>
      </c>
      <c r="B154" s="132">
        <v>75</v>
      </c>
      <c r="C154" s="155">
        <f t="shared" si="2"/>
        <v>25</v>
      </c>
      <c r="E154" s="131" t="s">
        <v>398</v>
      </c>
      <c r="F154" s="132">
        <v>47</v>
      </c>
      <c r="H154" s="131"/>
      <c r="I154" s="131" t="s">
        <v>415</v>
      </c>
      <c r="J154" s="132">
        <v>1</v>
      </c>
      <c r="K154" s="132"/>
      <c r="L154" s="132"/>
      <c r="M154" s="132"/>
      <c r="N154" s="132"/>
      <c r="O154" s="132">
        <v>1</v>
      </c>
    </row>
    <row r="155" spans="1:15" x14ac:dyDescent="0.25">
      <c r="A155" s="131" t="s">
        <v>104</v>
      </c>
      <c r="B155" s="132">
        <v>125</v>
      </c>
      <c r="C155" s="155">
        <f t="shared" si="2"/>
        <v>41.666666666666664</v>
      </c>
      <c r="E155" s="131" t="s">
        <v>93</v>
      </c>
      <c r="F155" s="132">
        <v>41</v>
      </c>
      <c r="H155" s="131"/>
      <c r="I155" s="131" t="s">
        <v>48</v>
      </c>
      <c r="J155" s="132">
        <v>1</v>
      </c>
      <c r="K155" s="132">
        <v>1</v>
      </c>
      <c r="L155" s="132">
        <v>1</v>
      </c>
      <c r="M155" s="132">
        <v>1</v>
      </c>
      <c r="N155" s="132">
        <v>1</v>
      </c>
      <c r="O155" s="132">
        <v>5</v>
      </c>
    </row>
    <row r="156" spans="1:15" x14ac:dyDescent="0.25">
      <c r="A156" s="131" t="s">
        <v>148</v>
      </c>
      <c r="B156" s="132">
        <v>125</v>
      </c>
      <c r="C156" s="155">
        <f t="shared" si="2"/>
        <v>41.666666666666664</v>
      </c>
      <c r="E156" s="131" t="s">
        <v>94</v>
      </c>
      <c r="F156" s="132">
        <v>62</v>
      </c>
      <c r="H156" s="131"/>
      <c r="I156" s="131" t="s">
        <v>51</v>
      </c>
      <c r="J156" s="132">
        <v>1</v>
      </c>
      <c r="K156" s="132">
        <v>1</v>
      </c>
      <c r="L156" s="132">
        <v>1</v>
      </c>
      <c r="M156" s="132">
        <v>1</v>
      </c>
      <c r="N156" s="132">
        <v>1</v>
      </c>
      <c r="O156" s="132">
        <v>5</v>
      </c>
    </row>
    <row r="157" spans="1:15" x14ac:dyDescent="0.25">
      <c r="A157" s="131" t="s">
        <v>398</v>
      </c>
      <c r="B157" s="132">
        <v>0</v>
      </c>
      <c r="C157" s="155">
        <f t="shared" si="2"/>
        <v>0</v>
      </c>
      <c r="E157" s="131" t="s">
        <v>95</v>
      </c>
      <c r="F157" s="132">
        <v>49</v>
      </c>
      <c r="H157" s="131"/>
      <c r="I157" s="131" t="s">
        <v>104</v>
      </c>
      <c r="J157" s="132">
        <v>1</v>
      </c>
      <c r="K157" s="132">
        <v>1</v>
      </c>
      <c r="L157" s="132">
        <v>1</v>
      </c>
      <c r="M157" s="132">
        <v>1</v>
      </c>
      <c r="N157" s="132">
        <v>1</v>
      </c>
      <c r="O157" s="132">
        <v>5</v>
      </c>
    </row>
    <row r="158" spans="1:15" x14ac:dyDescent="0.25">
      <c r="A158" s="131" t="s">
        <v>93</v>
      </c>
      <c r="B158" s="132">
        <v>101</v>
      </c>
      <c r="C158" s="155">
        <f t="shared" si="2"/>
        <v>33.666666666666664</v>
      </c>
      <c r="E158" s="131" t="s">
        <v>44</v>
      </c>
      <c r="F158" s="132">
        <v>74</v>
      </c>
      <c r="H158" s="131"/>
      <c r="I158" s="131" t="s">
        <v>148</v>
      </c>
      <c r="J158" s="132">
        <v>1</v>
      </c>
      <c r="K158" s="132">
        <v>1</v>
      </c>
      <c r="L158" s="132">
        <v>1</v>
      </c>
      <c r="M158" s="132">
        <v>1</v>
      </c>
      <c r="N158" s="132"/>
      <c r="O158" s="132">
        <v>4</v>
      </c>
    </row>
    <row r="159" spans="1:15" x14ac:dyDescent="0.25">
      <c r="A159" s="131" t="s">
        <v>149</v>
      </c>
      <c r="B159" s="132">
        <v>75</v>
      </c>
      <c r="C159" s="155">
        <f t="shared" si="2"/>
        <v>25</v>
      </c>
      <c r="E159" s="131" t="s">
        <v>52</v>
      </c>
      <c r="F159" s="132">
        <v>97</v>
      </c>
      <c r="H159" s="131"/>
      <c r="I159" s="131" t="s">
        <v>398</v>
      </c>
      <c r="J159" s="132">
        <v>1</v>
      </c>
      <c r="K159" s="132">
        <v>1</v>
      </c>
      <c r="L159" s="132">
        <v>1</v>
      </c>
      <c r="M159" s="132">
        <v>1</v>
      </c>
      <c r="N159" s="132">
        <v>1</v>
      </c>
      <c r="O159" s="132">
        <v>5</v>
      </c>
    </row>
    <row r="160" spans="1:15" x14ac:dyDescent="0.25">
      <c r="A160" s="131" t="s">
        <v>94</v>
      </c>
      <c r="B160" s="132">
        <v>100</v>
      </c>
      <c r="C160" s="155">
        <f t="shared" si="2"/>
        <v>33.333333333333336</v>
      </c>
      <c r="E160" s="131" t="s">
        <v>53</v>
      </c>
      <c r="F160" s="132">
        <v>81</v>
      </c>
      <c r="H160" s="131"/>
      <c r="I160" s="131" t="s">
        <v>93</v>
      </c>
      <c r="J160" s="132">
        <v>1</v>
      </c>
      <c r="K160" s="132">
        <v>1</v>
      </c>
      <c r="L160" s="132">
        <v>1</v>
      </c>
      <c r="M160" s="132">
        <v>1</v>
      </c>
      <c r="N160" s="132"/>
      <c r="O160" s="132">
        <v>4</v>
      </c>
    </row>
    <row r="161" spans="1:15" x14ac:dyDescent="0.25">
      <c r="A161" s="131" t="s">
        <v>95</v>
      </c>
      <c r="B161" s="132">
        <v>77</v>
      </c>
      <c r="C161" s="155">
        <f t="shared" si="2"/>
        <v>25.666666666666668</v>
      </c>
      <c r="E161" s="131" t="s">
        <v>697</v>
      </c>
      <c r="F161" s="132">
        <v>7269</v>
      </c>
      <c r="H161" s="131"/>
      <c r="I161" s="131" t="s">
        <v>149</v>
      </c>
      <c r="J161" s="132"/>
      <c r="K161" s="132">
        <v>1</v>
      </c>
      <c r="L161" s="132">
        <v>1</v>
      </c>
      <c r="M161" s="132">
        <v>1</v>
      </c>
      <c r="N161" s="132"/>
      <c r="O161" s="132">
        <v>3</v>
      </c>
    </row>
    <row r="162" spans="1:15" x14ac:dyDescent="0.25">
      <c r="A162" s="131" t="s">
        <v>44</v>
      </c>
      <c r="B162" s="132">
        <v>100</v>
      </c>
      <c r="C162" s="155">
        <f t="shared" si="2"/>
        <v>33.333333333333336</v>
      </c>
      <c r="H162" s="131"/>
      <c r="I162" s="131" t="s">
        <v>94</v>
      </c>
      <c r="J162" s="132">
        <v>1</v>
      </c>
      <c r="K162" s="132">
        <v>1</v>
      </c>
      <c r="L162" s="132">
        <v>1</v>
      </c>
      <c r="M162" s="132">
        <v>1</v>
      </c>
      <c r="N162" s="132">
        <v>1</v>
      </c>
      <c r="O162" s="132">
        <v>5</v>
      </c>
    </row>
    <row r="163" spans="1:15" x14ac:dyDescent="0.25">
      <c r="A163" s="131" t="s">
        <v>52</v>
      </c>
      <c r="B163" s="132">
        <v>101</v>
      </c>
      <c r="C163" s="155">
        <f t="shared" si="2"/>
        <v>33.666666666666664</v>
      </c>
      <c r="H163" s="131"/>
      <c r="I163" s="131" t="s">
        <v>95</v>
      </c>
      <c r="J163" s="132">
        <v>1</v>
      </c>
      <c r="K163" s="132">
        <v>1</v>
      </c>
      <c r="L163" s="132">
        <v>1</v>
      </c>
      <c r="M163" s="132">
        <v>1</v>
      </c>
      <c r="N163" s="132"/>
      <c r="O163" s="132">
        <v>4</v>
      </c>
    </row>
    <row r="164" spans="1:15" x14ac:dyDescent="0.25">
      <c r="A164" s="131" t="s">
        <v>53</v>
      </c>
      <c r="B164" s="132">
        <v>125</v>
      </c>
      <c r="C164" s="155">
        <f t="shared" si="2"/>
        <v>41.666666666666664</v>
      </c>
      <c r="H164" s="131"/>
      <c r="I164" s="131" t="s">
        <v>44</v>
      </c>
      <c r="J164" s="132">
        <v>1</v>
      </c>
      <c r="K164" s="132">
        <v>1</v>
      </c>
      <c r="L164" s="132">
        <v>1</v>
      </c>
      <c r="M164" s="132">
        <v>1</v>
      </c>
      <c r="N164" s="132">
        <v>1</v>
      </c>
      <c r="O164" s="132">
        <v>5</v>
      </c>
    </row>
    <row r="165" spans="1:15" x14ac:dyDescent="0.25">
      <c r="A165" s="131" t="s">
        <v>697</v>
      </c>
      <c r="B165" s="132">
        <v>13959</v>
      </c>
      <c r="C165" s="155">
        <f t="shared" si="2"/>
        <v>4653</v>
      </c>
      <c r="H165" s="153"/>
      <c r="I165" s="131" t="s">
        <v>52</v>
      </c>
      <c r="J165" s="132">
        <v>1</v>
      </c>
      <c r="K165" s="132">
        <v>1</v>
      </c>
      <c r="L165" s="132">
        <v>1</v>
      </c>
      <c r="M165" s="132">
        <v>1</v>
      </c>
      <c r="N165" s="132">
        <v>1</v>
      </c>
      <c r="O165" s="132">
        <v>5</v>
      </c>
    </row>
    <row r="166" spans="1:15" x14ac:dyDescent="0.25">
      <c r="C166">
        <f t="shared" ref="C166:C167" si="3">B166/5</f>
        <v>0</v>
      </c>
      <c r="I166" s="131" t="s">
        <v>53</v>
      </c>
      <c r="J166" s="132">
        <v>1</v>
      </c>
      <c r="K166" s="132">
        <v>1</v>
      </c>
      <c r="L166" s="132">
        <v>1</v>
      </c>
      <c r="M166" s="132">
        <v>1</v>
      </c>
      <c r="N166" s="132">
        <v>1</v>
      </c>
      <c r="O166" s="132">
        <v>5</v>
      </c>
    </row>
    <row r="167" spans="1:15" x14ac:dyDescent="0.25">
      <c r="C167">
        <f t="shared" si="3"/>
        <v>0</v>
      </c>
      <c r="I167" s="131" t="s">
        <v>697</v>
      </c>
      <c r="J167" s="132">
        <v>152</v>
      </c>
      <c r="K167" s="132">
        <v>160</v>
      </c>
      <c r="L167" s="132">
        <v>160</v>
      </c>
      <c r="M167" s="132">
        <v>160</v>
      </c>
      <c r="N167" s="132">
        <v>103</v>
      </c>
      <c r="O167" s="132">
        <v>735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E99CB-A3F3-4BE4-9832-01131ADAE0CB}">
  <dimension ref="A1:L167"/>
  <sheetViews>
    <sheetView topLeftCell="A150" workbookViewId="0">
      <selection activeCell="J16" sqref="J16"/>
    </sheetView>
  </sheetViews>
  <sheetFormatPr defaultRowHeight="15" x14ac:dyDescent="0.25"/>
  <cols>
    <col min="1" max="1" width="13.140625" bestFit="1" customWidth="1"/>
    <col min="2" max="2" width="25" bestFit="1" customWidth="1"/>
    <col min="3" max="3" width="35.5703125" customWidth="1"/>
    <col min="4" max="4" width="9" customWidth="1"/>
    <col min="5" max="5" width="13.140625" bestFit="1" customWidth="1"/>
    <col min="6" max="6" width="25" bestFit="1" customWidth="1"/>
    <col min="7" max="7" width="7.140625" customWidth="1"/>
    <col min="8" max="8" width="24.42578125" customWidth="1"/>
    <col min="10" max="10" width="26" customWidth="1"/>
  </cols>
  <sheetData>
    <row r="1" spans="1:12" x14ac:dyDescent="0.25">
      <c r="A1" s="566" t="s">
        <v>763</v>
      </c>
      <c r="B1" s="566"/>
      <c r="C1" s="566"/>
      <c r="E1" s="566" t="s">
        <v>764</v>
      </c>
      <c r="F1" s="566"/>
      <c r="H1" s="253" t="s">
        <v>766</v>
      </c>
      <c r="J1" s="156" t="s">
        <v>767</v>
      </c>
    </row>
    <row r="2" spans="1:12" x14ac:dyDescent="0.25">
      <c r="A2" t="s">
        <v>688</v>
      </c>
      <c r="B2" t="s">
        <v>698</v>
      </c>
      <c r="E2" t="s">
        <v>688</v>
      </c>
      <c r="F2" t="s">
        <v>698</v>
      </c>
      <c r="H2" s="254"/>
    </row>
    <row r="3" spans="1:12" x14ac:dyDescent="0.25">
      <c r="H3" s="254"/>
    </row>
    <row r="4" spans="1:12" x14ac:dyDescent="0.25">
      <c r="A4" s="158" t="s">
        <v>696</v>
      </c>
      <c r="B4" s="158" t="s">
        <v>761</v>
      </c>
      <c r="C4" s="152" t="s">
        <v>814</v>
      </c>
      <c r="E4" s="158" t="s">
        <v>696</v>
      </c>
      <c r="F4" s="158" t="s">
        <v>761</v>
      </c>
      <c r="H4" s="255" t="s">
        <v>765</v>
      </c>
      <c r="J4" s="158" t="s">
        <v>765</v>
      </c>
    </row>
    <row r="5" spans="1:12" x14ac:dyDescent="0.25">
      <c r="A5" t="s">
        <v>16</v>
      </c>
      <c r="B5">
        <v>175</v>
      </c>
      <c r="C5" s="155">
        <f t="shared" ref="C5:C36" si="0">B5/3</f>
        <v>58.333333333333336</v>
      </c>
      <c r="E5" t="s">
        <v>16</v>
      </c>
      <c r="F5">
        <v>110</v>
      </c>
      <c r="H5" s="256">
        <f>(C5+F5)/3</f>
        <v>56.111111111111114</v>
      </c>
      <c r="J5">
        <f t="shared" ref="J5:J36" si="1">(B5+F5)/5</f>
        <v>57</v>
      </c>
      <c r="L5" s="155">
        <f>H5-J5</f>
        <v>-0.88888888888888573</v>
      </c>
    </row>
    <row r="6" spans="1:12" x14ac:dyDescent="0.25">
      <c r="A6" t="s">
        <v>18</v>
      </c>
      <c r="B6">
        <v>150</v>
      </c>
      <c r="C6" s="155">
        <f t="shared" si="0"/>
        <v>50</v>
      </c>
      <c r="E6" t="s">
        <v>18</v>
      </c>
      <c r="F6">
        <v>134</v>
      </c>
      <c r="H6" s="256">
        <f>(C6+F6)/3</f>
        <v>61.333333333333336</v>
      </c>
      <c r="J6">
        <f t="shared" si="1"/>
        <v>56.8</v>
      </c>
      <c r="L6" s="155">
        <f t="shared" ref="L6:L69" si="2">H6-J6</f>
        <v>4.5333333333333385</v>
      </c>
    </row>
    <row r="7" spans="1:12" x14ac:dyDescent="0.25">
      <c r="A7" t="s">
        <v>19</v>
      </c>
      <c r="B7">
        <v>175</v>
      </c>
      <c r="C7" s="155">
        <f t="shared" si="0"/>
        <v>58.333333333333336</v>
      </c>
      <c r="E7" t="s">
        <v>19</v>
      </c>
      <c r="F7">
        <v>104</v>
      </c>
      <c r="H7" s="256">
        <f t="shared" ref="H7:H70" si="3">(C7+F7)/3</f>
        <v>54.111111111111114</v>
      </c>
      <c r="J7">
        <f t="shared" si="1"/>
        <v>55.8</v>
      </c>
      <c r="L7" s="155">
        <f t="shared" si="2"/>
        <v>-1.6888888888888829</v>
      </c>
    </row>
    <row r="8" spans="1:12" x14ac:dyDescent="0.25">
      <c r="A8" t="s">
        <v>102</v>
      </c>
      <c r="B8">
        <v>225</v>
      </c>
      <c r="C8" s="155">
        <f t="shared" si="0"/>
        <v>75</v>
      </c>
      <c r="E8" t="s">
        <v>102</v>
      </c>
      <c r="F8">
        <v>44</v>
      </c>
      <c r="H8" s="256">
        <f t="shared" si="3"/>
        <v>39.666666666666664</v>
      </c>
      <c r="J8">
        <f t="shared" si="1"/>
        <v>53.8</v>
      </c>
      <c r="L8" s="155">
        <f t="shared" si="2"/>
        <v>-14.133333333333333</v>
      </c>
    </row>
    <row r="9" spans="1:12" x14ac:dyDescent="0.25">
      <c r="A9" t="s">
        <v>67</v>
      </c>
      <c r="B9">
        <v>200</v>
      </c>
      <c r="C9" s="155">
        <f t="shared" si="0"/>
        <v>66.666666666666671</v>
      </c>
      <c r="E9" t="s">
        <v>67</v>
      </c>
      <c r="F9">
        <v>55</v>
      </c>
      <c r="H9" s="256">
        <f t="shared" si="3"/>
        <v>40.555555555555557</v>
      </c>
      <c r="J9">
        <f t="shared" si="1"/>
        <v>51</v>
      </c>
      <c r="L9" s="155">
        <f t="shared" si="2"/>
        <v>-10.444444444444443</v>
      </c>
    </row>
    <row r="10" spans="1:12" x14ac:dyDescent="0.25">
      <c r="A10" t="s">
        <v>79</v>
      </c>
      <c r="B10">
        <v>200</v>
      </c>
      <c r="C10" s="155">
        <f t="shared" si="0"/>
        <v>66.666666666666671</v>
      </c>
      <c r="E10" t="s">
        <v>79</v>
      </c>
      <c r="F10">
        <v>51</v>
      </c>
      <c r="H10" s="256">
        <f t="shared" si="3"/>
        <v>39.222222222222221</v>
      </c>
      <c r="J10">
        <f t="shared" si="1"/>
        <v>50.2</v>
      </c>
      <c r="L10" s="155">
        <f t="shared" si="2"/>
        <v>-10.977777777777781</v>
      </c>
    </row>
    <row r="11" spans="1:12" x14ac:dyDescent="0.25">
      <c r="A11" t="s">
        <v>0</v>
      </c>
      <c r="B11">
        <v>200</v>
      </c>
      <c r="C11" s="155">
        <f t="shared" si="0"/>
        <v>66.666666666666671</v>
      </c>
      <c r="E11" t="s">
        <v>0</v>
      </c>
      <c r="F11">
        <v>48</v>
      </c>
      <c r="H11" s="256">
        <f t="shared" si="3"/>
        <v>38.222222222222221</v>
      </c>
      <c r="J11">
        <f t="shared" si="1"/>
        <v>49.6</v>
      </c>
      <c r="L11" s="155">
        <f t="shared" si="2"/>
        <v>-11.37777777777778</v>
      </c>
    </row>
    <row r="12" spans="1:12" x14ac:dyDescent="0.25">
      <c r="A12" t="s">
        <v>6</v>
      </c>
      <c r="B12">
        <v>151</v>
      </c>
      <c r="C12" s="155">
        <f t="shared" si="0"/>
        <v>50.333333333333336</v>
      </c>
      <c r="E12" t="s">
        <v>6</v>
      </c>
      <c r="F12">
        <v>87</v>
      </c>
      <c r="H12" s="256">
        <f t="shared" si="3"/>
        <v>45.777777777777779</v>
      </c>
      <c r="J12">
        <f t="shared" si="1"/>
        <v>47.6</v>
      </c>
      <c r="L12" s="155">
        <f t="shared" si="2"/>
        <v>-1.8222222222222229</v>
      </c>
    </row>
    <row r="13" spans="1:12" x14ac:dyDescent="0.25">
      <c r="A13" t="s">
        <v>24</v>
      </c>
      <c r="B13">
        <v>150</v>
      </c>
      <c r="C13" s="155">
        <f t="shared" si="0"/>
        <v>50</v>
      </c>
      <c r="E13" t="s">
        <v>24</v>
      </c>
      <c r="F13">
        <v>83</v>
      </c>
      <c r="H13" s="256">
        <f t="shared" si="3"/>
        <v>44.333333333333336</v>
      </c>
      <c r="J13">
        <f t="shared" si="1"/>
        <v>46.6</v>
      </c>
      <c r="L13" s="155">
        <f t="shared" si="2"/>
        <v>-2.2666666666666657</v>
      </c>
    </row>
    <row r="14" spans="1:12" x14ac:dyDescent="0.25">
      <c r="A14" t="s">
        <v>82</v>
      </c>
      <c r="B14">
        <v>150</v>
      </c>
      <c r="C14" s="155">
        <f t="shared" si="0"/>
        <v>50</v>
      </c>
      <c r="E14" t="s">
        <v>82</v>
      </c>
      <c r="F14">
        <v>81</v>
      </c>
      <c r="H14" s="256">
        <f t="shared" si="3"/>
        <v>43.666666666666664</v>
      </c>
      <c r="J14">
        <f t="shared" si="1"/>
        <v>46.2</v>
      </c>
      <c r="L14" s="155">
        <f t="shared" si="2"/>
        <v>-2.5333333333333385</v>
      </c>
    </row>
    <row r="15" spans="1:12" x14ac:dyDescent="0.25">
      <c r="A15" t="s">
        <v>48</v>
      </c>
      <c r="B15">
        <v>125</v>
      </c>
      <c r="C15" s="155">
        <f t="shared" si="0"/>
        <v>41.666666666666664</v>
      </c>
      <c r="E15" t="s">
        <v>48</v>
      </c>
      <c r="F15">
        <v>102</v>
      </c>
      <c r="H15" s="256">
        <f t="shared" si="3"/>
        <v>47.888888888888886</v>
      </c>
      <c r="J15">
        <f t="shared" si="1"/>
        <v>45.4</v>
      </c>
      <c r="L15" s="155">
        <f t="shared" si="2"/>
        <v>2.4888888888888872</v>
      </c>
    </row>
    <row r="16" spans="1:12" x14ac:dyDescent="0.25">
      <c r="A16" t="s">
        <v>125</v>
      </c>
      <c r="B16">
        <v>100</v>
      </c>
      <c r="C16" s="155">
        <f t="shared" si="0"/>
        <v>33.333333333333336</v>
      </c>
      <c r="E16" t="s">
        <v>125</v>
      </c>
      <c r="F16">
        <v>121</v>
      </c>
      <c r="H16" s="256">
        <f t="shared" si="3"/>
        <v>51.44444444444445</v>
      </c>
      <c r="J16">
        <f t="shared" si="1"/>
        <v>44.2</v>
      </c>
      <c r="L16" s="155">
        <f t="shared" si="2"/>
        <v>7.2444444444444471</v>
      </c>
    </row>
    <row r="17" spans="1:12" x14ac:dyDescent="0.25">
      <c r="A17" t="s">
        <v>47</v>
      </c>
      <c r="B17">
        <v>200</v>
      </c>
      <c r="C17" s="155">
        <f t="shared" si="0"/>
        <v>66.666666666666671</v>
      </c>
      <c r="E17" t="s">
        <v>47</v>
      </c>
      <c r="F17">
        <v>20</v>
      </c>
      <c r="H17" s="256">
        <f t="shared" si="3"/>
        <v>28.888888888888889</v>
      </c>
      <c r="J17">
        <f t="shared" si="1"/>
        <v>44</v>
      </c>
      <c r="L17" s="155">
        <f t="shared" si="2"/>
        <v>-15.111111111111111</v>
      </c>
    </row>
    <row r="18" spans="1:12" x14ac:dyDescent="0.25">
      <c r="A18" t="s">
        <v>69</v>
      </c>
      <c r="B18">
        <v>175</v>
      </c>
      <c r="C18" s="155">
        <f t="shared" si="0"/>
        <v>58.333333333333336</v>
      </c>
      <c r="E18" t="s">
        <v>69</v>
      </c>
      <c r="F18">
        <v>41</v>
      </c>
      <c r="H18" s="256">
        <f t="shared" si="3"/>
        <v>33.111111111111114</v>
      </c>
      <c r="J18">
        <f t="shared" si="1"/>
        <v>43.2</v>
      </c>
      <c r="L18" s="155">
        <f t="shared" si="2"/>
        <v>-10.088888888888889</v>
      </c>
    </row>
    <row r="19" spans="1:12" x14ac:dyDescent="0.25">
      <c r="A19" t="s">
        <v>74</v>
      </c>
      <c r="B19">
        <v>150</v>
      </c>
      <c r="C19" s="155">
        <f t="shared" si="0"/>
        <v>50</v>
      </c>
      <c r="E19" t="s">
        <v>74</v>
      </c>
      <c r="F19">
        <v>58</v>
      </c>
      <c r="H19" s="256">
        <f t="shared" si="3"/>
        <v>36</v>
      </c>
      <c r="J19">
        <f t="shared" si="1"/>
        <v>41.6</v>
      </c>
      <c r="L19" s="155">
        <f t="shared" si="2"/>
        <v>-5.6000000000000014</v>
      </c>
    </row>
    <row r="20" spans="1:12" x14ac:dyDescent="0.25">
      <c r="A20" t="s">
        <v>26</v>
      </c>
      <c r="B20">
        <v>126</v>
      </c>
      <c r="C20" s="155">
        <f t="shared" si="0"/>
        <v>42</v>
      </c>
      <c r="E20" t="s">
        <v>26</v>
      </c>
      <c r="F20">
        <v>82</v>
      </c>
      <c r="H20" s="256">
        <f t="shared" si="3"/>
        <v>41.333333333333336</v>
      </c>
      <c r="J20">
        <f t="shared" si="1"/>
        <v>41.6</v>
      </c>
      <c r="L20" s="155">
        <f t="shared" si="2"/>
        <v>-0.26666666666666572</v>
      </c>
    </row>
    <row r="21" spans="1:12" x14ac:dyDescent="0.25">
      <c r="A21" t="s">
        <v>9</v>
      </c>
      <c r="B21">
        <v>77</v>
      </c>
      <c r="C21" s="155">
        <f t="shared" si="0"/>
        <v>25.666666666666668</v>
      </c>
      <c r="E21" t="s">
        <v>9</v>
      </c>
      <c r="F21">
        <v>131</v>
      </c>
      <c r="H21" s="256">
        <f t="shared" si="3"/>
        <v>52.222222222222221</v>
      </c>
      <c r="J21">
        <f t="shared" si="1"/>
        <v>41.6</v>
      </c>
      <c r="L21" s="155">
        <f t="shared" si="2"/>
        <v>10.62222222222222</v>
      </c>
    </row>
    <row r="22" spans="1:12" x14ac:dyDescent="0.25">
      <c r="A22" t="s">
        <v>58</v>
      </c>
      <c r="B22">
        <v>125</v>
      </c>
      <c r="C22" s="155">
        <f t="shared" si="0"/>
        <v>41.666666666666664</v>
      </c>
      <c r="E22" t="s">
        <v>58</v>
      </c>
      <c r="F22">
        <v>81</v>
      </c>
      <c r="H22" s="256">
        <f t="shared" si="3"/>
        <v>40.888888888888886</v>
      </c>
      <c r="J22">
        <f t="shared" si="1"/>
        <v>41.2</v>
      </c>
      <c r="L22" s="155">
        <f t="shared" si="2"/>
        <v>-0.31111111111111711</v>
      </c>
    </row>
    <row r="23" spans="1:12" x14ac:dyDescent="0.25">
      <c r="A23" t="s">
        <v>8</v>
      </c>
      <c r="B23">
        <v>126</v>
      </c>
      <c r="C23" s="155">
        <f t="shared" si="0"/>
        <v>42</v>
      </c>
      <c r="E23" t="s">
        <v>8</v>
      </c>
      <c r="F23">
        <v>80</v>
      </c>
      <c r="H23" s="256">
        <f t="shared" si="3"/>
        <v>40.666666666666664</v>
      </c>
      <c r="J23">
        <f t="shared" si="1"/>
        <v>41.2</v>
      </c>
      <c r="L23" s="155">
        <f t="shared" si="2"/>
        <v>-0.53333333333333854</v>
      </c>
    </row>
    <row r="24" spans="1:12" x14ac:dyDescent="0.25">
      <c r="A24" t="s">
        <v>53</v>
      </c>
      <c r="B24">
        <v>125</v>
      </c>
      <c r="C24" s="155">
        <f t="shared" si="0"/>
        <v>41.666666666666664</v>
      </c>
      <c r="E24" t="s">
        <v>53</v>
      </c>
      <c r="F24">
        <v>81</v>
      </c>
      <c r="H24" s="256">
        <f t="shared" si="3"/>
        <v>40.888888888888886</v>
      </c>
      <c r="J24">
        <f t="shared" si="1"/>
        <v>41.2</v>
      </c>
      <c r="L24" s="155">
        <f t="shared" si="2"/>
        <v>-0.31111111111111711</v>
      </c>
    </row>
    <row r="25" spans="1:12" x14ac:dyDescent="0.25">
      <c r="A25" t="s">
        <v>115</v>
      </c>
      <c r="B25">
        <v>126</v>
      </c>
      <c r="C25" s="155">
        <f t="shared" si="0"/>
        <v>42</v>
      </c>
      <c r="E25" t="s">
        <v>115</v>
      </c>
      <c r="F25">
        <v>79</v>
      </c>
      <c r="H25" s="256">
        <f t="shared" si="3"/>
        <v>40.333333333333336</v>
      </c>
      <c r="J25">
        <f t="shared" si="1"/>
        <v>41</v>
      </c>
      <c r="L25" s="155">
        <f t="shared" si="2"/>
        <v>-0.6666666666666643</v>
      </c>
    </row>
    <row r="26" spans="1:12" x14ac:dyDescent="0.25">
      <c r="A26" t="s">
        <v>90</v>
      </c>
      <c r="B26">
        <v>150</v>
      </c>
      <c r="C26" s="155">
        <f t="shared" si="0"/>
        <v>50</v>
      </c>
      <c r="E26" t="s">
        <v>90</v>
      </c>
      <c r="F26">
        <v>53</v>
      </c>
      <c r="H26" s="256">
        <f t="shared" si="3"/>
        <v>34.333333333333336</v>
      </c>
      <c r="J26">
        <f t="shared" si="1"/>
        <v>40.6</v>
      </c>
      <c r="L26" s="155">
        <f t="shared" si="2"/>
        <v>-6.2666666666666657</v>
      </c>
    </row>
    <row r="27" spans="1:12" x14ac:dyDescent="0.25">
      <c r="A27" t="s">
        <v>57</v>
      </c>
      <c r="B27">
        <v>200</v>
      </c>
      <c r="C27" s="155">
        <f t="shared" si="0"/>
        <v>66.666666666666671</v>
      </c>
      <c r="H27" s="256">
        <f t="shared" si="3"/>
        <v>22.222222222222225</v>
      </c>
      <c r="J27">
        <f t="shared" si="1"/>
        <v>40</v>
      </c>
      <c r="L27" s="155">
        <f t="shared" si="2"/>
        <v>-17.777777777777775</v>
      </c>
    </row>
    <row r="28" spans="1:12" x14ac:dyDescent="0.25">
      <c r="A28" t="s">
        <v>52</v>
      </c>
      <c r="B28">
        <v>101</v>
      </c>
      <c r="C28" s="155">
        <f t="shared" si="0"/>
        <v>33.666666666666664</v>
      </c>
      <c r="E28" t="s">
        <v>52</v>
      </c>
      <c r="F28">
        <v>97</v>
      </c>
      <c r="H28" s="256">
        <f t="shared" si="3"/>
        <v>43.55555555555555</v>
      </c>
      <c r="J28">
        <f t="shared" si="1"/>
        <v>39.6</v>
      </c>
      <c r="L28" s="155">
        <f t="shared" si="2"/>
        <v>3.9555555555555486</v>
      </c>
    </row>
    <row r="29" spans="1:12" x14ac:dyDescent="0.25">
      <c r="A29" t="s">
        <v>15</v>
      </c>
      <c r="B29">
        <v>126</v>
      </c>
      <c r="C29" s="155">
        <f t="shared" si="0"/>
        <v>42</v>
      </c>
      <c r="E29" t="s">
        <v>15</v>
      </c>
      <c r="F29">
        <v>70</v>
      </c>
      <c r="H29" s="256">
        <f t="shared" si="3"/>
        <v>37.333333333333336</v>
      </c>
      <c r="J29">
        <f t="shared" si="1"/>
        <v>39.200000000000003</v>
      </c>
      <c r="L29" s="155">
        <f t="shared" si="2"/>
        <v>-1.8666666666666671</v>
      </c>
    </row>
    <row r="30" spans="1:12" x14ac:dyDescent="0.25">
      <c r="A30" t="s">
        <v>80</v>
      </c>
      <c r="B30">
        <v>125</v>
      </c>
      <c r="C30" s="155">
        <f t="shared" si="0"/>
        <v>41.666666666666664</v>
      </c>
      <c r="E30" t="s">
        <v>80</v>
      </c>
      <c r="F30">
        <v>71</v>
      </c>
      <c r="H30" s="256">
        <f t="shared" si="3"/>
        <v>37.55555555555555</v>
      </c>
      <c r="J30">
        <f t="shared" si="1"/>
        <v>39.200000000000003</v>
      </c>
      <c r="L30" s="155">
        <f t="shared" si="2"/>
        <v>-1.6444444444444528</v>
      </c>
    </row>
    <row r="31" spans="1:12" x14ac:dyDescent="0.25">
      <c r="A31" t="s">
        <v>22</v>
      </c>
      <c r="B31">
        <v>101</v>
      </c>
      <c r="C31" s="155">
        <f t="shared" si="0"/>
        <v>33.666666666666664</v>
      </c>
      <c r="E31" t="s">
        <v>22</v>
      </c>
      <c r="F31">
        <v>92</v>
      </c>
      <c r="H31" s="256">
        <f t="shared" si="3"/>
        <v>41.888888888888886</v>
      </c>
      <c r="J31">
        <f t="shared" si="1"/>
        <v>38.6</v>
      </c>
      <c r="L31" s="155">
        <f t="shared" si="2"/>
        <v>3.2888888888888843</v>
      </c>
    </row>
    <row r="32" spans="1:12" x14ac:dyDescent="0.25">
      <c r="A32" t="s">
        <v>76</v>
      </c>
      <c r="B32">
        <v>150</v>
      </c>
      <c r="C32" s="155">
        <f t="shared" si="0"/>
        <v>50</v>
      </c>
      <c r="E32" t="s">
        <v>76</v>
      </c>
      <c r="F32">
        <v>41</v>
      </c>
      <c r="H32" s="256">
        <f t="shared" si="3"/>
        <v>30.333333333333332</v>
      </c>
      <c r="J32">
        <f t="shared" si="1"/>
        <v>38.200000000000003</v>
      </c>
      <c r="L32" s="155">
        <f t="shared" si="2"/>
        <v>-7.8666666666666707</v>
      </c>
    </row>
    <row r="33" spans="1:12" x14ac:dyDescent="0.25">
      <c r="A33" t="s">
        <v>11</v>
      </c>
      <c r="B33">
        <v>51</v>
      </c>
      <c r="C33" s="155">
        <f t="shared" si="0"/>
        <v>17</v>
      </c>
      <c r="E33" t="s">
        <v>11</v>
      </c>
      <c r="F33">
        <v>139</v>
      </c>
      <c r="H33" s="256">
        <f t="shared" si="3"/>
        <v>52</v>
      </c>
      <c r="J33">
        <f t="shared" si="1"/>
        <v>38</v>
      </c>
      <c r="L33" s="155">
        <f t="shared" si="2"/>
        <v>14</v>
      </c>
    </row>
    <row r="34" spans="1:12" x14ac:dyDescent="0.25">
      <c r="A34" t="s">
        <v>65</v>
      </c>
      <c r="B34">
        <v>150</v>
      </c>
      <c r="C34" s="155">
        <f t="shared" si="0"/>
        <v>50</v>
      </c>
      <c r="E34" t="s">
        <v>65</v>
      </c>
      <c r="F34">
        <v>34</v>
      </c>
      <c r="H34" s="256">
        <f t="shared" si="3"/>
        <v>28</v>
      </c>
      <c r="J34">
        <f t="shared" si="1"/>
        <v>36.799999999999997</v>
      </c>
      <c r="L34" s="155">
        <f t="shared" si="2"/>
        <v>-8.7999999999999972</v>
      </c>
    </row>
    <row r="35" spans="1:12" x14ac:dyDescent="0.25">
      <c r="A35" t="s">
        <v>525</v>
      </c>
      <c r="B35">
        <v>150</v>
      </c>
      <c r="C35" s="155">
        <f t="shared" si="0"/>
        <v>50</v>
      </c>
      <c r="E35" t="s">
        <v>525</v>
      </c>
      <c r="F35">
        <v>34</v>
      </c>
      <c r="H35" s="256">
        <f t="shared" si="3"/>
        <v>28</v>
      </c>
      <c r="J35">
        <f t="shared" si="1"/>
        <v>36.799999999999997</v>
      </c>
      <c r="L35" s="155">
        <f t="shared" si="2"/>
        <v>-8.7999999999999972</v>
      </c>
    </row>
    <row r="36" spans="1:12" x14ac:dyDescent="0.25">
      <c r="A36" t="s">
        <v>51</v>
      </c>
      <c r="B36">
        <v>75</v>
      </c>
      <c r="C36" s="155">
        <f t="shared" si="0"/>
        <v>25</v>
      </c>
      <c r="E36" t="s">
        <v>51</v>
      </c>
      <c r="F36">
        <v>109</v>
      </c>
      <c r="H36" s="256">
        <f t="shared" si="3"/>
        <v>44.666666666666664</v>
      </c>
      <c r="J36">
        <f t="shared" si="1"/>
        <v>36.799999999999997</v>
      </c>
      <c r="L36" s="155">
        <f t="shared" si="2"/>
        <v>7.8666666666666671</v>
      </c>
    </row>
    <row r="37" spans="1:12" x14ac:dyDescent="0.25">
      <c r="A37" t="s">
        <v>89</v>
      </c>
      <c r="B37">
        <v>101</v>
      </c>
      <c r="C37" s="155">
        <f t="shared" ref="C37:C68" si="4">B37/3</f>
        <v>33.666666666666664</v>
      </c>
      <c r="E37" t="s">
        <v>89</v>
      </c>
      <c r="F37">
        <v>81</v>
      </c>
      <c r="H37" s="256">
        <f t="shared" si="3"/>
        <v>38.222222222222221</v>
      </c>
      <c r="J37">
        <f t="shared" ref="J37:J68" si="5">(B37+F37)/5</f>
        <v>36.4</v>
      </c>
      <c r="L37" s="155">
        <f t="shared" si="2"/>
        <v>1.8222222222222229</v>
      </c>
    </row>
    <row r="38" spans="1:12" x14ac:dyDescent="0.25">
      <c r="A38" t="s">
        <v>54</v>
      </c>
      <c r="B38">
        <v>101</v>
      </c>
      <c r="C38" s="155">
        <f t="shared" si="4"/>
        <v>33.666666666666664</v>
      </c>
      <c r="E38" t="s">
        <v>54</v>
      </c>
      <c r="F38">
        <v>80</v>
      </c>
      <c r="H38" s="256">
        <f t="shared" si="3"/>
        <v>37.888888888888886</v>
      </c>
      <c r="J38">
        <f t="shared" si="5"/>
        <v>36.200000000000003</v>
      </c>
      <c r="L38" s="155">
        <f t="shared" si="2"/>
        <v>1.6888888888888829</v>
      </c>
    </row>
    <row r="39" spans="1:12" x14ac:dyDescent="0.25">
      <c r="A39" t="s">
        <v>40</v>
      </c>
      <c r="B39">
        <v>125</v>
      </c>
      <c r="C39" s="155">
        <f t="shared" si="4"/>
        <v>41.666666666666664</v>
      </c>
      <c r="E39" t="s">
        <v>40</v>
      </c>
      <c r="F39">
        <v>56</v>
      </c>
      <c r="H39" s="256">
        <f t="shared" si="3"/>
        <v>32.55555555555555</v>
      </c>
      <c r="J39">
        <f t="shared" si="5"/>
        <v>36.200000000000003</v>
      </c>
      <c r="L39" s="155">
        <f t="shared" si="2"/>
        <v>-3.6444444444444528</v>
      </c>
    </row>
    <row r="40" spans="1:12" x14ac:dyDescent="0.25">
      <c r="A40" t="s">
        <v>559</v>
      </c>
      <c r="B40">
        <v>150</v>
      </c>
      <c r="C40" s="155">
        <f t="shared" si="4"/>
        <v>50</v>
      </c>
      <c r="E40" t="s">
        <v>559</v>
      </c>
      <c r="F40">
        <v>30</v>
      </c>
      <c r="H40" s="256">
        <f t="shared" si="3"/>
        <v>26.666666666666668</v>
      </c>
      <c r="J40">
        <f t="shared" si="5"/>
        <v>36</v>
      </c>
      <c r="L40" s="155">
        <f t="shared" si="2"/>
        <v>-9.3333333333333321</v>
      </c>
    </row>
    <row r="41" spans="1:12" x14ac:dyDescent="0.25">
      <c r="A41" t="s">
        <v>87</v>
      </c>
      <c r="B41">
        <v>125</v>
      </c>
      <c r="C41" s="155">
        <f t="shared" si="4"/>
        <v>41.666666666666664</v>
      </c>
      <c r="E41" t="s">
        <v>87</v>
      </c>
      <c r="F41">
        <v>53</v>
      </c>
      <c r="H41" s="256">
        <f t="shared" si="3"/>
        <v>31.555555555555554</v>
      </c>
      <c r="J41">
        <f t="shared" si="5"/>
        <v>35.6</v>
      </c>
      <c r="L41" s="155">
        <f t="shared" si="2"/>
        <v>-4.0444444444444478</v>
      </c>
    </row>
    <row r="42" spans="1:12" x14ac:dyDescent="0.25">
      <c r="A42" t="s">
        <v>17</v>
      </c>
      <c r="B42">
        <v>126</v>
      </c>
      <c r="C42" s="155">
        <f t="shared" si="4"/>
        <v>42</v>
      </c>
      <c r="E42" t="s">
        <v>17</v>
      </c>
      <c r="F42">
        <v>51</v>
      </c>
      <c r="H42" s="256">
        <f t="shared" si="3"/>
        <v>31</v>
      </c>
      <c r="J42">
        <f t="shared" si="5"/>
        <v>35.4</v>
      </c>
      <c r="L42" s="155">
        <f t="shared" si="2"/>
        <v>-4.3999999999999986</v>
      </c>
    </row>
    <row r="43" spans="1:12" x14ac:dyDescent="0.25">
      <c r="A43" t="s">
        <v>44</v>
      </c>
      <c r="B43">
        <v>100</v>
      </c>
      <c r="C43" s="155">
        <f t="shared" si="4"/>
        <v>33.333333333333336</v>
      </c>
      <c r="E43" t="s">
        <v>44</v>
      </c>
      <c r="F43">
        <v>74</v>
      </c>
      <c r="H43" s="256">
        <f t="shared" si="3"/>
        <v>35.777777777777779</v>
      </c>
      <c r="J43">
        <f t="shared" si="5"/>
        <v>34.799999999999997</v>
      </c>
      <c r="L43" s="155">
        <f t="shared" si="2"/>
        <v>0.97777777777778141</v>
      </c>
    </row>
    <row r="44" spans="1:12" x14ac:dyDescent="0.25">
      <c r="A44" t="s">
        <v>62</v>
      </c>
      <c r="B44">
        <v>125</v>
      </c>
      <c r="C44" s="155">
        <f t="shared" si="4"/>
        <v>41.666666666666664</v>
      </c>
      <c r="E44" t="s">
        <v>62</v>
      </c>
      <c r="F44">
        <v>48</v>
      </c>
      <c r="H44" s="256">
        <f t="shared" si="3"/>
        <v>29.888888888888886</v>
      </c>
      <c r="J44">
        <f t="shared" si="5"/>
        <v>34.6</v>
      </c>
      <c r="L44" s="155">
        <f t="shared" si="2"/>
        <v>-4.7111111111111157</v>
      </c>
    </row>
    <row r="45" spans="1:12" x14ac:dyDescent="0.25">
      <c r="A45" t="s">
        <v>29</v>
      </c>
      <c r="B45">
        <v>125</v>
      </c>
      <c r="C45" s="155">
        <f t="shared" si="4"/>
        <v>41.666666666666664</v>
      </c>
      <c r="E45" t="s">
        <v>29</v>
      </c>
      <c r="F45">
        <v>47</v>
      </c>
      <c r="H45" s="256">
        <f t="shared" si="3"/>
        <v>29.555555555555554</v>
      </c>
      <c r="J45">
        <f t="shared" si="5"/>
        <v>34.4</v>
      </c>
      <c r="L45" s="155">
        <f t="shared" si="2"/>
        <v>-4.844444444444445</v>
      </c>
    </row>
    <row r="46" spans="1:12" x14ac:dyDescent="0.25">
      <c r="A46" t="s">
        <v>56</v>
      </c>
      <c r="B46">
        <v>125</v>
      </c>
      <c r="C46" s="155">
        <f t="shared" si="4"/>
        <v>41.666666666666664</v>
      </c>
      <c r="E46" t="s">
        <v>56</v>
      </c>
      <c r="F46">
        <v>42</v>
      </c>
      <c r="H46" s="256">
        <f t="shared" si="3"/>
        <v>27.888888888888886</v>
      </c>
      <c r="J46">
        <f t="shared" si="5"/>
        <v>33.4</v>
      </c>
      <c r="L46" s="155">
        <f t="shared" si="2"/>
        <v>-5.5111111111111128</v>
      </c>
    </row>
    <row r="47" spans="1:12" x14ac:dyDescent="0.25">
      <c r="A47" t="s">
        <v>630</v>
      </c>
      <c r="B47">
        <v>125</v>
      </c>
      <c r="C47" s="155">
        <f t="shared" si="4"/>
        <v>41.666666666666664</v>
      </c>
      <c r="E47" t="s">
        <v>630</v>
      </c>
      <c r="F47">
        <v>41</v>
      </c>
      <c r="H47" s="256">
        <f t="shared" si="3"/>
        <v>27.555555555555554</v>
      </c>
      <c r="J47">
        <f t="shared" si="5"/>
        <v>33.200000000000003</v>
      </c>
      <c r="L47" s="155">
        <f t="shared" si="2"/>
        <v>-5.6444444444444493</v>
      </c>
    </row>
    <row r="48" spans="1:12" x14ac:dyDescent="0.25">
      <c r="A48" t="s">
        <v>443</v>
      </c>
      <c r="B48">
        <v>125</v>
      </c>
      <c r="C48" s="155">
        <f t="shared" si="4"/>
        <v>41.666666666666664</v>
      </c>
      <c r="E48" t="s">
        <v>443</v>
      </c>
      <c r="F48">
        <v>41</v>
      </c>
      <c r="H48" s="256">
        <f t="shared" si="3"/>
        <v>27.555555555555554</v>
      </c>
      <c r="J48">
        <f t="shared" si="5"/>
        <v>33.200000000000003</v>
      </c>
      <c r="L48" s="155">
        <f t="shared" si="2"/>
        <v>-5.6444444444444493</v>
      </c>
    </row>
    <row r="49" spans="1:12" x14ac:dyDescent="0.25">
      <c r="A49" t="s">
        <v>61</v>
      </c>
      <c r="B49">
        <v>100</v>
      </c>
      <c r="C49" s="155">
        <f t="shared" si="4"/>
        <v>33.333333333333336</v>
      </c>
      <c r="E49" t="s">
        <v>61</v>
      </c>
      <c r="F49">
        <v>64</v>
      </c>
      <c r="H49" s="256">
        <f t="shared" si="3"/>
        <v>32.44444444444445</v>
      </c>
      <c r="J49">
        <f t="shared" si="5"/>
        <v>32.799999999999997</v>
      </c>
      <c r="L49" s="155">
        <f t="shared" si="2"/>
        <v>-0.35555555555554719</v>
      </c>
    </row>
    <row r="50" spans="1:12" x14ac:dyDescent="0.25">
      <c r="A50" t="s">
        <v>50</v>
      </c>
      <c r="B50">
        <v>125</v>
      </c>
      <c r="C50" s="155">
        <f t="shared" si="4"/>
        <v>41.666666666666664</v>
      </c>
      <c r="E50" t="s">
        <v>50</v>
      </c>
      <c r="F50">
        <v>39</v>
      </c>
      <c r="H50" s="256">
        <f t="shared" si="3"/>
        <v>26.888888888888886</v>
      </c>
      <c r="J50">
        <f t="shared" si="5"/>
        <v>32.799999999999997</v>
      </c>
      <c r="L50" s="155">
        <f t="shared" si="2"/>
        <v>-5.9111111111111114</v>
      </c>
    </row>
    <row r="51" spans="1:12" x14ac:dyDescent="0.25">
      <c r="A51" t="s">
        <v>71</v>
      </c>
      <c r="B51">
        <v>125</v>
      </c>
      <c r="C51" s="155">
        <f t="shared" si="4"/>
        <v>41.666666666666664</v>
      </c>
      <c r="E51" t="s">
        <v>71</v>
      </c>
      <c r="F51">
        <v>38</v>
      </c>
      <c r="H51" s="256">
        <f t="shared" si="3"/>
        <v>26.555555555555554</v>
      </c>
      <c r="J51">
        <f t="shared" si="5"/>
        <v>32.6</v>
      </c>
      <c r="L51" s="155">
        <f t="shared" si="2"/>
        <v>-6.0444444444444478</v>
      </c>
    </row>
    <row r="52" spans="1:12" x14ac:dyDescent="0.25">
      <c r="A52" t="s">
        <v>42</v>
      </c>
      <c r="B52">
        <v>100</v>
      </c>
      <c r="C52" s="155">
        <f t="shared" si="4"/>
        <v>33.333333333333336</v>
      </c>
      <c r="E52" t="s">
        <v>42</v>
      </c>
      <c r="F52">
        <v>63</v>
      </c>
      <c r="H52" s="256">
        <f t="shared" si="3"/>
        <v>32.111111111111114</v>
      </c>
      <c r="J52">
        <f t="shared" si="5"/>
        <v>32.6</v>
      </c>
      <c r="L52" s="155">
        <f t="shared" si="2"/>
        <v>-0.48888888888888715</v>
      </c>
    </row>
    <row r="53" spans="1:12" x14ac:dyDescent="0.25">
      <c r="A53" t="s">
        <v>94</v>
      </c>
      <c r="B53">
        <v>100</v>
      </c>
      <c r="C53" s="155">
        <f t="shared" si="4"/>
        <v>33.333333333333336</v>
      </c>
      <c r="E53" t="s">
        <v>94</v>
      </c>
      <c r="F53">
        <v>62</v>
      </c>
      <c r="H53" s="256">
        <f t="shared" si="3"/>
        <v>31.777777777777782</v>
      </c>
      <c r="J53">
        <f t="shared" si="5"/>
        <v>32.4</v>
      </c>
      <c r="L53" s="155">
        <f t="shared" si="2"/>
        <v>-0.62222222222221646</v>
      </c>
    </row>
    <row r="54" spans="1:12" x14ac:dyDescent="0.25">
      <c r="A54" t="s">
        <v>96</v>
      </c>
      <c r="B54">
        <v>100</v>
      </c>
      <c r="C54" s="155">
        <f t="shared" si="4"/>
        <v>33.333333333333336</v>
      </c>
      <c r="E54" t="s">
        <v>96</v>
      </c>
      <c r="F54">
        <v>61</v>
      </c>
      <c r="H54" s="256">
        <f t="shared" si="3"/>
        <v>31.444444444444446</v>
      </c>
      <c r="J54">
        <f t="shared" si="5"/>
        <v>32.200000000000003</v>
      </c>
      <c r="L54" s="155">
        <f t="shared" si="2"/>
        <v>-0.75555555555555642</v>
      </c>
    </row>
    <row r="55" spans="1:12" x14ac:dyDescent="0.25">
      <c r="A55" t="s">
        <v>100</v>
      </c>
      <c r="B55">
        <v>125</v>
      </c>
      <c r="C55" s="155">
        <f t="shared" si="4"/>
        <v>41.666666666666664</v>
      </c>
      <c r="E55" t="s">
        <v>100</v>
      </c>
      <c r="F55">
        <v>36</v>
      </c>
      <c r="H55" s="256">
        <f t="shared" si="3"/>
        <v>25.888888888888886</v>
      </c>
      <c r="J55">
        <f t="shared" si="5"/>
        <v>32.200000000000003</v>
      </c>
      <c r="L55" s="155">
        <f t="shared" si="2"/>
        <v>-6.3111111111111171</v>
      </c>
    </row>
    <row r="56" spans="1:12" x14ac:dyDescent="0.25">
      <c r="A56" t="s">
        <v>4</v>
      </c>
      <c r="B56">
        <v>101</v>
      </c>
      <c r="C56" s="155">
        <f t="shared" si="4"/>
        <v>33.666666666666664</v>
      </c>
      <c r="E56" t="s">
        <v>4</v>
      </c>
      <c r="F56">
        <v>59</v>
      </c>
      <c r="H56" s="256">
        <f t="shared" si="3"/>
        <v>30.888888888888886</v>
      </c>
      <c r="J56">
        <f t="shared" si="5"/>
        <v>32</v>
      </c>
      <c r="L56" s="155">
        <f t="shared" si="2"/>
        <v>-1.1111111111111143</v>
      </c>
    </row>
    <row r="57" spans="1:12" x14ac:dyDescent="0.25">
      <c r="A57" t="s">
        <v>99</v>
      </c>
      <c r="B57">
        <v>125</v>
      </c>
      <c r="C57" s="155">
        <f t="shared" si="4"/>
        <v>41.666666666666664</v>
      </c>
      <c r="E57" t="s">
        <v>99</v>
      </c>
      <c r="F57">
        <v>32</v>
      </c>
      <c r="H57" s="256">
        <f t="shared" si="3"/>
        <v>24.555555555555554</v>
      </c>
      <c r="J57">
        <f t="shared" si="5"/>
        <v>31.4</v>
      </c>
      <c r="L57" s="155">
        <f t="shared" si="2"/>
        <v>-6.844444444444445</v>
      </c>
    </row>
    <row r="58" spans="1:12" x14ac:dyDescent="0.25">
      <c r="A58" t="s">
        <v>683</v>
      </c>
      <c r="B58">
        <v>125</v>
      </c>
      <c r="C58" s="155">
        <f t="shared" si="4"/>
        <v>41.666666666666664</v>
      </c>
      <c r="E58" t="s">
        <v>683</v>
      </c>
      <c r="F58">
        <v>32</v>
      </c>
      <c r="H58" s="256">
        <f t="shared" si="3"/>
        <v>24.555555555555554</v>
      </c>
      <c r="J58">
        <f t="shared" si="5"/>
        <v>31.4</v>
      </c>
      <c r="L58" s="155">
        <f t="shared" si="2"/>
        <v>-6.844444444444445</v>
      </c>
    </row>
    <row r="59" spans="1:12" x14ac:dyDescent="0.25">
      <c r="A59" t="s">
        <v>46</v>
      </c>
      <c r="B59">
        <v>77</v>
      </c>
      <c r="C59" s="155">
        <f t="shared" si="4"/>
        <v>25.666666666666668</v>
      </c>
      <c r="E59" t="s">
        <v>46</v>
      </c>
      <c r="F59">
        <v>80</v>
      </c>
      <c r="H59" s="256">
        <f t="shared" si="3"/>
        <v>35.222222222222221</v>
      </c>
      <c r="J59">
        <f t="shared" si="5"/>
        <v>31.4</v>
      </c>
      <c r="L59" s="155">
        <f t="shared" si="2"/>
        <v>3.8222222222222229</v>
      </c>
    </row>
    <row r="60" spans="1:12" x14ac:dyDescent="0.25">
      <c r="A60" t="s">
        <v>75</v>
      </c>
      <c r="B60">
        <v>76</v>
      </c>
      <c r="C60" s="155">
        <f t="shared" si="4"/>
        <v>25.333333333333332</v>
      </c>
      <c r="E60" t="s">
        <v>75</v>
      </c>
      <c r="F60">
        <v>79</v>
      </c>
      <c r="H60" s="256">
        <f t="shared" si="3"/>
        <v>34.777777777777779</v>
      </c>
      <c r="J60">
        <f t="shared" si="5"/>
        <v>31</v>
      </c>
      <c r="L60" s="155">
        <f t="shared" si="2"/>
        <v>3.7777777777777786</v>
      </c>
    </row>
    <row r="61" spans="1:12" x14ac:dyDescent="0.25">
      <c r="A61" t="s">
        <v>37</v>
      </c>
      <c r="B61">
        <v>101</v>
      </c>
      <c r="C61" s="155">
        <f t="shared" si="4"/>
        <v>33.666666666666664</v>
      </c>
      <c r="E61" t="s">
        <v>37</v>
      </c>
      <c r="F61">
        <v>53</v>
      </c>
      <c r="H61" s="256">
        <f t="shared" si="3"/>
        <v>28.888888888888886</v>
      </c>
      <c r="J61">
        <f t="shared" si="5"/>
        <v>30.8</v>
      </c>
      <c r="L61" s="155">
        <f t="shared" si="2"/>
        <v>-1.911111111111115</v>
      </c>
    </row>
    <row r="62" spans="1:12" x14ac:dyDescent="0.25">
      <c r="A62" t="s">
        <v>43</v>
      </c>
      <c r="B62">
        <v>77</v>
      </c>
      <c r="C62" s="155">
        <f t="shared" si="4"/>
        <v>25.666666666666668</v>
      </c>
      <c r="E62" t="s">
        <v>43</v>
      </c>
      <c r="F62">
        <v>76</v>
      </c>
      <c r="H62" s="256">
        <f t="shared" si="3"/>
        <v>33.888888888888893</v>
      </c>
      <c r="J62">
        <f t="shared" si="5"/>
        <v>30.6</v>
      </c>
      <c r="L62" s="155">
        <f t="shared" si="2"/>
        <v>3.2888888888888914</v>
      </c>
    </row>
    <row r="63" spans="1:12" x14ac:dyDescent="0.25">
      <c r="A63" t="s">
        <v>517</v>
      </c>
      <c r="B63">
        <v>125</v>
      </c>
      <c r="C63" s="155">
        <f t="shared" si="4"/>
        <v>41.666666666666664</v>
      </c>
      <c r="E63" t="s">
        <v>517</v>
      </c>
      <c r="F63">
        <v>26</v>
      </c>
      <c r="H63" s="256">
        <f t="shared" si="3"/>
        <v>22.555555555555554</v>
      </c>
      <c r="J63">
        <f t="shared" si="5"/>
        <v>30.2</v>
      </c>
      <c r="L63" s="155">
        <f t="shared" si="2"/>
        <v>-7.6444444444444457</v>
      </c>
    </row>
    <row r="64" spans="1:12" x14ac:dyDescent="0.25">
      <c r="A64" t="s">
        <v>13</v>
      </c>
      <c r="B64">
        <v>76</v>
      </c>
      <c r="C64" s="155">
        <f t="shared" si="4"/>
        <v>25.333333333333332</v>
      </c>
      <c r="E64" t="s">
        <v>13</v>
      </c>
      <c r="F64">
        <v>74</v>
      </c>
      <c r="H64" s="256">
        <f t="shared" si="3"/>
        <v>33.111111111111107</v>
      </c>
      <c r="J64">
        <f t="shared" si="5"/>
        <v>30</v>
      </c>
      <c r="L64" s="155">
        <f t="shared" si="2"/>
        <v>3.1111111111111072</v>
      </c>
    </row>
    <row r="65" spans="1:12" x14ac:dyDescent="0.25">
      <c r="A65" t="s">
        <v>543</v>
      </c>
      <c r="B65">
        <v>125</v>
      </c>
      <c r="C65" s="155">
        <f t="shared" si="4"/>
        <v>41.666666666666664</v>
      </c>
      <c r="E65" t="s">
        <v>543</v>
      </c>
      <c r="F65">
        <v>24</v>
      </c>
      <c r="H65" s="256">
        <f t="shared" si="3"/>
        <v>21.888888888888886</v>
      </c>
      <c r="J65">
        <f t="shared" si="5"/>
        <v>29.8</v>
      </c>
      <c r="L65" s="155">
        <f t="shared" si="2"/>
        <v>-7.911111111111115</v>
      </c>
    </row>
    <row r="66" spans="1:12" x14ac:dyDescent="0.25">
      <c r="A66" t="s">
        <v>5</v>
      </c>
      <c r="B66">
        <v>75</v>
      </c>
      <c r="C66" s="155">
        <f t="shared" si="4"/>
        <v>25</v>
      </c>
      <c r="E66" t="s">
        <v>5</v>
      </c>
      <c r="F66">
        <v>73</v>
      </c>
      <c r="H66" s="256">
        <f t="shared" si="3"/>
        <v>32.666666666666664</v>
      </c>
      <c r="J66">
        <f t="shared" si="5"/>
        <v>29.6</v>
      </c>
      <c r="L66" s="155">
        <f t="shared" si="2"/>
        <v>3.0666666666666629</v>
      </c>
    </row>
    <row r="67" spans="1:12" x14ac:dyDescent="0.25">
      <c r="A67" t="s">
        <v>66</v>
      </c>
      <c r="B67">
        <v>126</v>
      </c>
      <c r="C67" s="155">
        <f t="shared" si="4"/>
        <v>42</v>
      </c>
      <c r="E67" t="s">
        <v>66</v>
      </c>
      <c r="F67">
        <v>21</v>
      </c>
      <c r="H67" s="256">
        <f t="shared" si="3"/>
        <v>21</v>
      </c>
      <c r="J67">
        <f t="shared" si="5"/>
        <v>29.4</v>
      </c>
      <c r="L67" s="155">
        <f t="shared" si="2"/>
        <v>-8.3999999999999986</v>
      </c>
    </row>
    <row r="68" spans="1:12" x14ac:dyDescent="0.25">
      <c r="A68" t="s">
        <v>55</v>
      </c>
      <c r="B68">
        <v>126</v>
      </c>
      <c r="C68" s="155">
        <f t="shared" si="4"/>
        <v>42</v>
      </c>
      <c r="E68" t="s">
        <v>55</v>
      </c>
      <c r="F68">
        <v>20</v>
      </c>
      <c r="H68" s="256">
        <f t="shared" si="3"/>
        <v>20.666666666666668</v>
      </c>
      <c r="J68">
        <f t="shared" si="5"/>
        <v>29.2</v>
      </c>
      <c r="L68" s="155">
        <f t="shared" si="2"/>
        <v>-8.5333333333333314</v>
      </c>
    </row>
    <row r="69" spans="1:12" x14ac:dyDescent="0.25">
      <c r="A69" t="s">
        <v>28</v>
      </c>
      <c r="B69">
        <v>100</v>
      </c>
      <c r="C69" s="155">
        <f t="shared" ref="C69:C100" si="6">B69/3</f>
        <v>33.333333333333336</v>
      </c>
      <c r="E69" t="s">
        <v>28</v>
      </c>
      <c r="F69">
        <v>45</v>
      </c>
      <c r="H69" s="256">
        <f t="shared" si="3"/>
        <v>26.111111111111114</v>
      </c>
      <c r="J69">
        <f t="shared" ref="J69:J100" si="7">(B69+F69)/5</f>
        <v>29</v>
      </c>
      <c r="L69" s="155">
        <f t="shared" si="2"/>
        <v>-2.8888888888888857</v>
      </c>
    </row>
    <row r="70" spans="1:12" x14ac:dyDescent="0.25">
      <c r="A70" t="s">
        <v>59</v>
      </c>
      <c r="B70">
        <v>75</v>
      </c>
      <c r="C70" s="155">
        <f t="shared" si="6"/>
        <v>25</v>
      </c>
      <c r="E70" t="s">
        <v>59</v>
      </c>
      <c r="F70">
        <v>68</v>
      </c>
      <c r="H70" s="256">
        <f t="shared" si="3"/>
        <v>31</v>
      </c>
      <c r="J70">
        <f t="shared" si="7"/>
        <v>28.6</v>
      </c>
      <c r="L70" s="155">
        <f t="shared" ref="L70:L133" si="8">H70-J70</f>
        <v>2.3999999999999986</v>
      </c>
    </row>
    <row r="71" spans="1:12" x14ac:dyDescent="0.25">
      <c r="A71" t="s">
        <v>23</v>
      </c>
      <c r="B71">
        <v>101</v>
      </c>
      <c r="C71" s="155">
        <f t="shared" si="6"/>
        <v>33.666666666666664</v>
      </c>
      <c r="E71" t="s">
        <v>23</v>
      </c>
      <c r="F71">
        <v>42</v>
      </c>
      <c r="H71" s="256">
        <f t="shared" ref="H71:H134" si="9">(C71+F71)/3</f>
        <v>25.222222222222218</v>
      </c>
      <c r="J71">
        <f t="shared" si="7"/>
        <v>28.6</v>
      </c>
      <c r="L71" s="155">
        <f t="shared" si="8"/>
        <v>-3.3777777777777835</v>
      </c>
    </row>
    <row r="72" spans="1:12" x14ac:dyDescent="0.25">
      <c r="A72" t="s">
        <v>93</v>
      </c>
      <c r="B72">
        <v>101</v>
      </c>
      <c r="C72" s="155">
        <f t="shared" si="6"/>
        <v>33.666666666666664</v>
      </c>
      <c r="E72" t="s">
        <v>93</v>
      </c>
      <c r="F72">
        <v>41</v>
      </c>
      <c r="H72" s="256">
        <f t="shared" si="9"/>
        <v>24.888888888888886</v>
      </c>
      <c r="J72">
        <f t="shared" si="7"/>
        <v>28.4</v>
      </c>
      <c r="L72" s="155">
        <f t="shared" si="8"/>
        <v>-3.5111111111111128</v>
      </c>
    </row>
    <row r="73" spans="1:12" x14ac:dyDescent="0.25">
      <c r="A73" t="s">
        <v>104</v>
      </c>
      <c r="B73">
        <v>125</v>
      </c>
      <c r="C73" s="155">
        <f t="shared" si="6"/>
        <v>41.666666666666664</v>
      </c>
      <c r="E73" t="s">
        <v>104</v>
      </c>
      <c r="F73">
        <v>16</v>
      </c>
      <c r="H73" s="256">
        <f t="shared" si="9"/>
        <v>19.222222222222221</v>
      </c>
      <c r="J73">
        <f t="shared" si="7"/>
        <v>28.2</v>
      </c>
      <c r="L73" s="155">
        <f t="shared" si="8"/>
        <v>-8.9777777777777779</v>
      </c>
    </row>
    <row r="74" spans="1:12" x14ac:dyDescent="0.25">
      <c r="A74" t="s">
        <v>114</v>
      </c>
      <c r="B74">
        <v>100</v>
      </c>
      <c r="C74" s="155">
        <f t="shared" si="6"/>
        <v>33.333333333333336</v>
      </c>
      <c r="E74" t="s">
        <v>114</v>
      </c>
      <c r="F74">
        <v>39</v>
      </c>
      <c r="H74" s="256">
        <f t="shared" si="9"/>
        <v>24.111111111111114</v>
      </c>
      <c r="J74">
        <f t="shared" si="7"/>
        <v>27.8</v>
      </c>
      <c r="L74" s="155">
        <f t="shared" si="8"/>
        <v>-3.6888888888888864</v>
      </c>
    </row>
    <row r="75" spans="1:12" x14ac:dyDescent="0.25">
      <c r="A75" t="s">
        <v>35</v>
      </c>
      <c r="B75">
        <v>75</v>
      </c>
      <c r="C75" s="155">
        <f t="shared" si="6"/>
        <v>25</v>
      </c>
      <c r="E75" t="s">
        <v>35</v>
      </c>
      <c r="F75">
        <v>64</v>
      </c>
      <c r="H75" s="256">
        <f t="shared" si="9"/>
        <v>29.666666666666668</v>
      </c>
      <c r="J75">
        <f t="shared" si="7"/>
        <v>27.8</v>
      </c>
      <c r="L75" s="155">
        <f t="shared" si="8"/>
        <v>1.8666666666666671</v>
      </c>
    </row>
    <row r="76" spans="1:12" x14ac:dyDescent="0.25">
      <c r="A76" t="s">
        <v>2</v>
      </c>
      <c r="B76">
        <v>100</v>
      </c>
      <c r="C76" s="155">
        <f t="shared" si="6"/>
        <v>33.333333333333336</v>
      </c>
      <c r="E76" t="s">
        <v>2</v>
      </c>
      <c r="F76">
        <v>36</v>
      </c>
      <c r="H76" s="256">
        <f t="shared" si="9"/>
        <v>23.111111111111114</v>
      </c>
      <c r="J76">
        <f t="shared" si="7"/>
        <v>27.2</v>
      </c>
      <c r="L76" s="155">
        <f t="shared" si="8"/>
        <v>-4.088888888888885</v>
      </c>
    </row>
    <row r="77" spans="1:12" x14ac:dyDescent="0.25">
      <c r="A77" t="s">
        <v>36</v>
      </c>
      <c r="B77">
        <v>76</v>
      </c>
      <c r="C77" s="155">
        <f t="shared" si="6"/>
        <v>25.333333333333332</v>
      </c>
      <c r="E77" t="s">
        <v>36</v>
      </c>
      <c r="F77">
        <v>60</v>
      </c>
      <c r="H77" s="256">
        <f t="shared" si="9"/>
        <v>28.444444444444443</v>
      </c>
      <c r="J77">
        <f t="shared" si="7"/>
        <v>27.2</v>
      </c>
      <c r="L77" s="155">
        <f t="shared" si="8"/>
        <v>1.2444444444444436</v>
      </c>
    </row>
    <row r="78" spans="1:12" x14ac:dyDescent="0.25">
      <c r="A78" t="s">
        <v>682</v>
      </c>
      <c r="B78">
        <v>100</v>
      </c>
      <c r="C78" s="155">
        <f t="shared" si="6"/>
        <v>33.333333333333336</v>
      </c>
      <c r="E78" t="s">
        <v>682</v>
      </c>
      <c r="F78">
        <v>35</v>
      </c>
      <c r="H78" s="256">
        <f t="shared" si="9"/>
        <v>22.777777777777782</v>
      </c>
      <c r="J78">
        <f t="shared" si="7"/>
        <v>27</v>
      </c>
      <c r="L78" s="155">
        <f t="shared" si="8"/>
        <v>-4.2222222222222179</v>
      </c>
    </row>
    <row r="79" spans="1:12" x14ac:dyDescent="0.25">
      <c r="A79" t="s">
        <v>78</v>
      </c>
      <c r="B79">
        <v>125</v>
      </c>
      <c r="C79" s="155">
        <f t="shared" si="6"/>
        <v>41.666666666666664</v>
      </c>
      <c r="E79" t="s">
        <v>78</v>
      </c>
      <c r="F79">
        <v>10</v>
      </c>
      <c r="H79" s="256">
        <f t="shared" si="9"/>
        <v>17.222222222222221</v>
      </c>
      <c r="J79">
        <f t="shared" si="7"/>
        <v>27</v>
      </c>
      <c r="L79" s="155">
        <f t="shared" si="8"/>
        <v>-9.7777777777777786</v>
      </c>
    </row>
    <row r="80" spans="1:12" x14ac:dyDescent="0.25">
      <c r="A80" t="s">
        <v>63</v>
      </c>
      <c r="B80">
        <v>75</v>
      </c>
      <c r="C80" s="155">
        <f t="shared" si="6"/>
        <v>25</v>
      </c>
      <c r="E80" t="s">
        <v>63</v>
      </c>
      <c r="F80">
        <v>59</v>
      </c>
      <c r="H80" s="256">
        <f t="shared" si="9"/>
        <v>28</v>
      </c>
      <c r="J80">
        <f t="shared" si="7"/>
        <v>26.8</v>
      </c>
      <c r="L80" s="155">
        <f t="shared" si="8"/>
        <v>1.1999999999999993</v>
      </c>
    </row>
    <row r="81" spans="1:12" x14ac:dyDescent="0.25">
      <c r="A81" t="s">
        <v>64</v>
      </c>
      <c r="B81">
        <v>75</v>
      </c>
      <c r="C81" s="155">
        <f t="shared" si="6"/>
        <v>25</v>
      </c>
      <c r="E81" t="s">
        <v>64</v>
      </c>
      <c r="F81">
        <v>59</v>
      </c>
      <c r="H81" s="256">
        <f t="shared" si="9"/>
        <v>28</v>
      </c>
      <c r="J81">
        <f t="shared" si="7"/>
        <v>26.8</v>
      </c>
      <c r="L81" s="155">
        <f t="shared" si="8"/>
        <v>1.1999999999999993</v>
      </c>
    </row>
    <row r="82" spans="1:12" x14ac:dyDescent="0.25">
      <c r="A82" t="s">
        <v>73</v>
      </c>
      <c r="B82">
        <v>101</v>
      </c>
      <c r="C82" s="155">
        <f t="shared" si="6"/>
        <v>33.666666666666664</v>
      </c>
      <c r="E82" t="s">
        <v>73</v>
      </c>
      <c r="F82">
        <v>33</v>
      </c>
      <c r="H82" s="256">
        <f t="shared" si="9"/>
        <v>22.222222222222218</v>
      </c>
      <c r="J82">
        <f t="shared" si="7"/>
        <v>26.8</v>
      </c>
      <c r="L82" s="155">
        <f t="shared" si="8"/>
        <v>-4.5777777777777828</v>
      </c>
    </row>
    <row r="83" spans="1:12" x14ac:dyDescent="0.25">
      <c r="A83" t="s">
        <v>113</v>
      </c>
      <c r="B83">
        <v>100</v>
      </c>
      <c r="C83" s="155">
        <f t="shared" si="6"/>
        <v>33.333333333333336</v>
      </c>
      <c r="E83" t="s">
        <v>113</v>
      </c>
      <c r="F83">
        <v>34</v>
      </c>
      <c r="H83" s="256">
        <f t="shared" si="9"/>
        <v>22.444444444444446</v>
      </c>
      <c r="J83">
        <f t="shared" si="7"/>
        <v>26.8</v>
      </c>
      <c r="L83" s="155">
        <f t="shared" si="8"/>
        <v>-4.3555555555555543</v>
      </c>
    </row>
    <row r="84" spans="1:12" x14ac:dyDescent="0.25">
      <c r="A84" t="s">
        <v>84</v>
      </c>
      <c r="B84">
        <v>100</v>
      </c>
      <c r="C84" s="155">
        <f t="shared" si="6"/>
        <v>33.333333333333336</v>
      </c>
      <c r="E84" t="s">
        <v>84</v>
      </c>
      <c r="F84">
        <v>31</v>
      </c>
      <c r="H84" s="256">
        <f t="shared" si="9"/>
        <v>21.444444444444446</v>
      </c>
      <c r="J84">
        <f t="shared" si="7"/>
        <v>26.2</v>
      </c>
      <c r="L84" s="155">
        <f t="shared" si="8"/>
        <v>-4.7555555555555529</v>
      </c>
    </row>
    <row r="85" spans="1:12" x14ac:dyDescent="0.25">
      <c r="A85" t="s">
        <v>12</v>
      </c>
      <c r="B85">
        <v>76</v>
      </c>
      <c r="C85" s="155">
        <f t="shared" si="6"/>
        <v>25.333333333333332</v>
      </c>
      <c r="E85" t="s">
        <v>12</v>
      </c>
      <c r="F85">
        <v>54</v>
      </c>
      <c r="H85" s="256">
        <f t="shared" si="9"/>
        <v>26.444444444444443</v>
      </c>
      <c r="J85">
        <f t="shared" si="7"/>
        <v>26</v>
      </c>
      <c r="L85" s="155">
        <f t="shared" si="8"/>
        <v>0.44444444444444287</v>
      </c>
    </row>
    <row r="86" spans="1:12" x14ac:dyDescent="0.25">
      <c r="A86" t="s">
        <v>1</v>
      </c>
      <c r="B86">
        <v>26</v>
      </c>
      <c r="C86" s="155">
        <f t="shared" si="6"/>
        <v>8.6666666666666661</v>
      </c>
      <c r="E86" t="s">
        <v>1</v>
      </c>
      <c r="F86">
        <v>103</v>
      </c>
      <c r="H86" s="256">
        <f t="shared" si="9"/>
        <v>37.222222222222221</v>
      </c>
      <c r="J86">
        <f t="shared" si="7"/>
        <v>25.8</v>
      </c>
      <c r="L86" s="155">
        <f t="shared" si="8"/>
        <v>11.422222222222221</v>
      </c>
    </row>
    <row r="87" spans="1:12" x14ac:dyDescent="0.25">
      <c r="A87" t="s">
        <v>49</v>
      </c>
      <c r="B87">
        <v>100</v>
      </c>
      <c r="C87" s="155">
        <f t="shared" si="6"/>
        <v>33.333333333333336</v>
      </c>
      <c r="E87" t="s">
        <v>49</v>
      </c>
      <c r="F87">
        <v>29</v>
      </c>
      <c r="H87" s="256">
        <f t="shared" si="9"/>
        <v>20.777777777777779</v>
      </c>
      <c r="J87">
        <f t="shared" si="7"/>
        <v>25.8</v>
      </c>
      <c r="L87" s="155">
        <f t="shared" si="8"/>
        <v>-5.0222222222222221</v>
      </c>
    </row>
    <row r="88" spans="1:12" x14ac:dyDescent="0.25">
      <c r="A88" t="s">
        <v>103</v>
      </c>
      <c r="B88">
        <v>100</v>
      </c>
      <c r="C88" s="155">
        <f t="shared" si="6"/>
        <v>33.333333333333336</v>
      </c>
      <c r="E88" t="s">
        <v>103</v>
      </c>
      <c r="F88">
        <v>28</v>
      </c>
      <c r="H88" s="256">
        <f t="shared" si="9"/>
        <v>20.444444444444446</v>
      </c>
      <c r="J88">
        <f t="shared" si="7"/>
        <v>25.6</v>
      </c>
      <c r="L88" s="155">
        <f t="shared" si="8"/>
        <v>-5.155555555555555</v>
      </c>
    </row>
    <row r="89" spans="1:12" x14ac:dyDescent="0.25">
      <c r="A89" t="s">
        <v>21</v>
      </c>
      <c r="B89">
        <v>76</v>
      </c>
      <c r="C89" s="155">
        <f t="shared" si="6"/>
        <v>25.333333333333332</v>
      </c>
      <c r="E89" t="s">
        <v>21</v>
      </c>
      <c r="F89">
        <v>51</v>
      </c>
      <c r="H89" s="256">
        <f t="shared" si="9"/>
        <v>25.444444444444443</v>
      </c>
      <c r="J89">
        <f t="shared" si="7"/>
        <v>25.4</v>
      </c>
      <c r="L89" s="155">
        <f t="shared" si="8"/>
        <v>4.4444444444444287E-2</v>
      </c>
    </row>
    <row r="90" spans="1:12" x14ac:dyDescent="0.25">
      <c r="A90" t="s">
        <v>92</v>
      </c>
      <c r="B90">
        <v>101</v>
      </c>
      <c r="C90" s="155">
        <f t="shared" si="6"/>
        <v>33.666666666666664</v>
      </c>
      <c r="E90" t="s">
        <v>92</v>
      </c>
      <c r="F90">
        <v>26</v>
      </c>
      <c r="H90" s="256">
        <f t="shared" si="9"/>
        <v>19.888888888888889</v>
      </c>
      <c r="J90">
        <f t="shared" si="7"/>
        <v>25.4</v>
      </c>
      <c r="L90" s="155">
        <f t="shared" si="8"/>
        <v>-5.5111111111111093</v>
      </c>
    </row>
    <row r="91" spans="1:12" x14ac:dyDescent="0.25">
      <c r="A91" t="s">
        <v>403</v>
      </c>
      <c r="B91">
        <v>126</v>
      </c>
      <c r="C91" s="155">
        <f t="shared" si="6"/>
        <v>42</v>
      </c>
      <c r="H91" s="256">
        <f t="shared" si="9"/>
        <v>14</v>
      </c>
      <c r="J91">
        <f t="shared" si="7"/>
        <v>25.2</v>
      </c>
      <c r="L91" s="155">
        <f t="shared" si="8"/>
        <v>-11.2</v>
      </c>
    </row>
    <row r="92" spans="1:12" x14ac:dyDescent="0.25">
      <c r="A92" t="s">
        <v>148</v>
      </c>
      <c r="B92">
        <v>125</v>
      </c>
      <c r="C92" s="155">
        <f t="shared" si="6"/>
        <v>41.666666666666664</v>
      </c>
      <c r="E92" s="159" t="s">
        <v>148</v>
      </c>
      <c r="F92">
        <v>1</v>
      </c>
      <c r="H92" s="256">
        <f t="shared" si="9"/>
        <v>14.222222222222221</v>
      </c>
      <c r="J92">
        <f t="shared" si="7"/>
        <v>25.2</v>
      </c>
      <c r="L92" s="155">
        <f t="shared" si="8"/>
        <v>-10.977777777777778</v>
      </c>
    </row>
    <row r="93" spans="1:12" x14ac:dyDescent="0.25">
      <c r="A93" t="s">
        <v>95</v>
      </c>
      <c r="B93">
        <v>77</v>
      </c>
      <c r="C93" s="155">
        <f t="shared" si="6"/>
        <v>25.666666666666668</v>
      </c>
      <c r="E93" t="s">
        <v>95</v>
      </c>
      <c r="F93">
        <v>49</v>
      </c>
      <c r="H93" s="256">
        <f t="shared" si="9"/>
        <v>24.888888888888889</v>
      </c>
      <c r="J93">
        <f t="shared" si="7"/>
        <v>25.2</v>
      </c>
      <c r="L93" s="155">
        <f t="shared" si="8"/>
        <v>-0.31111111111111001</v>
      </c>
    </row>
    <row r="94" spans="1:12" x14ac:dyDescent="0.25">
      <c r="A94" t="s">
        <v>3</v>
      </c>
      <c r="B94">
        <v>125</v>
      </c>
      <c r="C94" s="155">
        <f t="shared" si="6"/>
        <v>41.666666666666664</v>
      </c>
      <c r="H94" s="256">
        <f t="shared" si="9"/>
        <v>13.888888888888888</v>
      </c>
      <c r="J94">
        <f t="shared" si="7"/>
        <v>25</v>
      </c>
      <c r="L94" s="155">
        <f t="shared" si="8"/>
        <v>-11.111111111111112</v>
      </c>
    </row>
    <row r="95" spans="1:12" x14ac:dyDescent="0.25">
      <c r="A95" t="s">
        <v>30</v>
      </c>
      <c r="B95">
        <v>52</v>
      </c>
      <c r="C95" s="155">
        <f t="shared" si="6"/>
        <v>17.333333333333332</v>
      </c>
      <c r="E95" t="s">
        <v>30</v>
      </c>
      <c r="F95">
        <v>73</v>
      </c>
      <c r="H95" s="256">
        <f t="shared" si="9"/>
        <v>30.111111111111111</v>
      </c>
      <c r="J95">
        <f t="shared" si="7"/>
        <v>25</v>
      </c>
      <c r="L95" s="155">
        <f t="shared" si="8"/>
        <v>5.1111111111111107</v>
      </c>
    </row>
    <row r="96" spans="1:12" x14ac:dyDescent="0.25">
      <c r="A96" t="s">
        <v>599</v>
      </c>
      <c r="B96">
        <v>100</v>
      </c>
      <c r="C96" s="155">
        <f t="shared" si="6"/>
        <v>33.333333333333336</v>
      </c>
      <c r="E96" t="s">
        <v>599</v>
      </c>
      <c r="F96">
        <v>23</v>
      </c>
      <c r="H96" s="256">
        <f t="shared" si="9"/>
        <v>18.777777777777779</v>
      </c>
      <c r="J96">
        <f t="shared" si="7"/>
        <v>24.6</v>
      </c>
      <c r="L96" s="155">
        <f t="shared" si="8"/>
        <v>-5.8222222222222229</v>
      </c>
    </row>
    <row r="97" spans="1:12" x14ac:dyDescent="0.25">
      <c r="A97" t="s">
        <v>33</v>
      </c>
      <c r="B97">
        <v>101</v>
      </c>
      <c r="C97" s="155">
        <f t="shared" si="6"/>
        <v>33.666666666666664</v>
      </c>
      <c r="E97" t="s">
        <v>33</v>
      </c>
      <c r="F97">
        <v>22</v>
      </c>
      <c r="H97" s="256">
        <f t="shared" si="9"/>
        <v>18.555555555555554</v>
      </c>
      <c r="J97">
        <f t="shared" si="7"/>
        <v>24.6</v>
      </c>
      <c r="L97" s="155">
        <f t="shared" si="8"/>
        <v>-6.0444444444444478</v>
      </c>
    </row>
    <row r="98" spans="1:12" x14ac:dyDescent="0.25">
      <c r="A98" t="s">
        <v>38</v>
      </c>
      <c r="B98">
        <v>25</v>
      </c>
      <c r="C98" s="155">
        <f t="shared" si="6"/>
        <v>8.3333333333333339</v>
      </c>
      <c r="E98" t="s">
        <v>38</v>
      </c>
      <c r="F98">
        <v>97</v>
      </c>
      <c r="H98" s="256">
        <f t="shared" si="9"/>
        <v>35.111111111111107</v>
      </c>
      <c r="J98">
        <f t="shared" si="7"/>
        <v>24.4</v>
      </c>
      <c r="L98" s="155">
        <f t="shared" si="8"/>
        <v>10.711111111111109</v>
      </c>
    </row>
    <row r="99" spans="1:12" x14ac:dyDescent="0.25">
      <c r="A99" t="s">
        <v>143</v>
      </c>
      <c r="B99">
        <v>50</v>
      </c>
      <c r="C99" s="155">
        <f t="shared" si="6"/>
        <v>16.666666666666668</v>
      </c>
      <c r="E99" t="s">
        <v>143</v>
      </c>
      <c r="F99">
        <v>71</v>
      </c>
      <c r="H99" s="256">
        <f t="shared" si="9"/>
        <v>29.222222222222225</v>
      </c>
      <c r="J99">
        <f t="shared" si="7"/>
        <v>24.2</v>
      </c>
      <c r="L99" s="155">
        <f t="shared" si="8"/>
        <v>5.0222222222222257</v>
      </c>
    </row>
    <row r="100" spans="1:12" x14ac:dyDescent="0.25">
      <c r="A100" t="s">
        <v>126</v>
      </c>
      <c r="B100">
        <v>75</v>
      </c>
      <c r="C100" s="155">
        <f t="shared" si="6"/>
        <v>25</v>
      </c>
      <c r="E100" t="s">
        <v>126</v>
      </c>
      <c r="F100">
        <v>43</v>
      </c>
      <c r="H100" s="256">
        <f t="shared" si="9"/>
        <v>22.666666666666668</v>
      </c>
      <c r="J100">
        <f t="shared" si="7"/>
        <v>23.6</v>
      </c>
      <c r="L100" s="155">
        <f t="shared" si="8"/>
        <v>-0.93333333333333357</v>
      </c>
    </row>
    <row r="101" spans="1:12" x14ac:dyDescent="0.25">
      <c r="A101" t="s">
        <v>119</v>
      </c>
      <c r="B101">
        <v>75</v>
      </c>
      <c r="C101" s="155">
        <f t="shared" ref="C101:C132" si="10">B101/3</f>
        <v>25</v>
      </c>
      <c r="E101" t="s">
        <v>119</v>
      </c>
      <c r="F101">
        <v>43</v>
      </c>
      <c r="H101" s="256">
        <f t="shared" si="9"/>
        <v>22.666666666666668</v>
      </c>
      <c r="J101">
        <f t="shared" ref="J101:J132" si="11">(B101+F101)/5</f>
        <v>23.6</v>
      </c>
      <c r="L101" s="155">
        <f t="shared" si="8"/>
        <v>-0.93333333333333357</v>
      </c>
    </row>
    <row r="102" spans="1:12" x14ac:dyDescent="0.25">
      <c r="A102" t="s">
        <v>570</v>
      </c>
      <c r="B102">
        <v>75</v>
      </c>
      <c r="C102" s="155">
        <f t="shared" si="10"/>
        <v>25</v>
      </c>
      <c r="E102" t="s">
        <v>570</v>
      </c>
      <c r="F102">
        <v>42</v>
      </c>
      <c r="H102" s="256">
        <f t="shared" si="9"/>
        <v>22.333333333333332</v>
      </c>
      <c r="J102">
        <f t="shared" si="11"/>
        <v>23.4</v>
      </c>
      <c r="L102" s="155">
        <f t="shared" si="8"/>
        <v>-1.0666666666666664</v>
      </c>
    </row>
    <row r="103" spans="1:12" x14ac:dyDescent="0.25">
      <c r="A103" t="s">
        <v>83</v>
      </c>
      <c r="B103">
        <v>77</v>
      </c>
      <c r="C103" s="155">
        <f t="shared" si="10"/>
        <v>25.666666666666668</v>
      </c>
      <c r="E103" t="s">
        <v>83</v>
      </c>
      <c r="F103">
        <v>39</v>
      </c>
      <c r="H103" s="256">
        <f t="shared" si="9"/>
        <v>21.555555555555557</v>
      </c>
      <c r="J103">
        <f t="shared" si="11"/>
        <v>23.2</v>
      </c>
      <c r="L103" s="155">
        <f t="shared" si="8"/>
        <v>-1.6444444444444422</v>
      </c>
    </row>
    <row r="104" spans="1:12" x14ac:dyDescent="0.25">
      <c r="A104" t="s">
        <v>72</v>
      </c>
      <c r="B104">
        <v>77</v>
      </c>
      <c r="C104" s="155">
        <f t="shared" si="10"/>
        <v>25.666666666666668</v>
      </c>
      <c r="E104" t="s">
        <v>72</v>
      </c>
      <c r="F104">
        <v>37</v>
      </c>
      <c r="H104" s="256">
        <f t="shared" si="9"/>
        <v>20.888888888888889</v>
      </c>
      <c r="J104">
        <f t="shared" si="11"/>
        <v>22.8</v>
      </c>
      <c r="L104" s="155">
        <f t="shared" si="8"/>
        <v>-1.9111111111111114</v>
      </c>
    </row>
    <row r="105" spans="1:12" x14ac:dyDescent="0.25">
      <c r="A105" t="s">
        <v>25</v>
      </c>
      <c r="B105">
        <v>76</v>
      </c>
      <c r="C105" s="155">
        <f t="shared" si="10"/>
        <v>25.333333333333332</v>
      </c>
      <c r="E105" t="s">
        <v>25</v>
      </c>
      <c r="F105">
        <v>37</v>
      </c>
      <c r="H105" s="256">
        <f t="shared" si="9"/>
        <v>20.777777777777775</v>
      </c>
      <c r="J105">
        <f t="shared" si="11"/>
        <v>22.6</v>
      </c>
      <c r="L105" s="155">
        <f t="shared" si="8"/>
        <v>-1.8222222222222264</v>
      </c>
    </row>
    <row r="106" spans="1:12" x14ac:dyDescent="0.25">
      <c r="A106" t="s">
        <v>476</v>
      </c>
      <c r="B106">
        <v>75</v>
      </c>
      <c r="C106" s="155">
        <f t="shared" si="10"/>
        <v>25</v>
      </c>
      <c r="E106" t="s">
        <v>476</v>
      </c>
      <c r="F106">
        <v>37</v>
      </c>
      <c r="H106" s="256">
        <f t="shared" si="9"/>
        <v>20.666666666666668</v>
      </c>
      <c r="J106">
        <f t="shared" si="11"/>
        <v>22.4</v>
      </c>
      <c r="L106" s="155">
        <f t="shared" si="8"/>
        <v>-1.7333333333333307</v>
      </c>
    </row>
    <row r="107" spans="1:12" x14ac:dyDescent="0.25">
      <c r="A107" t="s">
        <v>132</v>
      </c>
      <c r="B107">
        <v>76</v>
      </c>
      <c r="C107" s="155">
        <f t="shared" si="10"/>
        <v>25.333333333333332</v>
      </c>
      <c r="E107" t="s">
        <v>132</v>
      </c>
      <c r="F107">
        <v>33</v>
      </c>
      <c r="H107" s="256">
        <f t="shared" si="9"/>
        <v>19.444444444444443</v>
      </c>
      <c r="J107">
        <f t="shared" si="11"/>
        <v>21.8</v>
      </c>
      <c r="L107" s="155">
        <f t="shared" si="8"/>
        <v>-2.3555555555555578</v>
      </c>
    </row>
    <row r="108" spans="1:12" x14ac:dyDescent="0.25">
      <c r="A108" t="s">
        <v>484</v>
      </c>
      <c r="B108">
        <v>75</v>
      </c>
      <c r="C108" s="155">
        <f t="shared" si="10"/>
        <v>25</v>
      </c>
      <c r="E108" t="s">
        <v>484</v>
      </c>
      <c r="F108">
        <v>31</v>
      </c>
      <c r="H108" s="256">
        <f t="shared" si="9"/>
        <v>18.666666666666668</v>
      </c>
      <c r="J108">
        <f t="shared" si="11"/>
        <v>21.2</v>
      </c>
      <c r="L108" s="155">
        <f t="shared" si="8"/>
        <v>-2.5333333333333314</v>
      </c>
    </row>
    <row r="109" spans="1:12" x14ac:dyDescent="0.25">
      <c r="A109" t="s">
        <v>97</v>
      </c>
      <c r="B109">
        <v>76</v>
      </c>
      <c r="C109" s="155">
        <f t="shared" si="10"/>
        <v>25.333333333333332</v>
      </c>
      <c r="E109" t="s">
        <v>97</v>
      </c>
      <c r="F109">
        <v>29</v>
      </c>
      <c r="H109" s="256">
        <f t="shared" si="9"/>
        <v>18.111111111111111</v>
      </c>
      <c r="J109">
        <f t="shared" si="11"/>
        <v>21</v>
      </c>
      <c r="L109" s="155">
        <f t="shared" si="8"/>
        <v>-2.8888888888888893</v>
      </c>
    </row>
    <row r="110" spans="1:12" x14ac:dyDescent="0.25">
      <c r="A110" t="s">
        <v>139</v>
      </c>
      <c r="B110">
        <v>25</v>
      </c>
      <c r="C110" s="155">
        <f t="shared" si="10"/>
        <v>8.3333333333333339</v>
      </c>
      <c r="E110" t="s">
        <v>139</v>
      </c>
      <c r="F110">
        <v>80</v>
      </c>
      <c r="H110" s="256">
        <f t="shared" si="9"/>
        <v>29.444444444444443</v>
      </c>
      <c r="J110">
        <f t="shared" si="11"/>
        <v>21</v>
      </c>
      <c r="L110" s="155">
        <f t="shared" si="8"/>
        <v>8.4444444444444429</v>
      </c>
    </row>
    <row r="111" spans="1:12" x14ac:dyDescent="0.25">
      <c r="A111" t="s">
        <v>91</v>
      </c>
      <c r="B111">
        <v>50</v>
      </c>
      <c r="C111" s="155">
        <f t="shared" si="10"/>
        <v>16.666666666666668</v>
      </c>
      <c r="E111" t="s">
        <v>91</v>
      </c>
      <c r="F111">
        <v>55</v>
      </c>
      <c r="H111" s="256">
        <f t="shared" si="9"/>
        <v>23.888888888888889</v>
      </c>
      <c r="J111">
        <f t="shared" si="11"/>
        <v>21</v>
      </c>
      <c r="L111" s="155">
        <f t="shared" si="8"/>
        <v>2.8888888888888893</v>
      </c>
    </row>
    <row r="112" spans="1:12" x14ac:dyDescent="0.25">
      <c r="A112" t="s">
        <v>31</v>
      </c>
      <c r="B112">
        <v>77</v>
      </c>
      <c r="C112" s="155">
        <f t="shared" si="10"/>
        <v>25.666666666666668</v>
      </c>
      <c r="E112" t="s">
        <v>31</v>
      </c>
      <c r="F112">
        <v>27</v>
      </c>
      <c r="H112" s="256">
        <f t="shared" si="9"/>
        <v>17.555555555555557</v>
      </c>
      <c r="J112">
        <f t="shared" si="11"/>
        <v>20.8</v>
      </c>
      <c r="L112" s="155">
        <f t="shared" si="8"/>
        <v>-3.2444444444444436</v>
      </c>
    </row>
    <row r="113" spans="1:12" x14ac:dyDescent="0.25">
      <c r="A113" t="s">
        <v>438</v>
      </c>
      <c r="B113">
        <v>75</v>
      </c>
      <c r="C113" s="155">
        <f t="shared" si="10"/>
        <v>25</v>
      </c>
      <c r="E113" t="s">
        <v>438</v>
      </c>
      <c r="F113">
        <v>29</v>
      </c>
      <c r="H113" s="256">
        <f t="shared" si="9"/>
        <v>18</v>
      </c>
      <c r="J113">
        <f t="shared" si="11"/>
        <v>20.8</v>
      </c>
      <c r="L113" s="155">
        <f t="shared" si="8"/>
        <v>-2.8000000000000007</v>
      </c>
    </row>
    <row r="114" spans="1:12" x14ac:dyDescent="0.25">
      <c r="A114" t="s">
        <v>646</v>
      </c>
      <c r="B114">
        <v>75</v>
      </c>
      <c r="C114" s="155">
        <f t="shared" si="10"/>
        <v>25</v>
      </c>
      <c r="E114" t="s">
        <v>646</v>
      </c>
      <c r="F114">
        <v>28</v>
      </c>
      <c r="H114" s="256">
        <f t="shared" si="9"/>
        <v>17.666666666666668</v>
      </c>
      <c r="J114">
        <f t="shared" si="11"/>
        <v>20.6</v>
      </c>
      <c r="L114" s="155">
        <f t="shared" si="8"/>
        <v>-2.9333333333333336</v>
      </c>
    </row>
    <row r="115" spans="1:12" x14ac:dyDescent="0.25">
      <c r="A115" t="s">
        <v>440</v>
      </c>
      <c r="B115">
        <v>75</v>
      </c>
      <c r="C115" s="155">
        <f t="shared" si="10"/>
        <v>25</v>
      </c>
      <c r="E115" t="s">
        <v>440</v>
      </c>
      <c r="F115">
        <v>28</v>
      </c>
      <c r="H115" s="256">
        <f t="shared" si="9"/>
        <v>17.666666666666668</v>
      </c>
      <c r="J115">
        <f t="shared" si="11"/>
        <v>20.6</v>
      </c>
      <c r="L115" s="155">
        <f t="shared" si="8"/>
        <v>-2.9333333333333336</v>
      </c>
    </row>
    <row r="116" spans="1:12" x14ac:dyDescent="0.25">
      <c r="A116" t="s">
        <v>27</v>
      </c>
      <c r="B116">
        <v>77</v>
      </c>
      <c r="C116" s="155">
        <f t="shared" si="10"/>
        <v>25.666666666666668</v>
      </c>
      <c r="E116" t="s">
        <v>27</v>
      </c>
      <c r="F116">
        <v>25</v>
      </c>
      <c r="H116" s="256">
        <f t="shared" si="9"/>
        <v>16.888888888888889</v>
      </c>
      <c r="J116">
        <f t="shared" si="11"/>
        <v>20.399999999999999</v>
      </c>
      <c r="L116" s="155">
        <f t="shared" si="8"/>
        <v>-3.5111111111111093</v>
      </c>
    </row>
    <row r="117" spans="1:12" x14ac:dyDescent="0.25">
      <c r="A117" t="s">
        <v>118</v>
      </c>
      <c r="B117">
        <v>50</v>
      </c>
      <c r="C117" s="155">
        <f t="shared" si="10"/>
        <v>16.666666666666668</v>
      </c>
      <c r="E117" t="s">
        <v>118</v>
      </c>
      <c r="F117">
        <v>52</v>
      </c>
      <c r="H117" s="256">
        <f t="shared" si="9"/>
        <v>22.888888888888889</v>
      </c>
      <c r="J117">
        <f t="shared" si="11"/>
        <v>20.399999999999999</v>
      </c>
      <c r="L117" s="155">
        <f t="shared" si="8"/>
        <v>2.4888888888888907</v>
      </c>
    </row>
    <row r="118" spans="1:12" x14ac:dyDescent="0.25">
      <c r="A118" t="s">
        <v>88</v>
      </c>
      <c r="B118">
        <v>76</v>
      </c>
      <c r="C118" s="155">
        <f t="shared" si="10"/>
        <v>25.333333333333332</v>
      </c>
      <c r="E118" t="s">
        <v>88</v>
      </c>
      <c r="F118">
        <v>25</v>
      </c>
      <c r="H118" s="256">
        <f t="shared" si="9"/>
        <v>16.777777777777775</v>
      </c>
      <c r="J118">
        <f t="shared" si="11"/>
        <v>20.2</v>
      </c>
      <c r="L118" s="155">
        <f t="shared" si="8"/>
        <v>-3.4222222222222243</v>
      </c>
    </row>
    <row r="119" spans="1:12" x14ac:dyDescent="0.25">
      <c r="A119" t="s">
        <v>603</v>
      </c>
      <c r="B119">
        <v>75</v>
      </c>
      <c r="C119" s="155">
        <f t="shared" si="10"/>
        <v>25</v>
      </c>
      <c r="E119" t="s">
        <v>603</v>
      </c>
      <c r="F119">
        <v>25</v>
      </c>
      <c r="H119" s="256">
        <f t="shared" si="9"/>
        <v>16.666666666666668</v>
      </c>
      <c r="J119">
        <f t="shared" si="11"/>
        <v>20</v>
      </c>
      <c r="L119" s="155">
        <f t="shared" si="8"/>
        <v>-3.3333333333333321</v>
      </c>
    </row>
    <row r="120" spans="1:12" x14ac:dyDescent="0.25">
      <c r="A120" t="s">
        <v>32</v>
      </c>
      <c r="B120">
        <v>100</v>
      </c>
      <c r="C120" s="155">
        <f t="shared" si="10"/>
        <v>33.333333333333336</v>
      </c>
      <c r="H120" s="256">
        <f t="shared" si="9"/>
        <v>11.111111111111112</v>
      </c>
      <c r="J120">
        <f t="shared" si="11"/>
        <v>20</v>
      </c>
      <c r="L120" s="155">
        <f t="shared" si="8"/>
        <v>-8.8888888888888875</v>
      </c>
    </row>
    <row r="121" spans="1:12" x14ac:dyDescent="0.25">
      <c r="A121" t="s">
        <v>545</v>
      </c>
      <c r="B121">
        <v>75</v>
      </c>
      <c r="C121" s="155">
        <f t="shared" si="10"/>
        <v>25</v>
      </c>
      <c r="E121" t="s">
        <v>545</v>
      </c>
      <c r="F121">
        <v>24</v>
      </c>
      <c r="H121" s="256">
        <f t="shared" si="9"/>
        <v>16.333333333333332</v>
      </c>
      <c r="J121">
        <f t="shared" si="11"/>
        <v>19.8</v>
      </c>
      <c r="L121" s="155">
        <f t="shared" si="8"/>
        <v>-3.4666666666666686</v>
      </c>
    </row>
    <row r="122" spans="1:12" x14ac:dyDescent="0.25">
      <c r="A122" t="s">
        <v>556</v>
      </c>
      <c r="B122">
        <v>75</v>
      </c>
      <c r="C122" s="155">
        <f t="shared" si="10"/>
        <v>25</v>
      </c>
      <c r="E122" t="s">
        <v>556</v>
      </c>
      <c r="F122">
        <v>22</v>
      </c>
      <c r="H122" s="256">
        <f t="shared" si="9"/>
        <v>15.666666666666666</v>
      </c>
      <c r="J122">
        <f t="shared" si="11"/>
        <v>19.399999999999999</v>
      </c>
      <c r="L122" s="155">
        <f t="shared" si="8"/>
        <v>-3.7333333333333325</v>
      </c>
    </row>
    <row r="123" spans="1:12" x14ac:dyDescent="0.25">
      <c r="A123" t="s">
        <v>112</v>
      </c>
      <c r="B123">
        <v>75</v>
      </c>
      <c r="C123" s="155">
        <f t="shared" si="10"/>
        <v>25</v>
      </c>
      <c r="E123" t="s">
        <v>112</v>
      </c>
      <c r="F123">
        <v>19</v>
      </c>
      <c r="H123" s="256">
        <f t="shared" si="9"/>
        <v>14.666666666666666</v>
      </c>
      <c r="J123">
        <f t="shared" si="11"/>
        <v>18.8</v>
      </c>
      <c r="L123" s="155">
        <f t="shared" si="8"/>
        <v>-4.1333333333333346</v>
      </c>
    </row>
    <row r="124" spans="1:12" x14ac:dyDescent="0.25">
      <c r="A124" t="s">
        <v>146</v>
      </c>
      <c r="B124">
        <v>25</v>
      </c>
      <c r="C124" s="155">
        <f t="shared" si="10"/>
        <v>8.3333333333333339</v>
      </c>
      <c r="E124" t="s">
        <v>146</v>
      </c>
      <c r="F124">
        <v>68</v>
      </c>
      <c r="H124" s="256">
        <f t="shared" si="9"/>
        <v>25.444444444444443</v>
      </c>
      <c r="J124">
        <f t="shared" si="11"/>
        <v>18.600000000000001</v>
      </c>
      <c r="L124" s="155">
        <f t="shared" si="8"/>
        <v>6.8444444444444414</v>
      </c>
    </row>
    <row r="125" spans="1:12" x14ac:dyDescent="0.25">
      <c r="A125" t="s">
        <v>145</v>
      </c>
      <c r="B125">
        <v>50</v>
      </c>
      <c r="C125" s="155">
        <f t="shared" si="10"/>
        <v>16.666666666666668</v>
      </c>
      <c r="E125" t="s">
        <v>145</v>
      </c>
      <c r="F125">
        <v>41</v>
      </c>
      <c r="H125" s="256">
        <f t="shared" si="9"/>
        <v>19.222222222222225</v>
      </c>
      <c r="J125">
        <f t="shared" si="11"/>
        <v>18.2</v>
      </c>
      <c r="L125" s="155">
        <f t="shared" si="8"/>
        <v>1.0222222222222257</v>
      </c>
    </row>
    <row r="126" spans="1:12" x14ac:dyDescent="0.25">
      <c r="A126" t="s">
        <v>140</v>
      </c>
      <c r="B126">
        <v>50</v>
      </c>
      <c r="C126" s="155">
        <f t="shared" si="10"/>
        <v>16.666666666666668</v>
      </c>
      <c r="E126" t="s">
        <v>140</v>
      </c>
      <c r="F126">
        <v>40</v>
      </c>
      <c r="H126" s="256">
        <f t="shared" si="9"/>
        <v>18.888888888888889</v>
      </c>
      <c r="J126">
        <f t="shared" si="11"/>
        <v>18</v>
      </c>
      <c r="L126" s="155">
        <f t="shared" si="8"/>
        <v>0.88888888888888928</v>
      </c>
    </row>
    <row r="127" spans="1:12" x14ac:dyDescent="0.25">
      <c r="A127" t="s">
        <v>70</v>
      </c>
      <c r="B127">
        <v>76</v>
      </c>
      <c r="C127" s="155">
        <f t="shared" si="10"/>
        <v>25.333333333333332</v>
      </c>
      <c r="E127" t="s">
        <v>70</v>
      </c>
      <c r="F127">
        <v>14</v>
      </c>
      <c r="H127" s="256">
        <f t="shared" si="9"/>
        <v>13.111111111111109</v>
      </c>
      <c r="J127">
        <f t="shared" si="11"/>
        <v>18</v>
      </c>
      <c r="L127" s="155">
        <f t="shared" si="8"/>
        <v>-4.8888888888888911</v>
      </c>
    </row>
    <row r="128" spans="1:12" x14ac:dyDescent="0.25">
      <c r="A128" t="s">
        <v>592</v>
      </c>
      <c r="B128">
        <v>50</v>
      </c>
      <c r="C128" s="155">
        <f t="shared" si="10"/>
        <v>16.666666666666668</v>
      </c>
      <c r="E128" t="s">
        <v>592</v>
      </c>
      <c r="F128">
        <v>37</v>
      </c>
      <c r="H128" s="256">
        <f t="shared" si="9"/>
        <v>17.888888888888889</v>
      </c>
      <c r="J128">
        <f t="shared" si="11"/>
        <v>17.399999999999999</v>
      </c>
      <c r="L128" s="155">
        <f t="shared" si="8"/>
        <v>0.4888888888888907</v>
      </c>
    </row>
    <row r="129" spans="1:12" x14ac:dyDescent="0.25">
      <c r="A129" t="s">
        <v>20</v>
      </c>
      <c r="B129">
        <v>27</v>
      </c>
      <c r="C129" s="155">
        <f t="shared" si="10"/>
        <v>9</v>
      </c>
      <c r="E129" t="s">
        <v>20</v>
      </c>
      <c r="F129">
        <v>58</v>
      </c>
      <c r="H129" s="256">
        <f t="shared" si="9"/>
        <v>22.333333333333332</v>
      </c>
      <c r="J129">
        <f t="shared" si="11"/>
        <v>17</v>
      </c>
      <c r="L129" s="155">
        <f t="shared" si="8"/>
        <v>5.3333333333333321</v>
      </c>
    </row>
    <row r="130" spans="1:12" x14ac:dyDescent="0.25">
      <c r="A130" t="s">
        <v>81</v>
      </c>
      <c r="B130">
        <v>77</v>
      </c>
      <c r="C130" s="155">
        <f t="shared" si="10"/>
        <v>25.666666666666668</v>
      </c>
      <c r="E130" t="s">
        <v>81</v>
      </c>
      <c r="F130">
        <v>8</v>
      </c>
      <c r="H130" s="256">
        <f t="shared" si="9"/>
        <v>11.222222222222223</v>
      </c>
      <c r="J130">
        <f t="shared" si="11"/>
        <v>17</v>
      </c>
      <c r="L130" s="155">
        <f t="shared" si="8"/>
        <v>-5.7777777777777768</v>
      </c>
    </row>
    <row r="131" spans="1:12" x14ac:dyDescent="0.25">
      <c r="A131" t="s">
        <v>85</v>
      </c>
      <c r="B131">
        <v>76</v>
      </c>
      <c r="C131" s="155">
        <f t="shared" si="10"/>
        <v>25.333333333333332</v>
      </c>
      <c r="E131" t="s">
        <v>85</v>
      </c>
      <c r="F131">
        <v>7</v>
      </c>
      <c r="H131" s="256">
        <f t="shared" si="9"/>
        <v>10.777777777777777</v>
      </c>
      <c r="J131">
        <f t="shared" si="11"/>
        <v>16.600000000000001</v>
      </c>
      <c r="L131" s="155">
        <f t="shared" si="8"/>
        <v>-5.8222222222222246</v>
      </c>
    </row>
    <row r="132" spans="1:12" x14ac:dyDescent="0.25">
      <c r="A132" t="s">
        <v>98</v>
      </c>
      <c r="B132">
        <v>75</v>
      </c>
      <c r="C132" s="155">
        <f t="shared" si="10"/>
        <v>25</v>
      </c>
      <c r="E132" t="s">
        <v>98</v>
      </c>
      <c r="F132">
        <v>5</v>
      </c>
      <c r="H132" s="256">
        <f t="shared" si="9"/>
        <v>10</v>
      </c>
      <c r="J132">
        <f t="shared" si="11"/>
        <v>16</v>
      </c>
      <c r="L132" s="155">
        <f t="shared" si="8"/>
        <v>-6</v>
      </c>
    </row>
    <row r="133" spans="1:12" x14ac:dyDescent="0.25">
      <c r="A133" t="s">
        <v>421</v>
      </c>
      <c r="B133">
        <v>50</v>
      </c>
      <c r="C133" s="155">
        <f t="shared" ref="C133:C164" si="12">B133/3</f>
        <v>16.666666666666668</v>
      </c>
      <c r="E133" t="s">
        <v>421</v>
      </c>
      <c r="F133">
        <v>25</v>
      </c>
      <c r="H133" s="256">
        <f t="shared" si="9"/>
        <v>13.888888888888891</v>
      </c>
      <c r="J133">
        <f t="shared" ref="J133:J167" si="13">(B133+F133)/5</f>
        <v>15</v>
      </c>
      <c r="L133" s="155">
        <f t="shared" si="8"/>
        <v>-1.1111111111111089</v>
      </c>
    </row>
    <row r="134" spans="1:12" x14ac:dyDescent="0.25">
      <c r="A134" t="s">
        <v>142</v>
      </c>
      <c r="B134">
        <v>25</v>
      </c>
      <c r="C134" s="155">
        <f t="shared" si="12"/>
        <v>8.3333333333333339</v>
      </c>
      <c r="E134" t="s">
        <v>142</v>
      </c>
      <c r="F134">
        <v>50</v>
      </c>
      <c r="H134" s="256">
        <f t="shared" si="9"/>
        <v>19.444444444444446</v>
      </c>
      <c r="J134">
        <f t="shared" si="13"/>
        <v>15</v>
      </c>
      <c r="L134" s="155">
        <f t="shared" ref="L134:L167" si="14">H134-J134</f>
        <v>4.4444444444444464</v>
      </c>
    </row>
    <row r="135" spans="1:12" x14ac:dyDescent="0.25">
      <c r="A135" t="s">
        <v>149</v>
      </c>
      <c r="B135">
        <v>75</v>
      </c>
      <c r="C135" s="155">
        <f t="shared" si="12"/>
        <v>25</v>
      </c>
      <c r="H135" s="256">
        <f t="shared" ref="H135:H167" si="15">(C135+F135)/3</f>
        <v>8.3333333333333339</v>
      </c>
      <c r="J135">
        <f t="shared" si="13"/>
        <v>15</v>
      </c>
      <c r="L135" s="155">
        <f t="shared" si="14"/>
        <v>-6.6666666666666661</v>
      </c>
    </row>
    <row r="136" spans="1:12" x14ac:dyDescent="0.25">
      <c r="A136" t="s">
        <v>467</v>
      </c>
      <c r="B136">
        <v>50</v>
      </c>
      <c r="C136" s="155">
        <f t="shared" si="12"/>
        <v>16.666666666666668</v>
      </c>
      <c r="E136" t="s">
        <v>467</v>
      </c>
      <c r="F136">
        <v>21</v>
      </c>
      <c r="H136" s="256">
        <f t="shared" si="15"/>
        <v>12.555555555555557</v>
      </c>
      <c r="J136">
        <f t="shared" si="13"/>
        <v>14.2</v>
      </c>
      <c r="L136" s="155">
        <f t="shared" si="14"/>
        <v>-1.6444444444444422</v>
      </c>
    </row>
    <row r="137" spans="1:12" x14ac:dyDescent="0.25">
      <c r="A137" t="s">
        <v>86</v>
      </c>
      <c r="B137">
        <v>50</v>
      </c>
      <c r="C137" s="155">
        <f t="shared" si="12"/>
        <v>16.666666666666668</v>
      </c>
      <c r="E137" t="s">
        <v>86</v>
      </c>
      <c r="F137">
        <v>18</v>
      </c>
      <c r="H137" s="256">
        <f t="shared" si="15"/>
        <v>11.555555555555557</v>
      </c>
      <c r="J137">
        <f t="shared" si="13"/>
        <v>13.6</v>
      </c>
      <c r="L137" s="155">
        <f t="shared" si="14"/>
        <v>-2.0444444444444425</v>
      </c>
    </row>
    <row r="138" spans="1:12" x14ac:dyDescent="0.25">
      <c r="A138" t="s">
        <v>586</v>
      </c>
      <c r="B138">
        <v>25</v>
      </c>
      <c r="C138" s="155">
        <f t="shared" si="12"/>
        <v>8.3333333333333339</v>
      </c>
      <c r="E138" t="s">
        <v>586</v>
      </c>
      <c r="F138">
        <v>41</v>
      </c>
      <c r="H138" s="256">
        <f t="shared" si="15"/>
        <v>16.444444444444446</v>
      </c>
      <c r="J138">
        <f t="shared" si="13"/>
        <v>13.2</v>
      </c>
      <c r="L138" s="155">
        <f t="shared" si="14"/>
        <v>3.2444444444444471</v>
      </c>
    </row>
    <row r="139" spans="1:12" x14ac:dyDescent="0.25">
      <c r="A139" t="s">
        <v>117</v>
      </c>
      <c r="B139">
        <v>26</v>
      </c>
      <c r="C139" s="155">
        <f t="shared" si="12"/>
        <v>8.6666666666666661</v>
      </c>
      <c r="E139" t="s">
        <v>117</v>
      </c>
      <c r="F139">
        <v>40</v>
      </c>
      <c r="H139" s="256">
        <f t="shared" si="15"/>
        <v>16.222222222222221</v>
      </c>
      <c r="J139">
        <f t="shared" si="13"/>
        <v>13.2</v>
      </c>
      <c r="L139" s="155">
        <f t="shared" si="14"/>
        <v>3.0222222222222221</v>
      </c>
    </row>
    <row r="140" spans="1:12" x14ac:dyDescent="0.25">
      <c r="A140" t="s">
        <v>481</v>
      </c>
      <c r="B140">
        <v>25</v>
      </c>
      <c r="C140" s="155">
        <f t="shared" si="12"/>
        <v>8.3333333333333339</v>
      </c>
      <c r="E140" t="s">
        <v>481</v>
      </c>
      <c r="F140">
        <v>41</v>
      </c>
      <c r="H140" s="256">
        <f t="shared" si="15"/>
        <v>16.444444444444446</v>
      </c>
      <c r="J140">
        <f t="shared" si="13"/>
        <v>13.2</v>
      </c>
      <c r="L140" s="155">
        <f t="shared" si="14"/>
        <v>3.2444444444444471</v>
      </c>
    </row>
    <row r="141" spans="1:12" x14ac:dyDescent="0.25">
      <c r="A141" t="s">
        <v>109</v>
      </c>
      <c r="B141">
        <v>25</v>
      </c>
      <c r="C141" s="155">
        <f t="shared" si="12"/>
        <v>8.3333333333333339</v>
      </c>
      <c r="E141" t="s">
        <v>109</v>
      </c>
      <c r="F141">
        <v>40</v>
      </c>
      <c r="H141" s="256">
        <f t="shared" si="15"/>
        <v>16.111111111111111</v>
      </c>
      <c r="J141">
        <f t="shared" si="13"/>
        <v>13</v>
      </c>
      <c r="L141" s="155">
        <f t="shared" si="14"/>
        <v>3.1111111111111107</v>
      </c>
    </row>
    <row r="142" spans="1:12" x14ac:dyDescent="0.25">
      <c r="A142" t="s">
        <v>400</v>
      </c>
      <c r="B142">
        <v>25</v>
      </c>
      <c r="C142" s="155">
        <f t="shared" si="12"/>
        <v>8.3333333333333339</v>
      </c>
      <c r="E142" t="s">
        <v>400</v>
      </c>
      <c r="F142">
        <v>39</v>
      </c>
      <c r="H142" s="256">
        <f t="shared" si="15"/>
        <v>15.777777777777779</v>
      </c>
      <c r="J142">
        <f t="shared" si="13"/>
        <v>12.8</v>
      </c>
      <c r="L142" s="155">
        <f t="shared" si="14"/>
        <v>2.9777777777777779</v>
      </c>
    </row>
    <row r="143" spans="1:12" x14ac:dyDescent="0.25">
      <c r="A143" t="s">
        <v>423</v>
      </c>
      <c r="B143">
        <v>25</v>
      </c>
      <c r="C143" s="155">
        <f t="shared" si="12"/>
        <v>8.3333333333333339</v>
      </c>
      <c r="E143" t="s">
        <v>423</v>
      </c>
      <c r="F143">
        <v>38</v>
      </c>
      <c r="H143" s="256">
        <f t="shared" si="15"/>
        <v>15.444444444444445</v>
      </c>
      <c r="J143">
        <f t="shared" si="13"/>
        <v>12.6</v>
      </c>
      <c r="L143" s="155">
        <f t="shared" si="14"/>
        <v>2.844444444444445</v>
      </c>
    </row>
    <row r="144" spans="1:12" x14ac:dyDescent="0.25">
      <c r="A144" t="s">
        <v>138</v>
      </c>
      <c r="B144">
        <v>50</v>
      </c>
      <c r="C144" s="155">
        <f t="shared" si="12"/>
        <v>16.666666666666668</v>
      </c>
      <c r="E144" t="s">
        <v>138</v>
      </c>
      <c r="F144">
        <v>12</v>
      </c>
      <c r="H144" s="256">
        <f t="shared" si="15"/>
        <v>9.5555555555555554</v>
      </c>
      <c r="J144">
        <f t="shared" si="13"/>
        <v>12.4</v>
      </c>
      <c r="L144" s="155">
        <f t="shared" si="14"/>
        <v>-2.844444444444445</v>
      </c>
    </row>
    <row r="145" spans="1:12" x14ac:dyDescent="0.25">
      <c r="A145" t="s">
        <v>596</v>
      </c>
      <c r="B145">
        <v>25</v>
      </c>
      <c r="C145" s="155">
        <f t="shared" si="12"/>
        <v>8.3333333333333339</v>
      </c>
      <c r="E145" t="s">
        <v>596</v>
      </c>
      <c r="F145">
        <v>32</v>
      </c>
      <c r="H145" s="256">
        <f t="shared" si="15"/>
        <v>13.444444444444445</v>
      </c>
      <c r="J145">
        <f t="shared" si="13"/>
        <v>11.4</v>
      </c>
      <c r="L145" s="155">
        <f t="shared" si="14"/>
        <v>2.0444444444444443</v>
      </c>
    </row>
    <row r="146" spans="1:12" x14ac:dyDescent="0.25">
      <c r="A146" t="s">
        <v>34</v>
      </c>
      <c r="B146">
        <v>0</v>
      </c>
      <c r="C146" s="155">
        <f t="shared" si="12"/>
        <v>0</v>
      </c>
      <c r="E146" t="s">
        <v>34</v>
      </c>
      <c r="F146">
        <v>55</v>
      </c>
      <c r="H146" s="256">
        <f t="shared" si="15"/>
        <v>18.333333333333332</v>
      </c>
      <c r="J146">
        <f t="shared" si="13"/>
        <v>11</v>
      </c>
      <c r="L146" s="155">
        <f t="shared" si="14"/>
        <v>7.3333333333333321</v>
      </c>
    </row>
    <row r="147" spans="1:12" x14ac:dyDescent="0.25">
      <c r="A147" t="s">
        <v>110</v>
      </c>
      <c r="B147">
        <v>50</v>
      </c>
      <c r="C147" s="155">
        <f t="shared" si="12"/>
        <v>16.666666666666668</v>
      </c>
      <c r="E147" t="s">
        <v>110</v>
      </c>
      <c r="F147">
        <v>4</v>
      </c>
      <c r="H147" s="256">
        <f t="shared" si="15"/>
        <v>6.8888888888888893</v>
      </c>
      <c r="J147">
        <f t="shared" si="13"/>
        <v>10.8</v>
      </c>
      <c r="L147" s="155">
        <f t="shared" si="14"/>
        <v>-3.9111111111111114</v>
      </c>
    </row>
    <row r="148" spans="1:12" x14ac:dyDescent="0.25">
      <c r="A148" t="s">
        <v>448</v>
      </c>
      <c r="B148">
        <v>52</v>
      </c>
      <c r="C148" s="155">
        <f t="shared" si="12"/>
        <v>17.333333333333332</v>
      </c>
      <c r="H148" s="256">
        <f t="shared" si="15"/>
        <v>5.7777777777777777</v>
      </c>
      <c r="J148">
        <f t="shared" si="13"/>
        <v>10.4</v>
      </c>
      <c r="L148" s="155">
        <f t="shared" si="14"/>
        <v>-4.6222222222222227</v>
      </c>
    </row>
    <row r="149" spans="1:12" x14ac:dyDescent="0.25">
      <c r="A149" t="s">
        <v>431</v>
      </c>
      <c r="B149">
        <v>25</v>
      </c>
      <c r="C149" s="155">
        <f t="shared" si="12"/>
        <v>8.3333333333333339</v>
      </c>
      <c r="E149" t="s">
        <v>431</v>
      </c>
      <c r="F149">
        <v>23</v>
      </c>
      <c r="H149" s="256">
        <f t="shared" si="15"/>
        <v>10.444444444444445</v>
      </c>
      <c r="J149">
        <f t="shared" si="13"/>
        <v>9.6</v>
      </c>
      <c r="L149" s="155">
        <f t="shared" si="14"/>
        <v>0.844444444444445</v>
      </c>
    </row>
    <row r="150" spans="1:12" x14ac:dyDescent="0.25">
      <c r="A150" t="s">
        <v>398</v>
      </c>
      <c r="B150">
        <v>0</v>
      </c>
      <c r="C150" s="155">
        <f t="shared" si="12"/>
        <v>0</v>
      </c>
      <c r="E150" t="s">
        <v>398</v>
      </c>
      <c r="F150">
        <v>47</v>
      </c>
      <c r="H150" s="256">
        <f t="shared" si="15"/>
        <v>15.666666666666666</v>
      </c>
      <c r="J150">
        <f t="shared" si="13"/>
        <v>9.4</v>
      </c>
      <c r="L150" s="155">
        <f t="shared" si="14"/>
        <v>6.2666666666666657</v>
      </c>
    </row>
    <row r="151" spans="1:12" x14ac:dyDescent="0.25">
      <c r="A151" t="s">
        <v>141</v>
      </c>
      <c r="B151">
        <v>0</v>
      </c>
      <c r="C151" s="155">
        <f t="shared" si="12"/>
        <v>0</v>
      </c>
      <c r="E151" t="s">
        <v>141</v>
      </c>
      <c r="F151">
        <v>46</v>
      </c>
      <c r="H151" s="256">
        <f t="shared" si="15"/>
        <v>15.333333333333334</v>
      </c>
      <c r="J151">
        <f t="shared" si="13"/>
        <v>9.1999999999999993</v>
      </c>
      <c r="L151" s="155">
        <f t="shared" si="14"/>
        <v>6.1333333333333346</v>
      </c>
    </row>
    <row r="152" spans="1:12" x14ac:dyDescent="0.25">
      <c r="A152" t="s">
        <v>568</v>
      </c>
      <c r="B152">
        <v>25</v>
      </c>
      <c r="C152" s="155">
        <f t="shared" si="12"/>
        <v>8.3333333333333339</v>
      </c>
      <c r="E152" t="s">
        <v>568</v>
      </c>
      <c r="F152">
        <v>21</v>
      </c>
      <c r="H152" s="256">
        <f t="shared" si="15"/>
        <v>9.7777777777777786</v>
      </c>
      <c r="J152">
        <f t="shared" si="13"/>
        <v>9.1999999999999993</v>
      </c>
      <c r="L152" s="155">
        <f t="shared" si="14"/>
        <v>0.57777777777777928</v>
      </c>
    </row>
    <row r="153" spans="1:12" x14ac:dyDescent="0.25">
      <c r="A153" t="s">
        <v>464</v>
      </c>
      <c r="B153">
        <v>25</v>
      </c>
      <c r="C153" s="155">
        <f t="shared" si="12"/>
        <v>8.3333333333333339</v>
      </c>
      <c r="E153" t="s">
        <v>464</v>
      </c>
      <c r="F153">
        <v>21</v>
      </c>
      <c r="H153" s="256">
        <f t="shared" si="15"/>
        <v>9.7777777777777786</v>
      </c>
      <c r="J153">
        <f t="shared" si="13"/>
        <v>9.1999999999999993</v>
      </c>
      <c r="L153" s="155">
        <f t="shared" si="14"/>
        <v>0.57777777777777928</v>
      </c>
    </row>
    <row r="154" spans="1:12" x14ac:dyDescent="0.25">
      <c r="A154" t="s">
        <v>605</v>
      </c>
      <c r="B154">
        <v>25</v>
      </c>
      <c r="C154" s="155">
        <f t="shared" si="12"/>
        <v>8.3333333333333339</v>
      </c>
      <c r="E154" t="s">
        <v>605</v>
      </c>
      <c r="F154">
        <v>17</v>
      </c>
      <c r="H154" s="256">
        <f t="shared" si="15"/>
        <v>8.4444444444444446</v>
      </c>
      <c r="J154">
        <f t="shared" si="13"/>
        <v>8.4</v>
      </c>
      <c r="L154" s="155">
        <f t="shared" si="14"/>
        <v>4.4444444444444287E-2</v>
      </c>
    </row>
    <row r="155" spans="1:12" x14ac:dyDescent="0.25">
      <c r="A155" t="s">
        <v>116</v>
      </c>
      <c r="B155">
        <v>25</v>
      </c>
      <c r="C155" s="155">
        <f t="shared" si="12"/>
        <v>8.3333333333333339</v>
      </c>
      <c r="E155" t="s">
        <v>116</v>
      </c>
      <c r="F155">
        <v>12</v>
      </c>
      <c r="H155" s="256">
        <f t="shared" si="15"/>
        <v>6.7777777777777786</v>
      </c>
      <c r="J155">
        <f t="shared" si="13"/>
        <v>7.4</v>
      </c>
      <c r="L155" s="155">
        <f t="shared" si="14"/>
        <v>-0.62222222222222179</v>
      </c>
    </row>
    <row r="156" spans="1:12" x14ac:dyDescent="0.25">
      <c r="A156" t="s">
        <v>583</v>
      </c>
      <c r="B156">
        <v>0</v>
      </c>
      <c r="C156" s="155">
        <f t="shared" si="12"/>
        <v>0</v>
      </c>
      <c r="E156" t="s">
        <v>583</v>
      </c>
      <c r="F156">
        <v>33</v>
      </c>
      <c r="H156" s="256">
        <f t="shared" si="15"/>
        <v>11</v>
      </c>
      <c r="J156">
        <f t="shared" si="13"/>
        <v>6.6</v>
      </c>
      <c r="L156" s="155">
        <f t="shared" si="14"/>
        <v>4.4000000000000004</v>
      </c>
    </row>
    <row r="157" spans="1:12" x14ac:dyDescent="0.25">
      <c r="A157" t="s">
        <v>120</v>
      </c>
      <c r="B157">
        <v>25</v>
      </c>
      <c r="C157" s="155">
        <f t="shared" si="12"/>
        <v>8.3333333333333339</v>
      </c>
      <c r="E157" s="159" t="s">
        <v>120</v>
      </c>
      <c r="F157">
        <v>6</v>
      </c>
      <c r="H157" s="256">
        <f t="shared" si="15"/>
        <v>4.7777777777777777</v>
      </c>
      <c r="J157">
        <f t="shared" si="13"/>
        <v>6.2</v>
      </c>
      <c r="L157" s="155">
        <f t="shared" si="14"/>
        <v>-1.4222222222222225</v>
      </c>
    </row>
    <row r="158" spans="1:12" x14ac:dyDescent="0.25">
      <c r="A158" t="s">
        <v>639</v>
      </c>
      <c r="B158">
        <v>0</v>
      </c>
      <c r="C158" s="155">
        <f t="shared" si="12"/>
        <v>0</v>
      </c>
      <c r="E158" t="s">
        <v>639</v>
      </c>
      <c r="F158">
        <v>26</v>
      </c>
      <c r="H158" s="256">
        <f t="shared" si="15"/>
        <v>8.6666666666666661</v>
      </c>
      <c r="J158">
        <f t="shared" si="13"/>
        <v>5.2</v>
      </c>
      <c r="L158" s="155">
        <f t="shared" si="14"/>
        <v>3.4666666666666659</v>
      </c>
    </row>
    <row r="159" spans="1:12" x14ac:dyDescent="0.25">
      <c r="A159" t="s">
        <v>68</v>
      </c>
      <c r="B159">
        <v>25</v>
      </c>
      <c r="C159" s="155">
        <f t="shared" si="12"/>
        <v>8.3333333333333339</v>
      </c>
      <c r="H159" s="256">
        <f t="shared" si="15"/>
        <v>2.7777777777777781</v>
      </c>
      <c r="J159">
        <f t="shared" si="13"/>
        <v>5</v>
      </c>
      <c r="L159" s="155">
        <f t="shared" si="14"/>
        <v>-2.2222222222222219</v>
      </c>
    </row>
    <row r="160" spans="1:12" x14ac:dyDescent="0.25">
      <c r="A160" t="s">
        <v>515</v>
      </c>
      <c r="B160">
        <v>0</v>
      </c>
      <c r="C160" s="155">
        <f t="shared" si="12"/>
        <v>0</v>
      </c>
      <c r="E160" t="s">
        <v>515</v>
      </c>
      <c r="F160">
        <v>24</v>
      </c>
      <c r="H160" s="256">
        <f t="shared" si="15"/>
        <v>8</v>
      </c>
      <c r="J160">
        <f t="shared" si="13"/>
        <v>4.8</v>
      </c>
      <c r="L160" s="155">
        <f t="shared" si="14"/>
        <v>3.2</v>
      </c>
    </row>
    <row r="161" spans="1:12" x14ac:dyDescent="0.25">
      <c r="C161" s="155">
        <f t="shared" si="12"/>
        <v>0</v>
      </c>
      <c r="E161" t="s">
        <v>415</v>
      </c>
      <c r="F161">
        <v>22</v>
      </c>
      <c r="H161" s="256">
        <f t="shared" si="15"/>
        <v>7.333333333333333</v>
      </c>
      <c r="J161">
        <f t="shared" si="13"/>
        <v>4.4000000000000004</v>
      </c>
      <c r="L161" s="155">
        <f t="shared" si="14"/>
        <v>2.9333333333333327</v>
      </c>
    </row>
    <row r="162" spans="1:12" x14ac:dyDescent="0.25">
      <c r="A162" t="s">
        <v>645</v>
      </c>
      <c r="B162">
        <v>0</v>
      </c>
      <c r="C162" s="155">
        <f t="shared" si="12"/>
        <v>0</v>
      </c>
      <c r="E162" t="s">
        <v>645</v>
      </c>
      <c r="F162">
        <v>16</v>
      </c>
      <c r="H162" s="256">
        <f t="shared" si="15"/>
        <v>5.333333333333333</v>
      </c>
      <c r="J162">
        <f t="shared" si="13"/>
        <v>3.2</v>
      </c>
      <c r="L162" s="155">
        <f t="shared" si="14"/>
        <v>2.1333333333333329</v>
      </c>
    </row>
    <row r="163" spans="1:12" x14ac:dyDescent="0.25">
      <c r="A163" t="s">
        <v>550</v>
      </c>
      <c r="B163">
        <v>0</v>
      </c>
      <c r="C163" s="155">
        <f t="shared" si="12"/>
        <v>0</v>
      </c>
      <c r="E163" t="s">
        <v>550</v>
      </c>
      <c r="F163">
        <v>16</v>
      </c>
      <c r="H163" s="256">
        <f t="shared" si="15"/>
        <v>5.333333333333333</v>
      </c>
      <c r="J163">
        <f t="shared" si="13"/>
        <v>3.2</v>
      </c>
      <c r="L163" s="155">
        <f t="shared" si="14"/>
        <v>2.1333333333333329</v>
      </c>
    </row>
    <row r="164" spans="1:12" x14ac:dyDescent="0.25">
      <c r="A164" t="s">
        <v>620</v>
      </c>
      <c r="B164">
        <v>0</v>
      </c>
      <c r="C164" s="155">
        <f t="shared" si="12"/>
        <v>0</v>
      </c>
      <c r="E164" t="s">
        <v>620</v>
      </c>
      <c r="F164">
        <v>14</v>
      </c>
      <c r="H164" s="256">
        <f t="shared" si="15"/>
        <v>4.666666666666667</v>
      </c>
      <c r="J164">
        <f t="shared" si="13"/>
        <v>2.8</v>
      </c>
      <c r="L164" s="155">
        <f t="shared" si="14"/>
        <v>1.8666666666666671</v>
      </c>
    </row>
    <row r="165" spans="1:12" x14ac:dyDescent="0.25">
      <c r="A165" t="s">
        <v>124</v>
      </c>
      <c r="B165">
        <v>1</v>
      </c>
      <c r="C165" s="155">
        <f t="shared" ref="C165:C167" si="16">B165/3</f>
        <v>0.33333333333333331</v>
      </c>
      <c r="E165" t="s">
        <v>124</v>
      </c>
      <c r="F165">
        <v>10</v>
      </c>
      <c r="H165" s="256">
        <f t="shared" si="15"/>
        <v>3.4444444444444446</v>
      </c>
      <c r="J165">
        <f t="shared" si="13"/>
        <v>2.2000000000000002</v>
      </c>
      <c r="L165" s="155">
        <f t="shared" si="14"/>
        <v>1.2444444444444445</v>
      </c>
    </row>
    <row r="166" spans="1:12" x14ac:dyDescent="0.25">
      <c r="C166" s="155">
        <f t="shared" si="16"/>
        <v>0</v>
      </c>
      <c r="E166" s="159" t="s">
        <v>101</v>
      </c>
      <c r="F166">
        <v>3</v>
      </c>
      <c r="H166" s="256">
        <f t="shared" si="15"/>
        <v>1</v>
      </c>
      <c r="J166">
        <f t="shared" si="13"/>
        <v>0.6</v>
      </c>
      <c r="L166" s="155">
        <f t="shared" si="14"/>
        <v>0.4</v>
      </c>
    </row>
    <row r="167" spans="1:12" ht="15.75" thickBot="1" x14ac:dyDescent="0.3">
      <c r="C167" s="155">
        <f t="shared" si="16"/>
        <v>0</v>
      </c>
      <c r="E167" t="s">
        <v>505</v>
      </c>
      <c r="F167">
        <v>0</v>
      </c>
      <c r="H167" s="257">
        <f t="shared" si="15"/>
        <v>0</v>
      </c>
      <c r="J167">
        <f t="shared" si="13"/>
        <v>0</v>
      </c>
      <c r="L167" s="155">
        <f t="shared" si="14"/>
        <v>0</v>
      </c>
    </row>
  </sheetData>
  <autoFilter ref="A4:J167" xr:uid="{B506A8B1-3091-48F7-A1D8-2E9019F5D89B}">
    <sortState xmlns:xlrd2="http://schemas.microsoft.com/office/spreadsheetml/2017/richdata2" ref="A5:J167">
      <sortCondition descending="1" ref="J4"/>
    </sortState>
  </autoFilter>
  <mergeCells count="2">
    <mergeCell ref="A1:C1"/>
    <mergeCell ref="E1:F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83577-DA7E-4609-9884-7832FC8F2E50}">
  <sheetPr>
    <outlinePr summaryBelow="0" summaryRight="0"/>
  </sheetPr>
  <dimension ref="A1:N11"/>
  <sheetViews>
    <sheetView workbookViewId="0">
      <selection activeCell="C7" sqref="C7:K7"/>
    </sheetView>
  </sheetViews>
  <sheetFormatPr defaultColWidth="14.42578125" defaultRowHeight="15.75" customHeight="1" x14ac:dyDescent="0.2"/>
  <cols>
    <col min="1" max="1" width="8.7109375" style="434" customWidth="1"/>
    <col min="2" max="2" width="17.28515625" style="434" customWidth="1"/>
    <col min="3" max="3" width="11.5703125" style="434" customWidth="1"/>
    <col min="4" max="4" width="9.85546875" style="434" customWidth="1"/>
    <col min="5" max="5" width="9.5703125" style="434" customWidth="1"/>
    <col min="6" max="6" width="9.7109375" style="434" customWidth="1"/>
    <col min="7" max="7" width="10.7109375" style="434" customWidth="1"/>
    <col min="8" max="8" width="11.5703125" style="434" customWidth="1"/>
    <col min="9" max="9" width="10.85546875" style="434" customWidth="1"/>
    <col min="10" max="10" width="8.5703125" style="434" customWidth="1"/>
    <col min="11" max="11" width="9.140625" style="434" customWidth="1"/>
    <col min="12" max="16384" width="14.42578125" style="434"/>
  </cols>
  <sheetData>
    <row r="1" spans="1:14" ht="15.75" customHeight="1" x14ac:dyDescent="0.2">
      <c r="A1" s="567" t="s">
        <v>918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9"/>
    </row>
    <row r="2" spans="1:14" ht="15.75" customHeight="1" x14ac:dyDescent="0.2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</row>
    <row r="3" spans="1:14" ht="15.75" customHeight="1" x14ac:dyDescent="0.2">
      <c r="A3" s="436" t="s">
        <v>816</v>
      </c>
      <c r="B3" s="436" t="s">
        <v>919</v>
      </c>
      <c r="C3" s="436" t="s">
        <v>299</v>
      </c>
      <c r="D3" s="436" t="s">
        <v>295</v>
      </c>
      <c r="E3" s="436" t="s">
        <v>300</v>
      </c>
      <c r="F3" s="436" t="s">
        <v>301</v>
      </c>
      <c r="G3" s="436" t="s">
        <v>302</v>
      </c>
      <c r="H3" s="436" t="s">
        <v>298</v>
      </c>
      <c r="I3" s="436" t="s">
        <v>296</v>
      </c>
      <c r="J3" s="436" t="s">
        <v>297</v>
      </c>
      <c r="K3" s="436" t="s">
        <v>303</v>
      </c>
      <c r="L3" s="437" t="s">
        <v>818</v>
      </c>
      <c r="M3" s="437" t="s">
        <v>819</v>
      </c>
      <c r="N3" s="437" t="s">
        <v>820</v>
      </c>
    </row>
    <row r="4" spans="1:14" ht="15.75" customHeight="1" x14ac:dyDescent="0.2">
      <c r="A4" s="438">
        <v>1</v>
      </c>
      <c r="B4" s="439" t="s">
        <v>273</v>
      </c>
      <c r="C4" s="440">
        <v>1</v>
      </c>
      <c r="D4" s="440">
        <v>1</v>
      </c>
      <c r="E4" s="440">
        <v>1</v>
      </c>
      <c r="F4" s="440">
        <v>1</v>
      </c>
      <c r="G4" s="440">
        <v>1</v>
      </c>
      <c r="H4" s="440">
        <v>1</v>
      </c>
      <c r="I4" s="440">
        <v>1</v>
      </c>
      <c r="J4" s="440"/>
      <c r="K4" s="440">
        <v>1</v>
      </c>
      <c r="L4" s="440">
        <f t="shared" ref="L4:L10" si="0">COUNTIF(C4:K4,1)</f>
        <v>8</v>
      </c>
      <c r="M4" s="440">
        <f t="shared" ref="M4:M10" si="1">COUNTIF(C4:K4,0.5)</f>
        <v>0</v>
      </c>
      <c r="N4" s="440">
        <f t="shared" ref="N4:N10" si="2">SUM(C4:K4)</f>
        <v>8</v>
      </c>
    </row>
    <row r="5" spans="1:14" ht="15.75" customHeight="1" x14ac:dyDescent="0.2">
      <c r="A5" s="438">
        <v>2</v>
      </c>
      <c r="B5" s="439" t="s">
        <v>185</v>
      </c>
      <c r="C5" s="440"/>
      <c r="D5" s="440">
        <v>1</v>
      </c>
      <c r="E5" s="440">
        <v>0.5</v>
      </c>
      <c r="F5" s="440"/>
      <c r="G5" s="440">
        <v>1</v>
      </c>
      <c r="H5" s="440">
        <v>1</v>
      </c>
      <c r="I5" s="440">
        <v>1</v>
      </c>
      <c r="J5" s="440">
        <v>0.5</v>
      </c>
      <c r="K5" s="440"/>
      <c r="L5" s="440">
        <f t="shared" si="0"/>
        <v>4</v>
      </c>
      <c r="M5" s="440">
        <f t="shared" si="1"/>
        <v>2</v>
      </c>
      <c r="N5" s="440">
        <f t="shared" si="2"/>
        <v>5</v>
      </c>
    </row>
    <row r="6" spans="1:14" ht="15.75" customHeight="1" x14ac:dyDescent="0.2">
      <c r="A6" s="438">
        <v>3</v>
      </c>
      <c r="B6" s="439" t="s">
        <v>277</v>
      </c>
      <c r="C6" s="440">
        <v>1</v>
      </c>
      <c r="D6" s="440">
        <v>0.5</v>
      </c>
      <c r="E6" s="440"/>
      <c r="F6" s="440">
        <v>0.5</v>
      </c>
      <c r="G6" s="440"/>
      <c r="H6" s="440"/>
      <c r="I6" s="440">
        <v>0.5</v>
      </c>
      <c r="J6" s="440">
        <v>1</v>
      </c>
      <c r="K6" s="440"/>
      <c r="L6" s="440">
        <f t="shared" si="0"/>
        <v>2</v>
      </c>
      <c r="M6" s="440">
        <f t="shared" si="1"/>
        <v>3</v>
      </c>
      <c r="N6" s="440">
        <f t="shared" si="2"/>
        <v>3.5</v>
      </c>
    </row>
    <row r="7" spans="1:14" ht="15.75" customHeight="1" x14ac:dyDescent="0.2">
      <c r="A7" s="438">
        <v>3</v>
      </c>
      <c r="B7" s="441" t="s">
        <v>920</v>
      </c>
      <c r="C7" s="438">
        <v>0.5</v>
      </c>
      <c r="D7" s="441"/>
      <c r="E7" s="438">
        <v>1</v>
      </c>
      <c r="F7" s="438">
        <v>0.5</v>
      </c>
      <c r="G7" s="441"/>
      <c r="H7" s="441"/>
      <c r="I7" s="438">
        <v>0.5</v>
      </c>
      <c r="J7" s="441"/>
      <c r="K7" s="438">
        <v>1</v>
      </c>
      <c r="L7" s="440">
        <f t="shared" si="0"/>
        <v>2</v>
      </c>
      <c r="M7" s="440">
        <f t="shared" si="1"/>
        <v>3</v>
      </c>
      <c r="N7" s="440">
        <f t="shared" si="2"/>
        <v>3.5</v>
      </c>
    </row>
    <row r="8" spans="1:14" ht="15.75" customHeight="1" x14ac:dyDescent="0.2">
      <c r="A8" s="442">
        <v>4</v>
      </c>
      <c r="B8" s="443" t="s">
        <v>369</v>
      </c>
      <c r="C8" s="444">
        <v>0.5</v>
      </c>
      <c r="D8" s="444"/>
      <c r="E8" s="444"/>
      <c r="F8" s="444">
        <v>1</v>
      </c>
      <c r="G8" s="444">
        <v>0.5</v>
      </c>
      <c r="H8" s="444">
        <v>0.5</v>
      </c>
      <c r="I8" s="444"/>
      <c r="J8" s="444">
        <v>0.5</v>
      </c>
      <c r="K8" s="444">
        <v>0.5</v>
      </c>
      <c r="L8" s="444">
        <f t="shared" si="0"/>
        <v>1</v>
      </c>
      <c r="M8" s="444">
        <f t="shared" si="1"/>
        <v>5</v>
      </c>
      <c r="N8" s="444">
        <f t="shared" si="2"/>
        <v>3.5</v>
      </c>
    </row>
    <row r="9" spans="1:14" ht="15.75" customHeight="1" x14ac:dyDescent="0.2">
      <c r="A9" s="442">
        <v>5</v>
      </c>
      <c r="B9" s="443" t="s">
        <v>503</v>
      </c>
      <c r="C9" s="444"/>
      <c r="D9" s="444">
        <v>0.5</v>
      </c>
      <c r="E9" s="444">
        <v>0.5</v>
      </c>
      <c r="F9" s="444"/>
      <c r="G9" s="444"/>
      <c r="H9" s="444"/>
      <c r="I9" s="444"/>
      <c r="J9" s="444">
        <v>1</v>
      </c>
      <c r="K9" s="444"/>
      <c r="L9" s="444">
        <f t="shared" si="0"/>
        <v>1</v>
      </c>
      <c r="M9" s="444">
        <f t="shared" si="1"/>
        <v>2</v>
      </c>
      <c r="N9" s="444">
        <f t="shared" si="2"/>
        <v>2</v>
      </c>
    </row>
    <row r="10" spans="1:14" ht="15.75" customHeight="1" x14ac:dyDescent="0.2">
      <c r="A10" s="442">
        <v>6</v>
      </c>
      <c r="B10" s="443" t="s">
        <v>368</v>
      </c>
      <c r="C10" s="444"/>
      <c r="D10" s="444"/>
      <c r="E10" s="444"/>
      <c r="F10" s="444"/>
      <c r="G10" s="444">
        <v>0.5</v>
      </c>
      <c r="H10" s="444">
        <v>0.5</v>
      </c>
      <c r="I10" s="444"/>
      <c r="J10" s="444"/>
      <c r="K10" s="444">
        <v>0.5</v>
      </c>
      <c r="L10" s="444">
        <f t="shared" si="0"/>
        <v>0</v>
      </c>
      <c r="M10" s="444">
        <f t="shared" si="1"/>
        <v>3</v>
      </c>
      <c r="N10" s="444">
        <f t="shared" si="2"/>
        <v>1.5</v>
      </c>
    </row>
    <row r="11" spans="1:14" ht="15.75" customHeight="1" x14ac:dyDescent="0.2">
      <c r="A11" s="445" t="s">
        <v>921</v>
      </c>
      <c r="B11" s="570"/>
      <c r="C11" s="568"/>
      <c r="D11" s="568"/>
      <c r="E11" s="568"/>
      <c r="F11" s="568"/>
      <c r="G11" s="568"/>
      <c r="H11" s="568"/>
      <c r="I11" s="568"/>
      <c r="J11" s="568"/>
      <c r="K11" s="568"/>
      <c r="L11" s="568"/>
      <c r="M11" s="568"/>
      <c r="N11" s="569"/>
    </row>
  </sheetData>
  <autoFilter ref="A3:N11" xr:uid="{00000000-0009-0000-0000-000000000000}"/>
  <mergeCells count="2">
    <mergeCell ref="A1:N1"/>
    <mergeCell ref="B11:N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DFD1-556D-4946-822E-FF4367C21D75}">
  <sheetPr>
    <outlinePr summaryBelow="0" summaryRight="0"/>
    <pageSetUpPr fitToPage="1"/>
  </sheetPr>
  <dimension ref="A1:N20"/>
  <sheetViews>
    <sheetView topLeftCell="B1" workbookViewId="0">
      <selection activeCell="F17" sqref="F17"/>
    </sheetView>
  </sheetViews>
  <sheetFormatPr defaultColWidth="14.42578125" defaultRowHeight="15.75" customHeight="1" x14ac:dyDescent="0.2"/>
  <cols>
    <col min="1" max="1" width="12.42578125" style="273" hidden="1" customWidth="1"/>
    <col min="2" max="2" width="26.140625" style="273" customWidth="1"/>
    <col min="3" max="3" width="12.140625" style="273" customWidth="1"/>
    <col min="4" max="4" width="12" style="273" customWidth="1"/>
    <col min="5" max="5" width="12.5703125" style="273" customWidth="1"/>
    <col min="6" max="6" width="11" style="273" customWidth="1"/>
    <col min="7" max="7" width="11.85546875" style="273" customWidth="1"/>
    <col min="8" max="8" width="12.7109375" style="273" customWidth="1"/>
    <col min="9" max="9" width="11.28515625" style="273" customWidth="1"/>
    <col min="10" max="10" width="12.28515625" style="273" customWidth="1"/>
    <col min="11" max="11" width="11.7109375" style="273" customWidth="1"/>
    <col min="12" max="16384" width="14.42578125" style="273"/>
  </cols>
  <sheetData>
    <row r="1" spans="1:14" ht="15.75" customHeight="1" x14ac:dyDescent="0.2">
      <c r="A1" s="269" t="s">
        <v>816</v>
      </c>
      <c r="B1" s="270" t="s">
        <v>817</v>
      </c>
      <c r="C1" s="271" t="s">
        <v>299</v>
      </c>
      <c r="D1" s="271" t="s">
        <v>295</v>
      </c>
      <c r="E1" s="271" t="s">
        <v>300</v>
      </c>
      <c r="F1" s="271" t="s">
        <v>301</v>
      </c>
      <c r="G1" s="271" t="s">
        <v>302</v>
      </c>
      <c r="H1" s="271" t="s">
        <v>298</v>
      </c>
      <c r="I1" s="271" t="s">
        <v>296</v>
      </c>
      <c r="J1" s="271" t="s">
        <v>297</v>
      </c>
      <c r="K1" s="271" t="s">
        <v>303</v>
      </c>
      <c r="L1" s="272" t="s">
        <v>818</v>
      </c>
      <c r="M1" s="272" t="s">
        <v>819</v>
      </c>
      <c r="N1" s="272" t="s">
        <v>820</v>
      </c>
    </row>
    <row r="2" spans="1:14" ht="15.75" customHeight="1" x14ac:dyDescent="0.2">
      <c r="A2" s="274"/>
      <c r="B2" s="486" t="s">
        <v>629</v>
      </c>
      <c r="C2" s="487">
        <v>1</v>
      </c>
      <c r="D2" s="487">
        <v>1</v>
      </c>
      <c r="E2" s="487"/>
      <c r="F2" s="487">
        <v>1</v>
      </c>
      <c r="G2" s="487">
        <v>1</v>
      </c>
      <c r="H2" s="487">
        <v>1</v>
      </c>
      <c r="I2" s="487">
        <v>1</v>
      </c>
      <c r="J2" s="487">
        <v>1</v>
      </c>
      <c r="K2" s="487">
        <v>1</v>
      </c>
      <c r="L2" s="488">
        <f t="shared" ref="L2:L19" si="0">COUNTIF(C2:K2,1)</f>
        <v>8</v>
      </c>
      <c r="M2" s="488">
        <f t="shared" ref="M2:M19" si="1">COUNTIF(C2:K2,0.5)</f>
        <v>0</v>
      </c>
      <c r="N2" s="487">
        <f t="shared" ref="N2:N19" si="2">SUM(C2:K2)</f>
        <v>8</v>
      </c>
    </row>
    <row r="3" spans="1:14" ht="15.75" customHeight="1" x14ac:dyDescent="0.2">
      <c r="A3" s="274"/>
      <c r="B3" s="486" t="s">
        <v>821</v>
      </c>
      <c r="C3" s="487">
        <v>1</v>
      </c>
      <c r="D3" s="487"/>
      <c r="E3" s="487">
        <v>1</v>
      </c>
      <c r="F3" s="487">
        <v>1</v>
      </c>
      <c r="G3" s="487"/>
      <c r="H3" s="487"/>
      <c r="I3" s="487">
        <v>0.5</v>
      </c>
      <c r="J3" s="487">
        <v>1</v>
      </c>
      <c r="K3" s="487">
        <v>0.5</v>
      </c>
      <c r="L3" s="488">
        <f t="shared" si="0"/>
        <v>4</v>
      </c>
      <c r="M3" s="488">
        <f t="shared" si="1"/>
        <v>2</v>
      </c>
      <c r="N3" s="487">
        <f t="shared" si="2"/>
        <v>5</v>
      </c>
    </row>
    <row r="4" spans="1:14" ht="15.75" customHeight="1" x14ac:dyDescent="0.2">
      <c r="A4" s="274"/>
      <c r="B4" s="486" t="s">
        <v>822</v>
      </c>
      <c r="C4" s="487">
        <v>0.5</v>
      </c>
      <c r="D4" s="487">
        <v>0.5</v>
      </c>
      <c r="E4" s="487">
        <v>1</v>
      </c>
      <c r="F4" s="487"/>
      <c r="G4" s="487">
        <v>1</v>
      </c>
      <c r="H4" s="487">
        <v>1</v>
      </c>
      <c r="I4" s="487"/>
      <c r="J4" s="487">
        <v>0.5</v>
      </c>
      <c r="K4" s="487"/>
      <c r="L4" s="488">
        <f t="shared" si="0"/>
        <v>3</v>
      </c>
      <c r="M4" s="488">
        <f t="shared" si="1"/>
        <v>3</v>
      </c>
      <c r="N4" s="487">
        <f t="shared" si="2"/>
        <v>4.5</v>
      </c>
    </row>
    <row r="5" spans="1:14" ht="15.75" customHeight="1" x14ac:dyDescent="0.2">
      <c r="A5" s="274"/>
      <c r="B5" s="486" t="s">
        <v>507</v>
      </c>
      <c r="C5" s="487">
        <v>1</v>
      </c>
      <c r="D5" s="487">
        <v>0.5</v>
      </c>
      <c r="E5" s="487"/>
      <c r="F5" s="487"/>
      <c r="G5" s="487">
        <v>0.5</v>
      </c>
      <c r="H5" s="487"/>
      <c r="I5" s="487">
        <v>0.5</v>
      </c>
      <c r="J5" s="487">
        <v>1</v>
      </c>
      <c r="K5" s="487">
        <v>1</v>
      </c>
      <c r="L5" s="488">
        <f t="shared" si="0"/>
        <v>3</v>
      </c>
      <c r="M5" s="488">
        <f t="shared" si="1"/>
        <v>3</v>
      </c>
      <c r="N5" s="487">
        <f t="shared" si="2"/>
        <v>4.5</v>
      </c>
    </row>
    <row r="6" spans="1:14" ht="15.75" customHeight="1" x14ac:dyDescent="0.2">
      <c r="A6" s="274"/>
      <c r="B6" s="486" t="s">
        <v>256</v>
      </c>
      <c r="C6" s="489"/>
      <c r="D6" s="487">
        <v>0.5</v>
      </c>
      <c r="E6" s="487">
        <v>1</v>
      </c>
      <c r="F6" s="493">
        <v>0.5</v>
      </c>
      <c r="G6" s="487">
        <v>1</v>
      </c>
      <c r="H6" s="487">
        <v>0.5</v>
      </c>
      <c r="I6" s="487">
        <v>1</v>
      </c>
      <c r="J6" s="489"/>
      <c r="K6" s="487"/>
      <c r="L6" s="488">
        <f t="shared" si="0"/>
        <v>3</v>
      </c>
      <c r="M6" s="488">
        <f t="shared" si="1"/>
        <v>3</v>
      </c>
      <c r="N6" s="487">
        <f t="shared" si="2"/>
        <v>4.5</v>
      </c>
    </row>
    <row r="7" spans="1:14" ht="15.75" customHeight="1" x14ac:dyDescent="0.2">
      <c r="A7" s="274"/>
      <c r="B7" s="275" t="s">
        <v>213</v>
      </c>
      <c r="C7" s="278"/>
      <c r="D7" s="276">
        <v>1</v>
      </c>
      <c r="E7" s="276"/>
      <c r="F7" s="276"/>
      <c r="G7" s="276">
        <v>0.5</v>
      </c>
      <c r="H7" s="276">
        <v>0.5</v>
      </c>
      <c r="I7" s="276">
        <v>1</v>
      </c>
      <c r="J7" s="278"/>
      <c r="K7" s="276"/>
      <c r="L7" s="277">
        <f t="shared" si="0"/>
        <v>2</v>
      </c>
      <c r="M7" s="277">
        <f t="shared" si="1"/>
        <v>2</v>
      </c>
      <c r="N7" s="276">
        <f t="shared" si="2"/>
        <v>3</v>
      </c>
    </row>
    <row r="8" spans="1:14" ht="15.75" customHeight="1" x14ac:dyDescent="0.2">
      <c r="A8" s="274"/>
      <c r="B8" s="275" t="s">
        <v>419</v>
      </c>
      <c r="C8" s="278"/>
      <c r="D8" s="278"/>
      <c r="E8" s="276">
        <v>0.5</v>
      </c>
      <c r="F8" s="276">
        <v>1</v>
      </c>
      <c r="G8" s="276"/>
      <c r="H8" s="276">
        <v>1</v>
      </c>
      <c r="I8" s="278"/>
      <c r="J8" s="279">
        <v>0.5</v>
      </c>
      <c r="K8" s="276"/>
      <c r="L8" s="277">
        <f t="shared" si="0"/>
        <v>2</v>
      </c>
      <c r="M8" s="277">
        <f t="shared" si="1"/>
        <v>2</v>
      </c>
      <c r="N8" s="276">
        <f t="shared" si="2"/>
        <v>3</v>
      </c>
    </row>
    <row r="9" spans="1:14" ht="15.75" customHeight="1" x14ac:dyDescent="0.2">
      <c r="A9" s="274"/>
      <c r="B9" s="275" t="s">
        <v>479</v>
      </c>
      <c r="C9" s="276">
        <v>0.5</v>
      </c>
      <c r="D9" s="276"/>
      <c r="E9" s="276"/>
      <c r="F9" s="276"/>
      <c r="G9" s="276">
        <v>0.5</v>
      </c>
      <c r="H9" s="276">
        <v>0.5</v>
      </c>
      <c r="I9" s="276"/>
      <c r="J9" s="278"/>
      <c r="K9" s="276"/>
      <c r="L9" s="277">
        <f t="shared" si="0"/>
        <v>0</v>
      </c>
      <c r="M9" s="277">
        <f t="shared" si="1"/>
        <v>3</v>
      </c>
      <c r="N9" s="276">
        <f t="shared" si="2"/>
        <v>1.5</v>
      </c>
    </row>
    <row r="10" spans="1:14" ht="15.75" customHeight="1" x14ac:dyDescent="0.2">
      <c r="A10" s="274"/>
      <c r="B10" s="275" t="s">
        <v>591</v>
      </c>
      <c r="C10" s="276"/>
      <c r="D10" s="276">
        <v>1</v>
      </c>
      <c r="E10" s="276"/>
      <c r="F10" s="276"/>
      <c r="G10" s="276"/>
      <c r="H10" s="276"/>
      <c r="I10" s="276"/>
      <c r="J10" s="278"/>
      <c r="K10" s="276"/>
      <c r="L10" s="277">
        <f t="shared" si="0"/>
        <v>1</v>
      </c>
      <c r="M10" s="277">
        <f t="shared" si="1"/>
        <v>0</v>
      </c>
      <c r="N10" s="276">
        <f t="shared" si="2"/>
        <v>1</v>
      </c>
    </row>
    <row r="11" spans="1:14" ht="15.75" customHeight="1" x14ac:dyDescent="0.2">
      <c r="A11" s="274"/>
      <c r="B11" s="275" t="s">
        <v>253</v>
      </c>
      <c r="C11" s="278"/>
      <c r="D11" s="276"/>
      <c r="E11" s="276"/>
      <c r="F11" s="276"/>
      <c r="G11" s="276"/>
      <c r="H11" s="276"/>
      <c r="I11" s="276"/>
      <c r="J11" s="278"/>
      <c r="K11" s="276">
        <v>1</v>
      </c>
      <c r="L11" s="277">
        <f t="shared" si="0"/>
        <v>1</v>
      </c>
      <c r="M11" s="277">
        <f t="shared" si="1"/>
        <v>0</v>
      </c>
      <c r="N11" s="276">
        <f t="shared" si="2"/>
        <v>1</v>
      </c>
    </row>
    <row r="12" spans="1:14" ht="15.75" customHeight="1" x14ac:dyDescent="0.2">
      <c r="A12" s="274"/>
      <c r="B12" s="275" t="s">
        <v>627</v>
      </c>
      <c r="C12" s="276"/>
      <c r="D12" s="276"/>
      <c r="E12" s="276">
        <v>0.5</v>
      </c>
      <c r="F12" s="276"/>
      <c r="G12" s="276"/>
      <c r="H12" s="276"/>
      <c r="I12" s="276"/>
      <c r="J12" s="276">
        <v>0.5</v>
      </c>
      <c r="K12" s="276"/>
      <c r="L12" s="277">
        <f t="shared" si="0"/>
        <v>0</v>
      </c>
      <c r="M12" s="277">
        <f t="shared" si="1"/>
        <v>2</v>
      </c>
      <c r="N12" s="276">
        <f t="shared" si="2"/>
        <v>1</v>
      </c>
    </row>
    <row r="13" spans="1:14" ht="15.75" customHeight="1" x14ac:dyDescent="0.2">
      <c r="A13" s="274"/>
      <c r="B13" s="275" t="s">
        <v>490</v>
      </c>
      <c r="C13" s="276">
        <v>0.5</v>
      </c>
      <c r="D13" s="276"/>
      <c r="E13" s="276"/>
      <c r="F13" s="276"/>
      <c r="G13" s="276"/>
      <c r="H13" s="276"/>
      <c r="I13" s="276"/>
      <c r="J13" s="278"/>
      <c r="K13" s="276">
        <v>0.5</v>
      </c>
      <c r="L13" s="277">
        <f t="shared" si="0"/>
        <v>0</v>
      </c>
      <c r="M13" s="277">
        <f t="shared" si="1"/>
        <v>2</v>
      </c>
      <c r="N13" s="276">
        <f t="shared" si="2"/>
        <v>1</v>
      </c>
    </row>
    <row r="14" spans="1:14" ht="15.75" customHeight="1" x14ac:dyDescent="0.2">
      <c r="A14" s="274"/>
      <c r="B14" s="275" t="s">
        <v>160</v>
      </c>
      <c r="C14" s="276"/>
      <c r="D14" s="276"/>
      <c r="E14" s="276">
        <v>0.5</v>
      </c>
      <c r="F14" s="276"/>
      <c r="G14" s="276"/>
      <c r="H14" s="276"/>
      <c r="I14" s="276"/>
      <c r="J14" s="276"/>
      <c r="K14" s="276">
        <v>0.5</v>
      </c>
      <c r="L14" s="277">
        <f t="shared" si="0"/>
        <v>0</v>
      </c>
      <c r="M14" s="277">
        <f t="shared" si="1"/>
        <v>2</v>
      </c>
      <c r="N14" s="276">
        <f t="shared" si="2"/>
        <v>1</v>
      </c>
    </row>
    <row r="15" spans="1:14" ht="15.75" customHeight="1" x14ac:dyDescent="0.2">
      <c r="A15" s="274"/>
      <c r="B15" s="275" t="s">
        <v>619</v>
      </c>
      <c r="C15" s="278"/>
      <c r="D15" s="276"/>
      <c r="E15" s="276"/>
      <c r="F15" s="276">
        <v>0.5</v>
      </c>
      <c r="G15" s="278"/>
      <c r="H15" s="278"/>
      <c r="I15" s="276"/>
      <c r="J15" s="276"/>
      <c r="K15" s="278"/>
      <c r="L15" s="277">
        <f t="shared" si="0"/>
        <v>0</v>
      </c>
      <c r="M15" s="277">
        <f t="shared" si="1"/>
        <v>1</v>
      </c>
      <c r="N15" s="276">
        <f t="shared" si="2"/>
        <v>0.5</v>
      </c>
    </row>
    <row r="16" spans="1:14" ht="15.75" customHeight="1" x14ac:dyDescent="0.2">
      <c r="A16" s="274"/>
      <c r="B16" s="275" t="s">
        <v>233</v>
      </c>
      <c r="C16" s="278"/>
      <c r="D16" s="276"/>
      <c r="E16" s="276"/>
      <c r="F16" s="276"/>
      <c r="G16" s="276"/>
      <c r="H16" s="276"/>
      <c r="I16" s="276">
        <v>0.5</v>
      </c>
      <c r="J16" s="278"/>
      <c r="K16" s="276"/>
      <c r="L16" s="277">
        <f t="shared" si="0"/>
        <v>0</v>
      </c>
      <c r="M16" s="277">
        <f t="shared" si="1"/>
        <v>1</v>
      </c>
      <c r="N16" s="276">
        <f t="shared" si="2"/>
        <v>0.5</v>
      </c>
    </row>
    <row r="17" spans="1:14" ht="15.75" customHeight="1" x14ac:dyDescent="0.2">
      <c r="A17" s="274"/>
      <c r="B17" s="275" t="s">
        <v>435</v>
      </c>
      <c r="C17" s="278"/>
      <c r="D17" s="276"/>
      <c r="E17" s="276"/>
      <c r="F17" s="276">
        <v>0.5</v>
      </c>
      <c r="G17" s="276"/>
      <c r="H17" s="276"/>
      <c r="I17" s="276"/>
      <c r="J17" s="278"/>
      <c r="K17" s="276"/>
      <c r="L17" s="277">
        <f t="shared" si="0"/>
        <v>0</v>
      </c>
      <c r="M17" s="277">
        <f t="shared" si="1"/>
        <v>1</v>
      </c>
      <c r="N17" s="276">
        <f t="shared" si="2"/>
        <v>0.5</v>
      </c>
    </row>
    <row r="18" spans="1:14" ht="15.75" customHeight="1" x14ac:dyDescent="0.2">
      <c r="A18" s="274"/>
      <c r="B18" s="275" t="s">
        <v>553</v>
      </c>
      <c r="C18" s="278"/>
      <c r="D18" s="276"/>
      <c r="E18" s="276"/>
      <c r="F18" s="276"/>
      <c r="G18" s="276"/>
      <c r="H18" s="276"/>
      <c r="I18" s="276"/>
      <c r="J18" s="276"/>
      <c r="K18" s="276"/>
      <c r="L18" s="277">
        <f t="shared" si="0"/>
        <v>0</v>
      </c>
      <c r="M18" s="277">
        <f t="shared" si="1"/>
        <v>0</v>
      </c>
      <c r="N18" s="276">
        <f t="shared" si="2"/>
        <v>0</v>
      </c>
    </row>
    <row r="19" spans="1:14" ht="15.75" customHeight="1" x14ac:dyDescent="0.2">
      <c r="A19" s="274"/>
      <c r="B19" s="275" t="s">
        <v>275</v>
      </c>
      <c r="C19" s="278"/>
      <c r="D19" s="278"/>
      <c r="E19" s="276"/>
      <c r="F19" s="278"/>
      <c r="G19" s="276"/>
      <c r="H19" s="276"/>
      <c r="I19" s="278"/>
      <c r="J19" s="278"/>
      <c r="K19" s="276"/>
      <c r="L19" s="277">
        <f t="shared" si="0"/>
        <v>0</v>
      </c>
      <c r="M19" s="277">
        <f t="shared" si="1"/>
        <v>0</v>
      </c>
      <c r="N19" s="276">
        <f t="shared" si="2"/>
        <v>0</v>
      </c>
    </row>
    <row r="20" spans="1:14" ht="15.75" customHeight="1" x14ac:dyDescent="0.2">
      <c r="B20" s="280" t="s">
        <v>823</v>
      </c>
      <c r="C20" s="281">
        <f t="shared" ref="C20:K20" si="3">SUM(C2:C19)</f>
        <v>4.5</v>
      </c>
      <c r="D20" s="273">
        <f t="shared" si="3"/>
        <v>4.5</v>
      </c>
      <c r="E20" s="273">
        <f t="shared" si="3"/>
        <v>4.5</v>
      </c>
      <c r="F20" s="273">
        <f t="shared" si="3"/>
        <v>4.5</v>
      </c>
      <c r="G20" s="273">
        <f t="shared" si="3"/>
        <v>4.5</v>
      </c>
      <c r="H20" s="273">
        <f t="shared" si="3"/>
        <v>4.5</v>
      </c>
      <c r="I20" s="273">
        <f t="shared" si="3"/>
        <v>4.5</v>
      </c>
      <c r="J20" s="273">
        <f t="shared" si="3"/>
        <v>4.5</v>
      </c>
      <c r="K20" s="273">
        <f t="shared" si="3"/>
        <v>4.5</v>
      </c>
    </row>
  </sheetData>
  <autoFilter ref="B1:N20" xr:uid="{00000000-0009-0000-0000-000000000000}">
    <sortState xmlns:xlrd2="http://schemas.microsoft.com/office/spreadsheetml/2017/richdata2" ref="B2:N20">
      <sortCondition descending="1" ref="N1:N20"/>
    </sortState>
  </autoFilter>
  <printOptions horizontalCentered="1" gridLines="1"/>
  <pageMargins left="0.7" right="0.7" top="0.75" bottom="0.75" header="0" footer="0"/>
  <pageSetup paperSize="9" fitToHeight="0" pageOrder="overThenDown" orientation="landscape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80"/>
  <sheetViews>
    <sheetView tabSelected="1" zoomScale="96" zoomScaleNormal="96" workbookViewId="0">
      <pane xSplit="1" ySplit="3" topLeftCell="B91" activePane="bottomRight" state="frozen"/>
      <selection pane="topRight" activeCell="B1" sqref="B1"/>
      <selection pane="bottomLeft" activeCell="A4" sqref="A4"/>
      <selection pane="bottomRight" activeCell="T8" sqref="T8"/>
    </sheetView>
  </sheetViews>
  <sheetFormatPr defaultColWidth="5.28515625" defaultRowHeight="20.100000000000001" customHeight="1" x14ac:dyDescent="0.3"/>
  <cols>
    <col min="1" max="1" width="28.28515625" style="20" customWidth="1"/>
    <col min="2" max="4" width="5.28515625" style="1" customWidth="1"/>
    <col min="5" max="6" width="8.140625" style="1" customWidth="1"/>
    <col min="7" max="7" width="11.7109375" style="1" customWidth="1"/>
    <col min="8" max="8" width="11.28515625" style="19" customWidth="1"/>
    <col min="9" max="9" width="14.140625" style="19" customWidth="1"/>
    <col min="10" max="11" width="9.28515625" style="21" customWidth="1"/>
    <col min="12" max="12" width="8" style="21" customWidth="1"/>
    <col min="13" max="13" width="8.5703125" style="21" customWidth="1"/>
    <col min="14" max="14" width="11.5703125" style="21" hidden="1" customWidth="1"/>
    <col min="15" max="15" width="5.85546875" style="21" bestFit="1" customWidth="1"/>
    <col min="16" max="16" width="10.5703125" style="22" customWidth="1"/>
    <col min="17" max="17" width="7.28515625" style="22" customWidth="1"/>
    <col min="18" max="18" width="5.28515625" style="22" customWidth="1"/>
    <col min="19" max="19" width="7.28515625" style="22" customWidth="1"/>
    <col min="20" max="20" width="8.5703125" style="22" customWidth="1"/>
    <col min="21" max="21" width="7.28515625" style="22" customWidth="1"/>
    <col min="22" max="22" width="6.5703125" style="22" customWidth="1"/>
    <col min="23" max="23" width="6.5703125" style="21" customWidth="1"/>
    <col min="24" max="24" width="6.7109375" style="22" customWidth="1"/>
    <col min="25" max="25" width="10.5703125" style="23" customWidth="1"/>
    <col min="26" max="26" width="8.42578125" style="24" customWidth="1"/>
    <col min="27" max="27" width="7.28515625" style="24" customWidth="1"/>
    <col min="28" max="28" width="7.7109375" style="24" customWidth="1"/>
    <col min="29" max="29" width="7.85546875" style="24" hidden="1" customWidth="1"/>
    <col min="30" max="30" width="7.85546875" style="24" customWidth="1"/>
    <col min="31" max="31" width="8.28515625" style="24" customWidth="1"/>
    <col min="32" max="33" width="9.85546875" style="24" customWidth="1"/>
    <col min="34" max="34" width="10.28515625" style="212" customWidth="1"/>
    <col min="35" max="35" width="11.28515625" style="212" customWidth="1"/>
    <col min="36" max="36" width="10" style="212" customWidth="1"/>
    <col min="37" max="37" width="5.28515625" style="24"/>
    <col min="38" max="39" width="6.140625" style="24" bestFit="1" customWidth="1"/>
    <col min="40" max="40" width="9" style="24" customWidth="1"/>
    <col min="41" max="41" width="12.28515625" style="28" customWidth="1"/>
    <col min="42" max="42" width="10.5703125" style="31" bestFit="1" customWidth="1"/>
    <col min="43" max="43" width="9.5703125" style="30" customWidth="1"/>
    <col min="44" max="44" width="11.5703125" style="31" bestFit="1" customWidth="1"/>
    <col min="45" max="45" width="10.7109375" style="24" customWidth="1"/>
    <col min="46" max="46" width="11.140625" style="25" customWidth="1"/>
    <col min="47" max="47" width="12.5703125" style="25" customWidth="1"/>
    <col min="48" max="48" width="9.5703125" style="25" customWidth="1"/>
    <col min="49" max="49" width="11.5703125" style="25" customWidth="1"/>
    <col min="50" max="50" width="12" style="24" customWidth="1"/>
    <col min="51" max="51" width="10.85546875" style="24" customWidth="1"/>
    <col min="52" max="52" width="16.5703125" style="24" customWidth="1"/>
    <col min="53" max="16384" width="5.28515625" style="1"/>
  </cols>
  <sheetData>
    <row r="1" spans="1:52" ht="46.5" customHeight="1" x14ac:dyDescent="0.3">
      <c r="A1" s="32"/>
      <c r="B1" s="518" t="s">
        <v>309</v>
      </c>
      <c r="C1" s="519"/>
      <c r="D1" s="519"/>
      <c r="E1" s="520"/>
      <c r="F1" s="591" t="s">
        <v>734</v>
      </c>
      <c r="G1" s="590"/>
      <c r="H1" s="515" t="s">
        <v>735</v>
      </c>
      <c r="I1" s="516"/>
      <c r="J1" s="516"/>
      <c r="K1" s="517"/>
      <c r="L1" s="524" t="s">
        <v>289</v>
      </c>
      <c r="M1" s="525"/>
      <c r="N1" s="525"/>
      <c r="O1" s="525"/>
      <c r="P1" s="526"/>
      <c r="Q1" s="521" t="s">
        <v>305</v>
      </c>
      <c r="R1" s="522"/>
      <c r="S1" s="523"/>
      <c r="T1" s="136" t="s">
        <v>306</v>
      </c>
      <c r="U1" s="527" t="s">
        <v>327</v>
      </c>
      <c r="V1" s="528"/>
      <c r="W1" s="528"/>
      <c r="X1" s="528"/>
      <c r="Y1" s="241" t="s">
        <v>812</v>
      </c>
      <c r="Z1" s="575" t="s">
        <v>728</v>
      </c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7" t="s">
        <v>750</v>
      </c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8"/>
    </row>
    <row r="2" spans="1:52" ht="46.5" customHeight="1" x14ac:dyDescent="0.3">
      <c r="A2" s="134"/>
      <c r="B2" s="679" t="s">
        <v>285</v>
      </c>
      <c r="C2" s="681" t="s">
        <v>320</v>
      </c>
      <c r="D2" s="681" t="s">
        <v>321</v>
      </c>
      <c r="E2" s="683" t="s">
        <v>322</v>
      </c>
      <c r="F2" s="593" t="s">
        <v>325</v>
      </c>
      <c r="G2" s="163"/>
      <c r="H2" s="596" t="s">
        <v>290</v>
      </c>
      <c r="I2" s="607"/>
      <c r="J2" s="597" t="s">
        <v>951</v>
      </c>
      <c r="K2" s="600" t="s">
        <v>948</v>
      </c>
      <c r="L2" s="610" t="s">
        <v>813</v>
      </c>
      <c r="M2" s="612" t="s">
        <v>671</v>
      </c>
      <c r="N2" s="166"/>
      <c r="O2" s="614" t="s">
        <v>326</v>
      </c>
      <c r="P2" s="616" t="s">
        <v>952</v>
      </c>
      <c r="Q2" s="171"/>
      <c r="R2" s="170"/>
      <c r="S2" s="169"/>
      <c r="T2" s="168"/>
      <c r="U2" s="685" t="s">
        <v>308</v>
      </c>
      <c r="V2" s="687" t="s">
        <v>294</v>
      </c>
      <c r="W2" s="687" t="s">
        <v>759</v>
      </c>
      <c r="X2" s="689" t="s">
        <v>760</v>
      </c>
      <c r="Y2" s="167"/>
      <c r="Z2" s="164"/>
      <c r="AA2" s="164"/>
      <c r="AB2" s="165"/>
      <c r="AC2" s="164"/>
      <c r="AD2" s="529" t="s">
        <v>941</v>
      </c>
      <c r="AE2" s="529"/>
      <c r="AF2" s="529"/>
      <c r="AG2" s="529"/>
      <c r="AH2" s="530" t="s">
        <v>811</v>
      </c>
      <c r="AI2" s="530"/>
      <c r="AJ2" s="530"/>
      <c r="AK2" s="172"/>
      <c r="AL2" s="174"/>
      <c r="AM2" s="173"/>
      <c r="AN2" s="174"/>
      <c r="AO2" s="703" t="s">
        <v>738</v>
      </c>
      <c r="AP2" s="703"/>
      <c r="AQ2" s="703"/>
      <c r="AR2" s="703"/>
      <c r="AS2" s="703"/>
      <c r="AT2" s="703"/>
      <c r="AU2" s="703" t="s">
        <v>736</v>
      </c>
      <c r="AV2" s="703"/>
      <c r="AW2" s="703"/>
      <c r="AX2" s="531" t="s">
        <v>749</v>
      </c>
      <c r="AY2" s="531"/>
      <c r="AZ2" s="531"/>
    </row>
    <row r="3" spans="1:52" s="2" customFormat="1" ht="102" customHeight="1" x14ac:dyDescent="0.25">
      <c r="A3" s="242" t="s">
        <v>323</v>
      </c>
      <c r="B3" s="678"/>
      <c r="C3" s="680"/>
      <c r="D3" s="680"/>
      <c r="E3" s="682"/>
      <c r="F3" s="594"/>
      <c r="G3" s="592" t="s">
        <v>950</v>
      </c>
      <c r="H3" s="595"/>
      <c r="I3" s="608" t="s">
        <v>291</v>
      </c>
      <c r="J3" s="598"/>
      <c r="K3" s="599"/>
      <c r="L3" s="609"/>
      <c r="M3" s="611"/>
      <c r="N3" s="243" t="s">
        <v>671</v>
      </c>
      <c r="O3" s="613"/>
      <c r="P3" s="615"/>
      <c r="Q3" s="244" t="s">
        <v>307</v>
      </c>
      <c r="R3" s="245" t="s">
        <v>319</v>
      </c>
      <c r="S3" s="246" t="s">
        <v>310</v>
      </c>
      <c r="T3" s="709" t="s">
        <v>953</v>
      </c>
      <c r="U3" s="684"/>
      <c r="V3" s="686"/>
      <c r="W3" s="686"/>
      <c r="X3" s="688"/>
      <c r="Y3" s="247" t="s">
        <v>293</v>
      </c>
      <c r="Z3" s="690" t="s">
        <v>283</v>
      </c>
      <c r="AA3" s="690" t="s">
        <v>284</v>
      </c>
      <c r="AB3" s="691" t="s">
        <v>304</v>
      </c>
      <c r="AC3" s="690" t="s">
        <v>729</v>
      </c>
      <c r="AD3" s="692" t="s">
        <v>730</v>
      </c>
      <c r="AE3" s="693" t="s">
        <v>316</v>
      </c>
      <c r="AF3" s="693" t="s">
        <v>772</v>
      </c>
      <c r="AG3" s="694" t="s">
        <v>771</v>
      </c>
      <c r="AH3" s="695" t="s">
        <v>731</v>
      </c>
      <c r="AI3" s="695" t="s">
        <v>732</v>
      </c>
      <c r="AJ3" s="695" t="s">
        <v>733</v>
      </c>
      <c r="AK3" s="696" t="s">
        <v>282</v>
      </c>
      <c r="AL3" s="697" t="s">
        <v>283</v>
      </c>
      <c r="AM3" s="698" t="s">
        <v>284</v>
      </c>
      <c r="AN3" s="699" t="s">
        <v>304</v>
      </c>
      <c r="AO3" s="700" t="s">
        <v>739</v>
      </c>
      <c r="AP3" s="700" t="s">
        <v>770</v>
      </c>
      <c r="AQ3" s="701" t="s">
        <v>737</v>
      </c>
      <c r="AR3" s="700" t="s">
        <v>740</v>
      </c>
      <c r="AS3" s="702" t="s">
        <v>741</v>
      </c>
      <c r="AT3" s="700" t="s">
        <v>742</v>
      </c>
      <c r="AU3" s="700" t="s">
        <v>743</v>
      </c>
      <c r="AV3" s="700" t="s">
        <v>747</v>
      </c>
      <c r="AW3" s="700" t="s">
        <v>748</v>
      </c>
      <c r="AX3" s="700" t="s">
        <v>744</v>
      </c>
      <c r="AY3" s="700" t="s">
        <v>745</v>
      </c>
      <c r="AZ3" s="700" t="s">
        <v>746</v>
      </c>
    </row>
    <row r="4" spans="1:52" s="47" customFormat="1" ht="20.100000000000001" customHeight="1" x14ac:dyDescent="0.25">
      <c r="A4" s="33" t="s">
        <v>150</v>
      </c>
      <c r="B4" s="142" t="s">
        <v>54</v>
      </c>
      <c r="C4" s="129" t="s">
        <v>279</v>
      </c>
      <c r="D4" s="123" t="s">
        <v>279</v>
      </c>
      <c r="E4" s="604" t="s">
        <v>314</v>
      </c>
      <c r="F4" s="602">
        <v>7.9</v>
      </c>
      <c r="G4" s="602">
        <f>INDEX('INFORM mid2019'!$A$4:$AF$194, MATCH(B4,'INFORM mid2019'!$A$4:$A$194,0),32)*10</f>
        <v>79</v>
      </c>
      <c r="H4" s="36" t="s">
        <v>755</v>
      </c>
      <c r="I4" s="37" t="s">
        <v>753</v>
      </c>
      <c r="J4" s="601">
        <v>6.7</v>
      </c>
      <c r="K4" s="38">
        <v>67</v>
      </c>
      <c r="L4" s="39">
        <v>3</v>
      </c>
      <c r="M4" s="40">
        <v>2</v>
      </c>
      <c r="N4" s="40" t="s">
        <v>675</v>
      </c>
      <c r="O4" s="40">
        <v>2</v>
      </c>
      <c r="P4" s="38">
        <f t="shared" ref="P4:P35" si="0">(L4+M4+O4)*(100/9)</f>
        <v>77.777777777777771</v>
      </c>
      <c r="Q4" s="41" t="s">
        <v>668</v>
      </c>
      <c r="R4" s="40">
        <f>INDEX('UCDP 2018'!$B$2:$C$36, MATCH(A4,'UCDP 2018'!$B$2:$B$36,0), 2)</f>
        <v>2</v>
      </c>
      <c r="S4" s="42">
        <f t="shared" ref="S4:S35" si="1">IF(R4=2,100, IF(R4=1,50,IF(R4=0,0)))</f>
        <v>100</v>
      </c>
      <c r="T4" s="704">
        <v>8.33</v>
      </c>
      <c r="U4" s="710">
        <v>5</v>
      </c>
      <c r="V4" s="44">
        <f t="shared" ref="V4:V35" si="2">U4*20</f>
        <v>100</v>
      </c>
      <c r="W4" s="250">
        <f>INDEX('VAW Score'!$A$5:$H$167, MATCH(B4, 'VAW Score'!$A$5:$A$167, 0),8)</f>
        <v>37.888888888888886</v>
      </c>
      <c r="X4" s="44">
        <f t="shared" ref="X4:X35" si="3">(V4+W4)/2</f>
        <v>68.944444444444443</v>
      </c>
      <c r="Y4" s="149">
        <f>(G4*5+K4+P4+S4+T4+X4)/10</f>
        <v>71.705222222222233</v>
      </c>
      <c r="Z4" s="623">
        <v>6300000</v>
      </c>
      <c r="AA4" s="623">
        <v>4500000</v>
      </c>
      <c r="AB4" s="617">
        <f>INDEX('20190701FTS'!$A$2:$E$32, MATCH(A4, '20190701FTS'!$A$2:$A$32, 0),3)</f>
        <v>611759986</v>
      </c>
      <c r="AC4" s="624"/>
      <c r="AD4" s="617">
        <f>INDEX('20190701FTS'!$A$2:$E$32, MATCH(A4, '20190701FTS'!$A$2:$A$32, 0),4)</f>
        <v>156691887</v>
      </c>
      <c r="AE4" s="625">
        <f>AD4/AB4</f>
        <v>0.25613294524954433</v>
      </c>
      <c r="AF4" s="617">
        <v>46083678</v>
      </c>
      <c r="AG4" s="626">
        <f>(AD4+AF4)/AB4</f>
        <v>0.33146261547089811</v>
      </c>
      <c r="AH4" s="617"/>
      <c r="AI4" s="617"/>
      <c r="AJ4" s="617"/>
      <c r="AK4" s="618" t="s">
        <v>312</v>
      </c>
      <c r="AL4" s="619">
        <v>3300000</v>
      </c>
      <c r="AM4" s="619">
        <v>2800000</v>
      </c>
      <c r="AN4" s="620">
        <v>430000000</v>
      </c>
      <c r="AO4" s="620">
        <v>598923998</v>
      </c>
      <c r="AP4" s="620">
        <v>458498561</v>
      </c>
      <c r="AQ4" s="627">
        <f>AP4/AO4</f>
        <v>0.76553713414569169</v>
      </c>
      <c r="AR4" s="620">
        <v>68385444</v>
      </c>
      <c r="AS4" s="620">
        <f>AP4+AR4</f>
        <v>526884005</v>
      </c>
      <c r="AT4" s="628">
        <f>AS4/AO4</f>
        <v>0.87971763823028515</v>
      </c>
      <c r="AU4" s="622">
        <v>41106505</v>
      </c>
      <c r="AV4" s="629">
        <v>56238419</v>
      </c>
      <c r="AW4" s="622">
        <f>AU4-AV4</f>
        <v>-15131914</v>
      </c>
      <c r="AX4" s="205"/>
      <c r="AY4" s="205"/>
      <c r="AZ4" s="207"/>
    </row>
    <row r="5" spans="1:52" s="51" customFormat="1" ht="20.100000000000001" customHeight="1" x14ac:dyDescent="0.25">
      <c r="A5" s="53" t="s">
        <v>151</v>
      </c>
      <c r="B5" s="122" t="s">
        <v>96</v>
      </c>
      <c r="C5" s="129" t="s">
        <v>279</v>
      </c>
      <c r="D5" s="123" t="s">
        <v>280</v>
      </c>
      <c r="E5" s="218" t="s">
        <v>315</v>
      </c>
      <c r="F5" s="603">
        <v>2.7</v>
      </c>
      <c r="G5" s="602">
        <f>INDEX('INFORM mid2019'!$A$4:$AF$194, MATCH(B5,'INFORM mid2019'!$A$4:$A$194,0),32)*10</f>
        <v>27</v>
      </c>
      <c r="H5" s="48"/>
      <c r="I5" s="37"/>
      <c r="J5" s="38"/>
      <c r="K5" s="38"/>
      <c r="L5" s="39">
        <v>0</v>
      </c>
      <c r="M5" s="40">
        <v>0</v>
      </c>
      <c r="N5" s="40" t="s">
        <v>677</v>
      </c>
      <c r="O5" s="40">
        <v>0</v>
      </c>
      <c r="P5" s="38">
        <f t="shared" si="0"/>
        <v>0</v>
      </c>
      <c r="Q5" s="56" t="s">
        <v>677</v>
      </c>
      <c r="R5" s="40">
        <v>0</v>
      </c>
      <c r="S5" s="42">
        <f t="shared" si="1"/>
        <v>0</v>
      </c>
      <c r="T5" s="705">
        <v>0</v>
      </c>
      <c r="U5" s="710">
        <v>2</v>
      </c>
      <c r="V5" s="44">
        <f t="shared" si="2"/>
        <v>40</v>
      </c>
      <c r="W5" s="250">
        <f>INDEX('VAW Score'!$A$5:$H$167, MATCH(B5, 'VAW Score'!$A$5:$A$167, 0),8)</f>
        <v>31.444444444444446</v>
      </c>
      <c r="X5" s="44">
        <f t="shared" si="3"/>
        <v>35.722222222222221</v>
      </c>
      <c r="Y5" s="149">
        <f t="shared" ref="Y5:Y68" si="4">(G5*5+K5+P5+S5+T5+X5)/10</f>
        <v>17.072222222222223</v>
      </c>
      <c r="Z5" s="623"/>
      <c r="AA5" s="630"/>
      <c r="AB5" s="617"/>
      <c r="AC5" s="631"/>
      <c r="AD5" s="631"/>
      <c r="AE5" s="632"/>
      <c r="AF5" s="630"/>
      <c r="AG5" s="630"/>
      <c r="AH5" s="633"/>
      <c r="AI5" s="633"/>
      <c r="AJ5" s="633"/>
      <c r="AK5" s="634"/>
      <c r="AL5" s="634"/>
      <c r="AM5" s="634"/>
      <c r="AN5" s="634"/>
      <c r="AO5" s="635"/>
      <c r="AP5" s="634"/>
      <c r="AQ5" s="634"/>
      <c r="AR5" s="634"/>
      <c r="AS5" s="620"/>
      <c r="AT5" s="635"/>
      <c r="AU5" s="635"/>
      <c r="AV5" s="635"/>
      <c r="AW5" s="635"/>
      <c r="AX5" s="112"/>
      <c r="AY5" s="112"/>
      <c r="AZ5" s="580"/>
    </row>
    <row r="6" spans="1:52" s="51" customFormat="1" ht="20.100000000000001" customHeight="1" x14ac:dyDescent="0.25">
      <c r="A6" s="53" t="s">
        <v>152</v>
      </c>
      <c r="B6" s="122" t="s">
        <v>0</v>
      </c>
      <c r="C6" s="129" t="s">
        <v>279</v>
      </c>
      <c r="D6" s="123" t="s">
        <v>280</v>
      </c>
      <c r="E6" s="218" t="s">
        <v>315</v>
      </c>
      <c r="F6" s="603">
        <v>4.3</v>
      </c>
      <c r="G6" s="602">
        <f>INDEX('INFORM mid2019'!$A$4:$AF$194, MATCH(B6,'INFORM mid2019'!$A$4:$A$194,0),32)*10</f>
        <v>43</v>
      </c>
      <c r="H6" s="48"/>
      <c r="I6" s="37"/>
      <c r="J6" s="38"/>
      <c r="K6" s="38"/>
      <c r="L6" s="39">
        <v>0</v>
      </c>
      <c r="M6" s="40">
        <v>0</v>
      </c>
      <c r="N6" s="40" t="s">
        <v>677</v>
      </c>
      <c r="O6" s="40">
        <v>0</v>
      </c>
      <c r="P6" s="38">
        <f t="shared" si="0"/>
        <v>0</v>
      </c>
      <c r="Q6" s="56" t="s">
        <v>669</v>
      </c>
      <c r="R6" s="40">
        <f>INDEX('UCDP 2018'!$B$2:$C$36, MATCH(A6,'UCDP 2018'!$B$2:$B$36,0), 2)</f>
        <v>1</v>
      </c>
      <c r="S6" s="42">
        <f t="shared" si="1"/>
        <v>50</v>
      </c>
      <c r="T6" s="705">
        <v>25</v>
      </c>
      <c r="U6" s="710">
        <v>2.3333333333333335</v>
      </c>
      <c r="V6" s="44">
        <f t="shared" si="2"/>
        <v>46.666666666666671</v>
      </c>
      <c r="W6" s="250">
        <f>INDEX('VAW Score'!$A$5:$H$167, MATCH(B6, 'VAW Score'!$A$5:$A$167, 0),8)</f>
        <v>38.222222222222221</v>
      </c>
      <c r="X6" s="44">
        <f t="shared" si="3"/>
        <v>42.444444444444443</v>
      </c>
      <c r="Y6" s="149">
        <f t="shared" si="4"/>
        <v>33.244444444444447</v>
      </c>
      <c r="Z6" s="623"/>
      <c r="AA6" s="630"/>
      <c r="AB6" s="617"/>
      <c r="AC6" s="624"/>
      <c r="AD6" s="624"/>
      <c r="AE6" s="632"/>
      <c r="AF6" s="630"/>
      <c r="AG6" s="630"/>
      <c r="AH6" s="633"/>
      <c r="AI6" s="633"/>
      <c r="AJ6" s="633"/>
      <c r="AK6" s="634"/>
      <c r="AL6" s="634"/>
      <c r="AM6" s="634"/>
      <c r="AN6" s="634"/>
      <c r="AO6" s="635"/>
      <c r="AP6" s="634"/>
      <c r="AQ6" s="634"/>
      <c r="AR6" s="634"/>
      <c r="AS6" s="620"/>
      <c r="AT6" s="635"/>
      <c r="AU6" s="635"/>
      <c r="AV6" s="635"/>
      <c r="AW6" s="635"/>
      <c r="AX6" s="112"/>
      <c r="AY6" s="112"/>
      <c r="AZ6" s="580"/>
    </row>
    <row r="7" spans="1:52" s="51" customFormat="1" ht="20.100000000000001" customHeight="1" x14ac:dyDescent="0.25">
      <c r="A7" s="53" t="s">
        <v>153</v>
      </c>
      <c r="B7" s="122" t="s">
        <v>1</v>
      </c>
      <c r="C7" s="129" t="s">
        <v>279</v>
      </c>
      <c r="D7" s="123" t="s">
        <v>280</v>
      </c>
      <c r="E7" s="218" t="s">
        <v>315</v>
      </c>
      <c r="F7" s="603">
        <v>5</v>
      </c>
      <c r="G7" s="602">
        <f>INDEX('INFORM mid2019'!$A$4:$AF$194, MATCH(B7,'INFORM mid2019'!$A$4:$A$194,0),32)*10</f>
        <v>50</v>
      </c>
      <c r="H7" s="48"/>
      <c r="I7" s="37"/>
      <c r="J7" s="38"/>
      <c r="K7" s="38"/>
      <c r="L7" s="39">
        <v>0</v>
      </c>
      <c r="M7" s="40">
        <v>0</v>
      </c>
      <c r="N7" s="40" t="s">
        <v>677</v>
      </c>
      <c r="O7" s="40">
        <v>0</v>
      </c>
      <c r="P7" s="38">
        <f t="shared" si="0"/>
        <v>0</v>
      </c>
      <c r="Q7" s="56" t="s">
        <v>677</v>
      </c>
      <c r="R7" s="40">
        <v>0</v>
      </c>
      <c r="S7" s="42">
        <f t="shared" si="1"/>
        <v>0</v>
      </c>
      <c r="T7" s="705">
        <v>16</v>
      </c>
      <c r="U7" s="710">
        <v>3</v>
      </c>
      <c r="V7" s="44">
        <f t="shared" si="2"/>
        <v>60</v>
      </c>
      <c r="W7" s="250">
        <f>INDEX('VAW Score'!$A$5:$H$167, MATCH(B7, 'VAW Score'!$A$5:$A$167, 0),8)</f>
        <v>37.222222222222221</v>
      </c>
      <c r="X7" s="44">
        <f t="shared" si="3"/>
        <v>48.611111111111114</v>
      </c>
      <c r="Y7" s="149">
        <f t="shared" si="4"/>
        <v>31.461111111111109</v>
      </c>
      <c r="Z7" s="623"/>
      <c r="AA7" s="630"/>
      <c r="AB7" s="617"/>
      <c r="AC7" s="624"/>
      <c r="AD7" s="624"/>
      <c r="AE7" s="632"/>
      <c r="AF7" s="630"/>
      <c r="AG7" s="630"/>
      <c r="AH7" s="633"/>
      <c r="AI7" s="633"/>
      <c r="AJ7" s="633"/>
      <c r="AK7" s="634"/>
      <c r="AL7" s="634"/>
      <c r="AM7" s="634"/>
      <c r="AN7" s="634"/>
      <c r="AO7" s="635"/>
      <c r="AP7" s="634"/>
      <c r="AQ7" s="634"/>
      <c r="AR7" s="634"/>
      <c r="AS7" s="620"/>
      <c r="AT7" s="635"/>
      <c r="AU7" s="635"/>
      <c r="AV7" s="635"/>
      <c r="AW7" s="635"/>
      <c r="AX7" s="581"/>
      <c r="AY7" s="581"/>
      <c r="AZ7" s="582"/>
    </row>
    <row r="8" spans="1:52" s="51" customFormat="1" ht="20.100000000000001" customHeight="1" x14ac:dyDescent="0.25">
      <c r="A8" s="53" t="s">
        <v>154</v>
      </c>
      <c r="B8" s="122" t="s">
        <v>105</v>
      </c>
      <c r="C8" s="129" t="s">
        <v>279</v>
      </c>
      <c r="D8" s="123" t="s">
        <v>280</v>
      </c>
      <c r="E8" s="218" t="s">
        <v>315</v>
      </c>
      <c r="F8" s="603">
        <v>2.4</v>
      </c>
      <c r="G8" s="602">
        <f>INDEX('INFORM mid2019'!$A$4:$AF$194, MATCH(B8,'INFORM mid2019'!$A$4:$A$194,0),32)*10</f>
        <v>24</v>
      </c>
      <c r="H8" s="48"/>
      <c r="I8" s="37"/>
      <c r="J8" s="38"/>
      <c r="K8" s="38"/>
      <c r="L8" s="39">
        <v>0</v>
      </c>
      <c r="M8" s="40">
        <v>0</v>
      </c>
      <c r="N8" s="40" t="s">
        <v>677</v>
      </c>
      <c r="O8" s="40">
        <v>0</v>
      </c>
      <c r="P8" s="38">
        <f t="shared" si="0"/>
        <v>0</v>
      </c>
      <c r="Q8" s="56" t="s">
        <v>677</v>
      </c>
      <c r="R8" s="40">
        <v>0</v>
      </c>
      <c r="S8" s="42">
        <f t="shared" si="1"/>
        <v>0</v>
      </c>
      <c r="T8" s="705">
        <v>0</v>
      </c>
      <c r="U8" s="710">
        <v>2</v>
      </c>
      <c r="V8" s="44">
        <f t="shared" si="2"/>
        <v>40</v>
      </c>
      <c r="W8" s="250">
        <v>26.1</v>
      </c>
      <c r="X8" s="44">
        <f t="shared" si="3"/>
        <v>33.049999999999997</v>
      </c>
      <c r="Y8" s="149">
        <f t="shared" si="4"/>
        <v>15.305000000000001</v>
      </c>
      <c r="Z8" s="623"/>
      <c r="AA8" s="630"/>
      <c r="AB8" s="617"/>
      <c r="AC8" s="624"/>
      <c r="AD8" s="624"/>
      <c r="AE8" s="632"/>
      <c r="AF8" s="630"/>
      <c r="AG8" s="630"/>
      <c r="AH8" s="633"/>
      <c r="AI8" s="633"/>
      <c r="AJ8" s="633"/>
      <c r="AK8" s="634"/>
      <c r="AL8" s="634"/>
      <c r="AM8" s="634"/>
      <c r="AN8" s="634"/>
      <c r="AO8" s="635"/>
      <c r="AP8" s="634"/>
      <c r="AQ8" s="634"/>
      <c r="AR8" s="634"/>
      <c r="AS8" s="620"/>
      <c r="AT8" s="635"/>
      <c r="AU8" s="635"/>
      <c r="AV8" s="635"/>
      <c r="AW8" s="635"/>
      <c r="AX8" s="112"/>
      <c r="AY8" s="112"/>
      <c r="AZ8" s="580"/>
    </row>
    <row r="9" spans="1:52" s="51" customFormat="1" ht="20.100000000000001" customHeight="1" x14ac:dyDescent="0.25">
      <c r="A9" s="53" t="s">
        <v>155</v>
      </c>
      <c r="B9" s="122" t="s">
        <v>138</v>
      </c>
      <c r="C9" s="129" t="s">
        <v>279</v>
      </c>
      <c r="D9" s="123" t="s">
        <v>280</v>
      </c>
      <c r="E9" s="218" t="s">
        <v>315</v>
      </c>
      <c r="F9" s="603">
        <v>2.5</v>
      </c>
      <c r="G9" s="602">
        <f>INDEX('INFORM mid2019'!$A$4:$AF$194, MATCH(B9,'INFORM mid2019'!$A$4:$A$194,0),32)*10</f>
        <v>25</v>
      </c>
      <c r="H9" s="48"/>
      <c r="I9" s="37"/>
      <c r="J9" s="38"/>
      <c r="K9" s="38"/>
      <c r="L9" s="39">
        <v>0</v>
      </c>
      <c r="M9" s="40">
        <v>0</v>
      </c>
      <c r="N9" s="40" t="s">
        <v>677</v>
      </c>
      <c r="O9" s="40">
        <v>0</v>
      </c>
      <c r="P9" s="38">
        <f t="shared" si="0"/>
        <v>0</v>
      </c>
      <c r="Q9" s="56" t="s">
        <v>677</v>
      </c>
      <c r="R9" s="40">
        <v>0</v>
      </c>
      <c r="S9" s="42">
        <f t="shared" si="1"/>
        <v>0</v>
      </c>
      <c r="T9" s="705">
        <v>0</v>
      </c>
      <c r="U9" s="710">
        <v>2</v>
      </c>
      <c r="V9" s="44">
        <f t="shared" si="2"/>
        <v>40</v>
      </c>
      <c r="W9" s="250">
        <f>INDEX('VAW Score'!$A$5:$H$167, MATCH(B9, 'VAW Score'!$A$5:$A$167, 0),8)</f>
        <v>9.5555555555555554</v>
      </c>
      <c r="X9" s="44">
        <f t="shared" si="3"/>
        <v>24.777777777777779</v>
      </c>
      <c r="Y9" s="149">
        <f t="shared" si="4"/>
        <v>14.977777777777778</v>
      </c>
      <c r="Z9" s="623"/>
      <c r="AA9" s="630"/>
      <c r="AB9" s="617"/>
      <c r="AC9" s="624"/>
      <c r="AD9" s="624"/>
      <c r="AE9" s="632"/>
      <c r="AF9" s="630"/>
      <c r="AG9" s="630"/>
      <c r="AH9" s="633"/>
      <c r="AI9" s="633"/>
      <c r="AJ9" s="633"/>
      <c r="AK9" s="634"/>
      <c r="AL9" s="634"/>
      <c r="AM9" s="634"/>
      <c r="AN9" s="634"/>
      <c r="AO9" s="635"/>
      <c r="AP9" s="634"/>
      <c r="AQ9" s="634"/>
      <c r="AR9" s="634"/>
      <c r="AS9" s="620"/>
      <c r="AT9" s="635"/>
      <c r="AU9" s="635"/>
      <c r="AV9" s="635"/>
      <c r="AW9" s="635"/>
      <c r="AX9" s="112"/>
      <c r="AY9" s="112"/>
      <c r="AZ9" s="580"/>
    </row>
    <row r="10" spans="1:52" s="51" customFormat="1" ht="20.100000000000001" customHeight="1" x14ac:dyDescent="0.25">
      <c r="A10" s="53" t="s">
        <v>156</v>
      </c>
      <c r="B10" s="122" t="s">
        <v>55</v>
      </c>
      <c r="C10" s="129" t="s">
        <v>279</v>
      </c>
      <c r="D10" s="123" t="s">
        <v>280</v>
      </c>
      <c r="E10" s="218" t="s">
        <v>315</v>
      </c>
      <c r="F10" s="603">
        <v>3.6</v>
      </c>
      <c r="G10" s="602">
        <f>INDEX('INFORM mid2019'!$A$4:$AF$194, MATCH(B10,'INFORM mid2019'!$A$4:$A$194,0),32)*10</f>
        <v>36</v>
      </c>
      <c r="H10" s="48"/>
      <c r="I10" s="37"/>
      <c r="J10" s="38"/>
      <c r="K10" s="38"/>
      <c r="L10" s="39">
        <v>0</v>
      </c>
      <c r="M10" s="40">
        <v>0</v>
      </c>
      <c r="N10" s="40" t="s">
        <v>677</v>
      </c>
      <c r="O10" s="40">
        <v>0</v>
      </c>
      <c r="P10" s="38">
        <f t="shared" si="0"/>
        <v>0</v>
      </c>
      <c r="Q10" s="56" t="s">
        <v>677</v>
      </c>
      <c r="R10" s="40">
        <v>0</v>
      </c>
      <c r="S10" s="42">
        <f t="shared" si="1"/>
        <v>0</v>
      </c>
      <c r="T10" s="705">
        <v>0</v>
      </c>
      <c r="U10" s="710">
        <v>2.3333333333333335</v>
      </c>
      <c r="V10" s="44">
        <f t="shared" si="2"/>
        <v>46.666666666666671</v>
      </c>
      <c r="W10" s="250">
        <f>INDEX('VAW Score'!$A$5:$H$167, MATCH(B10, 'VAW Score'!$A$5:$A$167, 0),8)</f>
        <v>20.666666666666668</v>
      </c>
      <c r="X10" s="44">
        <f t="shared" si="3"/>
        <v>33.666666666666671</v>
      </c>
      <c r="Y10" s="149">
        <f t="shared" si="4"/>
        <v>21.366666666666667</v>
      </c>
      <c r="Z10" s="623"/>
      <c r="AA10" s="630"/>
      <c r="AB10" s="617"/>
      <c r="AC10" s="624"/>
      <c r="AD10" s="624"/>
      <c r="AE10" s="632"/>
      <c r="AF10" s="630"/>
      <c r="AG10" s="630"/>
      <c r="AH10" s="633"/>
      <c r="AI10" s="633"/>
      <c r="AJ10" s="633"/>
      <c r="AK10" s="634"/>
      <c r="AL10" s="634"/>
      <c r="AM10" s="634"/>
      <c r="AN10" s="634"/>
      <c r="AO10" s="635"/>
      <c r="AP10" s="634"/>
      <c r="AQ10" s="634"/>
      <c r="AR10" s="634"/>
      <c r="AS10" s="620"/>
      <c r="AT10" s="635"/>
      <c r="AU10" s="635"/>
      <c r="AV10" s="635"/>
      <c r="AW10" s="635"/>
      <c r="AX10" s="112"/>
      <c r="AY10" s="112"/>
      <c r="AZ10" s="580"/>
    </row>
    <row r="11" spans="1:52" s="51" customFormat="1" ht="20.100000000000001" customHeight="1" x14ac:dyDescent="0.25">
      <c r="A11" s="53" t="s">
        <v>157</v>
      </c>
      <c r="B11" s="122" t="s">
        <v>56</v>
      </c>
      <c r="C11" s="129" t="s">
        <v>279</v>
      </c>
      <c r="D11" s="123" t="s">
        <v>280</v>
      </c>
      <c r="E11" s="218" t="s">
        <v>315</v>
      </c>
      <c r="F11" s="603">
        <v>4.5999999999999996</v>
      </c>
      <c r="G11" s="602">
        <f>INDEX('INFORM mid2019'!$A$4:$AF$194, MATCH(B11,'INFORM mid2019'!$A$4:$A$194,0),32)*10</f>
        <v>46</v>
      </c>
      <c r="H11" s="48"/>
      <c r="I11" s="37"/>
      <c r="J11" s="38"/>
      <c r="K11" s="38"/>
      <c r="L11" s="39">
        <v>0</v>
      </c>
      <c r="M11" s="40">
        <v>0</v>
      </c>
      <c r="N11" s="40" t="s">
        <v>677</v>
      </c>
      <c r="O11" s="40">
        <v>0</v>
      </c>
      <c r="P11" s="38">
        <f t="shared" si="0"/>
        <v>0</v>
      </c>
      <c r="Q11" s="56" t="s">
        <v>677</v>
      </c>
      <c r="R11" s="40">
        <v>0</v>
      </c>
      <c r="S11" s="42">
        <f t="shared" si="1"/>
        <v>0</v>
      </c>
      <c r="T11" s="705">
        <v>0</v>
      </c>
      <c r="U11" s="710">
        <v>3</v>
      </c>
      <c r="V11" s="44">
        <f t="shared" si="2"/>
        <v>60</v>
      </c>
      <c r="W11" s="250">
        <f>INDEX('VAW Score'!$A$5:$H$167, MATCH(B11, 'VAW Score'!$A$5:$A$167, 0),8)</f>
        <v>27.888888888888886</v>
      </c>
      <c r="X11" s="44">
        <f t="shared" si="3"/>
        <v>43.944444444444443</v>
      </c>
      <c r="Y11" s="149">
        <f t="shared" si="4"/>
        <v>27.394444444444446</v>
      </c>
      <c r="Z11" s="623"/>
      <c r="AA11" s="630"/>
      <c r="AB11" s="617"/>
      <c r="AC11" s="631"/>
      <c r="AD11" s="631"/>
      <c r="AE11" s="632"/>
      <c r="AF11" s="630"/>
      <c r="AG11" s="630"/>
      <c r="AH11" s="633"/>
      <c r="AI11" s="633"/>
      <c r="AJ11" s="633"/>
      <c r="AK11" s="634"/>
      <c r="AL11" s="634"/>
      <c r="AM11" s="634"/>
      <c r="AN11" s="634"/>
      <c r="AO11" s="635"/>
      <c r="AP11" s="634"/>
      <c r="AQ11" s="634"/>
      <c r="AR11" s="634"/>
      <c r="AS11" s="620"/>
      <c r="AT11" s="635"/>
      <c r="AU11" s="635"/>
      <c r="AV11" s="635"/>
      <c r="AW11" s="635"/>
      <c r="AX11" s="112"/>
      <c r="AY11" s="112"/>
      <c r="AZ11" s="580"/>
    </row>
    <row r="12" spans="1:52" s="51" customFormat="1" ht="20.100000000000001" customHeight="1" x14ac:dyDescent="0.25">
      <c r="A12" s="53" t="s">
        <v>158</v>
      </c>
      <c r="B12" s="122" t="s">
        <v>106</v>
      </c>
      <c r="C12" s="129" t="s">
        <v>279</v>
      </c>
      <c r="D12" s="123" t="s">
        <v>280</v>
      </c>
      <c r="E12" s="218" t="s">
        <v>315</v>
      </c>
      <c r="F12" s="603">
        <v>2.1</v>
      </c>
      <c r="G12" s="602">
        <f>INDEX('INFORM mid2019'!$A$4:$AF$194, MATCH(B12,'INFORM mid2019'!$A$4:$A$194,0),32)*10</f>
        <v>21</v>
      </c>
      <c r="H12" s="48"/>
      <c r="I12" s="37"/>
      <c r="J12" s="38"/>
      <c r="K12" s="38"/>
      <c r="L12" s="39">
        <v>0</v>
      </c>
      <c r="M12" s="40">
        <v>0</v>
      </c>
      <c r="N12" s="40" t="s">
        <v>677</v>
      </c>
      <c r="O12" s="40">
        <v>0</v>
      </c>
      <c r="P12" s="38">
        <f t="shared" si="0"/>
        <v>0</v>
      </c>
      <c r="Q12" s="56" t="s">
        <v>677</v>
      </c>
      <c r="R12" s="40">
        <v>0</v>
      </c>
      <c r="S12" s="42">
        <f t="shared" si="1"/>
        <v>0</v>
      </c>
      <c r="T12" s="705">
        <v>0</v>
      </c>
      <c r="U12" s="710">
        <v>2</v>
      </c>
      <c r="V12" s="44">
        <f t="shared" si="2"/>
        <v>40</v>
      </c>
      <c r="W12" s="250">
        <v>26.1</v>
      </c>
      <c r="X12" s="44">
        <f t="shared" si="3"/>
        <v>33.049999999999997</v>
      </c>
      <c r="Y12" s="149">
        <f t="shared" si="4"/>
        <v>13.805000000000001</v>
      </c>
      <c r="Z12" s="623"/>
      <c r="AA12" s="630"/>
      <c r="AB12" s="617"/>
      <c r="AC12" s="624"/>
      <c r="AD12" s="624"/>
      <c r="AE12" s="632"/>
      <c r="AF12" s="630"/>
      <c r="AG12" s="630"/>
      <c r="AH12" s="633"/>
      <c r="AI12" s="633"/>
      <c r="AJ12" s="633"/>
      <c r="AK12" s="634"/>
      <c r="AL12" s="634"/>
      <c r="AM12" s="634"/>
      <c r="AN12" s="634"/>
      <c r="AO12" s="635"/>
      <c r="AP12" s="634"/>
      <c r="AQ12" s="634"/>
      <c r="AR12" s="634"/>
      <c r="AS12" s="620"/>
      <c r="AT12" s="635"/>
      <c r="AU12" s="635"/>
      <c r="AV12" s="635"/>
      <c r="AW12" s="635"/>
      <c r="AX12" s="112"/>
      <c r="AY12" s="112"/>
      <c r="AZ12" s="580"/>
    </row>
    <row r="13" spans="1:52" s="51" customFormat="1" ht="20.100000000000001" customHeight="1" x14ac:dyDescent="0.25">
      <c r="A13" s="53" t="s">
        <v>159</v>
      </c>
      <c r="B13" s="122" t="s">
        <v>57</v>
      </c>
      <c r="C13" s="129" t="s">
        <v>279</v>
      </c>
      <c r="D13" s="123" t="s">
        <v>280</v>
      </c>
      <c r="E13" s="218" t="s">
        <v>315</v>
      </c>
      <c r="F13" s="603">
        <v>0.9</v>
      </c>
      <c r="G13" s="602">
        <f>INDEX('INFORM mid2019'!$A$4:$AF$194, MATCH(B13,'INFORM mid2019'!$A$4:$A$194,0),32)*10</f>
        <v>9</v>
      </c>
      <c r="H13" s="48"/>
      <c r="I13" s="37"/>
      <c r="J13" s="38"/>
      <c r="K13" s="38"/>
      <c r="L13" s="39">
        <v>0</v>
      </c>
      <c r="M13" s="40">
        <v>0</v>
      </c>
      <c r="N13" s="40" t="s">
        <v>677</v>
      </c>
      <c r="O13" s="40">
        <v>0</v>
      </c>
      <c r="P13" s="38">
        <f t="shared" si="0"/>
        <v>0</v>
      </c>
      <c r="Q13" s="56" t="s">
        <v>677</v>
      </c>
      <c r="R13" s="40">
        <v>0</v>
      </c>
      <c r="S13" s="42">
        <f t="shared" si="1"/>
        <v>0</v>
      </c>
      <c r="T13" s="705">
        <v>0</v>
      </c>
      <c r="U13" s="710">
        <v>3</v>
      </c>
      <c r="V13" s="44">
        <f t="shared" si="2"/>
        <v>60</v>
      </c>
      <c r="W13" s="250">
        <f>INDEX('VAW Score'!$A$5:$H$167, MATCH(B13, 'VAW Score'!$A$5:$A$167, 0),8)</f>
        <v>22.222222222222225</v>
      </c>
      <c r="X13" s="44">
        <f t="shared" si="3"/>
        <v>41.111111111111114</v>
      </c>
      <c r="Y13" s="149">
        <f t="shared" si="4"/>
        <v>8.6111111111111107</v>
      </c>
      <c r="Z13" s="623"/>
      <c r="AA13" s="634"/>
      <c r="AB13" s="617"/>
      <c r="AC13" s="624"/>
      <c r="AD13" s="624"/>
      <c r="AE13" s="636"/>
      <c r="AF13" s="634"/>
      <c r="AG13" s="634"/>
      <c r="AH13" s="618"/>
      <c r="AI13" s="618"/>
      <c r="AJ13" s="618"/>
      <c r="AK13" s="634"/>
      <c r="AL13" s="634"/>
      <c r="AM13" s="634"/>
      <c r="AN13" s="634"/>
      <c r="AO13" s="635"/>
      <c r="AP13" s="634"/>
      <c r="AQ13" s="634"/>
      <c r="AR13" s="634"/>
      <c r="AS13" s="620"/>
      <c r="AT13" s="635"/>
      <c r="AU13" s="635"/>
      <c r="AV13" s="635"/>
      <c r="AW13" s="635"/>
      <c r="AX13" s="112"/>
      <c r="AY13" s="112"/>
      <c r="AZ13" s="580"/>
    </row>
    <row r="14" spans="1:52" s="51" customFormat="1" ht="20.100000000000001" customHeight="1" x14ac:dyDescent="0.25">
      <c r="A14" s="53" t="s">
        <v>160</v>
      </c>
      <c r="B14" s="122" t="s">
        <v>58</v>
      </c>
      <c r="C14" s="129" t="s">
        <v>279</v>
      </c>
      <c r="D14" s="123" t="s">
        <v>279</v>
      </c>
      <c r="E14" s="604" t="s">
        <v>314</v>
      </c>
      <c r="F14" s="602">
        <v>6</v>
      </c>
      <c r="G14" s="602">
        <f>INDEX('INFORM mid2019'!$A$4:$AF$194, MATCH(B14,'INFORM mid2019'!$A$4:$A$194,0),32)*10</f>
        <v>60</v>
      </c>
      <c r="H14" s="48"/>
      <c r="I14" s="37"/>
      <c r="J14" s="38"/>
      <c r="K14" s="38"/>
      <c r="L14" s="39">
        <v>0</v>
      </c>
      <c r="M14" s="40">
        <v>2</v>
      </c>
      <c r="N14" s="40" t="s">
        <v>675</v>
      </c>
      <c r="O14" s="40">
        <v>0</v>
      </c>
      <c r="P14" s="38">
        <f t="shared" si="0"/>
        <v>22.222222222222221</v>
      </c>
      <c r="Q14" s="56" t="s">
        <v>677</v>
      </c>
      <c r="R14" s="40">
        <v>0</v>
      </c>
      <c r="S14" s="42">
        <f t="shared" si="1"/>
        <v>0</v>
      </c>
      <c r="T14" s="705">
        <v>25</v>
      </c>
      <c r="U14" s="710">
        <v>4</v>
      </c>
      <c r="V14" s="44">
        <f t="shared" si="2"/>
        <v>80</v>
      </c>
      <c r="W14" s="250">
        <f>INDEX('VAW Score'!$A$5:$H$167, MATCH(B14, 'VAW Score'!$A$5:$A$167, 0),8)</f>
        <v>40.888888888888886</v>
      </c>
      <c r="X14" s="44">
        <f t="shared" si="3"/>
        <v>60.444444444444443</v>
      </c>
      <c r="Y14" s="149">
        <f t="shared" si="4"/>
        <v>40.766666666666666</v>
      </c>
      <c r="Z14" s="623">
        <v>1200000</v>
      </c>
      <c r="AA14" s="623">
        <v>1200000</v>
      </c>
      <c r="AB14" s="617">
        <f>INDEX('20190701FTS'!$A$2:$E$32, MATCH(A14, '20190701FTS'!$A$2:$A$32, 0),3)</f>
        <v>920461273</v>
      </c>
      <c r="AC14" s="631"/>
      <c r="AD14" s="617">
        <f>INDEX('20190701FTS'!$A$2:$E$32, MATCH(A14, '20190701FTS'!$A$2:$A$32, 0),4)</f>
        <v>301699408</v>
      </c>
      <c r="AE14" s="625">
        <f>AD14/AB14</f>
        <v>0.32776980069643841</v>
      </c>
      <c r="AF14" s="637">
        <v>49203345</v>
      </c>
      <c r="AG14" s="626">
        <f>(AD14+AF14)/AB14</f>
        <v>0.38122489592237302</v>
      </c>
      <c r="AH14" s="617"/>
      <c r="AI14" s="617"/>
      <c r="AJ14" s="617"/>
      <c r="AK14" s="634" t="s">
        <v>313</v>
      </c>
      <c r="AL14" s="638"/>
      <c r="AM14" s="638"/>
      <c r="AN14" s="639">
        <v>950834205</v>
      </c>
      <c r="AO14" s="621"/>
      <c r="AP14" s="639"/>
      <c r="AQ14" s="639"/>
      <c r="AR14" s="639"/>
      <c r="AS14" s="620"/>
      <c r="AT14" s="628"/>
      <c r="AU14" s="628"/>
      <c r="AV14" s="628"/>
      <c r="AW14" s="628"/>
      <c r="AX14" s="112"/>
      <c r="AY14" s="112"/>
      <c r="AZ14" s="580"/>
    </row>
    <row r="15" spans="1:52" s="51" customFormat="1" ht="20.100000000000001" customHeight="1" x14ac:dyDescent="0.25">
      <c r="A15" s="53" t="s">
        <v>161</v>
      </c>
      <c r="B15" s="122" t="s">
        <v>107</v>
      </c>
      <c r="C15" s="129" t="s">
        <v>279</v>
      </c>
      <c r="D15" s="123" t="s">
        <v>280</v>
      </c>
      <c r="E15" s="218" t="s">
        <v>315</v>
      </c>
      <c r="F15" s="603">
        <v>1.7</v>
      </c>
      <c r="G15" s="602">
        <f>INDEX('INFORM mid2019'!$A$4:$AF$194, MATCH(B15,'INFORM mid2019'!$A$4:$A$194,0),32)*10</f>
        <v>17</v>
      </c>
      <c r="H15" s="48"/>
      <c r="I15" s="37"/>
      <c r="J15" s="38"/>
      <c r="K15" s="38"/>
      <c r="L15" s="39">
        <v>0</v>
      </c>
      <c r="M15" s="40">
        <v>0</v>
      </c>
      <c r="N15" s="40" t="s">
        <v>677</v>
      </c>
      <c r="O15" s="40">
        <v>0</v>
      </c>
      <c r="P15" s="38">
        <f t="shared" si="0"/>
        <v>0</v>
      </c>
      <c r="Q15" s="56" t="s">
        <v>677</v>
      </c>
      <c r="R15" s="40">
        <v>0</v>
      </c>
      <c r="S15" s="42">
        <f t="shared" si="1"/>
        <v>0</v>
      </c>
      <c r="T15" s="705">
        <v>0</v>
      </c>
      <c r="U15" s="710">
        <v>2</v>
      </c>
      <c r="V15" s="44">
        <f t="shared" si="2"/>
        <v>40</v>
      </c>
      <c r="W15" s="250">
        <v>26.1</v>
      </c>
      <c r="X15" s="44">
        <f t="shared" si="3"/>
        <v>33.049999999999997</v>
      </c>
      <c r="Y15" s="149">
        <f t="shared" si="4"/>
        <v>11.805</v>
      </c>
      <c r="Z15" s="623"/>
      <c r="AA15" s="630"/>
      <c r="AB15" s="617"/>
      <c r="AC15" s="631"/>
      <c r="AD15" s="631"/>
      <c r="AE15" s="632"/>
      <c r="AF15" s="630"/>
      <c r="AG15" s="630"/>
      <c r="AH15" s="633"/>
      <c r="AI15" s="633"/>
      <c r="AJ15" s="633"/>
      <c r="AK15" s="634"/>
      <c r="AL15" s="634"/>
      <c r="AM15" s="634"/>
      <c r="AN15" s="634"/>
      <c r="AO15" s="635"/>
      <c r="AP15" s="634"/>
      <c r="AQ15" s="634"/>
      <c r="AR15" s="634"/>
      <c r="AS15" s="620"/>
      <c r="AT15" s="635"/>
      <c r="AU15" s="635"/>
      <c r="AV15" s="635"/>
      <c r="AW15" s="635"/>
      <c r="AX15" s="112"/>
      <c r="AY15" s="112"/>
      <c r="AZ15" s="580"/>
    </row>
    <row r="16" spans="1:52" s="51" customFormat="1" ht="20.100000000000001" customHeight="1" x14ac:dyDescent="0.25">
      <c r="A16" s="53" t="s">
        <v>162</v>
      </c>
      <c r="B16" s="122" t="s">
        <v>97</v>
      </c>
      <c r="C16" s="129" t="s">
        <v>279</v>
      </c>
      <c r="D16" s="123" t="s">
        <v>280</v>
      </c>
      <c r="E16" s="218" t="s">
        <v>315</v>
      </c>
      <c r="F16" s="603">
        <v>1.9</v>
      </c>
      <c r="G16" s="602">
        <f>INDEX('INFORM mid2019'!$A$4:$AF$194, MATCH(B16,'INFORM mid2019'!$A$4:$A$194,0),32)*10</f>
        <v>19</v>
      </c>
      <c r="H16" s="48"/>
      <c r="I16" s="37"/>
      <c r="J16" s="38"/>
      <c r="K16" s="38"/>
      <c r="L16" s="39">
        <v>0</v>
      </c>
      <c r="M16" s="40">
        <v>0</v>
      </c>
      <c r="N16" s="40" t="s">
        <v>677</v>
      </c>
      <c r="O16" s="40">
        <v>0</v>
      </c>
      <c r="P16" s="38">
        <f t="shared" si="0"/>
        <v>0</v>
      </c>
      <c r="Q16" s="56" t="s">
        <v>677</v>
      </c>
      <c r="R16" s="40">
        <v>0</v>
      </c>
      <c r="S16" s="42">
        <f t="shared" si="1"/>
        <v>0</v>
      </c>
      <c r="T16" s="705">
        <v>0</v>
      </c>
      <c r="U16" s="710">
        <v>3</v>
      </c>
      <c r="V16" s="44">
        <f t="shared" si="2"/>
        <v>60</v>
      </c>
      <c r="W16" s="250">
        <f>INDEX('VAW Score'!$A$5:$H$167, MATCH(B16, 'VAW Score'!$A$5:$A$167, 0),8)</f>
        <v>18.111111111111111</v>
      </c>
      <c r="X16" s="44">
        <f t="shared" si="3"/>
        <v>39.055555555555557</v>
      </c>
      <c r="Y16" s="149">
        <f t="shared" si="4"/>
        <v>13.405555555555555</v>
      </c>
      <c r="Z16" s="623"/>
      <c r="AA16" s="630"/>
      <c r="AB16" s="617"/>
      <c r="AC16" s="624"/>
      <c r="AD16" s="624"/>
      <c r="AE16" s="632"/>
      <c r="AF16" s="630"/>
      <c r="AG16" s="630"/>
      <c r="AH16" s="633"/>
      <c r="AI16" s="633"/>
      <c r="AJ16" s="633"/>
      <c r="AK16" s="634"/>
      <c r="AL16" s="634"/>
      <c r="AM16" s="634"/>
      <c r="AN16" s="634"/>
      <c r="AO16" s="635"/>
      <c r="AP16" s="634"/>
      <c r="AQ16" s="634"/>
      <c r="AR16" s="634"/>
      <c r="AS16" s="620"/>
      <c r="AT16" s="635"/>
      <c r="AU16" s="635"/>
      <c r="AV16" s="635"/>
      <c r="AW16" s="635"/>
      <c r="AX16" s="112"/>
      <c r="AY16" s="112"/>
      <c r="AZ16" s="580"/>
    </row>
    <row r="17" spans="1:52" s="51" customFormat="1" ht="20.100000000000001" customHeight="1" x14ac:dyDescent="0.25">
      <c r="A17" s="53" t="s">
        <v>163</v>
      </c>
      <c r="B17" s="122" t="s">
        <v>108</v>
      </c>
      <c r="C17" s="129" t="s">
        <v>279</v>
      </c>
      <c r="D17" s="123" t="s">
        <v>280</v>
      </c>
      <c r="E17" s="218" t="s">
        <v>315</v>
      </c>
      <c r="F17" s="603">
        <v>3.5</v>
      </c>
      <c r="G17" s="602">
        <f>INDEX('INFORM mid2019'!$A$4:$AF$194, MATCH(B17,'INFORM mid2019'!$A$4:$A$194,0),32)*10</f>
        <v>35</v>
      </c>
      <c r="H17" s="48"/>
      <c r="I17" s="37"/>
      <c r="J17" s="38"/>
      <c r="K17" s="38"/>
      <c r="L17" s="39">
        <v>0</v>
      </c>
      <c r="M17" s="40">
        <v>0</v>
      </c>
      <c r="N17" s="40" t="s">
        <v>677</v>
      </c>
      <c r="O17" s="40">
        <v>0</v>
      </c>
      <c r="P17" s="38">
        <f t="shared" si="0"/>
        <v>0</v>
      </c>
      <c r="Q17" s="56" t="s">
        <v>677</v>
      </c>
      <c r="R17" s="40">
        <v>0</v>
      </c>
      <c r="S17" s="42">
        <f t="shared" si="1"/>
        <v>0</v>
      </c>
      <c r="T17" s="705">
        <v>0</v>
      </c>
      <c r="U17" s="710">
        <v>2</v>
      </c>
      <c r="V17" s="44">
        <f t="shared" si="2"/>
        <v>40</v>
      </c>
      <c r="W17" s="250">
        <v>26.1</v>
      </c>
      <c r="X17" s="44">
        <f t="shared" si="3"/>
        <v>33.049999999999997</v>
      </c>
      <c r="Y17" s="149">
        <f t="shared" si="4"/>
        <v>20.805</v>
      </c>
      <c r="Z17" s="623"/>
      <c r="AA17" s="630"/>
      <c r="AB17" s="617"/>
      <c r="AC17" s="631"/>
      <c r="AD17" s="631"/>
      <c r="AE17" s="632"/>
      <c r="AF17" s="630"/>
      <c r="AG17" s="630"/>
      <c r="AH17" s="633"/>
      <c r="AI17" s="633"/>
      <c r="AJ17" s="633"/>
      <c r="AK17" s="634"/>
      <c r="AL17" s="634"/>
      <c r="AM17" s="634"/>
      <c r="AN17" s="634"/>
      <c r="AO17" s="635"/>
      <c r="AP17" s="634"/>
      <c r="AQ17" s="634"/>
      <c r="AR17" s="634"/>
      <c r="AS17" s="620"/>
      <c r="AT17" s="635"/>
      <c r="AU17" s="635"/>
      <c r="AV17" s="635"/>
      <c r="AW17" s="635"/>
      <c r="AX17" s="112"/>
      <c r="AY17" s="112"/>
      <c r="AZ17" s="580"/>
    </row>
    <row r="18" spans="1:52" s="51" customFormat="1" ht="20.100000000000001" customHeight="1" x14ac:dyDescent="0.25">
      <c r="A18" s="53" t="s">
        <v>164</v>
      </c>
      <c r="B18" s="122" t="s">
        <v>2</v>
      </c>
      <c r="C18" s="129" t="s">
        <v>279</v>
      </c>
      <c r="D18" s="123" t="s">
        <v>280</v>
      </c>
      <c r="E18" s="218" t="s">
        <v>315</v>
      </c>
      <c r="F18" s="603">
        <v>3.8</v>
      </c>
      <c r="G18" s="602">
        <f>INDEX('INFORM mid2019'!$A$4:$AF$194, MATCH(B18,'INFORM mid2019'!$A$4:$A$194,0),32)*10</f>
        <v>38</v>
      </c>
      <c r="H18" s="48"/>
      <c r="I18" s="37"/>
      <c r="J18" s="38"/>
      <c r="K18" s="38"/>
      <c r="L18" s="39">
        <v>0</v>
      </c>
      <c r="M18" s="40">
        <v>0</v>
      </c>
      <c r="N18" s="40" t="s">
        <v>677</v>
      </c>
      <c r="O18" s="40">
        <v>0</v>
      </c>
      <c r="P18" s="38">
        <f t="shared" si="0"/>
        <v>0</v>
      </c>
      <c r="Q18" s="56" t="s">
        <v>677</v>
      </c>
      <c r="R18" s="40">
        <v>0</v>
      </c>
      <c r="S18" s="42">
        <f t="shared" si="1"/>
        <v>0</v>
      </c>
      <c r="T18" s="705">
        <v>25</v>
      </c>
      <c r="U18" s="710">
        <v>2</v>
      </c>
      <c r="V18" s="44">
        <f t="shared" si="2"/>
        <v>40</v>
      </c>
      <c r="W18" s="250">
        <f>INDEX('VAW Score'!$A$5:$H$167, MATCH(B18, 'VAW Score'!$A$5:$A$167, 0),8)</f>
        <v>23.111111111111114</v>
      </c>
      <c r="X18" s="44">
        <f t="shared" si="3"/>
        <v>31.555555555555557</v>
      </c>
      <c r="Y18" s="149">
        <f t="shared" si="4"/>
        <v>24.655555555555555</v>
      </c>
      <c r="Z18" s="623"/>
      <c r="AA18" s="630"/>
      <c r="AB18" s="617"/>
      <c r="AC18" s="624"/>
      <c r="AD18" s="624"/>
      <c r="AE18" s="632"/>
      <c r="AF18" s="630"/>
      <c r="AG18" s="630"/>
      <c r="AH18" s="633"/>
      <c r="AI18" s="633"/>
      <c r="AJ18" s="633"/>
      <c r="AK18" s="634"/>
      <c r="AL18" s="634"/>
      <c r="AM18" s="634"/>
      <c r="AN18" s="634"/>
      <c r="AO18" s="635"/>
      <c r="AP18" s="634"/>
      <c r="AQ18" s="634"/>
      <c r="AR18" s="634"/>
      <c r="AS18" s="620"/>
      <c r="AT18" s="635"/>
      <c r="AU18" s="635"/>
      <c r="AV18" s="635"/>
      <c r="AW18" s="635"/>
      <c r="AX18" s="112"/>
      <c r="AY18" s="112"/>
      <c r="AZ18" s="580"/>
    </row>
    <row r="19" spans="1:52" s="51" customFormat="1" ht="20.100000000000001" customHeight="1" x14ac:dyDescent="0.25">
      <c r="A19" s="53" t="s">
        <v>165</v>
      </c>
      <c r="B19" s="122" t="s">
        <v>59</v>
      </c>
      <c r="C19" s="129" t="s">
        <v>279</v>
      </c>
      <c r="D19" s="123" t="s">
        <v>280</v>
      </c>
      <c r="E19" s="218" t="s">
        <v>315</v>
      </c>
      <c r="F19" s="603">
        <v>3</v>
      </c>
      <c r="G19" s="602">
        <f>INDEX('INFORM mid2019'!$A$4:$AF$194, MATCH(B19,'INFORM mid2019'!$A$4:$A$194,0),32)*10</f>
        <v>30</v>
      </c>
      <c r="H19" s="48"/>
      <c r="I19" s="37"/>
      <c r="J19" s="38"/>
      <c r="K19" s="38"/>
      <c r="L19" s="39">
        <v>0</v>
      </c>
      <c r="M19" s="40">
        <v>0</v>
      </c>
      <c r="N19" s="40" t="s">
        <v>677</v>
      </c>
      <c r="O19" s="40">
        <v>0</v>
      </c>
      <c r="P19" s="38">
        <f t="shared" si="0"/>
        <v>0</v>
      </c>
      <c r="Q19" s="56" t="s">
        <v>677</v>
      </c>
      <c r="R19" s="40">
        <v>0</v>
      </c>
      <c r="S19" s="42">
        <f t="shared" si="1"/>
        <v>0</v>
      </c>
      <c r="T19" s="705">
        <v>0</v>
      </c>
      <c r="U19" s="710">
        <v>1</v>
      </c>
      <c r="V19" s="44">
        <f t="shared" si="2"/>
        <v>20</v>
      </c>
      <c r="W19" s="250">
        <f>INDEX('VAW Score'!$A$5:$H$167, MATCH(B19, 'VAW Score'!$A$5:$A$167, 0),8)</f>
        <v>31</v>
      </c>
      <c r="X19" s="44">
        <f t="shared" si="3"/>
        <v>25.5</v>
      </c>
      <c r="Y19" s="149">
        <f t="shared" si="4"/>
        <v>17.55</v>
      </c>
      <c r="Z19" s="623"/>
      <c r="AA19" s="630"/>
      <c r="AB19" s="617"/>
      <c r="AC19" s="624"/>
      <c r="AD19" s="624"/>
      <c r="AE19" s="632"/>
      <c r="AF19" s="630"/>
      <c r="AG19" s="630"/>
      <c r="AH19" s="633"/>
      <c r="AI19" s="633"/>
      <c r="AJ19" s="633"/>
      <c r="AK19" s="634"/>
      <c r="AL19" s="634"/>
      <c r="AM19" s="634"/>
      <c r="AN19" s="634"/>
      <c r="AO19" s="635"/>
      <c r="AP19" s="634"/>
      <c r="AQ19" s="634"/>
      <c r="AR19" s="634"/>
      <c r="AS19" s="620"/>
      <c r="AT19" s="635"/>
      <c r="AU19" s="635"/>
      <c r="AV19" s="635"/>
      <c r="AW19" s="635"/>
      <c r="AX19" s="112"/>
      <c r="AY19" s="112"/>
      <c r="AZ19" s="580"/>
    </row>
    <row r="20" spans="1:52" s="51" customFormat="1" ht="20.100000000000001" customHeight="1" x14ac:dyDescent="0.25">
      <c r="A20" s="53" t="s">
        <v>166</v>
      </c>
      <c r="B20" s="122" t="s">
        <v>139</v>
      </c>
      <c r="C20" s="129" t="s">
        <v>279</v>
      </c>
      <c r="D20" s="123" t="s">
        <v>280</v>
      </c>
      <c r="E20" s="218" t="s">
        <v>315</v>
      </c>
      <c r="F20" s="603">
        <v>4.2</v>
      </c>
      <c r="G20" s="602">
        <f>INDEX('INFORM mid2019'!$A$4:$AF$194, MATCH(B20,'INFORM mid2019'!$A$4:$A$194,0),32)*10</f>
        <v>42</v>
      </c>
      <c r="H20" s="48"/>
      <c r="I20" s="37"/>
      <c r="J20" s="38"/>
      <c r="K20" s="38"/>
      <c r="L20" s="39">
        <v>0</v>
      </c>
      <c r="M20" s="40">
        <v>0</v>
      </c>
      <c r="N20" s="40" t="s">
        <v>677</v>
      </c>
      <c r="O20" s="40">
        <v>0</v>
      </c>
      <c r="P20" s="38">
        <f t="shared" si="0"/>
        <v>0</v>
      </c>
      <c r="Q20" s="56" t="s">
        <v>677</v>
      </c>
      <c r="R20" s="40">
        <v>0</v>
      </c>
      <c r="S20" s="42">
        <f t="shared" si="1"/>
        <v>0</v>
      </c>
      <c r="T20" s="705">
        <v>0</v>
      </c>
      <c r="U20" s="710">
        <v>1.6666666666666667</v>
      </c>
      <c r="V20" s="44">
        <f t="shared" si="2"/>
        <v>33.333333333333336</v>
      </c>
      <c r="W20" s="250">
        <f>INDEX('VAW Score'!$A$5:$H$167, MATCH(B20, 'VAW Score'!$A$5:$A$167, 0),8)</f>
        <v>29.444444444444443</v>
      </c>
      <c r="X20" s="44">
        <f t="shared" si="3"/>
        <v>31.388888888888889</v>
      </c>
      <c r="Y20" s="149">
        <f t="shared" si="4"/>
        <v>24.138888888888889</v>
      </c>
      <c r="Z20" s="623"/>
      <c r="AA20" s="630"/>
      <c r="AB20" s="617"/>
      <c r="AC20" s="631"/>
      <c r="AD20" s="631"/>
      <c r="AE20" s="632"/>
      <c r="AF20" s="630"/>
      <c r="AG20" s="630"/>
      <c r="AH20" s="633"/>
      <c r="AI20" s="633"/>
      <c r="AJ20" s="633"/>
      <c r="AK20" s="634"/>
      <c r="AL20" s="634"/>
      <c r="AM20" s="634"/>
      <c r="AN20" s="634"/>
      <c r="AO20" s="635"/>
      <c r="AP20" s="634"/>
      <c r="AQ20" s="634"/>
      <c r="AR20" s="634"/>
      <c r="AS20" s="620"/>
      <c r="AT20" s="635"/>
      <c r="AU20" s="635"/>
      <c r="AV20" s="635"/>
      <c r="AW20" s="635"/>
      <c r="AX20" s="112"/>
      <c r="AY20" s="112"/>
      <c r="AZ20" s="580"/>
    </row>
    <row r="21" spans="1:52" s="144" customFormat="1" ht="21" customHeight="1" x14ac:dyDescent="0.25">
      <c r="A21" s="53" t="s">
        <v>167</v>
      </c>
      <c r="B21" s="122" t="s">
        <v>98</v>
      </c>
      <c r="C21" s="129" t="s">
        <v>279</v>
      </c>
      <c r="D21" s="123" t="s">
        <v>280</v>
      </c>
      <c r="E21" s="218" t="s">
        <v>315</v>
      </c>
      <c r="F21" s="603">
        <v>3.8</v>
      </c>
      <c r="G21" s="602">
        <f>INDEX('INFORM mid2019'!$A$4:$AF$194, MATCH(B21,'INFORM mid2019'!$A$4:$A$194,0),32)*10</f>
        <v>38</v>
      </c>
      <c r="H21" s="48"/>
      <c r="I21" s="37"/>
      <c r="J21" s="38"/>
      <c r="K21" s="38"/>
      <c r="L21" s="39">
        <v>0</v>
      </c>
      <c r="M21" s="40">
        <v>0</v>
      </c>
      <c r="N21" s="40" t="s">
        <v>677</v>
      </c>
      <c r="O21" s="40">
        <v>0</v>
      </c>
      <c r="P21" s="38">
        <f t="shared" si="0"/>
        <v>0</v>
      </c>
      <c r="Q21" s="56" t="s">
        <v>677</v>
      </c>
      <c r="R21" s="40">
        <v>0</v>
      </c>
      <c r="S21" s="42">
        <f t="shared" si="1"/>
        <v>0</v>
      </c>
      <c r="T21" s="705">
        <v>8.33</v>
      </c>
      <c r="U21" s="710">
        <v>1.6666666666666667</v>
      </c>
      <c r="V21" s="44">
        <f t="shared" si="2"/>
        <v>33.333333333333336</v>
      </c>
      <c r="W21" s="250">
        <f>INDEX('VAW Score'!$A$5:$H$167, MATCH(B21, 'VAW Score'!$A$5:$A$167, 0),8)</f>
        <v>10</v>
      </c>
      <c r="X21" s="44">
        <f t="shared" si="3"/>
        <v>21.666666666666668</v>
      </c>
      <c r="Y21" s="149">
        <f t="shared" si="4"/>
        <v>21.999666666666666</v>
      </c>
      <c r="Z21" s="623"/>
      <c r="AA21" s="630"/>
      <c r="AB21" s="617"/>
      <c r="AC21" s="631"/>
      <c r="AD21" s="631"/>
      <c r="AE21" s="632"/>
      <c r="AF21" s="630"/>
      <c r="AG21" s="630"/>
      <c r="AH21" s="633"/>
      <c r="AI21" s="633"/>
      <c r="AJ21" s="633"/>
      <c r="AK21" s="634"/>
      <c r="AL21" s="634"/>
      <c r="AM21" s="634"/>
      <c r="AN21" s="634"/>
      <c r="AO21" s="635"/>
      <c r="AP21" s="634"/>
      <c r="AQ21" s="634"/>
      <c r="AR21" s="634"/>
      <c r="AS21" s="620"/>
      <c r="AT21" s="635"/>
      <c r="AU21" s="635"/>
      <c r="AV21" s="635"/>
      <c r="AW21" s="635"/>
      <c r="AX21" s="112"/>
      <c r="AY21" s="112"/>
      <c r="AZ21" s="580"/>
    </row>
    <row r="22" spans="1:52" s="51" customFormat="1" ht="20.100000000000001" customHeight="1" x14ac:dyDescent="0.25">
      <c r="A22" s="53" t="s">
        <v>168</v>
      </c>
      <c r="B22" s="122" t="s">
        <v>3</v>
      </c>
      <c r="C22" s="129" t="s">
        <v>279</v>
      </c>
      <c r="D22" s="123" t="s">
        <v>280</v>
      </c>
      <c r="E22" s="218" t="s">
        <v>315</v>
      </c>
      <c r="F22" s="603">
        <v>3.2</v>
      </c>
      <c r="G22" s="602">
        <f>INDEX('INFORM mid2019'!$A$4:$AF$194, MATCH(B22,'INFORM mid2019'!$A$4:$A$194,0),32)*10</f>
        <v>32</v>
      </c>
      <c r="H22" s="48"/>
      <c r="I22" s="37"/>
      <c r="J22" s="38"/>
      <c r="K22" s="38"/>
      <c r="L22" s="39">
        <v>0</v>
      </c>
      <c r="M22" s="40">
        <v>0</v>
      </c>
      <c r="N22" s="40" t="s">
        <v>677</v>
      </c>
      <c r="O22" s="40">
        <v>0</v>
      </c>
      <c r="P22" s="38">
        <f t="shared" si="0"/>
        <v>0</v>
      </c>
      <c r="Q22" s="56" t="s">
        <v>677</v>
      </c>
      <c r="R22" s="40">
        <v>0</v>
      </c>
      <c r="S22" s="42">
        <f t="shared" si="1"/>
        <v>0</v>
      </c>
      <c r="T22" s="705">
        <v>0</v>
      </c>
      <c r="U22" s="710">
        <v>2</v>
      </c>
      <c r="V22" s="44">
        <f t="shared" si="2"/>
        <v>40</v>
      </c>
      <c r="W22" s="250">
        <f>INDEX('VAW Score'!$A$5:$H$167, MATCH(B22, 'VAW Score'!$A$5:$A$167, 0),8)</f>
        <v>13.888888888888888</v>
      </c>
      <c r="X22" s="44">
        <f t="shared" si="3"/>
        <v>26.944444444444443</v>
      </c>
      <c r="Y22" s="149">
        <f t="shared" si="4"/>
        <v>18.694444444444446</v>
      </c>
      <c r="Z22" s="623"/>
      <c r="AA22" s="630"/>
      <c r="AB22" s="617"/>
      <c r="AC22" s="624"/>
      <c r="AD22" s="624"/>
      <c r="AE22" s="632"/>
      <c r="AF22" s="630"/>
      <c r="AG22" s="630"/>
      <c r="AH22" s="633"/>
      <c r="AI22" s="633"/>
      <c r="AJ22" s="633"/>
      <c r="AK22" s="634"/>
      <c r="AL22" s="634"/>
      <c r="AM22" s="634"/>
      <c r="AN22" s="634"/>
      <c r="AO22" s="635"/>
      <c r="AP22" s="634"/>
      <c r="AQ22" s="634"/>
      <c r="AR22" s="634"/>
      <c r="AS22" s="620"/>
      <c r="AT22" s="635"/>
      <c r="AU22" s="635"/>
      <c r="AV22" s="635"/>
      <c r="AW22" s="635"/>
      <c r="AX22" s="112"/>
      <c r="AY22" s="112"/>
      <c r="AZ22" s="580"/>
    </row>
    <row r="23" spans="1:52" s="51" customFormat="1" ht="15" x14ac:dyDescent="0.25">
      <c r="A23" s="53" t="s">
        <v>169</v>
      </c>
      <c r="B23" s="122" t="s">
        <v>140</v>
      </c>
      <c r="C23" s="129" t="s">
        <v>279</v>
      </c>
      <c r="D23" s="123" t="s">
        <v>280</v>
      </c>
      <c r="E23" s="218" t="s">
        <v>315</v>
      </c>
      <c r="F23" s="603">
        <v>3.9</v>
      </c>
      <c r="G23" s="602">
        <f>INDEX('INFORM mid2019'!$A$4:$AF$194, MATCH(B23,'INFORM mid2019'!$A$4:$A$194,0),32)*10</f>
        <v>39</v>
      </c>
      <c r="H23" s="48"/>
      <c r="I23" s="37"/>
      <c r="J23" s="38"/>
      <c r="K23" s="38"/>
      <c r="L23" s="39">
        <v>0</v>
      </c>
      <c r="M23" s="40">
        <v>0</v>
      </c>
      <c r="N23" s="40" t="s">
        <v>677</v>
      </c>
      <c r="O23" s="40">
        <v>0</v>
      </c>
      <c r="P23" s="38">
        <f t="shared" si="0"/>
        <v>0</v>
      </c>
      <c r="Q23" s="56" t="s">
        <v>677</v>
      </c>
      <c r="R23" s="40">
        <v>0</v>
      </c>
      <c r="S23" s="42">
        <f t="shared" si="1"/>
        <v>0</v>
      </c>
      <c r="T23" s="705">
        <v>0</v>
      </c>
      <c r="U23" s="710">
        <v>3.6666666666666665</v>
      </c>
      <c r="V23" s="44">
        <f t="shared" si="2"/>
        <v>73.333333333333329</v>
      </c>
      <c r="W23" s="250">
        <f>INDEX('VAW Score'!$A$5:$H$167, MATCH(B23, 'VAW Score'!$A$5:$A$167, 0),8)</f>
        <v>18.888888888888889</v>
      </c>
      <c r="X23" s="44">
        <f t="shared" si="3"/>
        <v>46.111111111111107</v>
      </c>
      <c r="Y23" s="149">
        <f t="shared" si="4"/>
        <v>24.111111111111111</v>
      </c>
      <c r="Z23" s="623"/>
      <c r="AA23" s="630"/>
      <c r="AB23" s="617"/>
      <c r="AC23" s="624"/>
      <c r="AD23" s="624"/>
      <c r="AE23" s="632"/>
      <c r="AF23" s="630"/>
      <c r="AG23" s="630"/>
      <c r="AH23" s="633"/>
      <c r="AI23" s="633"/>
      <c r="AJ23" s="633"/>
      <c r="AK23" s="634"/>
      <c r="AL23" s="634"/>
      <c r="AM23" s="634"/>
      <c r="AN23" s="634"/>
      <c r="AO23" s="635"/>
      <c r="AP23" s="634"/>
      <c r="AQ23" s="634"/>
      <c r="AR23" s="634"/>
      <c r="AS23" s="620"/>
      <c r="AT23" s="635"/>
      <c r="AU23" s="635"/>
      <c r="AV23" s="635"/>
      <c r="AW23" s="635"/>
      <c r="AX23" s="112"/>
      <c r="AY23" s="112"/>
      <c r="AZ23" s="580"/>
    </row>
    <row r="24" spans="1:52" s="47" customFormat="1" ht="20.100000000000001" customHeight="1" x14ac:dyDescent="0.25">
      <c r="A24" s="53" t="s">
        <v>170</v>
      </c>
      <c r="B24" s="122" t="s">
        <v>60</v>
      </c>
      <c r="C24" s="129" t="s">
        <v>279</v>
      </c>
      <c r="D24" s="123" t="s">
        <v>280</v>
      </c>
      <c r="E24" s="218" t="s">
        <v>315</v>
      </c>
      <c r="F24" s="603">
        <v>1.7</v>
      </c>
      <c r="G24" s="602">
        <f>INDEX('INFORM mid2019'!$A$4:$AF$194, MATCH(B24,'INFORM mid2019'!$A$4:$A$194,0),32)*10</f>
        <v>17</v>
      </c>
      <c r="H24" s="48"/>
      <c r="I24" s="37"/>
      <c r="J24" s="38"/>
      <c r="K24" s="38"/>
      <c r="L24" s="39">
        <v>0</v>
      </c>
      <c r="M24" s="40">
        <v>0</v>
      </c>
      <c r="N24" s="40" t="s">
        <v>677</v>
      </c>
      <c r="O24" s="40">
        <v>0</v>
      </c>
      <c r="P24" s="38">
        <f t="shared" si="0"/>
        <v>0</v>
      </c>
      <c r="Q24" s="56" t="s">
        <v>677</v>
      </c>
      <c r="R24" s="40">
        <v>0</v>
      </c>
      <c r="S24" s="42">
        <f t="shared" si="1"/>
        <v>0</v>
      </c>
      <c r="T24" s="705">
        <v>0</v>
      </c>
      <c r="U24" s="710">
        <v>1.5</v>
      </c>
      <c r="V24" s="44">
        <f t="shared" si="2"/>
        <v>30</v>
      </c>
      <c r="W24" s="250">
        <v>26.1</v>
      </c>
      <c r="X24" s="44">
        <f t="shared" si="3"/>
        <v>28.05</v>
      </c>
      <c r="Y24" s="149">
        <f t="shared" si="4"/>
        <v>11.305</v>
      </c>
      <c r="Z24" s="623"/>
      <c r="AA24" s="630"/>
      <c r="AB24" s="617"/>
      <c r="AC24" s="624"/>
      <c r="AD24" s="624"/>
      <c r="AE24" s="632"/>
      <c r="AF24" s="630"/>
      <c r="AG24" s="630"/>
      <c r="AH24" s="633"/>
      <c r="AI24" s="633"/>
      <c r="AJ24" s="633"/>
      <c r="AK24" s="634"/>
      <c r="AL24" s="634"/>
      <c r="AM24" s="634"/>
      <c r="AN24" s="634"/>
      <c r="AO24" s="635"/>
      <c r="AP24" s="634"/>
      <c r="AQ24" s="634"/>
      <c r="AR24" s="634"/>
      <c r="AS24" s="620"/>
      <c r="AT24" s="635"/>
      <c r="AU24" s="635"/>
      <c r="AV24" s="635"/>
      <c r="AW24" s="635"/>
      <c r="AX24" s="112"/>
      <c r="AY24" s="112"/>
      <c r="AZ24" s="580"/>
    </row>
    <row r="25" spans="1:52" s="51" customFormat="1" ht="20.100000000000001" customHeight="1" x14ac:dyDescent="0.25">
      <c r="A25" s="33" t="s">
        <v>629</v>
      </c>
      <c r="B25" s="142" t="s">
        <v>4</v>
      </c>
      <c r="C25" s="129" t="s">
        <v>279</v>
      </c>
      <c r="D25" s="123" t="s">
        <v>279</v>
      </c>
      <c r="E25" s="604" t="s">
        <v>314</v>
      </c>
      <c r="F25" s="602">
        <v>4.9000000000000004</v>
      </c>
      <c r="G25" s="602">
        <f>INDEX('INFORM mid2019'!$A$4:$AF$194, MATCH(B25,'INFORM mid2019'!$A$4:$A$194,0),32)*10</f>
        <v>49</v>
      </c>
      <c r="H25" s="48" t="s">
        <v>754</v>
      </c>
      <c r="I25" s="37" t="s">
        <v>753</v>
      </c>
      <c r="J25" s="38">
        <v>10</v>
      </c>
      <c r="K25" s="38">
        <v>100</v>
      </c>
      <c r="L25" s="39">
        <v>3</v>
      </c>
      <c r="M25" s="40">
        <v>2</v>
      </c>
      <c r="N25" s="40" t="s">
        <v>675</v>
      </c>
      <c r="O25" s="40">
        <v>0</v>
      </c>
      <c r="P25" s="38">
        <f t="shared" si="0"/>
        <v>55.555555555555557</v>
      </c>
      <c r="Q25" s="41" t="s">
        <v>669</v>
      </c>
      <c r="R25" s="40">
        <f>INDEX('UCDP 2018'!$B$2:$C$36, MATCH(A25,'UCDP 2018'!$B$2:$B$36,0), 2)</f>
        <v>1</v>
      </c>
      <c r="S25" s="42">
        <f t="shared" si="1"/>
        <v>50</v>
      </c>
      <c r="T25" s="704">
        <v>41.67</v>
      </c>
      <c r="U25" s="710">
        <v>2.5</v>
      </c>
      <c r="V25" s="44">
        <f t="shared" si="2"/>
        <v>50</v>
      </c>
      <c r="W25" s="250">
        <f>INDEX('VAW Score'!$A$5:$H$167, MATCH(B25, 'VAW Score'!$A$5:$A$167, 0),8)</f>
        <v>30.888888888888886</v>
      </c>
      <c r="X25" s="44">
        <f t="shared" si="3"/>
        <v>40.444444444444443</v>
      </c>
      <c r="Y25" s="149">
        <f t="shared" si="4"/>
        <v>53.266999999999996</v>
      </c>
      <c r="Z25" s="623">
        <v>1200000</v>
      </c>
      <c r="AA25" s="623">
        <v>900000</v>
      </c>
      <c r="AB25" s="617">
        <f>INDEX('20190701FTS'!$A$2:$E$32, MATCH(A25, '20190701FTS'!$A$2:$A$32, 0),3)</f>
        <v>188000000</v>
      </c>
      <c r="AC25" s="631"/>
      <c r="AD25" s="617">
        <f>INDEX('20190701FTS'!$A$2:$E$32, MATCH(A25, '20190701FTS'!$A$2:$A$32, 0),4)</f>
        <v>44556210</v>
      </c>
      <c r="AE25" s="625">
        <f>AD25/AB25</f>
        <v>0.2370011170212766</v>
      </c>
      <c r="AF25" s="617">
        <v>16241614</v>
      </c>
      <c r="AG25" s="626">
        <f>(AD25+AF25)/AB25</f>
        <v>0.32339268085106382</v>
      </c>
      <c r="AH25" s="617"/>
      <c r="AI25" s="617"/>
      <c r="AJ25" s="617"/>
      <c r="AK25" s="618" t="s">
        <v>313</v>
      </c>
      <c r="AL25" s="619">
        <v>871000</v>
      </c>
      <c r="AM25" s="619">
        <v>620000</v>
      </c>
      <c r="AN25" s="620">
        <v>58770300</v>
      </c>
      <c r="AO25" s="620">
        <v>90291110</v>
      </c>
      <c r="AP25" s="620">
        <v>54096534</v>
      </c>
      <c r="AQ25" s="620">
        <f>AP25/AO25</f>
        <v>0.5991346656387323</v>
      </c>
      <c r="AR25" s="620">
        <v>11357099</v>
      </c>
      <c r="AS25" s="620">
        <f>AP25+AR25</f>
        <v>65453633</v>
      </c>
      <c r="AT25" s="628">
        <f>AS25/AO25</f>
        <v>0.72491780198515665</v>
      </c>
      <c r="AU25" s="628"/>
      <c r="AV25" s="628"/>
      <c r="AW25" s="628"/>
      <c r="AX25" s="581"/>
      <c r="AY25" s="581"/>
      <c r="AZ25" s="582"/>
    </row>
    <row r="26" spans="1:52" s="51" customFormat="1" ht="20.100000000000001" customHeight="1" x14ac:dyDescent="0.25">
      <c r="A26" s="33" t="s">
        <v>627</v>
      </c>
      <c r="B26" s="142" t="s">
        <v>5</v>
      </c>
      <c r="C26" s="129" t="s">
        <v>279</v>
      </c>
      <c r="D26" s="123" t="s">
        <v>279</v>
      </c>
      <c r="E26" s="604" t="s">
        <v>314</v>
      </c>
      <c r="F26" s="602">
        <v>5.9</v>
      </c>
      <c r="G26" s="602">
        <f>INDEX('INFORM mid2019'!$A$4:$AF$194, MATCH(B26,'INFORM mid2019'!$A$4:$A$194,0),32)*10</f>
        <v>59</v>
      </c>
      <c r="H26" s="48"/>
      <c r="I26" s="37"/>
      <c r="J26" s="38"/>
      <c r="K26" s="38"/>
      <c r="L26" s="39">
        <v>2</v>
      </c>
      <c r="M26" s="40">
        <v>2</v>
      </c>
      <c r="N26" s="40" t="s">
        <v>673</v>
      </c>
      <c r="O26" s="40">
        <v>0</v>
      </c>
      <c r="P26" s="38">
        <f t="shared" si="0"/>
        <v>44.444444444444443</v>
      </c>
      <c r="Q26" s="41" t="s">
        <v>677</v>
      </c>
      <c r="R26" s="40">
        <v>0</v>
      </c>
      <c r="S26" s="42">
        <f t="shared" si="1"/>
        <v>0</v>
      </c>
      <c r="T26" s="704">
        <v>16.670000000000002</v>
      </c>
      <c r="U26" s="710">
        <v>4.333333333333333</v>
      </c>
      <c r="V26" s="44">
        <f t="shared" si="2"/>
        <v>86.666666666666657</v>
      </c>
      <c r="W26" s="250">
        <f>INDEX('VAW Score'!$A$5:$H$167, MATCH(B26, 'VAW Score'!$A$5:$A$167, 0),8)</f>
        <v>32.666666666666664</v>
      </c>
      <c r="X26" s="44">
        <f t="shared" si="3"/>
        <v>59.666666666666657</v>
      </c>
      <c r="Y26" s="149">
        <f t="shared" si="4"/>
        <v>41.578111111111113</v>
      </c>
      <c r="Z26" s="623">
        <v>1800000</v>
      </c>
      <c r="AA26" s="623">
        <v>710000</v>
      </c>
      <c r="AB26" s="617">
        <f>INDEX('20190701FTS'!$A$2:$E$32, MATCH(A26, '20190701FTS'!$A$2:$A$32, 0),3)</f>
        <v>106286557</v>
      </c>
      <c r="AC26" s="631"/>
      <c r="AD26" s="617">
        <f>INDEX('20190701FTS'!$A$2:$E$32, MATCH(A26, '20190701FTS'!$A$2:$A$32, 0),4)</f>
        <v>41287615</v>
      </c>
      <c r="AE26" s="625">
        <f>AD26/AB26</f>
        <v>0.38845566330650827</v>
      </c>
      <c r="AF26" s="617">
        <v>2814829</v>
      </c>
      <c r="AG26" s="626">
        <f>(AD26+AF26)/AB26</f>
        <v>0.4149390595087204</v>
      </c>
      <c r="AH26" s="617"/>
      <c r="AI26" s="617"/>
      <c r="AJ26" s="617"/>
      <c r="AK26" s="618" t="s">
        <v>312</v>
      </c>
      <c r="AL26" s="619">
        <v>3500000</v>
      </c>
      <c r="AM26" s="619">
        <v>2300000</v>
      </c>
      <c r="AN26" s="620">
        <v>94700000</v>
      </c>
      <c r="AO26" s="627"/>
      <c r="AP26" s="620"/>
      <c r="AQ26" s="620"/>
      <c r="AR26" s="620"/>
      <c r="AS26" s="620"/>
      <c r="AT26" s="628"/>
      <c r="AU26" s="628"/>
      <c r="AV26" s="628"/>
      <c r="AW26" s="628"/>
      <c r="AX26" s="581"/>
      <c r="AY26" s="581"/>
      <c r="AZ26" s="582"/>
    </row>
    <row r="27" spans="1:52" s="51" customFormat="1" ht="20.100000000000001" customHeight="1" x14ac:dyDescent="0.25">
      <c r="A27" s="53" t="s">
        <v>171</v>
      </c>
      <c r="B27" s="122" t="s">
        <v>7</v>
      </c>
      <c r="C27" s="129" t="s">
        <v>279</v>
      </c>
      <c r="D27" s="123" t="s">
        <v>280</v>
      </c>
      <c r="E27" s="218" t="s">
        <v>315</v>
      </c>
      <c r="F27" s="603">
        <v>2.2999999999999998</v>
      </c>
      <c r="G27" s="602">
        <f>INDEX('INFORM mid2019'!$A$4:$AF$194, MATCH(B27,'INFORM mid2019'!$A$4:$A$194,0),32)*10</f>
        <v>23</v>
      </c>
      <c r="H27" s="48"/>
      <c r="I27" s="37"/>
      <c r="J27" s="38"/>
      <c r="K27" s="38"/>
      <c r="L27" s="41">
        <v>0</v>
      </c>
      <c r="M27" s="40">
        <v>2</v>
      </c>
      <c r="N27" s="40" t="s">
        <v>675</v>
      </c>
      <c r="O27" s="40">
        <v>0</v>
      </c>
      <c r="P27" s="38">
        <f t="shared" si="0"/>
        <v>22.222222222222221</v>
      </c>
      <c r="Q27" s="56" t="s">
        <v>677</v>
      </c>
      <c r="R27" s="40">
        <v>0</v>
      </c>
      <c r="S27" s="42">
        <f t="shared" si="1"/>
        <v>0</v>
      </c>
      <c r="T27" s="705">
        <v>0</v>
      </c>
      <c r="U27" s="710">
        <v>2</v>
      </c>
      <c r="V27" s="44">
        <f t="shared" si="2"/>
        <v>40</v>
      </c>
      <c r="W27" s="250">
        <v>26.1</v>
      </c>
      <c r="X27" s="44">
        <f t="shared" si="3"/>
        <v>33.049999999999997</v>
      </c>
      <c r="Y27" s="149">
        <f t="shared" si="4"/>
        <v>17.027222222222225</v>
      </c>
      <c r="Z27" s="623"/>
      <c r="AA27" s="630"/>
      <c r="AB27" s="617"/>
      <c r="AC27" s="624"/>
      <c r="AD27" s="624"/>
      <c r="AE27" s="632"/>
      <c r="AF27" s="630"/>
      <c r="AG27" s="630"/>
      <c r="AH27" s="633"/>
      <c r="AI27" s="633"/>
      <c r="AJ27" s="633"/>
      <c r="AK27" s="634"/>
      <c r="AL27" s="634"/>
      <c r="AM27" s="634"/>
      <c r="AN27" s="634"/>
      <c r="AO27" s="635"/>
      <c r="AP27" s="634"/>
      <c r="AQ27" s="634"/>
      <c r="AR27" s="634"/>
      <c r="AS27" s="620"/>
      <c r="AT27" s="635"/>
      <c r="AU27" s="635"/>
      <c r="AV27" s="635"/>
      <c r="AW27" s="635"/>
      <c r="AX27" s="112"/>
      <c r="AY27" s="112"/>
      <c r="AZ27" s="580"/>
    </row>
    <row r="28" spans="1:52" s="47" customFormat="1" ht="15" x14ac:dyDescent="0.25">
      <c r="A28" s="53" t="s">
        <v>172</v>
      </c>
      <c r="B28" s="122" t="s">
        <v>61</v>
      </c>
      <c r="C28" s="129" t="s">
        <v>279</v>
      </c>
      <c r="D28" s="123" t="s">
        <v>280</v>
      </c>
      <c r="E28" s="218" t="s">
        <v>315</v>
      </c>
      <c r="F28" s="603">
        <v>4.8</v>
      </c>
      <c r="G28" s="602">
        <f>INDEX('INFORM mid2019'!$A$4:$AF$194, MATCH(B28,'INFORM mid2019'!$A$4:$A$194,0),32)*10</f>
        <v>48</v>
      </c>
      <c r="H28" s="48"/>
      <c r="I28" s="37"/>
      <c r="J28" s="38"/>
      <c r="K28" s="38"/>
      <c r="L28" s="39">
        <v>0</v>
      </c>
      <c r="M28" s="40">
        <v>0</v>
      </c>
      <c r="N28" s="40" t="s">
        <v>677</v>
      </c>
      <c r="O28" s="40">
        <v>0</v>
      </c>
      <c r="P28" s="38">
        <f t="shared" si="0"/>
        <v>0</v>
      </c>
      <c r="Q28" s="56" t="s">
        <v>677</v>
      </c>
      <c r="R28" s="40">
        <v>0</v>
      </c>
      <c r="S28" s="42">
        <f t="shared" si="1"/>
        <v>0</v>
      </c>
      <c r="T28" s="705">
        <v>0</v>
      </c>
      <c r="U28" s="710">
        <v>3</v>
      </c>
      <c r="V28" s="44">
        <f t="shared" si="2"/>
        <v>60</v>
      </c>
      <c r="W28" s="250">
        <f>INDEX('VAW Score'!$A$5:$H$167, MATCH(B28, 'VAW Score'!$A$5:$A$167, 0),8)</f>
        <v>32.44444444444445</v>
      </c>
      <c r="X28" s="44">
        <f t="shared" si="3"/>
        <v>46.222222222222229</v>
      </c>
      <c r="Y28" s="149">
        <f t="shared" si="4"/>
        <v>28.622222222222224</v>
      </c>
      <c r="Z28" s="623"/>
      <c r="AA28" s="630"/>
      <c r="AB28" s="617"/>
      <c r="AC28" s="624"/>
      <c r="AD28" s="624"/>
      <c r="AE28" s="632"/>
      <c r="AF28" s="630"/>
      <c r="AG28" s="630"/>
      <c r="AH28" s="633"/>
      <c r="AI28" s="633"/>
      <c r="AJ28" s="633"/>
      <c r="AK28" s="634"/>
      <c r="AL28" s="634"/>
      <c r="AM28" s="634"/>
      <c r="AN28" s="634"/>
      <c r="AO28" s="635"/>
      <c r="AP28" s="634"/>
      <c r="AQ28" s="634"/>
      <c r="AR28" s="634"/>
      <c r="AS28" s="620"/>
      <c r="AT28" s="635"/>
      <c r="AU28" s="635"/>
      <c r="AV28" s="635"/>
      <c r="AW28" s="635"/>
      <c r="AX28" s="112"/>
      <c r="AY28" s="112"/>
      <c r="AZ28" s="580"/>
    </row>
    <row r="29" spans="1:52" s="47" customFormat="1" ht="20.100000000000001" customHeight="1" x14ac:dyDescent="0.25">
      <c r="A29" s="33" t="s">
        <v>173</v>
      </c>
      <c r="B29" s="142" t="s">
        <v>6</v>
      </c>
      <c r="C29" s="129" t="s">
        <v>280</v>
      </c>
      <c r="D29" s="123" t="s">
        <v>279</v>
      </c>
      <c r="E29" s="604" t="s">
        <v>314</v>
      </c>
      <c r="F29" s="602">
        <v>5.7</v>
      </c>
      <c r="G29" s="602">
        <f>INDEX('INFORM mid2019'!$A$4:$AF$194, MATCH(B29,'INFORM mid2019'!$A$4:$A$194,0),32)*10</f>
        <v>57</v>
      </c>
      <c r="H29" s="36"/>
      <c r="I29" s="37"/>
      <c r="J29" s="49"/>
      <c r="K29" s="49"/>
      <c r="L29" s="39">
        <v>3</v>
      </c>
      <c r="M29" s="40">
        <v>2</v>
      </c>
      <c r="N29" s="40" t="s">
        <v>675</v>
      </c>
      <c r="O29" s="40">
        <v>2</v>
      </c>
      <c r="P29" s="38">
        <f t="shared" si="0"/>
        <v>77.777777777777771</v>
      </c>
      <c r="Q29" s="41" t="s">
        <v>669</v>
      </c>
      <c r="R29" s="40">
        <f>INDEX('UCDP 2018'!$B$2:$C$36, MATCH(A29,'UCDP 2018'!$B$2:$B$36,0), 2)</f>
        <v>1</v>
      </c>
      <c r="S29" s="42">
        <f t="shared" si="1"/>
        <v>50</v>
      </c>
      <c r="T29" s="704">
        <v>83.33</v>
      </c>
      <c r="U29" s="710">
        <v>3.5</v>
      </c>
      <c r="V29" s="44">
        <f t="shared" si="2"/>
        <v>70</v>
      </c>
      <c r="W29" s="250">
        <f>INDEX('VAW Score'!$A$5:$H$167, MATCH(B29, 'VAW Score'!$A$5:$A$167, 0),8)</f>
        <v>45.777777777777779</v>
      </c>
      <c r="X29" s="44">
        <f t="shared" si="3"/>
        <v>57.888888888888886</v>
      </c>
      <c r="Y29" s="149">
        <f t="shared" si="4"/>
        <v>55.399666666666668</v>
      </c>
      <c r="Z29" s="623">
        <v>4300000</v>
      </c>
      <c r="AA29" s="623">
        <v>2300000</v>
      </c>
      <c r="AB29" s="617">
        <f>INDEX('20190701FTS'!$A$2:$E$32, MATCH(A29, '20190701FTS'!$A$2:$A$32, 0),3)</f>
        <v>298882369</v>
      </c>
      <c r="AC29" s="624"/>
      <c r="AD29" s="617">
        <f>INDEX('20190701FTS'!$A$2:$E$32, MATCH(A29, '20190701FTS'!$A$2:$A$32, 0),4)</f>
        <v>56286697</v>
      </c>
      <c r="AE29" s="625">
        <f>AD29/AB29</f>
        <v>0.18832391214083291</v>
      </c>
      <c r="AF29" s="617">
        <v>22537158</v>
      </c>
      <c r="AG29" s="626">
        <f>(AD29+AF29)/AB29</f>
        <v>0.26372868785712816</v>
      </c>
      <c r="AH29" s="617"/>
      <c r="AI29" s="617"/>
      <c r="AJ29" s="617"/>
      <c r="AK29" s="618" t="s">
        <v>312</v>
      </c>
      <c r="AL29" s="619"/>
      <c r="AM29" s="619"/>
      <c r="AN29" s="620">
        <v>319676453</v>
      </c>
      <c r="AO29" s="620">
        <v>319676453</v>
      </c>
      <c r="AP29" s="620">
        <v>123197258</v>
      </c>
      <c r="AQ29" s="621">
        <f>AP29/AO29</f>
        <v>0.38538108404249594</v>
      </c>
      <c r="AR29" s="620">
        <v>25553390</v>
      </c>
      <c r="AS29" s="620">
        <f>AP29+AR29</f>
        <v>148750648</v>
      </c>
      <c r="AT29" s="628">
        <f>AS29/AO29</f>
        <v>0.46531624898878615</v>
      </c>
      <c r="AU29" s="629"/>
      <c r="AV29" s="629"/>
      <c r="AW29" s="622"/>
      <c r="AX29" s="205"/>
      <c r="AY29" s="205"/>
      <c r="AZ29" s="207"/>
    </row>
    <row r="30" spans="1:52" s="47" customFormat="1" ht="20.100000000000001" customHeight="1" x14ac:dyDescent="0.25">
      <c r="A30" s="33" t="s">
        <v>281</v>
      </c>
      <c r="B30" s="142" t="s">
        <v>8</v>
      </c>
      <c r="C30" s="129" t="s">
        <v>279</v>
      </c>
      <c r="D30" s="123" t="s">
        <v>279</v>
      </c>
      <c r="E30" s="604" t="s">
        <v>314</v>
      </c>
      <c r="F30" s="602">
        <v>8.4</v>
      </c>
      <c r="G30" s="602">
        <f>INDEX('INFORM mid2019'!$A$4:$AF$194, MATCH(B30,'INFORM mid2019'!$A$4:$A$194,0),32)*10</f>
        <v>84</v>
      </c>
      <c r="H30" s="48"/>
      <c r="I30" s="37"/>
      <c r="J30" s="38"/>
      <c r="K30" s="38"/>
      <c r="L30" s="39">
        <v>3</v>
      </c>
      <c r="M30" s="40">
        <v>2</v>
      </c>
      <c r="N30" s="40" t="s">
        <v>672</v>
      </c>
      <c r="O30" s="40">
        <v>2</v>
      </c>
      <c r="P30" s="38">
        <f t="shared" si="0"/>
        <v>77.777777777777771</v>
      </c>
      <c r="Q30" s="41" t="s">
        <v>669</v>
      </c>
      <c r="R30" s="40">
        <f>INDEX('UCDP 2018'!$B$2:$C$36, MATCH(A30,'UCDP 2018'!$B$2:$B$36,0), 2)</f>
        <v>1</v>
      </c>
      <c r="S30" s="42">
        <f t="shared" si="1"/>
        <v>50</v>
      </c>
      <c r="T30" s="704">
        <v>16.670000000000002</v>
      </c>
      <c r="U30" s="710">
        <v>4</v>
      </c>
      <c r="V30" s="44">
        <f t="shared" si="2"/>
        <v>80</v>
      </c>
      <c r="W30" s="250">
        <f>INDEX('VAW Score'!$A$5:$H$167, MATCH(B30, 'VAW Score'!$A$5:$A$167, 0),8)</f>
        <v>40.666666666666664</v>
      </c>
      <c r="X30" s="44">
        <f t="shared" si="3"/>
        <v>60.333333333333329</v>
      </c>
      <c r="Y30" s="149">
        <f t="shared" si="4"/>
        <v>62.478111111111119</v>
      </c>
      <c r="Z30" s="623">
        <v>2900000</v>
      </c>
      <c r="AA30" s="623">
        <v>1700000</v>
      </c>
      <c r="AB30" s="617">
        <f>INDEX('20190701FTS'!$A$2:$E$32, MATCH(A30, '20190701FTS'!$A$2:$A$32, 0),3)</f>
        <v>430700000</v>
      </c>
      <c r="AC30" s="624"/>
      <c r="AD30" s="617">
        <f>INDEX('20190701FTS'!$A$2:$E$32, MATCH(A30, '20190701FTS'!$A$2:$A$32, 0),4)</f>
        <v>180273530</v>
      </c>
      <c r="AE30" s="625">
        <f>AD30/AB30</f>
        <v>0.41855939168794987</v>
      </c>
      <c r="AF30" s="617">
        <v>13157689</v>
      </c>
      <c r="AG30" s="626">
        <f>(AD30+AF30)/AB30</f>
        <v>0.4491089366148131</v>
      </c>
      <c r="AH30" s="617"/>
      <c r="AI30" s="617"/>
      <c r="AJ30" s="617"/>
      <c r="AK30" s="618" t="s">
        <v>312</v>
      </c>
      <c r="AL30" s="619">
        <v>2500000</v>
      </c>
      <c r="AM30" s="619">
        <v>1900000</v>
      </c>
      <c r="AN30" s="620">
        <v>515600000</v>
      </c>
      <c r="AO30" s="621"/>
      <c r="AP30" s="620"/>
      <c r="AQ30" s="620"/>
      <c r="AR30" s="620"/>
      <c r="AS30" s="620"/>
      <c r="AT30" s="628"/>
      <c r="AU30" s="628"/>
      <c r="AV30" s="628"/>
      <c r="AW30" s="628"/>
      <c r="AX30" s="205"/>
      <c r="AY30" s="205"/>
      <c r="AZ30" s="207"/>
    </row>
    <row r="31" spans="1:52" s="51" customFormat="1" ht="20.100000000000001" customHeight="1" x14ac:dyDescent="0.25">
      <c r="A31" s="33" t="s">
        <v>174</v>
      </c>
      <c r="B31" s="142" t="s">
        <v>9</v>
      </c>
      <c r="C31" s="129" t="s">
        <v>314</v>
      </c>
      <c r="D31" s="123" t="s">
        <v>279</v>
      </c>
      <c r="E31" s="604" t="s">
        <v>314</v>
      </c>
      <c r="F31" s="602">
        <v>7.2</v>
      </c>
      <c r="G31" s="602">
        <f>INDEX('INFORM mid2019'!$A$4:$AF$194, MATCH(B31,'INFORM mid2019'!$A$4:$A$194,0),32)*10</f>
        <v>72</v>
      </c>
      <c r="H31" s="48"/>
      <c r="I31" s="37"/>
      <c r="J31" s="38"/>
      <c r="K31" s="38"/>
      <c r="L31" s="39">
        <v>3</v>
      </c>
      <c r="M31" s="40">
        <v>2</v>
      </c>
      <c r="N31" s="40" t="s">
        <v>674</v>
      </c>
      <c r="O31" s="40">
        <v>2</v>
      </c>
      <c r="P31" s="38">
        <f t="shared" si="0"/>
        <v>77.777777777777771</v>
      </c>
      <c r="Q31" s="41" t="s">
        <v>669</v>
      </c>
      <c r="R31" s="40">
        <f>INDEX('UCDP 2018'!$B$2:$C$36, MATCH(A31,'UCDP 2018'!$B$2:$B$36,0), 2)</f>
        <v>1</v>
      </c>
      <c r="S31" s="42">
        <f t="shared" si="1"/>
        <v>50</v>
      </c>
      <c r="T31" s="704">
        <v>50</v>
      </c>
      <c r="U31" s="710">
        <v>3</v>
      </c>
      <c r="V31" s="44">
        <f t="shared" si="2"/>
        <v>60</v>
      </c>
      <c r="W31" s="250">
        <f>INDEX('VAW Score'!$A$5:$H$167, MATCH(B31, 'VAW Score'!$A$5:$A$167, 0),8)</f>
        <v>52.222222222222221</v>
      </c>
      <c r="X31" s="44">
        <f t="shared" si="3"/>
        <v>56.111111111111114</v>
      </c>
      <c r="Y31" s="149">
        <f t="shared" si="4"/>
        <v>59.388888888888893</v>
      </c>
      <c r="Z31" s="623">
        <v>4300000</v>
      </c>
      <c r="AA31" s="623">
        <v>2000000</v>
      </c>
      <c r="AB31" s="617">
        <f>INDEX('20190701FTS'!$A$2:$E$32, MATCH(A31, '20190701FTS'!$A$2:$A$32, 0),3)</f>
        <v>476641195</v>
      </c>
      <c r="AC31" s="624"/>
      <c r="AD31" s="617">
        <f>INDEX('20190701FTS'!$A$2:$E$32, MATCH(A31, '20190701FTS'!$A$2:$A$32, 0),4)</f>
        <v>123051608</v>
      </c>
      <c r="AE31" s="625">
        <f>AD31/AB31</f>
        <v>0.25816402210052364</v>
      </c>
      <c r="AF31" s="617">
        <v>26819882</v>
      </c>
      <c r="AG31" s="626">
        <f>(AD31+AF31)/AB31</f>
        <v>0.31443251563684083</v>
      </c>
      <c r="AH31" s="617"/>
      <c r="AI31" s="617"/>
      <c r="AJ31" s="617"/>
      <c r="AK31" s="618" t="s">
        <v>312</v>
      </c>
      <c r="AL31" s="619">
        <v>4400000</v>
      </c>
      <c r="AM31" s="619">
        <v>1900000</v>
      </c>
      <c r="AN31" s="620">
        <v>558100000</v>
      </c>
      <c r="AO31" s="620">
        <v>543769241</v>
      </c>
      <c r="AP31" s="620">
        <v>256529284</v>
      </c>
      <c r="AQ31" s="621">
        <f>AP31/AO31</f>
        <v>0.47176129993715477</v>
      </c>
      <c r="AR31" s="620">
        <v>45628186</v>
      </c>
      <c r="AS31" s="620">
        <f>AP31+AR31</f>
        <v>302157470</v>
      </c>
      <c r="AT31" s="628">
        <f>AS31/AO31</f>
        <v>0.55567223597334736</v>
      </c>
      <c r="AU31" s="629"/>
      <c r="AV31" s="629"/>
      <c r="AW31" s="622"/>
      <c r="AX31" s="205"/>
      <c r="AY31" s="205"/>
      <c r="AZ31" s="207"/>
    </row>
    <row r="32" spans="1:52" s="51" customFormat="1" ht="20.100000000000001" customHeight="1" x14ac:dyDescent="0.25">
      <c r="A32" s="53" t="s">
        <v>175</v>
      </c>
      <c r="B32" s="122" t="s">
        <v>141</v>
      </c>
      <c r="C32" s="129" t="s">
        <v>279</v>
      </c>
      <c r="D32" s="123" t="s">
        <v>280</v>
      </c>
      <c r="E32" s="218" t="s">
        <v>315</v>
      </c>
      <c r="F32" s="603">
        <v>2.9</v>
      </c>
      <c r="G32" s="602">
        <f>INDEX('INFORM mid2019'!$A$4:$AF$194, MATCH(B32,'INFORM mid2019'!$A$4:$A$194,0),32)*10</f>
        <v>29</v>
      </c>
      <c r="H32" s="48"/>
      <c r="I32" s="37"/>
      <c r="J32" s="38"/>
      <c r="K32" s="38"/>
      <c r="L32" s="39">
        <v>0</v>
      </c>
      <c r="M32" s="40">
        <v>0</v>
      </c>
      <c r="N32" s="40" t="s">
        <v>677</v>
      </c>
      <c r="O32" s="40">
        <v>0</v>
      </c>
      <c r="P32" s="38">
        <f t="shared" si="0"/>
        <v>0</v>
      </c>
      <c r="Q32" s="56" t="s">
        <v>677</v>
      </c>
      <c r="R32" s="40">
        <v>0</v>
      </c>
      <c r="S32" s="42">
        <f t="shared" si="1"/>
        <v>0</v>
      </c>
      <c r="T32" s="705">
        <v>0</v>
      </c>
      <c r="U32" s="710">
        <v>1.6666666666666667</v>
      </c>
      <c r="V32" s="44">
        <f t="shared" si="2"/>
        <v>33.333333333333336</v>
      </c>
      <c r="W32" s="250">
        <f>INDEX('VAW Score'!$A$5:$H$167, MATCH(B32, 'VAW Score'!$A$5:$A$167, 0),8)</f>
        <v>15.333333333333334</v>
      </c>
      <c r="X32" s="44">
        <f t="shared" si="3"/>
        <v>24.333333333333336</v>
      </c>
      <c r="Y32" s="149">
        <f t="shared" si="4"/>
        <v>16.933333333333334</v>
      </c>
      <c r="Z32" s="623"/>
      <c r="AA32" s="630"/>
      <c r="AB32" s="617"/>
      <c r="AC32" s="631"/>
      <c r="AD32" s="631"/>
      <c r="AE32" s="632"/>
      <c r="AF32" s="630"/>
      <c r="AG32" s="630"/>
      <c r="AH32" s="633"/>
      <c r="AI32" s="633"/>
      <c r="AJ32" s="633"/>
      <c r="AK32" s="634"/>
      <c r="AL32" s="634"/>
      <c r="AM32" s="634"/>
      <c r="AN32" s="634"/>
      <c r="AO32" s="635"/>
      <c r="AP32" s="634"/>
      <c r="AQ32" s="634"/>
      <c r="AR32" s="634"/>
      <c r="AS32" s="620"/>
      <c r="AT32" s="635"/>
      <c r="AU32" s="635"/>
      <c r="AV32" s="635"/>
      <c r="AW32" s="635"/>
      <c r="AX32" s="112"/>
      <c r="AY32" s="112"/>
      <c r="AZ32" s="580"/>
    </row>
    <row r="33" spans="1:52" s="51" customFormat="1" ht="20.100000000000001" customHeight="1" x14ac:dyDescent="0.25">
      <c r="A33" s="53" t="s">
        <v>318</v>
      </c>
      <c r="B33" s="122" t="s">
        <v>62</v>
      </c>
      <c r="C33" s="129" t="s">
        <v>279</v>
      </c>
      <c r="D33" s="123" t="s">
        <v>280</v>
      </c>
      <c r="E33" s="218" t="s">
        <v>315</v>
      </c>
      <c r="F33" s="603">
        <v>4.4000000000000004</v>
      </c>
      <c r="G33" s="602">
        <f>INDEX('INFORM mid2019'!$A$4:$AF$194, MATCH(B33,'INFORM mid2019'!$A$4:$A$194,0),32)*10</f>
        <v>44</v>
      </c>
      <c r="H33" s="48"/>
      <c r="I33" s="37"/>
      <c r="J33" s="38"/>
      <c r="K33" s="38"/>
      <c r="L33" s="39">
        <v>0</v>
      </c>
      <c r="M33" s="40">
        <v>0</v>
      </c>
      <c r="N33" s="40" t="s">
        <v>677</v>
      </c>
      <c r="O33" s="40">
        <v>0</v>
      </c>
      <c r="P33" s="38">
        <f t="shared" si="0"/>
        <v>0</v>
      </c>
      <c r="Q33" s="56" t="s">
        <v>677</v>
      </c>
      <c r="R33" s="40">
        <v>0</v>
      </c>
      <c r="S33" s="42">
        <f t="shared" si="1"/>
        <v>0</v>
      </c>
      <c r="T33" s="705">
        <v>8.33</v>
      </c>
      <c r="U33" s="710">
        <v>3.6666666666666665</v>
      </c>
      <c r="V33" s="44">
        <f t="shared" si="2"/>
        <v>73.333333333333329</v>
      </c>
      <c r="W33" s="250">
        <f>INDEX('VAW Score'!$A$5:$H$167, MATCH(B33, 'VAW Score'!$A$5:$A$167, 0),8)</f>
        <v>29.888888888888886</v>
      </c>
      <c r="X33" s="44">
        <f t="shared" si="3"/>
        <v>51.611111111111107</v>
      </c>
      <c r="Y33" s="149">
        <f t="shared" si="4"/>
        <v>27.994111111111113</v>
      </c>
      <c r="Z33" s="623"/>
      <c r="AA33" s="630"/>
      <c r="AB33" s="617"/>
      <c r="AC33" s="624"/>
      <c r="AD33" s="624"/>
      <c r="AE33" s="632"/>
      <c r="AF33" s="630"/>
      <c r="AG33" s="630"/>
      <c r="AH33" s="633"/>
      <c r="AI33" s="633"/>
      <c r="AJ33" s="633"/>
      <c r="AK33" s="634"/>
      <c r="AL33" s="634"/>
      <c r="AM33" s="634"/>
      <c r="AN33" s="634"/>
      <c r="AO33" s="635"/>
      <c r="AP33" s="634"/>
      <c r="AQ33" s="634"/>
      <c r="AR33" s="634"/>
      <c r="AS33" s="620"/>
      <c r="AT33" s="635"/>
      <c r="AU33" s="635"/>
      <c r="AV33" s="635"/>
      <c r="AW33" s="635"/>
      <c r="AX33" s="112"/>
      <c r="AY33" s="112"/>
      <c r="AZ33" s="580"/>
    </row>
    <row r="34" spans="1:52" s="51" customFormat="1" ht="20.100000000000001" customHeight="1" x14ac:dyDescent="0.25">
      <c r="A34" s="53" t="s">
        <v>176</v>
      </c>
      <c r="B34" s="122" t="s">
        <v>142</v>
      </c>
      <c r="C34" s="129" t="s">
        <v>314</v>
      </c>
      <c r="D34" s="123" t="s">
        <v>280</v>
      </c>
      <c r="E34" s="218" t="s">
        <v>315</v>
      </c>
      <c r="F34" s="603">
        <v>5.5</v>
      </c>
      <c r="G34" s="602">
        <f>INDEX('INFORM mid2019'!$A$4:$AF$194, MATCH(B34,'INFORM mid2019'!$A$4:$A$194,0),32)*10</f>
        <v>55</v>
      </c>
      <c r="H34" s="48" t="s">
        <v>755</v>
      </c>
      <c r="I34" s="37" t="s">
        <v>753</v>
      </c>
      <c r="J34" s="601">
        <v>6.7</v>
      </c>
      <c r="K34" s="38">
        <v>67</v>
      </c>
      <c r="L34" s="39">
        <v>0</v>
      </c>
      <c r="M34" s="40">
        <v>0</v>
      </c>
      <c r="N34" s="40" t="s">
        <v>677</v>
      </c>
      <c r="O34" s="40">
        <v>0</v>
      </c>
      <c r="P34" s="38">
        <f t="shared" si="0"/>
        <v>0</v>
      </c>
      <c r="Q34" s="56" t="s">
        <v>669</v>
      </c>
      <c r="R34" s="40">
        <f>INDEX('UCDP 2018'!$B$2:$C$36, MATCH(A34,'UCDP 2018'!$B$2:$B$36,0), 2)</f>
        <v>1</v>
      </c>
      <c r="S34" s="42">
        <f t="shared" si="1"/>
        <v>50</v>
      </c>
      <c r="T34" s="705">
        <v>16.670000000000002</v>
      </c>
      <c r="U34" s="710">
        <v>3.3333333333333335</v>
      </c>
      <c r="V34" s="44">
        <f t="shared" si="2"/>
        <v>66.666666666666671</v>
      </c>
      <c r="W34" s="250">
        <f>INDEX('VAW Score'!$A$5:$H$167, MATCH(B34, 'VAW Score'!$A$5:$A$167, 0),8)</f>
        <v>19.444444444444446</v>
      </c>
      <c r="X34" s="44">
        <f t="shared" si="3"/>
        <v>43.055555555555557</v>
      </c>
      <c r="Y34" s="149">
        <f t="shared" si="4"/>
        <v>45.172555555555554</v>
      </c>
      <c r="Z34" s="623"/>
      <c r="AA34" s="630"/>
      <c r="AB34" s="617"/>
      <c r="AC34" s="624"/>
      <c r="AD34" s="624"/>
      <c r="AE34" s="625"/>
      <c r="AF34" s="640"/>
      <c r="AG34" s="640"/>
      <c r="AH34" s="617"/>
      <c r="AI34" s="617"/>
      <c r="AJ34" s="617"/>
      <c r="AK34" s="634"/>
      <c r="AL34" s="634"/>
      <c r="AM34" s="634"/>
      <c r="AN34" s="634"/>
      <c r="AO34" s="622"/>
      <c r="AP34" s="622"/>
      <c r="AQ34" s="635"/>
      <c r="AR34" s="622"/>
      <c r="AS34" s="620"/>
      <c r="AT34" s="635"/>
      <c r="AU34" s="622"/>
      <c r="AV34" s="622"/>
      <c r="AW34" s="622"/>
      <c r="AX34" s="579">
        <v>171271645</v>
      </c>
      <c r="AY34" s="579">
        <v>82716877</v>
      </c>
      <c r="AZ34" s="582">
        <v>0.48295721688198884</v>
      </c>
    </row>
    <row r="35" spans="1:52" s="51" customFormat="1" ht="21.75" customHeight="1" x14ac:dyDescent="0.25">
      <c r="A35" s="53" t="s">
        <v>177</v>
      </c>
      <c r="B35" s="122" t="s">
        <v>10</v>
      </c>
      <c r="C35" s="129" t="s">
        <v>279</v>
      </c>
      <c r="D35" s="123" t="s">
        <v>280</v>
      </c>
      <c r="E35" s="218" t="s">
        <v>315</v>
      </c>
      <c r="F35" s="603">
        <v>3.4</v>
      </c>
      <c r="G35" s="602">
        <f>INDEX('INFORM mid2019'!$A$4:$AF$194, MATCH(B35,'INFORM mid2019'!$A$4:$A$194,0),32)*10</f>
        <v>34</v>
      </c>
      <c r="H35" s="48"/>
      <c r="I35" s="37"/>
      <c r="J35" s="38"/>
      <c r="K35" s="38"/>
      <c r="L35" s="39">
        <v>0</v>
      </c>
      <c r="M35" s="40">
        <v>0</v>
      </c>
      <c r="N35" s="40" t="s">
        <v>677</v>
      </c>
      <c r="O35" s="40">
        <v>0</v>
      </c>
      <c r="P35" s="38">
        <f t="shared" si="0"/>
        <v>0</v>
      </c>
      <c r="Q35" s="56" t="s">
        <v>677</v>
      </c>
      <c r="R35" s="40">
        <v>0</v>
      </c>
      <c r="S35" s="42">
        <f t="shared" si="1"/>
        <v>0</v>
      </c>
      <c r="T35" s="705">
        <v>8.33</v>
      </c>
      <c r="U35" s="710">
        <v>1</v>
      </c>
      <c r="V35" s="44">
        <f t="shared" si="2"/>
        <v>20</v>
      </c>
      <c r="W35" s="250">
        <v>26.1</v>
      </c>
      <c r="X35" s="44">
        <f t="shared" si="3"/>
        <v>23.05</v>
      </c>
      <c r="Y35" s="149">
        <f t="shared" si="4"/>
        <v>20.138000000000002</v>
      </c>
      <c r="Z35" s="623"/>
      <c r="AA35" s="630"/>
      <c r="AB35" s="617"/>
      <c r="AC35" s="624"/>
      <c r="AD35" s="624"/>
      <c r="AE35" s="632"/>
      <c r="AF35" s="630"/>
      <c r="AG35" s="630"/>
      <c r="AH35" s="633"/>
      <c r="AI35" s="633"/>
      <c r="AJ35" s="633"/>
      <c r="AK35" s="634"/>
      <c r="AL35" s="634"/>
      <c r="AM35" s="634"/>
      <c r="AN35" s="634"/>
      <c r="AO35" s="635"/>
      <c r="AP35" s="634"/>
      <c r="AQ35" s="634"/>
      <c r="AR35" s="634"/>
      <c r="AS35" s="620"/>
      <c r="AT35" s="635"/>
      <c r="AU35" s="635"/>
      <c r="AV35" s="635"/>
      <c r="AW35" s="635"/>
      <c r="AX35" s="112"/>
      <c r="AY35" s="112"/>
      <c r="AZ35" s="580"/>
    </row>
    <row r="36" spans="1:52" s="51" customFormat="1" ht="20.100000000000001" customHeight="1" x14ac:dyDescent="0.25">
      <c r="A36" s="53" t="s">
        <v>178</v>
      </c>
      <c r="B36" s="122" t="s">
        <v>12</v>
      </c>
      <c r="C36" s="129" t="s">
        <v>279</v>
      </c>
      <c r="D36" s="123" t="s">
        <v>280</v>
      </c>
      <c r="E36" s="218" t="s">
        <v>315</v>
      </c>
      <c r="F36" s="603">
        <v>5.3</v>
      </c>
      <c r="G36" s="602">
        <f>INDEX('INFORM mid2019'!$A$4:$AF$194, MATCH(B36,'INFORM mid2019'!$A$4:$A$194,0),32)*10</f>
        <v>53</v>
      </c>
      <c r="H36" s="48"/>
      <c r="I36" s="37"/>
      <c r="J36" s="38"/>
      <c r="K36" s="38"/>
      <c r="L36" s="39">
        <v>0</v>
      </c>
      <c r="M36" s="40">
        <v>2</v>
      </c>
      <c r="N36" s="40" t="s">
        <v>675</v>
      </c>
      <c r="O36" s="40">
        <v>0</v>
      </c>
      <c r="P36" s="38">
        <f t="shared" ref="P36:P67" si="5">(L36+M36+O36)*(100/9)</f>
        <v>22.222222222222221</v>
      </c>
      <c r="Q36" s="56" t="s">
        <v>677</v>
      </c>
      <c r="R36" s="40">
        <v>0</v>
      </c>
      <c r="S36" s="42">
        <f t="shared" ref="S36:S67" si="6">IF(R36=2,100, IF(R36=1,50,IF(R36=0,0)))</f>
        <v>0</v>
      </c>
      <c r="T36" s="705">
        <v>0</v>
      </c>
      <c r="U36" s="710">
        <v>4</v>
      </c>
      <c r="V36" s="44">
        <f t="shared" ref="V36:V67" si="7">U36*20</f>
        <v>80</v>
      </c>
      <c r="W36" s="250">
        <f>INDEX('VAW Score'!$A$5:$H$167, MATCH(B36, 'VAW Score'!$A$5:$A$167, 0),8)</f>
        <v>26.444444444444443</v>
      </c>
      <c r="X36" s="44">
        <f t="shared" ref="X36:X67" si="8">(V36+W36)/2</f>
        <v>53.222222222222221</v>
      </c>
      <c r="Y36" s="149">
        <f t="shared" si="4"/>
        <v>34.044444444444444</v>
      </c>
      <c r="Z36" s="623"/>
      <c r="AA36" s="637"/>
      <c r="AB36" s="617"/>
      <c r="AC36" s="631"/>
      <c r="AD36" s="631"/>
      <c r="AE36" s="641"/>
      <c r="AF36" s="637"/>
      <c r="AG36" s="637"/>
      <c r="AH36" s="617"/>
      <c r="AI36" s="617"/>
      <c r="AJ36" s="617"/>
      <c r="AK36" s="634"/>
      <c r="AL36" s="642"/>
      <c r="AM36" s="638"/>
      <c r="AN36" s="639"/>
      <c r="AO36" s="643"/>
      <c r="AP36" s="639"/>
      <c r="AQ36" s="639"/>
      <c r="AR36" s="639"/>
      <c r="AS36" s="620"/>
      <c r="AT36" s="643"/>
      <c r="AU36" s="643"/>
      <c r="AV36" s="643"/>
      <c r="AW36" s="643"/>
      <c r="AX36" s="581"/>
      <c r="AY36" s="581"/>
      <c r="AZ36" s="582"/>
    </row>
    <row r="37" spans="1:52" s="51" customFormat="1" ht="20.100000000000001" customHeight="1" x14ac:dyDescent="0.25">
      <c r="A37" s="53" t="s">
        <v>179</v>
      </c>
      <c r="B37" s="122" t="s">
        <v>109</v>
      </c>
      <c r="C37" s="129" t="s">
        <v>279</v>
      </c>
      <c r="D37" s="123" t="s">
        <v>280</v>
      </c>
      <c r="E37" s="218" t="s">
        <v>315</v>
      </c>
      <c r="F37" s="603">
        <v>2.9</v>
      </c>
      <c r="G37" s="602">
        <f>INDEX('INFORM mid2019'!$A$4:$AF$194, MATCH(B37,'INFORM mid2019'!$A$4:$A$194,0),32)*10</f>
        <v>29</v>
      </c>
      <c r="H37" s="48"/>
      <c r="I37" s="37"/>
      <c r="J37" s="38"/>
      <c r="K37" s="38"/>
      <c r="L37" s="39">
        <v>0</v>
      </c>
      <c r="M37" s="40">
        <v>0</v>
      </c>
      <c r="N37" s="40" t="s">
        <v>677</v>
      </c>
      <c r="O37" s="40">
        <v>0</v>
      </c>
      <c r="P37" s="38">
        <f t="shared" si="5"/>
        <v>0</v>
      </c>
      <c r="Q37" s="56" t="s">
        <v>677</v>
      </c>
      <c r="R37" s="40">
        <v>0</v>
      </c>
      <c r="S37" s="42">
        <f t="shared" si="6"/>
        <v>0</v>
      </c>
      <c r="T37" s="705">
        <v>0</v>
      </c>
      <c r="U37" s="710">
        <v>1</v>
      </c>
      <c r="V37" s="44">
        <f t="shared" si="7"/>
        <v>20</v>
      </c>
      <c r="W37" s="250">
        <f>INDEX('VAW Score'!$A$5:$H$167, MATCH(B37, 'VAW Score'!$A$5:$A$167, 0),8)</f>
        <v>16.111111111111111</v>
      </c>
      <c r="X37" s="44">
        <f t="shared" si="8"/>
        <v>18.055555555555557</v>
      </c>
      <c r="Y37" s="149">
        <f t="shared" si="4"/>
        <v>16.305555555555554</v>
      </c>
      <c r="Z37" s="623"/>
      <c r="AA37" s="630"/>
      <c r="AB37" s="617"/>
      <c r="AC37" s="631"/>
      <c r="AD37" s="631"/>
      <c r="AE37" s="632"/>
      <c r="AF37" s="630"/>
      <c r="AG37" s="630"/>
      <c r="AH37" s="633"/>
      <c r="AI37" s="633"/>
      <c r="AJ37" s="633"/>
      <c r="AK37" s="634"/>
      <c r="AL37" s="634"/>
      <c r="AM37" s="634"/>
      <c r="AN37" s="634"/>
      <c r="AO37" s="635"/>
      <c r="AP37" s="634"/>
      <c r="AQ37" s="634"/>
      <c r="AR37" s="634"/>
      <c r="AS37" s="620"/>
      <c r="AT37" s="635"/>
      <c r="AU37" s="635"/>
      <c r="AV37" s="635"/>
      <c r="AW37" s="635"/>
      <c r="AX37" s="112"/>
      <c r="AY37" s="112"/>
      <c r="AZ37" s="580"/>
    </row>
    <row r="38" spans="1:52" s="51" customFormat="1" ht="20.100000000000001" customHeight="1" x14ac:dyDescent="0.25">
      <c r="A38" s="53" t="s">
        <v>180</v>
      </c>
      <c r="B38" s="122" t="s">
        <v>13</v>
      </c>
      <c r="C38" s="129" t="s">
        <v>279</v>
      </c>
      <c r="D38" s="123" t="s">
        <v>280</v>
      </c>
      <c r="E38" s="218" t="s">
        <v>315</v>
      </c>
      <c r="F38" s="603">
        <v>5.5</v>
      </c>
      <c r="G38" s="602">
        <f>INDEX('INFORM mid2019'!$A$4:$AF$194, MATCH(B38,'INFORM mid2019'!$A$4:$A$194,0),32)*10</f>
        <v>55</v>
      </c>
      <c r="H38" s="48"/>
      <c r="I38" s="37"/>
      <c r="J38" s="38"/>
      <c r="K38" s="38"/>
      <c r="L38" s="39">
        <v>0</v>
      </c>
      <c r="M38" s="40">
        <v>0</v>
      </c>
      <c r="N38" s="40" t="s">
        <v>677</v>
      </c>
      <c r="O38" s="40">
        <v>0</v>
      </c>
      <c r="P38" s="38">
        <f t="shared" si="5"/>
        <v>0</v>
      </c>
      <c r="Q38" s="56" t="s">
        <v>677</v>
      </c>
      <c r="R38" s="40">
        <v>0</v>
      </c>
      <c r="S38" s="42">
        <f t="shared" si="6"/>
        <v>0</v>
      </c>
      <c r="T38" s="705">
        <v>16.670000000000002</v>
      </c>
      <c r="U38" s="710">
        <v>3</v>
      </c>
      <c r="V38" s="44">
        <f t="shared" si="7"/>
        <v>60</v>
      </c>
      <c r="W38" s="250">
        <f>INDEX('VAW Score'!$A$5:$H$167, MATCH(B38, 'VAW Score'!$A$5:$A$167, 0),8)</f>
        <v>33.111111111111107</v>
      </c>
      <c r="X38" s="44">
        <f t="shared" si="8"/>
        <v>46.555555555555557</v>
      </c>
      <c r="Y38" s="149">
        <f t="shared" si="4"/>
        <v>33.822555555555553</v>
      </c>
      <c r="Z38" s="623"/>
      <c r="AA38" s="630"/>
      <c r="AB38" s="617"/>
      <c r="AC38" s="624"/>
      <c r="AD38" s="624"/>
      <c r="AE38" s="632"/>
      <c r="AF38" s="630"/>
      <c r="AG38" s="630"/>
      <c r="AH38" s="633"/>
      <c r="AI38" s="633"/>
      <c r="AJ38" s="633"/>
      <c r="AK38" s="634"/>
      <c r="AL38" s="634"/>
      <c r="AM38" s="634"/>
      <c r="AN38" s="634"/>
      <c r="AO38" s="635"/>
      <c r="AP38" s="634"/>
      <c r="AQ38" s="634"/>
      <c r="AR38" s="634"/>
      <c r="AS38" s="620"/>
      <c r="AT38" s="635"/>
      <c r="AU38" s="635"/>
      <c r="AV38" s="635"/>
      <c r="AW38" s="635"/>
      <c r="AX38" s="112"/>
      <c r="AY38" s="112"/>
      <c r="AZ38" s="580"/>
    </row>
    <row r="39" spans="1:52" s="47" customFormat="1" ht="20.100000000000001" customHeight="1" x14ac:dyDescent="0.25">
      <c r="A39" s="53" t="s">
        <v>181</v>
      </c>
      <c r="B39" s="122" t="s">
        <v>110</v>
      </c>
      <c r="C39" s="129" t="s">
        <v>279</v>
      </c>
      <c r="D39" s="123" t="s">
        <v>280</v>
      </c>
      <c r="E39" s="218" t="s">
        <v>315</v>
      </c>
      <c r="F39" s="603">
        <v>3.4</v>
      </c>
      <c r="G39" s="602">
        <f>INDEX('INFORM mid2019'!$A$4:$AF$194, MATCH(B39,'INFORM mid2019'!$A$4:$A$194,0),32)*10</f>
        <v>34</v>
      </c>
      <c r="H39" s="48"/>
      <c r="I39" s="37"/>
      <c r="J39" s="38"/>
      <c r="K39" s="38"/>
      <c r="L39" s="39">
        <v>0</v>
      </c>
      <c r="M39" s="40">
        <v>0</v>
      </c>
      <c r="N39" s="40" t="s">
        <v>677</v>
      </c>
      <c r="O39" s="40">
        <v>0</v>
      </c>
      <c r="P39" s="38">
        <f t="shared" si="5"/>
        <v>0</v>
      </c>
      <c r="Q39" s="56" t="s">
        <v>677</v>
      </c>
      <c r="R39" s="40">
        <v>0</v>
      </c>
      <c r="S39" s="42">
        <f t="shared" si="6"/>
        <v>0</v>
      </c>
      <c r="T39" s="705">
        <v>0</v>
      </c>
      <c r="U39" s="710">
        <v>3</v>
      </c>
      <c r="V39" s="44">
        <f t="shared" si="7"/>
        <v>60</v>
      </c>
      <c r="W39" s="250">
        <f>INDEX('VAW Score'!$A$5:$H$167, MATCH(B39, 'VAW Score'!$A$5:$A$167, 0),8)</f>
        <v>6.8888888888888893</v>
      </c>
      <c r="X39" s="44">
        <f t="shared" si="8"/>
        <v>33.444444444444443</v>
      </c>
      <c r="Y39" s="149">
        <f t="shared" si="4"/>
        <v>20.344444444444445</v>
      </c>
      <c r="Z39" s="623"/>
      <c r="AA39" s="640"/>
      <c r="AB39" s="617"/>
      <c r="AC39" s="624"/>
      <c r="AD39" s="624"/>
      <c r="AE39" s="644"/>
      <c r="AF39" s="640"/>
      <c r="AG39" s="640"/>
      <c r="AH39" s="617"/>
      <c r="AI39" s="617"/>
      <c r="AJ39" s="617"/>
      <c r="AK39" s="634"/>
      <c r="AL39" s="638"/>
      <c r="AM39" s="645"/>
      <c r="AN39" s="622"/>
      <c r="AO39" s="635"/>
      <c r="AP39" s="622"/>
      <c r="AQ39" s="622"/>
      <c r="AR39" s="622"/>
      <c r="AS39" s="620"/>
      <c r="AT39" s="635"/>
      <c r="AU39" s="635"/>
      <c r="AV39" s="635"/>
      <c r="AW39" s="635"/>
      <c r="AX39" s="112"/>
      <c r="AY39" s="112"/>
      <c r="AZ39" s="580"/>
    </row>
    <row r="40" spans="1:52" s="51" customFormat="1" ht="20.100000000000001" customHeight="1" x14ac:dyDescent="0.25">
      <c r="A40" s="33" t="s">
        <v>182</v>
      </c>
      <c r="B40" s="142" t="s">
        <v>14</v>
      </c>
      <c r="C40" s="129" t="s">
        <v>280</v>
      </c>
      <c r="D40" s="123" t="s">
        <v>280</v>
      </c>
      <c r="E40" s="218" t="s">
        <v>315</v>
      </c>
      <c r="F40" s="603">
        <v>5.3</v>
      </c>
      <c r="G40" s="602">
        <f>INDEX('INFORM mid2019'!$A$4:$AF$194, MATCH(B40,'INFORM mid2019'!$A$4:$A$194,0),32)*10</f>
        <v>53</v>
      </c>
      <c r="H40" s="48"/>
      <c r="I40" s="37"/>
      <c r="J40" s="38"/>
      <c r="K40" s="38"/>
      <c r="L40" s="39">
        <v>0</v>
      </c>
      <c r="M40" s="40">
        <v>2</v>
      </c>
      <c r="N40" s="40" t="s">
        <v>673</v>
      </c>
      <c r="O40" s="40">
        <v>0</v>
      </c>
      <c r="P40" s="38">
        <f t="shared" si="5"/>
        <v>22.222222222222221</v>
      </c>
      <c r="Q40" s="56" t="s">
        <v>677</v>
      </c>
      <c r="R40" s="40">
        <v>0</v>
      </c>
      <c r="S40" s="42">
        <f t="shared" si="6"/>
        <v>0</v>
      </c>
      <c r="T40" s="704">
        <v>0</v>
      </c>
      <c r="U40" s="710">
        <v>3</v>
      </c>
      <c r="V40" s="44">
        <f t="shared" si="7"/>
        <v>60</v>
      </c>
      <c r="W40" s="250">
        <v>26.1</v>
      </c>
      <c r="X40" s="44">
        <f t="shared" si="8"/>
        <v>43.05</v>
      </c>
      <c r="Y40" s="149">
        <f t="shared" si="4"/>
        <v>33.027222222222221</v>
      </c>
      <c r="Z40" s="623"/>
      <c r="AA40" s="617"/>
      <c r="AB40" s="617"/>
      <c r="AC40" s="624"/>
      <c r="AD40" s="624"/>
      <c r="AE40" s="646"/>
      <c r="AF40" s="617"/>
      <c r="AG40" s="617"/>
      <c r="AH40" s="617"/>
      <c r="AI40" s="617"/>
      <c r="AJ40" s="617"/>
      <c r="AK40" s="618"/>
      <c r="AL40" s="619"/>
      <c r="AM40" s="619"/>
      <c r="AN40" s="620"/>
      <c r="AO40" s="620"/>
      <c r="AP40" s="620"/>
      <c r="AQ40" s="621"/>
      <c r="AR40" s="620"/>
      <c r="AS40" s="620"/>
      <c r="AT40" s="621"/>
      <c r="AU40" s="620"/>
      <c r="AV40" s="620"/>
      <c r="AW40" s="622"/>
      <c r="AX40" s="579">
        <v>52929231</v>
      </c>
      <c r="AY40" s="579">
        <v>21034934</v>
      </c>
      <c r="AZ40" s="582">
        <v>0.39741620277838535</v>
      </c>
    </row>
    <row r="41" spans="1:52" s="51" customFormat="1" ht="20.100000000000001" customHeight="1" x14ac:dyDescent="0.25">
      <c r="A41" s="53" t="s">
        <v>183</v>
      </c>
      <c r="B41" s="122" t="s">
        <v>111</v>
      </c>
      <c r="C41" s="129" t="s">
        <v>279</v>
      </c>
      <c r="D41" s="123" t="s">
        <v>280</v>
      </c>
      <c r="E41" s="218" t="s">
        <v>315</v>
      </c>
      <c r="F41" s="603">
        <v>3.5</v>
      </c>
      <c r="G41" s="602">
        <f>INDEX('INFORM mid2019'!$A$4:$AF$194, MATCH(B41,'INFORM mid2019'!$A$4:$A$194,0),32)*10</f>
        <v>35</v>
      </c>
      <c r="H41" s="48"/>
      <c r="I41" s="37"/>
      <c r="J41" s="38"/>
      <c r="K41" s="38"/>
      <c r="L41" s="39">
        <v>0</v>
      </c>
      <c r="M41" s="40">
        <v>0</v>
      </c>
      <c r="N41" s="40" t="s">
        <v>677</v>
      </c>
      <c r="O41" s="40">
        <v>0</v>
      </c>
      <c r="P41" s="38">
        <f t="shared" si="5"/>
        <v>0</v>
      </c>
      <c r="Q41" s="56" t="s">
        <v>677</v>
      </c>
      <c r="R41" s="40">
        <v>0</v>
      </c>
      <c r="S41" s="42">
        <f t="shared" si="6"/>
        <v>0</v>
      </c>
      <c r="T41" s="705">
        <v>0</v>
      </c>
      <c r="U41" s="710">
        <v>1</v>
      </c>
      <c r="V41" s="44">
        <f t="shared" si="7"/>
        <v>20</v>
      </c>
      <c r="W41" s="250">
        <v>26.1</v>
      </c>
      <c r="X41" s="44">
        <f t="shared" si="8"/>
        <v>23.05</v>
      </c>
      <c r="Y41" s="149">
        <f t="shared" si="4"/>
        <v>19.805</v>
      </c>
      <c r="Z41" s="623"/>
      <c r="AA41" s="630"/>
      <c r="AB41" s="617"/>
      <c r="AC41" s="631"/>
      <c r="AD41" s="631"/>
      <c r="AE41" s="632"/>
      <c r="AF41" s="630"/>
      <c r="AG41" s="630"/>
      <c r="AH41" s="633"/>
      <c r="AI41" s="633"/>
      <c r="AJ41" s="633"/>
      <c r="AK41" s="634"/>
      <c r="AL41" s="634"/>
      <c r="AM41" s="634"/>
      <c r="AN41" s="634"/>
      <c r="AO41" s="635"/>
      <c r="AP41" s="634"/>
      <c r="AQ41" s="634"/>
      <c r="AR41" s="634"/>
      <c r="AS41" s="620"/>
      <c r="AT41" s="635"/>
      <c r="AU41" s="635"/>
      <c r="AV41" s="635"/>
      <c r="AW41" s="635"/>
      <c r="AX41" s="112"/>
      <c r="AY41" s="112"/>
      <c r="AZ41" s="580"/>
    </row>
    <row r="42" spans="1:52" s="47" customFormat="1" ht="20.100000000000001" customHeight="1" x14ac:dyDescent="0.25">
      <c r="A42" s="53" t="s">
        <v>184</v>
      </c>
      <c r="B42" s="122" t="s">
        <v>112</v>
      </c>
      <c r="C42" s="129" t="s">
        <v>279</v>
      </c>
      <c r="D42" s="123" t="s">
        <v>280</v>
      </c>
      <c r="E42" s="218" t="s">
        <v>315</v>
      </c>
      <c r="F42" s="603">
        <v>4</v>
      </c>
      <c r="G42" s="602">
        <f>INDEX('INFORM mid2019'!$A$4:$AF$194, MATCH(B42,'INFORM mid2019'!$A$4:$A$194,0),32)*10</f>
        <v>40</v>
      </c>
      <c r="H42" s="48"/>
      <c r="I42" s="37"/>
      <c r="J42" s="38"/>
      <c r="K42" s="38"/>
      <c r="L42" s="39">
        <v>0</v>
      </c>
      <c r="M42" s="40">
        <v>0</v>
      </c>
      <c r="N42" s="40" t="s">
        <v>677</v>
      </c>
      <c r="O42" s="40">
        <v>0</v>
      </c>
      <c r="P42" s="38">
        <f t="shared" si="5"/>
        <v>0</v>
      </c>
      <c r="Q42" s="56" t="s">
        <v>677</v>
      </c>
      <c r="R42" s="40">
        <v>0</v>
      </c>
      <c r="S42" s="42">
        <f t="shared" si="6"/>
        <v>0</v>
      </c>
      <c r="T42" s="705">
        <v>0</v>
      </c>
      <c r="U42" s="710">
        <v>3</v>
      </c>
      <c r="V42" s="44">
        <f t="shared" si="7"/>
        <v>60</v>
      </c>
      <c r="W42" s="250">
        <f>INDEX('VAW Score'!$A$5:$H$167, MATCH(B42, 'VAW Score'!$A$5:$A$167, 0),8)</f>
        <v>14.666666666666666</v>
      </c>
      <c r="X42" s="44">
        <f t="shared" si="8"/>
        <v>37.333333333333336</v>
      </c>
      <c r="Y42" s="149">
        <f t="shared" si="4"/>
        <v>23.733333333333334</v>
      </c>
      <c r="Z42" s="623"/>
      <c r="AA42" s="630"/>
      <c r="AB42" s="617"/>
      <c r="AC42" s="624"/>
      <c r="AD42" s="624"/>
      <c r="AE42" s="632"/>
      <c r="AF42" s="630"/>
      <c r="AG42" s="630"/>
      <c r="AH42" s="633"/>
      <c r="AI42" s="633"/>
      <c r="AJ42" s="633"/>
      <c r="AK42" s="634"/>
      <c r="AL42" s="634"/>
      <c r="AM42" s="634"/>
      <c r="AN42" s="634"/>
      <c r="AO42" s="635"/>
      <c r="AP42" s="634"/>
      <c r="AQ42" s="634"/>
      <c r="AR42" s="634"/>
      <c r="AS42" s="620"/>
      <c r="AT42" s="635"/>
      <c r="AU42" s="635"/>
      <c r="AV42" s="635"/>
      <c r="AW42" s="635"/>
      <c r="AX42" s="112"/>
      <c r="AY42" s="112"/>
      <c r="AZ42" s="580"/>
    </row>
    <row r="43" spans="1:52" s="51" customFormat="1" ht="20.100000000000001" customHeight="1" x14ac:dyDescent="0.25">
      <c r="A43" s="33" t="s">
        <v>286</v>
      </c>
      <c r="B43" s="142" t="s">
        <v>11</v>
      </c>
      <c r="C43" s="129" t="s">
        <v>280</v>
      </c>
      <c r="D43" s="123" t="s">
        <v>279</v>
      </c>
      <c r="E43" s="604" t="s">
        <v>314</v>
      </c>
      <c r="F43" s="602">
        <v>6.8</v>
      </c>
      <c r="G43" s="602">
        <f>INDEX('INFORM mid2019'!$A$4:$AF$194, MATCH(B43,'INFORM mid2019'!$A$4:$A$194,0),32)*10</f>
        <v>68</v>
      </c>
      <c r="H43" s="48"/>
      <c r="I43" s="571" t="s">
        <v>773</v>
      </c>
      <c r="J43" s="38">
        <v>10</v>
      </c>
      <c r="K43" s="38">
        <v>100</v>
      </c>
      <c r="L43" s="39">
        <v>3</v>
      </c>
      <c r="M43" s="40">
        <v>2</v>
      </c>
      <c r="N43" s="40" t="s">
        <v>673</v>
      </c>
      <c r="O43" s="40">
        <v>2</v>
      </c>
      <c r="P43" s="38">
        <f t="shared" si="5"/>
        <v>77.777777777777771</v>
      </c>
      <c r="Q43" s="41" t="s">
        <v>669</v>
      </c>
      <c r="R43" s="40">
        <f>INDEX('UCDP 2018'!$B$2:$C$36, MATCH(A43,'UCDP 2018'!$B$2:$B$36,0), 2)</f>
        <v>1</v>
      </c>
      <c r="S43" s="42">
        <f t="shared" si="6"/>
        <v>50</v>
      </c>
      <c r="T43" s="704">
        <v>41.67</v>
      </c>
      <c r="U43" s="710">
        <v>5</v>
      </c>
      <c r="V43" s="44">
        <f t="shared" si="7"/>
        <v>100</v>
      </c>
      <c r="W43" s="250">
        <f>INDEX('VAW Score'!$A$5:$H$167, MATCH(B43, 'VAW Score'!$A$5:$A$167, 0),8)</f>
        <v>52</v>
      </c>
      <c r="X43" s="44">
        <f t="shared" si="8"/>
        <v>76</v>
      </c>
      <c r="Y43" s="149">
        <f t="shared" si="4"/>
        <v>68.544777777777782</v>
      </c>
      <c r="Z43" s="623">
        <v>12800000</v>
      </c>
      <c r="AA43" s="623">
        <v>9000000</v>
      </c>
      <c r="AB43" s="617">
        <f>INDEX('20190701FTS'!$A$2:$E$32, MATCH(A43, '20190701FTS'!$A$2:$A$32, 0),3)</f>
        <v>1653700000</v>
      </c>
      <c r="AC43" s="624"/>
      <c r="AD43" s="617">
        <f>INDEX('20190701FTS'!$A$2:$E$32, MATCH(A43, '20190701FTS'!$A$2:$A$32, 0),4)</f>
        <v>361753822</v>
      </c>
      <c r="AE43" s="625">
        <f>AD43/AB43</f>
        <v>0.21875420088286873</v>
      </c>
      <c r="AF43" s="617">
        <v>30203724</v>
      </c>
      <c r="AG43" s="626">
        <f>(AD43+AF43)/AB43</f>
        <v>0.23701853177722682</v>
      </c>
      <c r="AH43" s="617"/>
      <c r="AI43" s="617"/>
      <c r="AJ43" s="617"/>
      <c r="AK43" s="618" t="s">
        <v>312</v>
      </c>
      <c r="AL43" s="619"/>
      <c r="AM43" s="619"/>
      <c r="AN43" s="620">
        <v>1675200000</v>
      </c>
      <c r="AO43" s="620">
        <v>1675200000</v>
      </c>
      <c r="AP43" s="620">
        <v>740045693</v>
      </c>
      <c r="AQ43" s="621">
        <f>AP43/AO43</f>
        <v>0.44176557605062083</v>
      </c>
      <c r="AR43" s="620">
        <v>200498631</v>
      </c>
      <c r="AS43" s="620">
        <f>AP43+AR43</f>
        <v>940544324</v>
      </c>
      <c r="AT43" s="621">
        <f>AS43/AO43</f>
        <v>0.56145196036294176</v>
      </c>
      <c r="AU43" s="622">
        <v>49659141</v>
      </c>
      <c r="AV43" s="620">
        <v>55024187</v>
      </c>
      <c r="AW43" s="622">
        <f>AU43-AV43</f>
        <v>-5365046</v>
      </c>
      <c r="AX43" s="205"/>
      <c r="AY43" s="205"/>
      <c r="AZ43" s="207"/>
    </row>
    <row r="44" spans="1:52" s="47" customFormat="1" ht="20.100000000000001" customHeight="1" x14ac:dyDescent="0.25">
      <c r="A44" s="53" t="s">
        <v>185</v>
      </c>
      <c r="B44" s="122" t="s">
        <v>143</v>
      </c>
      <c r="C44" s="129" t="s">
        <v>279</v>
      </c>
      <c r="D44" s="123" t="s">
        <v>280</v>
      </c>
      <c r="E44" s="218" t="s">
        <v>315</v>
      </c>
      <c r="F44" s="603">
        <v>4.0999999999999996</v>
      </c>
      <c r="G44" s="602">
        <f>INDEX('INFORM mid2019'!$A$4:$AF$194, MATCH(B44,'INFORM mid2019'!$A$4:$A$194,0),32)*10</f>
        <v>41</v>
      </c>
      <c r="H44" s="48"/>
      <c r="I44" s="37"/>
      <c r="J44" s="38"/>
      <c r="K44" s="38"/>
      <c r="L44" s="41">
        <v>0</v>
      </c>
      <c r="M44" s="40">
        <v>0</v>
      </c>
      <c r="N44" s="40" t="s">
        <v>677</v>
      </c>
      <c r="O44" s="40">
        <v>0</v>
      </c>
      <c r="P44" s="38">
        <f t="shared" si="5"/>
        <v>0</v>
      </c>
      <c r="Q44" s="56" t="s">
        <v>677</v>
      </c>
      <c r="R44" s="40">
        <v>0</v>
      </c>
      <c r="S44" s="42">
        <f t="shared" si="6"/>
        <v>0</v>
      </c>
      <c r="T44" s="705">
        <v>0</v>
      </c>
      <c r="U44" s="710">
        <v>2</v>
      </c>
      <c r="V44" s="44">
        <f t="shared" si="7"/>
        <v>40</v>
      </c>
      <c r="W44" s="250">
        <f>INDEX('VAW Score'!$A$5:$H$167, MATCH(B44, 'VAW Score'!$A$5:$A$167, 0),8)</f>
        <v>29.222222222222225</v>
      </c>
      <c r="X44" s="44">
        <f t="shared" si="8"/>
        <v>34.611111111111114</v>
      </c>
      <c r="Y44" s="149">
        <f t="shared" si="4"/>
        <v>23.961111111111112</v>
      </c>
      <c r="Z44" s="623"/>
      <c r="AA44" s="630"/>
      <c r="AB44" s="647"/>
      <c r="AC44" s="648"/>
      <c r="AD44" s="624"/>
      <c r="AE44" s="632"/>
      <c r="AF44" s="640"/>
      <c r="AG44" s="640"/>
      <c r="AH44" s="620">
        <v>97378806</v>
      </c>
      <c r="AI44" s="620">
        <v>24049950</v>
      </c>
      <c r="AJ44" s="649">
        <v>0.24697314526530548</v>
      </c>
      <c r="AK44" s="634"/>
      <c r="AL44" s="634"/>
      <c r="AM44" s="634"/>
      <c r="AN44" s="634"/>
      <c r="AO44" s="622"/>
      <c r="AP44" s="622"/>
      <c r="AQ44" s="635"/>
      <c r="AR44" s="622"/>
      <c r="AS44" s="620"/>
      <c r="AT44" s="635"/>
      <c r="AU44" s="622"/>
      <c r="AV44" s="622"/>
      <c r="AW44" s="622"/>
      <c r="AX44" s="579">
        <v>46849417</v>
      </c>
      <c r="AY44" s="579">
        <v>25667202</v>
      </c>
      <c r="AZ44" s="582">
        <v>0.54786598518397789</v>
      </c>
    </row>
    <row r="45" spans="1:52" s="51" customFormat="1" ht="20.100000000000001" customHeight="1" x14ac:dyDescent="0.25">
      <c r="A45" s="33" t="s">
        <v>370</v>
      </c>
      <c r="B45" s="142" t="s">
        <v>15</v>
      </c>
      <c r="C45" s="129" t="s">
        <v>279</v>
      </c>
      <c r="D45" s="123" t="s">
        <v>280</v>
      </c>
      <c r="E45" s="218" t="s">
        <v>315</v>
      </c>
      <c r="F45" s="603">
        <v>5</v>
      </c>
      <c r="G45" s="602">
        <f>INDEX('INFORM mid2019'!$A$4:$AF$194, MATCH(B45,'INFORM mid2019'!$A$4:$A$194,0),32)*10</f>
        <v>50</v>
      </c>
      <c r="H45" s="48"/>
      <c r="I45" s="37"/>
      <c r="J45" s="38"/>
      <c r="K45" s="38"/>
      <c r="L45" s="41">
        <v>0</v>
      </c>
      <c r="M45" s="40">
        <v>0</v>
      </c>
      <c r="N45" s="40" t="s">
        <v>677</v>
      </c>
      <c r="O45" s="40">
        <v>0</v>
      </c>
      <c r="P45" s="38">
        <f t="shared" si="5"/>
        <v>0</v>
      </c>
      <c r="Q45" s="41" t="s">
        <v>670</v>
      </c>
      <c r="R45" s="40">
        <f>INDEX('UCDP 2018'!$B$2:$C$36, MATCH(A45,'UCDP 2018'!$B$2:$B$36,0), 2)</f>
        <v>1</v>
      </c>
      <c r="S45" s="42">
        <f t="shared" si="6"/>
        <v>50</v>
      </c>
      <c r="T45" s="704">
        <v>8.33</v>
      </c>
      <c r="U45" s="710">
        <v>4.333333333333333</v>
      </c>
      <c r="V45" s="44">
        <f t="shared" si="7"/>
        <v>86.666666666666657</v>
      </c>
      <c r="W45" s="250">
        <f>INDEX('VAW Score'!$A$5:$H$167, MATCH(B45, 'VAW Score'!$A$5:$A$167, 0),8)</f>
        <v>37.333333333333336</v>
      </c>
      <c r="X45" s="44">
        <f t="shared" si="8"/>
        <v>62</v>
      </c>
      <c r="Y45" s="149">
        <f t="shared" si="4"/>
        <v>37.033000000000001</v>
      </c>
      <c r="Z45" s="623"/>
      <c r="AA45" s="650"/>
      <c r="AB45" s="617"/>
      <c r="AC45" s="624"/>
      <c r="AD45" s="624"/>
      <c r="AE45" s="651"/>
      <c r="AF45" s="650"/>
      <c r="AG45" s="650"/>
      <c r="AH45" s="650"/>
      <c r="AI45" s="650"/>
      <c r="AJ45" s="617"/>
      <c r="AK45" s="618" t="s">
        <v>317</v>
      </c>
      <c r="AL45" s="618"/>
      <c r="AM45" s="618"/>
      <c r="AN45" s="652">
        <v>138733389</v>
      </c>
      <c r="AO45" s="652">
        <v>138733389</v>
      </c>
      <c r="AP45" s="652">
        <v>40316593.262583323</v>
      </c>
      <c r="AQ45" s="653">
        <f>AP45/AO45</f>
        <v>0.29060483242850299</v>
      </c>
      <c r="AR45" s="652"/>
      <c r="AS45" s="620">
        <f>AP45+AR45</f>
        <v>40316593.262583323</v>
      </c>
      <c r="AT45" s="654">
        <f>AS45/AO45</f>
        <v>0.29060483242850299</v>
      </c>
      <c r="AU45" s="655"/>
      <c r="AV45" s="655"/>
      <c r="AW45" s="622"/>
      <c r="AX45" s="205"/>
      <c r="AY45" s="205"/>
      <c r="AZ45" s="207"/>
    </row>
    <row r="46" spans="1:52" s="51" customFormat="1" ht="20.100000000000001" customHeight="1" x14ac:dyDescent="0.25">
      <c r="A46" s="53" t="s">
        <v>186</v>
      </c>
      <c r="B46" s="122" t="s">
        <v>113</v>
      </c>
      <c r="C46" s="129" t="s">
        <v>279</v>
      </c>
      <c r="D46" s="123" t="s">
        <v>280</v>
      </c>
      <c r="E46" s="218" t="s">
        <v>315</v>
      </c>
      <c r="F46" s="603">
        <v>4</v>
      </c>
      <c r="G46" s="602">
        <f>INDEX('INFORM mid2019'!$A$4:$AF$194, MATCH(B46,'INFORM mid2019'!$A$4:$A$194,0),32)*10</f>
        <v>40</v>
      </c>
      <c r="H46" s="48"/>
      <c r="I46" s="37"/>
      <c r="J46" s="38"/>
      <c r="K46" s="38"/>
      <c r="L46" s="41">
        <v>2</v>
      </c>
      <c r="M46" s="40">
        <v>0</v>
      </c>
      <c r="N46" s="40" t="s">
        <v>677</v>
      </c>
      <c r="O46" s="40">
        <v>0</v>
      </c>
      <c r="P46" s="38">
        <f t="shared" si="5"/>
        <v>22.222222222222221</v>
      </c>
      <c r="Q46" s="56" t="s">
        <v>677</v>
      </c>
      <c r="R46" s="40">
        <v>0</v>
      </c>
      <c r="S46" s="42">
        <f t="shared" si="6"/>
        <v>0</v>
      </c>
      <c r="T46" s="705">
        <v>0</v>
      </c>
      <c r="U46" s="710">
        <v>2.5</v>
      </c>
      <c r="V46" s="44">
        <f t="shared" si="7"/>
        <v>50</v>
      </c>
      <c r="W46" s="250">
        <f>INDEX('VAW Score'!$A$5:$H$167, MATCH(B46, 'VAW Score'!$A$5:$A$167, 0),8)</f>
        <v>22.444444444444446</v>
      </c>
      <c r="X46" s="44">
        <f t="shared" si="8"/>
        <v>36.222222222222221</v>
      </c>
      <c r="Y46" s="149">
        <f t="shared" si="4"/>
        <v>25.844444444444445</v>
      </c>
      <c r="Z46" s="623"/>
      <c r="AA46" s="630"/>
      <c r="AB46" s="617"/>
      <c r="AC46" s="624"/>
      <c r="AD46" s="624"/>
      <c r="AE46" s="632"/>
      <c r="AF46" s="630"/>
      <c r="AG46" s="630"/>
      <c r="AH46" s="633"/>
      <c r="AI46" s="633"/>
      <c r="AJ46" s="633"/>
      <c r="AK46" s="634"/>
      <c r="AL46" s="634"/>
      <c r="AM46" s="634"/>
      <c r="AN46" s="634"/>
      <c r="AO46" s="635"/>
      <c r="AP46" s="634"/>
      <c r="AQ46" s="634"/>
      <c r="AR46" s="634"/>
      <c r="AS46" s="620"/>
      <c r="AT46" s="635"/>
      <c r="AU46" s="635"/>
      <c r="AV46" s="635"/>
      <c r="AW46" s="635"/>
      <c r="AX46" s="112"/>
      <c r="AY46" s="112"/>
      <c r="AZ46" s="580"/>
    </row>
    <row r="47" spans="1:52" s="51" customFormat="1" ht="20.100000000000001" customHeight="1" x14ac:dyDescent="0.25">
      <c r="A47" s="53" t="s">
        <v>187</v>
      </c>
      <c r="B47" s="122" t="s">
        <v>16</v>
      </c>
      <c r="C47" s="129" t="s">
        <v>279</v>
      </c>
      <c r="D47" s="123" t="s">
        <v>280</v>
      </c>
      <c r="E47" s="218" t="s">
        <v>315</v>
      </c>
      <c r="F47" s="603">
        <v>3.7</v>
      </c>
      <c r="G47" s="602">
        <f>INDEX('INFORM mid2019'!$A$4:$AF$194, MATCH(B47,'INFORM mid2019'!$A$4:$A$194,0),32)*10</f>
        <v>37</v>
      </c>
      <c r="H47" s="48"/>
      <c r="I47" s="37"/>
      <c r="J47" s="38"/>
      <c r="K47" s="38"/>
      <c r="L47" s="41">
        <v>0</v>
      </c>
      <c r="M47" s="40">
        <v>0</v>
      </c>
      <c r="N47" s="40" t="s">
        <v>677</v>
      </c>
      <c r="O47" s="40">
        <v>0</v>
      </c>
      <c r="P47" s="38">
        <f t="shared" si="5"/>
        <v>0</v>
      </c>
      <c r="Q47" s="56" t="s">
        <v>677</v>
      </c>
      <c r="R47" s="40">
        <v>0</v>
      </c>
      <c r="S47" s="42">
        <f t="shared" si="6"/>
        <v>0</v>
      </c>
      <c r="T47" s="705">
        <v>0</v>
      </c>
      <c r="U47" s="710">
        <v>2.6666666666666665</v>
      </c>
      <c r="V47" s="44">
        <f t="shared" si="7"/>
        <v>53.333333333333329</v>
      </c>
      <c r="W47" s="250">
        <f>INDEX('VAW Score'!$A$5:$H$167, MATCH(B47, 'VAW Score'!$A$5:$A$167, 0),8)</f>
        <v>56.111111111111114</v>
      </c>
      <c r="X47" s="44">
        <f t="shared" si="8"/>
        <v>54.722222222222221</v>
      </c>
      <c r="Y47" s="149">
        <f t="shared" si="4"/>
        <v>23.972222222222221</v>
      </c>
      <c r="Z47" s="623"/>
      <c r="AA47" s="630"/>
      <c r="AB47" s="617"/>
      <c r="AC47" s="631"/>
      <c r="AD47" s="631"/>
      <c r="AE47" s="632"/>
      <c r="AF47" s="630"/>
      <c r="AG47" s="630"/>
      <c r="AH47" s="633"/>
      <c r="AI47" s="633"/>
      <c r="AJ47" s="633"/>
      <c r="AK47" s="634"/>
      <c r="AL47" s="634"/>
      <c r="AM47" s="634"/>
      <c r="AN47" s="634"/>
      <c r="AO47" s="635"/>
      <c r="AP47" s="634"/>
      <c r="AQ47" s="634"/>
      <c r="AR47" s="634"/>
      <c r="AS47" s="620"/>
      <c r="AT47" s="635"/>
      <c r="AU47" s="635"/>
      <c r="AV47" s="635"/>
      <c r="AW47" s="635"/>
      <c r="AX47" s="112"/>
      <c r="AY47" s="112"/>
      <c r="AZ47" s="580"/>
    </row>
    <row r="48" spans="1:52" s="47" customFormat="1" ht="19.5" customHeight="1" x14ac:dyDescent="0.25">
      <c r="A48" s="53" t="s">
        <v>188</v>
      </c>
      <c r="B48" s="122" t="s">
        <v>17</v>
      </c>
      <c r="C48" s="129" t="s">
        <v>279</v>
      </c>
      <c r="D48" s="123" t="s">
        <v>280</v>
      </c>
      <c r="E48" s="218" t="s">
        <v>315</v>
      </c>
      <c r="F48" s="603">
        <v>4.9000000000000004</v>
      </c>
      <c r="G48" s="602">
        <f>INDEX('INFORM mid2019'!$A$4:$AF$194, MATCH(B48,'INFORM mid2019'!$A$4:$A$194,0),32)*10</f>
        <v>49</v>
      </c>
      <c r="H48" s="48"/>
      <c r="I48" s="37"/>
      <c r="J48" s="38"/>
      <c r="K48" s="38"/>
      <c r="L48" s="41">
        <v>0</v>
      </c>
      <c r="M48" s="40">
        <v>2</v>
      </c>
      <c r="N48" s="40" t="s">
        <v>673</v>
      </c>
      <c r="O48" s="40">
        <v>0</v>
      </c>
      <c r="P48" s="38">
        <f t="shared" si="5"/>
        <v>22.222222222222221</v>
      </c>
      <c r="Q48" s="56" t="s">
        <v>677</v>
      </c>
      <c r="R48" s="40">
        <v>0</v>
      </c>
      <c r="S48" s="42">
        <f t="shared" si="6"/>
        <v>0</v>
      </c>
      <c r="T48" s="705">
        <v>0</v>
      </c>
      <c r="U48" s="710">
        <v>5</v>
      </c>
      <c r="V48" s="44">
        <f t="shared" si="7"/>
        <v>100</v>
      </c>
      <c r="W48" s="250">
        <f>INDEX('VAW Score'!$A$5:$H$167, MATCH(B48, 'VAW Score'!$A$5:$A$167, 0),8)</f>
        <v>31</v>
      </c>
      <c r="X48" s="44">
        <f t="shared" si="8"/>
        <v>65.5</v>
      </c>
      <c r="Y48" s="149">
        <f t="shared" si="4"/>
        <v>33.272222222222226</v>
      </c>
      <c r="Z48" s="623"/>
      <c r="AA48" s="640"/>
      <c r="AB48" s="647"/>
      <c r="AC48" s="648"/>
      <c r="AD48" s="647"/>
      <c r="AE48" s="656"/>
      <c r="AF48" s="640"/>
      <c r="AG48" s="640"/>
      <c r="AH48" s="617">
        <v>28221288</v>
      </c>
      <c r="AI48" s="617">
        <v>1166664</v>
      </c>
      <c r="AJ48" s="657">
        <f>AI48/AH48</f>
        <v>4.1339856635884228E-2</v>
      </c>
      <c r="AK48" s="634"/>
      <c r="AL48" s="645"/>
      <c r="AM48" s="645"/>
      <c r="AN48" s="622"/>
      <c r="AO48" s="635"/>
      <c r="AP48" s="622"/>
      <c r="AQ48" s="622"/>
      <c r="AR48" s="622"/>
      <c r="AS48" s="620"/>
      <c r="AT48" s="635"/>
      <c r="AU48" s="635"/>
      <c r="AV48" s="635"/>
      <c r="AW48" s="635"/>
      <c r="AX48" s="112"/>
      <c r="AY48" s="112"/>
      <c r="AZ48" s="580"/>
    </row>
    <row r="49" spans="1:52" s="51" customFormat="1" ht="20.100000000000001" customHeight="1" x14ac:dyDescent="0.25">
      <c r="A49" s="53" t="s">
        <v>366</v>
      </c>
      <c r="B49" s="122" t="s">
        <v>47</v>
      </c>
      <c r="C49" s="129" t="s">
        <v>279</v>
      </c>
      <c r="D49" s="123" t="s">
        <v>280</v>
      </c>
      <c r="E49" s="218" t="s">
        <v>315</v>
      </c>
      <c r="F49" s="603">
        <v>3.9</v>
      </c>
      <c r="G49" s="602">
        <f>INDEX('INFORM mid2019'!$A$4:$AF$194, MATCH(B49,'INFORM mid2019'!$A$4:$A$194,0),32)*10</f>
        <v>39</v>
      </c>
      <c r="H49" s="48"/>
      <c r="I49" s="37"/>
      <c r="J49" s="38"/>
      <c r="K49" s="38"/>
      <c r="L49" s="41">
        <v>0</v>
      </c>
      <c r="M49" s="40">
        <v>2</v>
      </c>
      <c r="N49" s="40" t="s">
        <v>675</v>
      </c>
      <c r="O49" s="40">
        <v>2</v>
      </c>
      <c r="P49" s="38">
        <f t="shared" si="5"/>
        <v>44.444444444444443</v>
      </c>
      <c r="Q49" s="56" t="s">
        <v>677</v>
      </c>
      <c r="R49" s="40">
        <v>0</v>
      </c>
      <c r="S49" s="42">
        <f t="shared" si="6"/>
        <v>0</v>
      </c>
      <c r="T49" s="704">
        <v>0</v>
      </c>
      <c r="U49" s="710">
        <v>2</v>
      </c>
      <c r="V49" s="44">
        <f t="shared" si="7"/>
        <v>40</v>
      </c>
      <c r="W49" s="250">
        <f>INDEX('VAW Score'!$A$5:$H$167, MATCH(B49, 'VAW Score'!$A$5:$A$167, 0),8)</f>
        <v>28.888888888888889</v>
      </c>
      <c r="X49" s="44">
        <f t="shared" si="8"/>
        <v>34.444444444444443</v>
      </c>
      <c r="Y49" s="149">
        <f t="shared" si="4"/>
        <v>27.388888888888893</v>
      </c>
      <c r="Z49" s="623"/>
      <c r="AA49" s="637"/>
      <c r="AB49" s="617"/>
      <c r="AC49" s="631"/>
      <c r="AD49" s="631"/>
      <c r="AE49" s="641"/>
      <c r="AF49" s="637"/>
      <c r="AG49" s="637"/>
      <c r="AH49" s="617"/>
      <c r="AI49" s="617"/>
      <c r="AJ49" s="617"/>
      <c r="AK49" s="634"/>
      <c r="AL49" s="638"/>
      <c r="AM49" s="638"/>
      <c r="AN49" s="639"/>
      <c r="AO49" s="643"/>
      <c r="AP49" s="639"/>
      <c r="AQ49" s="639"/>
      <c r="AR49" s="639"/>
      <c r="AS49" s="620"/>
      <c r="AT49" s="643"/>
      <c r="AU49" s="643"/>
      <c r="AV49" s="643"/>
      <c r="AW49" s="643"/>
      <c r="AX49" s="112"/>
      <c r="AY49" s="112"/>
      <c r="AZ49" s="580"/>
    </row>
    <row r="50" spans="1:52" s="51" customFormat="1" ht="20.100000000000001" customHeight="1" x14ac:dyDescent="0.25">
      <c r="A50" s="33" t="s">
        <v>591</v>
      </c>
      <c r="B50" s="142" t="s">
        <v>18</v>
      </c>
      <c r="C50" s="129" t="s">
        <v>279</v>
      </c>
      <c r="D50" s="123" t="s">
        <v>279</v>
      </c>
      <c r="E50" s="604" t="s">
        <v>314</v>
      </c>
      <c r="F50" s="602">
        <v>6.8</v>
      </c>
      <c r="G50" s="602">
        <f>INDEX('INFORM mid2019'!$A$4:$AF$194, MATCH(B50,'INFORM mid2019'!$A$4:$A$194,0),32)*10</f>
        <v>68</v>
      </c>
      <c r="H50" s="36" t="s">
        <v>755</v>
      </c>
      <c r="I50" s="37" t="s">
        <v>757</v>
      </c>
      <c r="J50" s="601">
        <v>6.7</v>
      </c>
      <c r="K50" s="38">
        <v>67</v>
      </c>
      <c r="L50" s="41">
        <v>3</v>
      </c>
      <c r="M50" s="40">
        <v>2</v>
      </c>
      <c r="N50" s="40" t="s">
        <v>673</v>
      </c>
      <c r="O50" s="40">
        <v>0</v>
      </c>
      <c r="P50" s="38">
        <f t="shared" si="5"/>
        <v>55.555555555555557</v>
      </c>
      <c r="Q50" s="56" t="s">
        <v>677</v>
      </c>
      <c r="R50" s="40">
        <v>0</v>
      </c>
      <c r="S50" s="42">
        <f t="shared" si="6"/>
        <v>0</v>
      </c>
      <c r="T50" s="704">
        <v>8.33</v>
      </c>
      <c r="U50" s="710">
        <v>4.333333333333333</v>
      </c>
      <c r="V50" s="44">
        <f t="shared" si="7"/>
        <v>86.666666666666657</v>
      </c>
      <c r="W50" s="250">
        <f>INDEX('VAW Score'!$A$5:$H$167, MATCH(B50, 'VAW Score'!$A$5:$A$167, 0),8)</f>
        <v>61.333333333333336</v>
      </c>
      <c r="X50" s="44">
        <f t="shared" si="8"/>
        <v>74</v>
      </c>
      <c r="Y50" s="149">
        <f t="shared" si="4"/>
        <v>54.488555555555557</v>
      </c>
      <c r="Z50" s="623">
        <v>8000000</v>
      </c>
      <c r="AA50" s="623">
        <v>8300000</v>
      </c>
      <c r="AB50" s="617">
        <f>INDEX('20190701FTS'!$A$2:$E$32, MATCH(A50, '20190701FTS'!$A$2:$A$32, 0),3)</f>
        <v>1025442203</v>
      </c>
      <c r="AC50" s="624"/>
      <c r="AD50" s="647">
        <f>INDEX('20190701FTS'!$A$2:$E$32, MATCH(A50, '20190701FTS'!$A$2:$A$32, 0),4)+176700000</f>
        <v>458451858</v>
      </c>
      <c r="AE50" s="625">
        <f>AD50/AB50</f>
        <v>0.4470772283984103</v>
      </c>
      <c r="AF50" s="617">
        <v>60882811</v>
      </c>
      <c r="AG50" s="626">
        <f>(AD50+AF50)/AB50</f>
        <v>0.50644947855730105</v>
      </c>
      <c r="AH50" s="617"/>
      <c r="AI50" s="617"/>
      <c r="AJ50" s="617"/>
      <c r="AK50" s="618" t="s">
        <v>312</v>
      </c>
      <c r="AL50" s="619">
        <v>7000000</v>
      </c>
      <c r="AM50" s="619">
        <v>7000000</v>
      </c>
      <c r="AN50" s="620">
        <v>895000000</v>
      </c>
      <c r="AO50" s="620">
        <v>1177218620</v>
      </c>
      <c r="AP50" s="620">
        <v>648665334</v>
      </c>
      <c r="AQ50" s="621">
        <f>AP50/AO50</f>
        <v>0.55101518356887691</v>
      </c>
      <c r="AR50" s="620">
        <v>221570495</v>
      </c>
      <c r="AS50" s="620">
        <f>AP50+AR50</f>
        <v>870235829</v>
      </c>
      <c r="AT50" s="628">
        <f>AS50/AO50</f>
        <v>0.73923043198212413</v>
      </c>
      <c r="AU50" s="622">
        <v>71408744</v>
      </c>
      <c r="AV50" s="629">
        <v>60325515</v>
      </c>
      <c r="AW50" s="622">
        <f>AU50-AV50</f>
        <v>11083229</v>
      </c>
      <c r="AX50" s="205"/>
      <c r="AY50" s="205"/>
      <c r="AZ50" s="207"/>
    </row>
    <row r="51" spans="1:52" s="51" customFormat="1" ht="20.100000000000001" customHeight="1" x14ac:dyDescent="0.25">
      <c r="A51" s="53" t="s">
        <v>189</v>
      </c>
      <c r="B51" s="122" t="s">
        <v>126</v>
      </c>
      <c r="C51" s="129" t="s">
        <v>279</v>
      </c>
      <c r="D51" s="123" t="s">
        <v>280</v>
      </c>
      <c r="E51" s="218" t="s">
        <v>315</v>
      </c>
      <c r="F51" s="603">
        <v>2.9</v>
      </c>
      <c r="G51" s="602">
        <f>INDEX('INFORM mid2019'!$A$4:$AF$194, MATCH(B51,'INFORM mid2019'!$A$4:$A$194,0),32)*10</f>
        <v>29</v>
      </c>
      <c r="H51" s="48"/>
      <c r="I51" s="37"/>
      <c r="J51" s="38"/>
      <c r="K51" s="38"/>
      <c r="L51" s="41">
        <v>0</v>
      </c>
      <c r="M51" s="40">
        <v>0</v>
      </c>
      <c r="N51" s="40" t="s">
        <v>677</v>
      </c>
      <c r="O51" s="40">
        <v>0</v>
      </c>
      <c r="P51" s="38">
        <f t="shared" si="5"/>
        <v>0</v>
      </c>
      <c r="Q51" s="56" t="s">
        <v>677</v>
      </c>
      <c r="R51" s="40">
        <v>0</v>
      </c>
      <c r="S51" s="42">
        <f t="shared" si="6"/>
        <v>0</v>
      </c>
      <c r="T51" s="705">
        <v>0</v>
      </c>
      <c r="U51" s="710">
        <v>2</v>
      </c>
      <c r="V51" s="44">
        <f t="shared" si="7"/>
        <v>40</v>
      </c>
      <c r="W51" s="250">
        <f>INDEX('VAW Score'!$A$5:$H$167, MATCH(B51, 'VAW Score'!$A$5:$A$167, 0),8)</f>
        <v>22.666666666666668</v>
      </c>
      <c r="X51" s="44">
        <f t="shared" si="8"/>
        <v>31.333333333333336</v>
      </c>
      <c r="Y51" s="149">
        <f t="shared" si="4"/>
        <v>17.633333333333333</v>
      </c>
      <c r="Z51" s="623"/>
      <c r="AA51" s="630"/>
      <c r="AB51" s="617"/>
      <c r="AC51" s="624"/>
      <c r="AD51" s="624"/>
      <c r="AE51" s="632"/>
      <c r="AF51" s="630"/>
      <c r="AG51" s="630"/>
      <c r="AH51" s="633"/>
      <c r="AI51" s="633"/>
      <c r="AJ51" s="633"/>
      <c r="AK51" s="634"/>
      <c r="AL51" s="634"/>
      <c r="AM51" s="634"/>
      <c r="AN51" s="634"/>
      <c r="AO51" s="635"/>
      <c r="AP51" s="634"/>
      <c r="AQ51" s="634"/>
      <c r="AR51" s="634"/>
      <c r="AS51" s="620"/>
      <c r="AT51" s="635"/>
      <c r="AU51" s="635"/>
      <c r="AV51" s="635"/>
      <c r="AW51" s="635"/>
      <c r="AX51" s="112"/>
      <c r="AY51" s="112"/>
      <c r="AZ51" s="580"/>
    </row>
    <row r="52" spans="1:52" s="51" customFormat="1" ht="20.100000000000001" customHeight="1" x14ac:dyDescent="0.25">
      <c r="A52" s="53" t="s">
        <v>190</v>
      </c>
      <c r="B52" s="122" t="s">
        <v>19</v>
      </c>
      <c r="C52" s="129" t="s">
        <v>279</v>
      </c>
      <c r="D52" s="123" t="s">
        <v>280</v>
      </c>
      <c r="E52" s="218" t="s">
        <v>315</v>
      </c>
      <c r="F52" s="603">
        <v>4.0999999999999996</v>
      </c>
      <c r="G52" s="602">
        <f>INDEX('INFORM mid2019'!$A$4:$AF$194, MATCH(B52,'INFORM mid2019'!$A$4:$A$194,0),32)*10</f>
        <v>41</v>
      </c>
      <c r="H52" s="48"/>
      <c r="I52" s="37"/>
      <c r="J52" s="38"/>
      <c r="K52" s="38"/>
      <c r="L52" s="41">
        <v>0</v>
      </c>
      <c r="M52" s="40">
        <v>0</v>
      </c>
      <c r="N52" s="40" t="s">
        <v>677</v>
      </c>
      <c r="O52" s="40">
        <v>0</v>
      </c>
      <c r="P52" s="38">
        <f t="shared" si="5"/>
        <v>0</v>
      </c>
      <c r="Q52" s="56" t="s">
        <v>677</v>
      </c>
      <c r="R52" s="40">
        <v>0</v>
      </c>
      <c r="S52" s="42">
        <f t="shared" si="6"/>
        <v>0</v>
      </c>
      <c r="T52" s="705">
        <v>8.33</v>
      </c>
      <c r="U52" s="710">
        <v>3</v>
      </c>
      <c r="V52" s="44">
        <f t="shared" si="7"/>
        <v>60</v>
      </c>
      <c r="W52" s="250">
        <f>INDEX('VAW Score'!$A$5:$H$167, MATCH(B52, 'VAW Score'!$A$5:$A$167, 0),8)</f>
        <v>54.111111111111114</v>
      </c>
      <c r="X52" s="44">
        <f t="shared" si="8"/>
        <v>57.055555555555557</v>
      </c>
      <c r="Y52" s="149">
        <f t="shared" si="4"/>
        <v>27.038555555555558</v>
      </c>
      <c r="Z52" s="623"/>
      <c r="AA52" s="630"/>
      <c r="AB52" s="617"/>
      <c r="AC52" s="624"/>
      <c r="AD52" s="624"/>
      <c r="AE52" s="632"/>
      <c r="AF52" s="630"/>
      <c r="AG52" s="630"/>
      <c r="AH52" s="633"/>
      <c r="AI52" s="633"/>
      <c r="AJ52" s="633"/>
      <c r="AK52" s="634"/>
      <c r="AL52" s="634"/>
      <c r="AM52" s="634"/>
      <c r="AN52" s="634"/>
      <c r="AO52" s="635"/>
      <c r="AP52" s="634"/>
      <c r="AQ52" s="634"/>
      <c r="AR52" s="634"/>
      <c r="AS52" s="620"/>
      <c r="AT52" s="635"/>
      <c r="AU52" s="635"/>
      <c r="AV52" s="635"/>
      <c r="AW52" s="635"/>
      <c r="AX52" s="112"/>
      <c r="AY52" s="112"/>
      <c r="AZ52" s="580"/>
    </row>
    <row r="53" spans="1:52" s="51" customFormat="1" ht="20.100000000000001" customHeight="1" x14ac:dyDescent="0.25">
      <c r="A53" s="53" t="s">
        <v>191</v>
      </c>
      <c r="B53" s="122" t="s">
        <v>20</v>
      </c>
      <c r="C53" s="129" t="s">
        <v>279</v>
      </c>
      <c r="D53" s="123" t="s">
        <v>280</v>
      </c>
      <c r="E53" s="218" t="s">
        <v>315</v>
      </c>
      <c r="F53" s="603">
        <v>3.9</v>
      </c>
      <c r="G53" s="602">
        <f>INDEX('INFORM mid2019'!$A$4:$AF$194, MATCH(B53,'INFORM mid2019'!$A$4:$A$194,0),32)*10</f>
        <v>39</v>
      </c>
      <c r="H53" s="48"/>
      <c r="I53" s="37"/>
      <c r="J53" s="38"/>
      <c r="K53" s="38"/>
      <c r="L53" s="41">
        <v>0</v>
      </c>
      <c r="M53" s="40">
        <v>0</v>
      </c>
      <c r="N53" s="40" t="s">
        <v>677</v>
      </c>
      <c r="O53" s="40">
        <v>0</v>
      </c>
      <c r="P53" s="38">
        <f t="shared" si="5"/>
        <v>0</v>
      </c>
      <c r="Q53" s="56" t="s">
        <v>677</v>
      </c>
      <c r="R53" s="40">
        <v>0</v>
      </c>
      <c r="S53" s="42">
        <f t="shared" si="6"/>
        <v>0</v>
      </c>
      <c r="T53" s="705">
        <v>0</v>
      </c>
      <c r="U53" s="710">
        <v>1.6666666666666667</v>
      </c>
      <c r="V53" s="44">
        <f t="shared" si="7"/>
        <v>33.333333333333336</v>
      </c>
      <c r="W53" s="250">
        <f>INDEX('VAW Score'!$A$5:$H$167, MATCH(B53, 'VAW Score'!$A$5:$A$167, 0),8)</f>
        <v>22.333333333333332</v>
      </c>
      <c r="X53" s="44">
        <f t="shared" si="8"/>
        <v>27.833333333333336</v>
      </c>
      <c r="Y53" s="149">
        <f t="shared" si="4"/>
        <v>22.283333333333335</v>
      </c>
      <c r="Z53" s="623"/>
      <c r="AA53" s="630"/>
      <c r="AB53" s="617"/>
      <c r="AC53" s="624"/>
      <c r="AD53" s="624"/>
      <c r="AE53" s="632"/>
      <c r="AF53" s="630"/>
      <c r="AG53" s="630"/>
      <c r="AH53" s="633"/>
      <c r="AI53" s="633"/>
      <c r="AJ53" s="633"/>
      <c r="AK53" s="634"/>
      <c r="AL53" s="634"/>
      <c r="AM53" s="634"/>
      <c r="AN53" s="634"/>
      <c r="AO53" s="635"/>
      <c r="AP53" s="634"/>
      <c r="AQ53" s="634"/>
      <c r="AR53" s="634"/>
      <c r="AS53" s="620"/>
      <c r="AT53" s="635"/>
      <c r="AU53" s="635"/>
      <c r="AV53" s="635"/>
      <c r="AW53" s="635"/>
      <c r="AX53" s="112"/>
      <c r="AY53" s="112"/>
      <c r="AZ53" s="580"/>
    </row>
    <row r="54" spans="1:52" s="51" customFormat="1" ht="20.100000000000001" customHeight="1" x14ac:dyDescent="0.25">
      <c r="A54" s="53" t="s">
        <v>192</v>
      </c>
      <c r="B54" s="122" t="s">
        <v>63</v>
      </c>
      <c r="C54" s="129" t="s">
        <v>279</v>
      </c>
      <c r="D54" s="123" t="s">
        <v>280</v>
      </c>
      <c r="E54" s="218" t="s">
        <v>315</v>
      </c>
      <c r="F54" s="603">
        <v>3.9</v>
      </c>
      <c r="G54" s="602">
        <f>INDEX('INFORM mid2019'!$A$4:$AF$194, MATCH(B54,'INFORM mid2019'!$A$4:$A$194,0),32)*10</f>
        <v>39</v>
      </c>
      <c r="H54" s="48"/>
      <c r="I54" s="37"/>
      <c r="J54" s="38"/>
      <c r="K54" s="38"/>
      <c r="L54" s="41">
        <v>0</v>
      </c>
      <c r="M54" s="40">
        <v>0</v>
      </c>
      <c r="N54" s="40" t="s">
        <v>677</v>
      </c>
      <c r="O54" s="40">
        <v>0</v>
      </c>
      <c r="P54" s="38">
        <f t="shared" si="5"/>
        <v>0</v>
      </c>
      <c r="Q54" s="56" t="s">
        <v>677</v>
      </c>
      <c r="R54" s="40">
        <v>0</v>
      </c>
      <c r="S54" s="42">
        <f t="shared" si="6"/>
        <v>0</v>
      </c>
      <c r="T54" s="705">
        <v>8.33</v>
      </c>
      <c r="U54" s="710">
        <v>2</v>
      </c>
      <c r="V54" s="44">
        <f t="shared" si="7"/>
        <v>40</v>
      </c>
      <c r="W54" s="250">
        <f>INDEX('VAW Score'!$A$5:$H$167, MATCH(B54, 'VAW Score'!$A$5:$A$167, 0),8)</f>
        <v>28</v>
      </c>
      <c r="X54" s="44">
        <f t="shared" si="8"/>
        <v>34</v>
      </c>
      <c r="Y54" s="149">
        <f t="shared" si="4"/>
        <v>23.733000000000001</v>
      </c>
      <c r="Z54" s="623"/>
      <c r="AA54" s="630"/>
      <c r="AB54" s="617"/>
      <c r="AC54" s="624"/>
      <c r="AD54" s="624"/>
      <c r="AE54" s="632"/>
      <c r="AF54" s="630"/>
      <c r="AG54" s="630"/>
      <c r="AH54" s="633"/>
      <c r="AI54" s="633"/>
      <c r="AJ54" s="633"/>
      <c r="AK54" s="634"/>
      <c r="AL54" s="634"/>
      <c r="AM54" s="634"/>
      <c r="AN54" s="634"/>
      <c r="AO54" s="635"/>
      <c r="AP54" s="634"/>
      <c r="AQ54" s="634"/>
      <c r="AR54" s="634"/>
      <c r="AS54" s="620"/>
      <c r="AT54" s="635"/>
      <c r="AU54" s="635"/>
      <c r="AV54" s="635"/>
      <c r="AW54" s="635"/>
      <c r="AX54" s="112"/>
      <c r="AY54" s="112"/>
      <c r="AZ54" s="580"/>
    </row>
    <row r="55" spans="1:52" s="51" customFormat="1" ht="20.100000000000001" customHeight="1" x14ac:dyDescent="0.25">
      <c r="A55" s="53" t="s">
        <v>193</v>
      </c>
      <c r="B55" s="122" t="s">
        <v>21</v>
      </c>
      <c r="C55" s="129" t="s">
        <v>279</v>
      </c>
      <c r="D55" s="123" t="s">
        <v>280</v>
      </c>
      <c r="E55" s="218" t="s">
        <v>315</v>
      </c>
      <c r="F55" s="603">
        <v>3.5</v>
      </c>
      <c r="G55" s="602">
        <f>INDEX('INFORM mid2019'!$A$4:$AF$194, MATCH(B55,'INFORM mid2019'!$A$4:$A$194,0),32)*10</f>
        <v>35</v>
      </c>
      <c r="H55" s="48"/>
      <c r="I55" s="37"/>
      <c r="J55" s="38"/>
      <c r="K55" s="38"/>
      <c r="L55" s="41">
        <v>0</v>
      </c>
      <c r="M55" s="40">
        <v>0</v>
      </c>
      <c r="N55" s="40" t="s">
        <v>677</v>
      </c>
      <c r="O55" s="40">
        <v>0</v>
      </c>
      <c r="P55" s="38">
        <f t="shared" si="5"/>
        <v>0</v>
      </c>
      <c r="Q55" s="56" t="s">
        <v>677</v>
      </c>
      <c r="R55" s="40">
        <v>0</v>
      </c>
      <c r="S55" s="42">
        <f t="shared" si="6"/>
        <v>0</v>
      </c>
      <c r="T55" s="705">
        <v>0</v>
      </c>
      <c r="U55" s="710">
        <v>2.5</v>
      </c>
      <c r="V55" s="44">
        <f t="shared" si="7"/>
        <v>50</v>
      </c>
      <c r="W55" s="250">
        <f>INDEX('VAW Score'!$A$5:$H$167, MATCH(B55, 'VAW Score'!$A$5:$A$167, 0),8)</f>
        <v>25.444444444444443</v>
      </c>
      <c r="X55" s="44">
        <f t="shared" si="8"/>
        <v>37.722222222222221</v>
      </c>
      <c r="Y55" s="149">
        <f t="shared" si="4"/>
        <v>21.272222222222222</v>
      </c>
      <c r="Z55" s="623"/>
      <c r="AA55" s="630"/>
      <c r="AB55" s="617"/>
      <c r="AC55" s="631"/>
      <c r="AD55" s="631"/>
      <c r="AE55" s="632"/>
      <c r="AF55" s="630"/>
      <c r="AG55" s="630"/>
      <c r="AH55" s="633"/>
      <c r="AI55" s="633"/>
      <c r="AJ55" s="633"/>
      <c r="AK55" s="634"/>
      <c r="AL55" s="634"/>
      <c r="AM55" s="634"/>
      <c r="AN55" s="634"/>
      <c r="AO55" s="635"/>
      <c r="AP55" s="634"/>
      <c r="AQ55" s="634"/>
      <c r="AR55" s="634"/>
      <c r="AS55" s="620"/>
      <c r="AT55" s="635"/>
      <c r="AU55" s="635"/>
      <c r="AV55" s="635"/>
      <c r="AW55" s="635"/>
      <c r="AX55" s="112"/>
      <c r="AY55" s="112"/>
      <c r="AZ55" s="580"/>
    </row>
    <row r="56" spans="1:52" s="51" customFormat="1" ht="20.100000000000001" customHeight="1" x14ac:dyDescent="0.25">
      <c r="A56" s="53" t="s">
        <v>194</v>
      </c>
      <c r="B56" s="122" t="s">
        <v>114</v>
      </c>
      <c r="C56" s="129" t="s">
        <v>279</v>
      </c>
      <c r="D56" s="123" t="s">
        <v>280</v>
      </c>
      <c r="E56" s="218" t="s">
        <v>315</v>
      </c>
      <c r="F56" s="603">
        <v>5.8</v>
      </c>
      <c r="G56" s="602">
        <f>INDEX('INFORM mid2019'!$A$4:$AF$194, MATCH(B56,'INFORM mid2019'!$A$4:$A$194,0),32)*10</f>
        <v>58</v>
      </c>
      <c r="H56" s="48"/>
      <c r="I56" s="37"/>
      <c r="J56" s="38"/>
      <c r="K56" s="38"/>
      <c r="L56" s="41">
        <v>3</v>
      </c>
      <c r="M56" s="40">
        <v>0</v>
      </c>
      <c r="N56" s="40" t="s">
        <v>677</v>
      </c>
      <c r="O56" s="40">
        <v>0</v>
      </c>
      <c r="P56" s="38">
        <f t="shared" si="5"/>
        <v>33.333333333333329</v>
      </c>
      <c r="Q56" s="56" t="s">
        <v>677</v>
      </c>
      <c r="R56" s="40">
        <v>0</v>
      </c>
      <c r="S56" s="42">
        <f t="shared" si="6"/>
        <v>0</v>
      </c>
      <c r="T56" s="705">
        <v>16.670000000000002</v>
      </c>
      <c r="U56" s="710">
        <v>2.6666666666666665</v>
      </c>
      <c r="V56" s="44">
        <f t="shared" si="7"/>
        <v>53.333333333333329</v>
      </c>
      <c r="W56" s="250">
        <f>INDEX('VAW Score'!$A$5:$H$167, MATCH(B56, 'VAW Score'!$A$5:$A$167, 0),8)</f>
        <v>24.111111111111114</v>
      </c>
      <c r="X56" s="44">
        <f t="shared" si="8"/>
        <v>38.722222222222221</v>
      </c>
      <c r="Y56" s="149">
        <f t="shared" si="4"/>
        <v>37.872555555555557</v>
      </c>
      <c r="Z56" s="623"/>
      <c r="AA56" s="630"/>
      <c r="AB56" s="617"/>
      <c r="AC56" s="624"/>
      <c r="AD56" s="624"/>
      <c r="AE56" s="632"/>
      <c r="AF56" s="630"/>
      <c r="AG56" s="630"/>
      <c r="AH56" s="633"/>
      <c r="AI56" s="633"/>
      <c r="AJ56" s="633"/>
      <c r="AK56" s="634"/>
      <c r="AL56" s="634"/>
      <c r="AM56" s="634"/>
      <c r="AN56" s="634"/>
      <c r="AO56" s="635"/>
      <c r="AP56" s="634"/>
      <c r="AQ56" s="634"/>
      <c r="AR56" s="634"/>
      <c r="AS56" s="620"/>
      <c r="AT56" s="635"/>
      <c r="AU56" s="635"/>
      <c r="AV56" s="635"/>
      <c r="AW56" s="635"/>
      <c r="AX56" s="112"/>
      <c r="AY56" s="112"/>
      <c r="AZ56" s="580"/>
    </row>
    <row r="57" spans="1:52" s="51" customFormat="1" ht="20.100000000000001" customHeight="1" x14ac:dyDescent="0.25">
      <c r="A57" s="53" t="s">
        <v>195</v>
      </c>
      <c r="B57" s="122" t="s">
        <v>22</v>
      </c>
      <c r="C57" s="129" t="s">
        <v>279</v>
      </c>
      <c r="D57" s="123" t="s">
        <v>280</v>
      </c>
      <c r="E57" s="218" t="s">
        <v>315</v>
      </c>
      <c r="F57" s="603">
        <v>4.8</v>
      </c>
      <c r="G57" s="602">
        <f>INDEX('INFORM mid2019'!$A$4:$AF$194, MATCH(B57,'INFORM mid2019'!$A$4:$A$194,0),32)*10</f>
        <v>48</v>
      </c>
      <c r="H57" s="48"/>
      <c r="I57" s="37"/>
      <c r="J57" s="38"/>
      <c r="K57" s="38"/>
      <c r="L57" s="41">
        <v>0</v>
      </c>
      <c r="M57" s="40">
        <v>2</v>
      </c>
      <c r="N57" s="40" t="s">
        <v>675</v>
      </c>
      <c r="O57" s="40">
        <v>2</v>
      </c>
      <c r="P57" s="38">
        <f t="shared" si="5"/>
        <v>44.444444444444443</v>
      </c>
      <c r="Q57" s="56" t="s">
        <v>677</v>
      </c>
      <c r="R57" s="40">
        <v>0</v>
      </c>
      <c r="S57" s="42">
        <f t="shared" si="6"/>
        <v>0</v>
      </c>
      <c r="T57" s="705">
        <v>16.670000000000002</v>
      </c>
      <c r="U57" s="710">
        <v>3</v>
      </c>
      <c r="V57" s="44">
        <f t="shared" si="7"/>
        <v>60</v>
      </c>
      <c r="W57" s="250">
        <f>INDEX('VAW Score'!$A$5:$H$167, MATCH(B57, 'VAW Score'!$A$5:$A$167, 0),8)</f>
        <v>41.888888888888886</v>
      </c>
      <c r="X57" s="44">
        <f t="shared" si="8"/>
        <v>50.944444444444443</v>
      </c>
      <c r="Y57" s="149">
        <f t="shared" si="4"/>
        <v>35.205888888888893</v>
      </c>
      <c r="Z57" s="623"/>
      <c r="AA57" s="630"/>
      <c r="AB57" s="617"/>
      <c r="AC57" s="624"/>
      <c r="AD57" s="624"/>
      <c r="AE57" s="632"/>
      <c r="AF57" s="630"/>
      <c r="AG57" s="630"/>
      <c r="AH57" s="633"/>
      <c r="AI57" s="633"/>
      <c r="AJ57" s="633"/>
      <c r="AK57" s="634"/>
      <c r="AL57" s="634"/>
      <c r="AM57" s="634"/>
      <c r="AN57" s="634"/>
      <c r="AO57" s="635"/>
      <c r="AP57" s="634"/>
      <c r="AQ57" s="634"/>
      <c r="AR57" s="634"/>
      <c r="AS57" s="620"/>
      <c r="AT57" s="635"/>
      <c r="AU57" s="635"/>
      <c r="AV57" s="635"/>
      <c r="AW57" s="635"/>
      <c r="AX57" s="112"/>
      <c r="AY57" s="112"/>
      <c r="AZ57" s="580"/>
    </row>
    <row r="58" spans="1:52" s="47" customFormat="1" ht="20.100000000000001" customHeight="1" x14ac:dyDescent="0.25">
      <c r="A58" s="53" t="s">
        <v>196</v>
      </c>
      <c r="B58" s="122" t="s">
        <v>23</v>
      </c>
      <c r="C58" s="129" t="s">
        <v>279</v>
      </c>
      <c r="D58" s="123" t="s">
        <v>280</v>
      </c>
      <c r="E58" s="218" t="s">
        <v>315</v>
      </c>
      <c r="F58" s="603">
        <v>4</v>
      </c>
      <c r="G58" s="602">
        <f>INDEX('INFORM mid2019'!$A$4:$AF$194, MATCH(B58,'INFORM mid2019'!$A$4:$A$194,0),32)*10</f>
        <v>40</v>
      </c>
      <c r="H58" s="48"/>
      <c r="I58" s="37"/>
      <c r="J58" s="38"/>
      <c r="K58" s="38"/>
      <c r="L58" s="41">
        <v>0</v>
      </c>
      <c r="M58" s="40">
        <v>0</v>
      </c>
      <c r="N58" s="40" t="s">
        <v>677</v>
      </c>
      <c r="O58" s="40">
        <v>0</v>
      </c>
      <c r="P58" s="38">
        <f t="shared" si="5"/>
        <v>0</v>
      </c>
      <c r="Q58" s="56" t="s">
        <v>677</v>
      </c>
      <c r="R58" s="40">
        <v>0</v>
      </c>
      <c r="S58" s="42">
        <f t="shared" si="6"/>
        <v>0</v>
      </c>
      <c r="T58" s="705">
        <v>8.33</v>
      </c>
      <c r="U58" s="710">
        <v>1</v>
      </c>
      <c r="V58" s="44">
        <f t="shared" si="7"/>
        <v>20</v>
      </c>
      <c r="W58" s="250">
        <f>INDEX('VAW Score'!$A$5:$H$167, MATCH(B58, 'VAW Score'!$A$5:$A$167, 0),8)</f>
        <v>25.222222222222218</v>
      </c>
      <c r="X58" s="44">
        <f t="shared" si="8"/>
        <v>22.611111111111107</v>
      </c>
      <c r="Y58" s="149">
        <f t="shared" si="4"/>
        <v>23.094111111111111</v>
      </c>
      <c r="Z58" s="623"/>
      <c r="AA58" s="630"/>
      <c r="AB58" s="617"/>
      <c r="AC58" s="624"/>
      <c r="AD58" s="624"/>
      <c r="AE58" s="632"/>
      <c r="AF58" s="630"/>
      <c r="AG58" s="630"/>
      <c r="AH58" s="633"/>
      <c r="AI58" s="633"/>
      <c r="AJ58" s="633"/>
      <c r="AK58" s="634"/>
      <c r="AL58" s="634"/>
      <c r="AM58" s="634"/>
      <c r="AN58" s="634"/>
      <c r="AO58" s="635"/>
      <c r="AP58" s="634"/>
      <c r="AQ58" s="634"/>
      <c r="AR58" s="634"/>
      <c r="AS58" s="620"/>
      <c r="AT58" s="635"/>
      <c r="AU58" s="635"/>
      <c r="AV58" s="635"/>
      <c r="AW58" s="635"/>
      <c r="AX58" s="112"/>
      <c r="AY58" s="112"/>
      <c r="AZ58" s="580"/>
    </row>
    <row r="59" spans="1:52" s="51" customFormat="1" ht="20.100000000000001" customHeight="1" x14ac:dyDescent="0.25">
      <c r="A59" s="53" t="s">
        <v>197</v>
      </c>
      <c r="B59" s="122" t="s">
        <v>144</v>
      </c>
      <c r="C59" s="129" t="s">
        <v>279</v>
      </c>
      <c r="D59" s="123" t="s">
        <v>280</v>
      </c>
      <c r="E59" s="218" t="s">
        <v>315</v>
      </c>
      <c r="F59" s="603">
        <v>3.2</v>
      </c>
      <c r="G59" s="602">
        <f>INDEX('INFORM mid2019'!$A$4:$AF$194, MATCH(B59,'INFORM mid2019'!$A$4:$A$194,0),32)*10</f>
        <v>32</v>
      </c>
      <c r="H59" s="48"/>
      <c r="I59" s="37"/>
      <c r="J59" s="38"/>
      <c r="K59" s="38"/>
      <c r="L59" s="41">
        <v>0</v>
      </c>
      <c r="M59" s="40">
        <v>0</v>
      </c>
      <c r="N59" s="40" t="s">
        <v>677</v>
      </c>
      <c r="O59" s="40">
        <v>0</v>
      </c>
      <c r="P59" s="38">
        <f t="shared" si="5"/>
        <v>0</v>
      </c>
      <c r="Q59" s="56" t="s">
        <v>677</v>
      </c>
      <c r="R59" s="40">
        <v>0</v>
      </c>
      <c r="S59" s="42">
        <f t="shared" si="6"/>
        <v>0</v>
      </c>
      <c r="T59" s="705">
        <v>0</v>
      </c>
      <c r="U59" s="710">
        <v>2</v>
      </c>
      <c r="V59" s="44">
        <f t="shared" si="7"/>
        <v>40</v>
      </c>
      <c r="W59" s="250">
        <v>26.1</v>
      </c>
      <c r="X59" s="44">
        <f t="shared" si="8"/>
        <v>33.049999999999997</v>
      </c>
      <c r="Y59" s="149">
        <f t="shared" si="4"/>
        <v>19.305</v>
      </c>
      <c r="Z59" s="623"/>
      <c r="AA59" s="630"/>
      <c r="AB59" s="617"/>
      <c r="AC59" s="624"/>
      <c r="AD59" s="624"/>
      <c r="AE59" s="632"/>
      <c r="AF59" s="630"/>
      <c r="AG59" s="630"/>
      <c r="AH59" s="633"/>
      <c r="AI59" s="633"/>
      <c r="AJ59" s="633"/>
      <c r="AK59" s="634"/>
      <c r="AL59" s="634"/>
      <c r="AM59" s="634"/>
      <c r="AN59" s="634"/>
      <c r="AO59" s="635"/>
      <c r="AP59" s="634"/>
      <c r="AQ59" s="634"/>
      <c r="AR59" s="634"/>
      <c r="AS59" s="620"/>
      <c r="AT59" s="635"/>
      <c r="AU59" s="635"/>
      <c r="AV59" s="635"/>
      <c r="AW59" s="635"/>
      <c r="AX59" s="112"/>
      <c r="AY59" s="112"/>
      <c r="AZ59" s="580"/>
    </row>
    <row r="60" spans="1:52" s="51" customFormat="1" ht="20.100000000000001" customHeight="1" x14ac:dyDescent="0.25">
      <c r="A60" s="138" t="s">
        <v>198</v>
      </c>
      <c r="B60" s="142" t="s">
        <v>115</v>
      </c>
      <c r="C60" s="129" t="s">
        <v>314</v>
      </c>
      <c r="D60" s="123" t="s">
        <v>279</v>
      </c>
      <c r="E60" s="604" t="s">
        <v>314</v>
      </c>
      <c r="F60" s="604">
        <v>6.6</v>
      </c>
      <c r="G60" s="602">
        <f>INDEX('INFORM mid2019'!$A$4:$AF$194, MATCH(B60,'INFORM mid2019'!$A$4:$A$194,0),32)*10</f>
        <v>66</v>
      </c>
      <c r="H60" s="119" t="s">
        <v>754</v>
      </c>
      <c r="I60" s="141" t="s">
        <v>758</v>
      </c>
      <c r="J60" s="124">
        <v>10</v>
      </c>
      <c r="K60" s="124">
        <v>100</v>
      </c>
      <c r="L60" s="142">
        <v>3</v>
      </c>
      <c r="M60" s="129">
        <v>2</v>
      </c>
      <c r="N60" s="129" t="s">
        <v>675</v>
      </c>
      <c r="O60" s="129">
        <v>2</v>
      </c>
      <c r="P60" s="124">
        <f t="shared" si="5"/>
        <v>77.777777777777771</v>
      </c>
      <c r="Q60" s="122" t="s">
        <v>677</v>
      </c>
      <c r="R60" s="40">
        <v>0</v>
      </c>
      <c r="S60" s="42">
        <f t="shared" si="6"/>
        <v>0</v>
      </c>
      <c r="T60" s="706">
        <v>25</v>
      </c>
      <c r="U60" s="710">
        <v>2</v>
      </c>
      <c r="V60" s="128">
        <f t="shared" si="7"/>
        <v>40</v>
      </c>
      <c r="W60" s="250">
        <f>INDEX('VAW Score'!$A$5:$H$167, MATCH(B60, 'VAW Score'!$A$5:$A$167, 0),8)</f>
        <v>40.333333333333336</v>
      </c>
      <c r="X60" s="128">
        <f t="shared" si="8"/>
        <v>40.166666666666671</v>
      </c>
      <c r="Y60" s="149">
        <f t="shared" si="4"/>
        <v>57.294444444444444</v>
      </c>
      <c r="Z60" s="623">
        <v>2600000</v>
      </c>
      <c r="AA60" s="623">
        <v>1300000</v>
      </c>
      <c r="AB60" s="617">
        <f>INDEX('20190701FTS'!$A$2:$E$32, MATCH(A60, '20190701FTS'!$A$2:$A$32, 0),3)</f>
        <v>126207627</v>
      </c>
      <c r="AC60" s="624"/>
      <c r="AD60" s="617">
        <f>INDEX('20190701FTS'!$A$2:$E$32, MATCH(A60, '20190701FTS'!$A$2:$A$32, 0),4)</f>
        <v>20579542</v>
      </c>
      <c r="AE60" s="625">
        <f>AD60/AB60</f>
        <v>0.16306100105978541</v>
      </c>
      <c r="AF60" s="617">
        <v>16762930</v>
      </c>
      <c r="AG60" s="626">
        <f>(AD60+AF60)/AB60</f>
        <v>0.29588126238995049</v>
      </c>
      <c r="AH60" s="617"/>
      <c r="AI60" s="617"/>
      <c r="AJ60" s="617"/>
      <c r="AK60" s="618" t="s">
        <v>312</v>
      </c>
      <c r="AL60" s="619"/>
      <c r="AM60" s="619"/>
      <c r="AN60" s="620">
        <v>252200142</v>
      </c>
      <c r="AO60" s="620">
        <v>252200142</v>
      </c>
      <c r="AP60" s="620">
        <v>32224753</v>
      </c>
      <c r="AQ60" s="621">
        <f>AP60/AO60</f>
        <v>0.12777452361624761</v>
      </c>
      <c r="AR60" s="620">
        <v>44148202</v>
      </c>
      <c r="AS60" s="620">
        <f>AP60+AR60</f>
        <v>76372955</v>
      </c>
      <c r="AT60" s="621">
        <f>AS60/AO60</f>
        <v>0.30282677239729705</v>
      </c>
      <c r="AU60" s="620">
        <v>0</v>
      </c>
      <c r="AV60" s="620">
        <v>0</v>
      </c>
      <c r="AW60" s="622">
        <f>AU60-AV60</f>
        <v>0</v>
      </c>
      <c r="AX60" s="583"/>
      <c r="AY60" s="583"/>
      <c r="AZ60" s="584"/>
    </row>
    <row r="61" spans="1:52" s="51" customFormat="1" ht="20.100000000000001" customHeight="1" x14ac:dyDescent="0.25">
      <c r="A61" s="53" t="s">
        <v>199</v>
      </c>
      <c r="B61" s="122" t="s">
        <v>116</v>
      </c>
      <c r="C61" s="129" t="s">
        <v>280</v>
      </c>
      <c r="D61" s="123" t="s">
        <v>280</v>
      </c>
      <c r="E61" s="218" t="s">
        <v>315</v>
      </c>
      <c r="F61" s="603">
        <v>5</v>
      </c>
      <c r="G61" s="602">
        <f>INDEX('INFORM mid2019'!$A$4:$AF$194, MATCH(B61,'INFORM mid2019'!$A$4:$A$194,0),32)*10</f>
        <v>50</v>
      </c>
      <c r="H61" s="48"/>
      <c r="I61" s="37"/>
      <c r="J61" s="38"/>
      <c r="K61" s="38"/>
      <c r="L61" s="41">
        <v>2</v>
      </c>
      <c r="M61" s="40">
        <v>0</v>
      </c>
      <c r="N61" s="40" t="s">
        <v>677</v>
      </c>
      <c r="O61" s="40">
        <v>2</v>
      </c>
      <c r="P61" s="38">
        <f t="shared" si="5"/>
        <v>44.444444444444443</v>
      </c>
      <c r="Q61" s="56" t="s">
        <v>677</v>
      </c>
      <c r="R61" s="40">
        <v>0</v>
      </c>
      <c r="S61" s="42">
        <f t="shared" si="6"/>
        <v>0</v>
      </c>
      <c r="T61" s="705">
        <v>16.670000000000002</v>
      </c>
      <c r="U61" s="710">
        <v>3.3333333333333335</v>
      </c>
      <c r="V61" s="44">
        <f t="shared" si="7"/>
        <v>66.666666666666671</v>
      </c>
      <c r="W61" s="250">
        <f>INDEX('VAW Score'!$A$5:$H$167, MATCH(B61, 'VAW Score'!$A$5:$A$167, 0),8)</f>
        <v>6.7777777777777786</v>
      </c>
      <c r="X61" s="44">
        <f t="shared" si="8"/>
        <v>36.722222222222229</v>
      </c>
      <c r="Y61" s="149">
        <f t="shared" si="4"/>
        <v>34.783666666666669</v>
      </c>
      <c r="Z61" s="623"/>
      <c r="AA61" s="630"/>
      <c r="AB61" s="617"/>
      <c r="AC61" s="624"/>
      <c r="AD61" s="624"/>
      <c r="AE61" s="644"/>
      <c r="AF61" s="640"/>
      <c r="AG61" s="640"/>
      <c r="AH61" s="617"/>
      <c r="AI61" s="617"/>
      <c r="AJ61" s="617"/>
      <c r="AK61" s="634"/>
      <c r="AL61" s="634"/>
      <c r="AM61" s="634"/>
      <c r="AN61" s="634"/>
      <c r="AO61" s="622"/>
      <c r="AP61" s="622"/>
      <c r="AQ61" s="635"/>
      <c r="AR61" s="622"/>
      <c r="AS61" s="620"/>
      <c r="AT61" s="635"/>
      <c r="AU61" s="622"/>
      <c r="AV61" s="622"/>
      <c r="AW61" s="622"/>
      <c r="AX61" s="579">
        <v>31006327</v>
      </c>
      <c r="AY61" s="579">
        <v>3338443</v>
      </c>
      <c r="AZ61" s="582">
        <v>0.10766973463190271</v>
      </c>
    </row>
    <row r="62" spans="1:52" s="51" customFormat="1" ht="20.100000000000001" customHeight="1" x14ac:dyDescent="0.25">
      <c r="A62" s="53" t="s">
        <v>200</v>
      </c>
      <c r="B62" s="122" t="s">
        <v>64</v>
      </c>
      <c r="C62" s="129" t="s">
        <v>279</v>
      </c>
      <c r="D62" s="123" t="s">
        <v>280</v>
      </c>
      <c r="E62" s="218" t="s">
        <v>315</v>
      </c>
      <c r="F62" s="603">
        <v>5.4</v>
      </c>
      <c r="G62" s="602">
        <f>INDEX('INFORM mid2019'!$A$4:$AF$194, MATCH(B62,'INFORM mid2019'!$A$4:$A$194,0),32)*10</f>
        <v>54</v>
      </c>
      <c r="H62" s="48"/>
      <c r="I62" s="37"/>
      <c r="J62" s="38"/>
      <c r="K62" s="38"/>
      <c r="L62" s="41">
        <v>0</v>
      </c>
      <c r="M62" s="40">
        <v>0</v>
      </c>
      <c r="N62" s="40" t="s">
        <v>677</v>
      </c>
      <c r="O62" s="40">
        <v>0</v>
      </c>
      <c r="P62" s="38">
        <f t="shared" si="5"/>
        <v>0</v>
      </c>
      <c r="Q62" s="56" t="s">
        <v>669</v>
      </c>
      <c r="R62" s="40">
        <f>INDEX('UCDP 2018'!$B$2:$C$36, MATCH(A62,'UCDP 2018'!$B$2:$B$36,0), 2)</f>
        <v>1</v>
      </c>
      <c r="S62" s="42">
        <f t="shared" si="6"/>
        <v>50</v>
      </c>
      <c r="T62" s="705">
        <v>8.33</v>
      </c>
      <c r="U62" s="710">
        <v>3.3333333333333335</v>
      </c>
      <c r="V62" s="44">
        <f t="shared" si="7"/>
        <v>66.666666666666671</v>
      </c>
      <c r="W62" s="250">
        <f>INDEX('VAW Score'!$A$5:$H$167, MATCH(B62, 'VAW Score'!$A$5:$A$167, 0),8)</f>
        <v>28</v>
      </c>
      <c r="X62" s="44">
        <f t="shared" si="8"/>
        <v>47.333333333333336</v>
      </c>
      <c r="Y62" s="149">
        <f t="shared" si="4"/>
        <v>37.566333333333333</v>
      </c>
      <c r="Z62" s="623"/>
      <c r="AA62" s="630"/>
      <c r="AB62" s="617"/>
      <c r="AC62" s="624"/>
      <c r="AD62" s="624"/>
      <c r="AE62" s="632"/>
      <c r="AF62" s="630"/>
      <c r="AG62" s="630"/>
      <c r="AH62" s="633"/>
      <c r="AI62" s="633"/>
      <c r="AJ62" s="633"/>
      <c r="AK62" s="634"/>
      <c r="AL62" s="634"/>
      <c r="AM62" s="634"/>
      <c r="AN62" s="634"/>
      <c r="AO62" s="635"/>
      <c r="AP62" s="634"/>
      <c r="AQ62" s="634"/>
      <c r="AR62" s="634"/>
      <c r="AS62" s="620"/>
      <c r="AT62" s="635"/>
      <c r="AU62" s="635"/>
      <c r="AV62" s="635"/>
      <c r="AW62" s="635"/>
      <c r="AX62" s="112"/>
      <c r="AY62" s="112"/>
      <c r="AZ62" s="580"/>
    </row>
    <row r="63" spans="1:52" s="47" customFormat="1" ht="20.100000000000001" customHeight="1" x14ac:dyDescent="0.25">
      <c r="A63" s="53" t="s">
        <v>201</v>
      </c>
      <c r="B63" s="122" t="s">
        <v>65</v>
      </c>
      <c r="C63" s="129" t="s">
        <v>279</v>
      </c>
      <c r="D63" s="123" t="s">
        <v>279</v>
      </c>
      <c r="E63" s="218" t="s">
        <v>315</v>
      </c>
      <c r="F63" s="603">
        <v>4.7</v>
      </c>
      <c r="G63" s="602">
        <f>INDEX('INFORM mid2019'!$A$4:$AF$194, MATCH(B63,'INFORM mid2019'!$A$4:$A$194,0),32)*10</f>
        <v>47</v>
      </c>
      <c r="H63" s="48"/>
      <c r="I63" s="37"/>
      <c r="J63" s="38"/>
      <c r="K63" s="38"/>
      <c r="L63" s="41">
        <v>0</v>
      </c>
      <c r="M63" s="40">
        <v>0</v>
      </c>
      <c r="N63" s="40" t="s">
        <v>677</v>
      </c>
      <c r="O63" s="40">
        <v>0</v>
      </c>
      <c r="P63" s="38">
        <f t="shared" si="5"/>
        <v>0</v>
      </c>
      <c r="Q63" s="56" t="s">
        <v>669</v>
      </c>
      <c r="R63" s="40">
        <f>INDEX('UCDP 2018'!$B$2:$C$36, MATCH(A63,'UCDP 2018'!$B$2:$B$36,0), 2)</f>
        <v>1</v>
      </c>
      <c r="S63" s="42">
        <f t="shared" si="6"/>
        <v>50</v>
      </c>
      <c r="T63" s="705">
        <v>8.33</v>
      </c>
      <c r="U63" s="710">
        <v>3</v>
      </c>
      <c r="V63" s="44">
        <f t="shared" si="7"/>
        <v>60</v>
      </c>
      <c r="W63" s="250">
        <f>INDEX('VAW Score'!$A$5:$H$167, MATCH(B63, 'VAW Score'!$A$5:$A$167, 0),8)</f>
        <v>28</v>
      </c>
      <c r="X63" s="44">
        <f t="shared" si="8"/>
        <v>44</v>
      </c>
      <c r="Y63" s="149">
        <f t="shared" si="4"/>
        <v>33.732999999999997</v>
      </c>
      <c r="Z63" s="623"/>
      <c r="AA63" s="630"/>
      <c r="AB63" s="617"/>
      <c r="AC63" s="624"/>
      <c r="AD63" s="624"/>
      <c r="AE63" s="632"/>
      <c r="AF63" s="630"/>
      <c r="AG63" s="630"/>
      <c r="AH63" s="633"/>
      <c r="AI63" s="633"/>
      <c r="AJ63" s="633"/>
      <c r="AK63" s="634"/>
      <c r="AL63" s="634"/>
      <c r="AM63" s="634"/>
      <c r="AN63" s="634"/>
      <c r="AO63" s="635"/>
      <c r="AP63" s="634"/>
      <c r="AQ63" s="634"/>
      <c r="AR63" s="634"/>
      <c r="AS63" s="620"/>
      <c r="AT63" s="635"/>
      <c r="AU63" s="635"/>
      <c r="AV63" s="635"/>
      <c r="AW63" s="635"/>
      <c r="AX63" s="112"/>
      <c r="AY63" s="112"/>
      <c r="AZ63" s="580"/>
    </row>
    <row r="64" spans="1:52" s="47" customFormat="1" ht="20.100000000000001" customHeight="1" x14ac:dyDescent="0.25">
      <c r="A64" s="53" t="s">
        <v>202</v>
      </c>
      <c r="B64" s="122" t="s">
        <v>66</v>
      </c>
      <c r="C64" s="129" t="s">
        <v>279</v>
      </c>
      <c r="D64" s="123" t="s">
        <v>280</v>
      </c>
      <c r="E64" s="218" t="s">
        <v>315</v>
      </c>
      <c r="F64" s="603">
        <v>5</v>
      </c>
      <c r="G64" s="602">
        <f>INDEX('INFORM mid2019'!$A$4:$AF$194, MATCH(B64,'INFORM mid2019'!$A$4:$A$194,0),32)*10</f>
        <v>50</v>
      </c>
      <c r="H64" s="48"/>
      <c r="I64" s="37"/>
      <c r="J64" s="38"/>
      <c r="K64" s="38"/>
      <c r="L64" s="41">
        <v>0</v>
      </c>
      <c r="M64" s="40">
        <v>0</v>
      </c>
      <c r="N64" s="40" t="s">
        <v>677</v>
      </c>
      <c r="O64" s="40">
        <v>0</v>
      </c>
      <c r="P64" s="38">
        <f t="shared" si="5"/>
        <v>0</v>
      </c>
      <c r="Q64" s="56" t="s">
        <v>669</v>
      </c>
      <c r="R64" s="40">
        <f>INDEX('UCDP 2018'!$B$2:$C$36, MATCH(A64,'UCDP 2018'!$B$2:$B$36,0), 2)</f>
        <v>1</v>
      </c>
      <c r="S64" s="42">
        <f t="shared" si="6"/>
        <v>50</v>
      </c>
      <c r="T64" s="705">
        <v>8.33</v>
      </c>
      <c r="U64" s="710">
        <v>4</v>
      </c>
      <c r="V64" s="44">
        <f t="shared" si="7"/>
        <v>80</v>
      </c>
      <c r="W64" s="250">
        <f>INDEX('VAW Score'!$A$5:$H$167, MATCH(B64, 'VAW Score'!$A$5:$A$167, 0),8)</f>
        <v>21</v>
      </c>
      <c r="X64" s="44">
        <f t="shared" si="8"/>
        <v>50.5</v>
      </c>
      <c r="Y64" s="149">
        <f t="shared" si="4"/>
        <v>35.882999999999996</v>
      </c>
      <c r="Z64" s="623"/>
      <c r="AA64" s="630"/>
      <c r="AB64" s="617"/>
      <c r="AC64" s="624"/>
      <c r="AD64" s="624"/>
      <c r="AE64" s="632"/>
      <c r="AF64" s="630"/>
      <c r="AG64" s="630"/>
      <c r="AH64" s="633"/>
      <c r="AI64" s="633"/>
      <c r="AJ64" s="633"/>
      <c r="AK64" s="634"/>
      <c r="AL64" s="634"/>
      <c r="AM64" s="634"/>
      <c r="AN64" s="634"/>
      <c r="AO64" s="635"/>
      <c r="AP64" s="634"/>
      <c r="AQ64" s="634"/>
      <c r="AR64" s="634"/>
      <c r="AS64" s="620"/>
      <c r="AT64" s="635"/>
      <c r="AU64" s="635"/>
      <c r="AV64" s="635"/>
      <c r="AW64" s="635"/>
      <c r="AX64" s="112"/>
      <c r="AY64" s="112"/>
      <c r="AZ64" s="580"/>
    </row>
    <row r="65" spans="1:52" s="51" customFormat="1" ht="20.100000000000001" customHeight="1" x14ac:dyDescent="0.25">
      <c r="A65" s="33" t="s">
        <v>553</v>
      </c>
      <c r="B65" s="142" t="s">
        <v>67</v>
      </c>
      <c r="C65" s="129" t="s">
        <v>279</v>
      </c>
      <c r="D65" s="123" t="s">
        <v>279</v>
      </c>
      <c r="E65" s="604" t="s">
        <v>314</v>
      </c>
      <c r="F65" s="602">
        <v>7.1</v>
      </c>
      <c r="G65" s="602">
        <f>INDEX('INFORM mid2019'!$A$4:$AF$194, MATCH(B65,'INFORM mid2019'!$A$4:$A$194,0),32)*10</f>
        <v>71</v>
      </c>
      <c r="H65" s="48"/>
      <c r="I65" s="37"/>
      <c r="J65" s="38"/>
      <c r="K65" s="38"/>
      <c r="L65" s="41">
        <v>0</v>
      </c>
      <c r="M65" s="40">
        <v>2</v>
      </c>
      <c r="N65" s="40" t="s">
        <v>675</v>
      </c>
      <c r="O65" s="40">
        <v>2</v>
      </c>
      <c r="P65" s="38">
        <f t="shared" si="5"/>
        <v>44.444444444444443</v>
      </c>
      <c r="Q65" s="56" t="s">
        <v>669</v>
      </c>
      <c r="R65" s="40">
        <f>INDEX('UCDP 2018'!$B$2:$C$36, MATCH(A65,'UCDP 2018'!$B$2:$B$36,0), 2)</f>
        <v>1</v>
      </c>
      <c r="S65" s="42">
        <f t="shared" si="6"/>
        <v>50</v>
      </c>
      <c r="T65" s="704">
        <v>8.33</v>
      </c>
      <c r="U65" s="710">
        <v>4.666666666666667</v>
      </c>
      <c r="V65" s="44">
        <f t="shared" si="7"/>
        <v>93.333333333333343</v>
      </c>
      <c r="W65" s="250">
        <f>INDEX('VAW Score'!$A$5:$H$167, MATCH(B65, 'VAW Score'!$A$5:$A$167, 0),8)</f>
        <v>40.555555555555557</v>
      </c>
      <c r="X65" s="44">
        <f t="shared" si="8"/>
        <v>66.944444444444457</v>
      </c>
      <c r="Y65" s="149">
        <f t="shared" si="4"/>
        <v>52.471888888888884</v>
      </c>
      <c r="Z65" s="623">
        <v>6700000</v>
      </c>
      <c r="AA65" s="623">
        <v>1800000</v>
      </c>
      <c r="AB65" s="617">
        <f>INDEX('20190701FTS'!$A$2:$E$32, MATCH(A65, '20190701FTS'!$A$2:$A$32, 0),3)</f>
        <v>701154139</v>
      </c>
      <c r="AC65" s="624"/>
      <c r="AD65" s="617">
        <f>INDEX('20190701FTS'!$A$2:$E$32, MATCH(A65, '20190701FTS'!$A$2:$A$32, 0),4)</f>
        <v>208254049</v>
      </c>
      <c r="AE65" s="625">
        <f>AD65/AB65</f>
        <v>0.29701607309487765</v>
      </c>
      <c r="AF65" s="617">
        <v>95676783</v>
      </c>
      <c r="AG65" s="626">
        <f>(AD65+AF65)/AB65</f>
        <v>0.43347220688659444</v>
      </c>
      <c r="AH65" s="617"/>
      <c r="AI65" s="617"/>
      <c r="AJ65" s="617"/>
      <c r="AK65" s="618" t="s">
        <v>278</v>
      </c>
      <c r="AL65" s="619">
        <v>8700000</v>
      </c>
      <c r="AM65" s="619">
        <v>3400000</v>
      </c>
      <c r="AN65" s="620">
        <v>550200000</v>
      </c>
      <c r="AO65" s="620">
        <v>568745625</v>
      </c>
      <c r="AP65" s="620">
        <v>502803275</v>
      </c>
      <c r="AQ65" s="621">
        <f>AP65/AO65</f>
        <v>0.88405651472044289</v>
      </c>
      <c r="AR65" s="620">
        <v>554787386</v>
      </c>
      <c r="AS65" s="620">
        <f>AP65+AR65</f>
        <v>1057590661</v>
      </c>
      <c r="AT65" s="628">
        <f>AS65/AO65</f>
        <v>1.8595143672533745</v>
      </c>
      <c r="AU65" s="629">
        <v>48719927</v>
      </c>
      <c r="AV65" s="629">
        <v>36590938</v>
      </c>
      <c r="AW65" s="622">
        <f>AU65-AV65</f>
        <v>12128989</v>
      </c>
      <c r="AX65" s="205"/>
      <c r="AY65" s="205"/>
      <c r="AZ65" s="207"/>
    </row>
    <row r="66" spans="1:52" s="51" customFormat="1" ht="20.100000000000001" customHeight="1" x14ac:dyDescent="0.25">
      <c r="A66" s="53" t="s">
        <v>203</v>
      </c>
      <c r="B66" s="122" t="s">
        <v>68</v>
      </c>
      <c r="C66" s="129" t="s">
        <v>279</v>
      </c>
      <c r="D66" s="123" t="s">
        <v>280</v>
      </c>
      <c r="E66" s="218" t="s">
        <v>315</v>
      </c>
      <c r="F66" s="603">
        <v>2.5</v>
      </c>
      <c r="G66" s="602">
        <f>INDEX('INFORM mid2019'!$A$4:$AF$194, MATCH(B66,'INFORM mid2019'!$A$4:$A$194,0),32)*10</f>
        <v>25</v>
      </c>
      <c r="H66" s="48"/>
      <c r="I66" s="37"/>
      <c r="J66" s="38"/>
      <c r="K66" s="38"/>
      <c r="L66" s="41">
        <v>0</v>
      </c>
      <c r="M66" s="40">
        <v>0</v>
      </c>
      <c r="N66" s="40" t="s">
        <v>677</v>
      </c>
      <c r="O66" s="40">
        <v>0</v>
      </c>
      <c r="P66" s="38">
        <f t="shared" si="5"/>
        <v>0</v>
      </c>
      <c r="Q66" s="56" t="s">
        <v>669</v>
      </c>
      <c r="R66" s="40">
        <f>INDEX('UCDP 2018'!$B$2:$C$36, MATCH(A66,'UCDP 2018'!$B$2:$B$36,0), 2)</f>
        <v>1</v>
      </c>
      <c r="S66" s="42">
        <f t="shared" si="6"/>
        <v>50</v>
      </c>
      <c r="T66" s="705">
        <v>33.33</v>
      </c>
      <c r="U66" s="710">
        <v>3.67</v>
      </c>
      <c r="V66" s="44">
        <f t="shared" si="7"/>
        <v>73.400000000000006</v>
      </c>
      <c r="W66" s="250">
        <f>INDEX('VAW Score'!$A$5:$H$167, MATCH(B66, 'VAW Score'!$A$5:$A$167, 0),8)</f>
        <v>2.7777777777777781</v>
      </c>
      <c r="X66" s="44">
        <f t="shared" si="8"/>
        <v>38.088888888888889</v>
      </c>
      <c r="Y66" s="149">
        <f t="shared" si="4"/>
        <v>24.641888888888889</v>
      </c>
      <c r="Z66" s="623"/>
      <c r="AA66" s="630"/>
      <c r="AB66" s="617"/>
      <c r="AC66" s="624"/>
      <c r="AD66" s="624"/>
      <c r="AE66" s="632"/>
      <c r="AF66" s="630"/>
      <c r="AG66" s="630"/>
      <c r="AH66" s="633"/>
      <c r="AI66" s="633"/>
      <c r="AJ66" s="633"/>
      <c r="AK66" s="634"/>
      <c r="AL66" s="634"/>
      <c r="AM66" s="634"/>
      <c r="AN66" s="634"/>
      <c r="AO66" s="635"/>
      <c r="AP66" s="634"/>
      <c r="AQ66" s="634"/>
      <c r="AR66" s="634"/>
      <c r="AS66" s="620"/>
      <c r="AT66" s="635"/>
      <c r="AU66" s="635"/>
      <c r="AV66" s="635"/>
      <c r="AW66" s="635"/>
      <c r="AX66" s="112"/>
      <c r="AY66" s="112"/>
      <c r="AZ66" s="580"/>
    </row>
    <row r="67" spans="1:52" s="47" customFormat="1" ht="19.5" customHeight="1" x14ac:dyDescent="0.25">
      <c r="A67" s="53" t="s">
        <v>204</v>
      </c>
      <c r="B67" s="122" t="s">
        <v>117</v>
      </c>
      <c r="C67" s="129" t="s">
        <v>279</v>
      </c>
      <c r="D67" s="123" t="s">
        <v>280</v>
      </c>
      <c r="E67" s="218" t="s">
        <v>315</v>
      </c>
      <c r="F67" s="603">
        <v>2.7</v>
      </c>
      <c r="G67" s="602">
        <f>INDEX('INFORM mid2019'!$A$4:$AF$194, MATCH(B67,'INFORM mid2019'!$A$4:$A$194,0),32)*10</f>
        <v>27</v>
      </c>
      <c r="H67" s="48"/>
      <c r="I67" s="37"/>
      <c r="J67" s="38"/>
      <c r="K67" s="38"/>
      <c r="L67" s="41">
        <v>0</v>
      </c>
      <c r="M67" s="40">
        <v>0</v>
      </c>
      <c r="N67" s="40" t="s">
        <v>677</v>
      </c>
      <c r="O67" s="40">
        <v>0</v>
      </c>
      <c r="P67" s="38">
        <f t="shared" si="5"/>
        <v>0</v>
      </c>
      <c r="Q67" s="56" t="s">
        <v>677</v>
      </c>
      <c r="R67" s="40">
        <v>0</v>
      </c>
      <c r="S67" s="42">
        <f t="shared" si="6"/>
        <v>0</v>
      </c>
      <c r="T67" s="705">
        <v>0</v>
      </c>
      <c r="U67" s="710">
        <v>2.5</v>
      </c>
      <c r="V67" s="44">
        <f t="shared" si="7"/>
        <v>50</v>
      </c>
      <c r="W67" s="250">
        <f>INDEX('VAW Score'!$A$5:$H$167, MATCH(B67, 'VAW Score'!$A$5:$A$167, 0),8)</f>
        <v>16.222222222222221</v>
      </c>
      <c r="X67" s="44">
        <f t="shared" si="8"/>
        <v>33.111111111111114</v>
      </c>
      <c r="Y67" s="149">
        <f t="shared" si="4"/>
        <v>16.81111111111111</v>
      </c>
      <c r="Z67" s="623"/>
      <c r="AA67" s="630"/>
      <c r="AB67" s="617"/>
      <c r="AC67" s="624"/>
      <c r="AD67" s="624"/>
      <c r="AE67" s="632"/>
      <c r="AF67" s="630"/>
      <c r="AG67" s="630"/>
      <c r="AH67" s="633"/>
      <c r="AI67" s="633"/>
      <c r="AJ67" s="633"/>
      <c r="AK67" s="634"/>
      <c r="AL67" s="634"/>
      <c r="AM67" s="634"/>
      <c r="AN67" s="634"/>
      <c r="AO67" s="635"/>
      <c r="AP67" s="634"/>
      <c r="AQ67" s="634"/>
      <c r="AR67" s="634"/>
      <c r="AS67" s="620"/>
      <c r="AT67" s="635"/>
      <c r="AU67" s="635"/>
      <c r="AV67" s="635"/>
      <c r="AW67" s="635"/>
      <c r="AX67" s="112"/>
      <c r="AY67" s="112"/>
      <c r="AZ67" s="580"/>
    </row>
    <row r="68" spans="1:52" s="51" customFormat="1" ht="20.100000000000001" customHeight="1" x14ac:dyDescent="0.25">
      <c r="A68" s="33" t="s">
        <v>369</v>
      </c>
      <c r="B68" s="142" t="s">
        <v>69</v>
      </c>
      <c r="C68" s="129" t="s">
        <v>279</v>
      </c>
      <c r="D68" s="123" t="s">
        <v>280</v>
      </c>
      <c r="E68" s="218" t="s">
        <v>315</v>
      </c>
      <c r="F68" s="603">
        <v>4.4000000000000004</v>
      </c>
      <c r="G68" s="602">
        <f>INDEX('INFORM mid2019'!$A$4:$AF$194, MATCH(B68,'INFORM mid2019'!$A$4:$A$194,0),32)*10</f>
        <v>44</v>
      </c>
      <c r="H68" s="48"/>
      <c r="I68" s="37"/>
      <c r="J68" s="38"/>
      <c r="K68" s="38"/>
      <c r="L68" s="41">
        <v>0</v>
      </c>
      <c r="M68" s="40">
        <v>0</v>
      </c>
      <c r="N68" s="40" t="s">
        <v>677</v>
      </c>
      <c r="O68" s="40">
        <v>0</v>
      </c>
      <c r="P68" s="38">
        <f t="shared" ref="P68:P99" si="9">(L68+M68+O68)*(100/9)</f>
        <v>0</v>
      </c>
      <c r="Q68" s="41" t="s">
        <v>677</v>
      </c>
      <c r="R68" s="40">
        <v>0</v>
      </c>
      <c r="S68" s="42">
        <f t="shared" ref="S68:S99" si="10">IF(R68=2,100, IF(R68=1,50,IF(R68=0,0)))</f>
        <v>0</v>
      </c>
      <c r="T68" s="704">
        <v>0</v>
      </c>
      <c r="U68" s="710">
        <v>2.3333333333333335</v>
      </c>
      <c r="V68" s="44">
        <f t="shared" ref="V68:V99" si="11">U68*20</f>
        <v>46.666666666666671</v>
      </c>
      <c r="W68" s="250">
        <f>INDEX('VAW Score'!$A$5:$H$167, MATCH(B68, 'VAW Score'!$A$5:$A$167, 0),8)</f>
        <v>33.111111111111114</v>
      </c>
      <c r="X68" s="44">
        <f t="shared" ref="X68:X99" si="12">(V68+W68)/2</f>
        <v>39.888888888888893</v>
      </c>
      <c r="Y68" s="149">
        <f t="shared" si="4"/>
        <v>25.988888888888891</v>
      </c>
      <c r="Z68" s="623"/>
      <c r="AA68" s="650"/>
      <c r="AB68" s="617"/>
      <c r="AC68" s="631"/>
      <c r="AD68" s="631"/>
      <c r="AE68" s="651"/>
      <c r="AF68" s="650"/>
      <c r="AG68" s="650"/>
      <c r="AH68" s="650"/>
      <c r="AI68" s="650"/>
      <c r="AJ68" s="617"/>
      <c r="AK68" s="618" t="s">
        <v>317</v>
      </c>
      <c r="AL68" s="618"/>
      <c r="AM68" s="618"/>
      <c r="AN68" s="652">
        <v>1043346938</v>
      </c>
      <c r="AO68" s="652">
        <v>1043346938</v>
      </c>
      <c r="AP68" s="655">
        <v>506533879.30585843</v>
      </c>
      <c r="AQ68" s="654">
        <f>AP68/AO68</f>
        <v>0.48548940036843086</v>
      </c>
      <c r="AR68" s="655"/>
      <c r="AS68" s="620">
        <f>AP68+AR68</f>
        <v>506533879.30585843</v>
      </c>
      <c r="AT68" s="654">
        <f>AS68/AO68</f>
        <v>0.48548940036843086</v>
      </c>
      <c r="AU68" s="655">
        <v>7603881</v>
      </c>
      <c r="AV68" s="655">
        <v>9053095</v>
      </c>
      <c r="AW68" s="622">
        <f>AU68-AV68</f>
        <v>-1449214</v>
      </c>
      <c r="AX68" s="581"/>
      <c r="AY68" s="581"/>
      <c r="AZ68" s="582"/>
    </row>
    <row r="69" spans="1:52" s="47" customFormat="1" ht="20.100000000000001" customHeight="1" x14ac:dyDescent="0.25">
      <c r="A69" s="53" t="s">
        <v>205</v>
      </c>
      <c r="B69" s="122" t="s">
        <v>70</v>
      </c>
      <c r="C69" s="129" t="s">
        <v>279</v>
      </c>
      <c r="D69" s="123" t="s">
        <v>280</v>
      </c>
      <c r="E69" s="218" t="s">
        <v>315</v>
      </c>
      <c r="F69" s="603">
        <v>2</v>
      </c>
      <c r="G69" s="602">
        <f>INDEX('INFORM mid2019'!$A$4:$AF$194, MATCH(B69,'INFORM mid2019'!$A$4:$A$194,0),32)*10</f>
        <v>20</v>
      </c>
      <c r="H69" s="48"/>
      <c r="I69" s="37"/>
      <c r="J69" s="38"/>
      <c r="K69" s="38"/>
      <c r="L69" s="41">
        <v>0</v>
      </c>
      <c r="M69" s="40">
        <v>0</v>
      </c>
      <c r="N69" s="40" t="s">
        <v>677</v>
      </c>
      <c r="O69" s="40">
        <v>0</v>
      </c>
      <c r="P69" s="38">
        <f t="shared" si="9"/>
        <v>0</v>
      </c>
      <c r="Q69" s="56" t="s">
        <v>677</v>
      </c>
      <c r="R69" s="40">
        <v>0</v>
      </c>
      <c r="S69" s="42">
        <f t="shared" si="10"/>
        <v>0</v>
      </c>
      <c r="T69" s="705">
        <v>0</v>
      </c>
      <c r="U69" s="710">
        <v>2.6666666666666665</v>
      </c>
      <c r="V69" s="44">
        <f t="shared" si="11"/>
        <v>53.333333333333329</v>
      </c>
      <c r="W69" s="250">
        <f>INDEX('VAW Score'!$A$5:$H$167, MATCH(B69, 'VAW Score'!$A$5:$A$167, 0),8)</f>
        <v>13.111111111111109</v>
      </c>
      <c r="X69" s="44">
        <f t="shared" si="12"/>
        <v>33.222222222222221</v>
      </c>
      <c r="Y69" s="149">
        <f t="shared" ref="Y69:Y132" si="13">(G69*5+K69+P69+S69+T69+X69)/10</f>
        <v>13.322222222222223</v>
      </c>
      <c r="Z69" s="623"/>
      <c r="AA69" s="630"/>
      <c r="AB69" s="617"/>
      <c r="AC69" s="631"/>
      <c r="AD69" s="631"/>
      <c r="AE69" s="632"/>
      <c r="AF69" s="630"/>
      <c r="AG69" s="630"/>
      <c r="AH69" s="633"/>
      <c r="AI69" s="633"/>
      <c r="AJ69" s="633"/>
      <c r="AK69" s="634"/>
      <c r="AL69" s="634"/>
      <c r="AM69" s="634"/>
      <c r="AN69" s="634"/>
      <c r="AO69" s="635"/>
      <c r="AP69" s="634"/>
      <c r="AQ69" s="634"/>
      <c r="AR69" s="634"/>
      <c r="AS69" s="620"/>
      <c r="AT69" s="635"/>
      <c r="AU69" s="635"/>
      <c r="AV69" s="635"/>
      <c r="AW69" s="635"/>
      <c r="AX69" s="112"/>
      <c r="AY69" s="112"/>
      <c r="AZ69" s="580"/>
    </row>
    <row r="70" spans="1:52" s="51" customFormat="1" ht="20.100000000000001" customHeight="1" x14ac:dyDescent="0.25">
      <c r="A70" s="33" t="s">
        <v>541</v>
      </c>
      <c r="B70" s="142" t="s">
        <v>24</v>
      </c>
      <c r="C70" s="129" t="s">
        <v>279</v>
      </c>
      <c r="D70" s="123" t="s">
        <v>314</v>
      </c>
      <c r="E70" s="218" t="s">
        <v>315</v>
      </c>
      <c r="F70" s="603">
        <v>6</v>
      </c>
      <c r="G70" s="602">
        <f>INDEX('INFORM mid2019'!$A$4:$AF$194, MATCH(B70,'INFORM mid2019'!$A$4:$A$194,0),32)*10</f>
        <v>60</v>
      </c>
      <c r="H70" s="48" t="s">
        <v>755</v>
      </c>
      <c r="I70" s="37" t="s">
        <v>757</v>
      </c>
      <c r="J70" s="601">
        <v>6.7</v>
      </c>
      <c r="K70" s="38">
        <v>67</v>
      </c>
      <c r="L70" s="41">
        <v>3</v>
      </c>
      <c r="M70" s="40">
        <v>2</v>
      </c>
      <c r="N70" s="40" t="s">
        <v>675</v>
      </c>
      <c r="O70" s="40">
        <v>0</v>
      </c>
      <c r="P70" s="38">
        <f t="shared" si="9"/>
        <v>55.555555555555557</v>
      </c>
      <c r="Q70" s="41" t="s">
        <v>669</v>
      </c>
      <c r="R70" s="40">
        <f>INDEX('UCDP 2018'!$B$2:$C$36, MATCH(A70,'UCDP 2018'!$B$2:$B$36,0), 2)</f>
        <v>1</v>
      </c>
      <c r="S70" s="42">
        <f t="shared" si="10"/>
        <v>50</v>
      </c>
      <c r="T70" s="704">
        <v>8.33</v>
      </c>
      <c r="U70" s="710">
        <v>3.6666666666666665</v>
      </c>
      <c r="V70" s="44">
        <f t="shared" si="11"/>
        <v>73.333333333333329</v>
      </c>
      <c r="W70" s="250">
        <f>INDEX('VAW Score'!$A$5:$H$167, MATCH(B70, 'VAW Score'!$A$5:$A$167, 0),8)</f>
        <v>44.333333333333336</v>
      </c>
      <c r="X70" s="44">
        <f t="shared" si="12"/>
        <v>58.833333333333329</v>
      </c>
      <c r="Y70" s="149">
        <f t="shared" si="13"/>
        <v>53.971888888888884</v>
      </c>
      <c r="Z70" s="623"/>
      <c r="AA70" s="617"/>
      <c r="AB70" s="617"/>
      <c r="AC70" s="624"/>
      <c r="AD70" s="624"/>
      <c r="AE70" s="625"/>
      <c r="AF70" s="617"/>
      <c r="AG70" s="617"/>
      <c r="AH70" s="617"/>
      <c r="AI70" s="617"/>
      <c r="AJ70" s="617"/>
      <c r="AK70" s="618"/>
      <c r="AL70" s="618"/>
      <c r="AM70" s="618"/>
      <c r="AN70" s="620"/>
      <c r="AO70" s="621"/>
      <c r="AP70" s="620"/>
      <c r="AQ70" s="620"/>
      <c r="AR70" s="620"/>
      <c r="AS70" s="620"/>
      <c r="AT70" s="621"/>
      <c r="AU70" s="621"/>
      <c r="AV70" s="621"/>
      <c r="AW70" s="621"/>
      <c r="AX70" s="585"/>
      <c r="AY70" s="585"/>
      <c r="AZ70" s="586"/>
    </row>
    <row r="71" spans="1:52" s="47" customFormat="1" ht="20.100000000000001" customHeight="1" x14ac:dyDescent="0.25">
      <c r="A71" s="53" t="s">
        <v>206</v>
      </c>
      <c r="B71" s="122" t="s">
        <v>127</v>
      </c>
      <c r="C71" s="129" t="s">
        <v>279</v>
      </c>
      <c r="D71" s="123" t="s">
        <v>314</v>
      </c>
      <c r="E71" s="218" t="s">
        <v>315</v>
      </c>
      <c r="F71" s="603">
        <v>3.6</v>
      </c>
      <c r="G71" s="602">
        <f>INDEX('INFORM mid2019'!$A$4:$AF$194, MATCH(B71,'INFORM mid2019'!$A$4:$A$194,0),32)*10</f>
        <v>36</v>
      </c>
      <c r="H71" s="48"/>
      <c r="I71" s="37"/>
      <c r="J71" s="38"/>
      <c r="K71" s="38"/>
      <c r="L71" s="41">
        <v>0</v>
      </c>
      <c r="M71" s="40">
        <v>0</v>
      </c>
      <c r="N71" s="40" t="s">
        <v>677</v>
      </c>
      <c r="O71" s="40">
        <v>0</v>
      </c>
      <c r="P71" s="38">
        <f t="shared" si="9"/>
        <v>0</v>
      </c>
      <c r="Q71" s="56" t="s">
        <v>677</v>
      </c>
      <c r="R71" s="40">
        <v>0</v>
      </c>
      <c r="S71" s="42">
        <f t="shared" si="10"/>
        <v>0</v>
      </c>
      <c r="T71" s="705">
        <v>0</v>
      </c>
      <c r="U71" s="710">
        <v>1</v>
      </c>
      <c r="V71" s="44">
        <f t="shared" si="11"/>
        <v>20</v>
      </c>
      <c r="W71" s="250">
        <v>26.1</v>
      </c>
      <c r="X71" s="44">
        <f t="shared" si="12"/>
        <v>23.05</v>
      </c>
      <c r="Y71" s="149">
        <f t="shared" si="13"/>
        <v>20.305</v>
      </c>
      <c r="Z71" s="623"/>
      <c r="AA71" s="630"/>
      <c r="AB71" s="617"/>
      <c r="AC71" s="624"/>
      <c r="AD71" s="624"/>
      <c r="AE71" s="632"/>
      <c r="AF71" s="630"/>
      <c r="AG71" s="630"/>
      <c r="AH71" s="633"/>
      <c r="AI71" s="633"/>
      <c r="AJ71" s="633"/>
      <c r="AK71" s="634"/>
      <c r="AL71" s="634"/>
      <c r="AM71" s="634"/>
      <c r="AN71" s="634"/>
      <c r="AO71" s="635"/>
      <c r="AP71" s="634"/>
      <c r="AQ71" s="634"/>
      <c r="AR71" s="634"/>
      <c r="AS71" s="620"/>
      <c r="AT71" s="635"/>
      <c r="AU71" s="635"/>
      <c r="AV71" s="635"/>
      <c r="AW71" s="635"/>
      <c r="AX71" s="112"/>
      <c r="AY71" s="112"/>
      <c r="AZ71" s="580"/>
    </row>
    <row r="72" spans="1:52" s="51" customFormat="1" ht="20.100000000000001" customHeight="1" x14ac:dyDescent="0.25">
      <c r="A72" s="33" t="s">
        <v>676</v>
      </c>
      <c r="B72" s="142" t="s">
        <v>71</v>
      </c>
      <c r="C72" s="129" t="s">
        <v>279</v>
      </c>
      <c r="D72" s="123" t="s">
        <v>279</v>
      </c>
      <c r="E72" s="604" t="s">
        <v>314</v>
      </c>
      <c r="F72" s="602">
        <v>5.0999999999999996</v>
      </c>
      <c r="G72" s="602">
        <f>INDEX('INFORM mid2019'!$A$4:$AF$194, MATCH(B72,'INFORM mid2019'!$A$4:$A$194,0),32)*10</f>
        <v>51</v>
      </c>
      <c r="H72" s="48"/>
      <c r="I72" s="37"/>
      <c r="J72" s="38"/>
      <c r="K72" s="38"/>
      <c r="L72" s="41">
        <v>0</v>
      </c>
      <c r="M72" s="40">
        <v>2</v>
      </c>
      <c r="N72" s="40" t="s">
        <v>673</v>
      </c>
      <c r="O72" s="40">
        <v>0</v>
      </c>
      <c r="P72" s="38">
        <f t="shared" si="9"/>
        <v>22.222222222222221</v>
      </c>
      <c r="Q72" s="41" t="s">
        <v>677</v>
      </c>
      <c r="R72" s="40">
        <v>0</v>
      </c>
      <c r="S72" s="42">
        <f t="shared" si="10"/>
        <v>0</v>
      </c>
      <c r="T72" s="704">
        <v>0</v>
      </c>
      <c r="U72" s="710">
        <v>5</v>
      </c>
      <c r="V72" s="44">
        <f t="shared" si="11"/>
        <v>100</v>
      </c>
      <c r="W72" s="250">
        <f>INDEX('VAW Score'!$A$5:$H$167, MATCH(B72, 'VAW Score'!$A$5:$A$167, 0),8)</f>
        <v>26.555555555555554</v>
      </c>
      <c r="X72" s="44">
        <f t="shared" si="12"/>
        <v>63.277777777777779</v>
      </c>
      <c r="Y72" s="149">
        <f t="shared" si="13"/>
        <v>34.049999999999997</v>
      </c>
      <c r="Z72" s="623">
        <v>10900000</v>
      </c>
      <c r="AA72" s="623">
        <v>3800000</v>
      </c>
      <c r="AB72" s="617">
        <f>INDEX('20190701FTS'!$A$2:$E$32, MATCH(A72, '20190701FTS'!$A$2:$A$32, 0),3)</f>
        <v>120345890</v>
      </c>
      <c r="AC72" s="624"/>
      <c r="AD72" s="617">
        <f>INDEX('20190701FTS'!$A$2:$E$32, MATCH(A72, '20190701FTS'!$A$2:$A$32, 0),4)</f>
        <v>19658626</v>
      </c>
      <c r="AE72" s="625">
        <f>AD72/AB72</f>
        <v>0.16335103758009517</v>
      </c>
      <c r="AF72" s="617">
        <v>4359103</v>
      </c>
      <c r="AG72" s="626">
        <f>(AD72+AF72)/AB72</f>
        <v>0.19957249059357157</v>
      </c>
      <c r="AH72" s="617"/>
      <c r="AI72" s="617"/>
      <c r="AJ72" s="617"/>
      <c r="AK72" s="618" t="s">
        <v>313</v>
      </c>
      <c r="AL72" s="619">
        <v>18000000</v>
      </c>
      <c r="AM72" s="619">
        <v>13000000</v>
      </c>
      <c r="AN72" s="620">
        <v>114000000</v>
      </c>
      <c r="AO72" s="653"/>
      <c r="AP72" s="620"/>
      <c r="AQ72" s="620"/>
      <c r="AR72" s="620"/>
      <c r="AS72" s="620"/>
      <c r="AT72" s="628"/>
      <c r="AU72" s="628"/>
      <c r="AV72" s="628"/>
      <c r="AW72" s="628"/>
      <c r="AX72" s="205"/>
      <c r="AY72" s="205"/>
      <c r="AZ72" s="207"/>
    </row>
    <row r="73" spans="1:52" s="51" customFormat="1" ht="20.100000000000001" customHeight="1" x14ac:dyDescent="0.25">
      <c r="A73" s="53" t="s">
        <v>207</v>
      </c>
      <c r="B73" s="122" t="s">
        <v>86</v>
      </c>
      <c r="C73" s="129" t="s">
        <v>279</v>
      </c>
      <c r="D73" s="123" t="s">
        <v>280</v>
      </c>
      <c r="E73" s="218" t="s">
        <v>315</v>
      </c>
      <c r="F73" s="603">
        <v>1.6</v>
      </c>
      <c r="G73" s="602">
        <f>INDEX('INFORM mid2019'!$A$4:$AF$194, MATCH(B73,'INFORM mid2019'!$A$4:$A$194,0),32)*10</f>
        <v>16</v>
      </c>
      <c r="H73" s="48"/>
      <c r="I73" s="37"/>
      <c r="J73" s="38"/>
      <c r="K73" s="38"/>
      <c r="L73" s="41">
        <v>0</v>
      </c>
      <c r="M73" s="40">
        <v>0</v>
      </c>
      <c r="N73" s="40" t="s">
        <v>677</v>
      </c>
      <c r="O73" s="40">
        <v>0</v>
      </c>
      <c r="P73" s="38">
        <f t="shared" si="9"/>
        <v>0</v>
      </c>
      <c r="Q73" s="56" t="s">
        <v>677</v>
      </c>
      <c r="R73" s="40">
        <v>0</v>
      </c>
      <c r="S73" s="42">
        <f t="shared" si="10"/>
        <v>0</v>
      </c>
      <c r="T73" s="705">
        <v>0</v>
      </c>
      <c r="U73" s="710">
        <v>1.6666666666666667</v>
      </c>
      <c r="V73" s="44">
        <f t="shared" si="11"/>
        <v>33.333333333333336</v>
      </c>
      <c r="W73" s="250">
        <f>INDEX('VAW Score'!$A$5:$H$167, MATCH(B73, 'VAW Score'!$A$5:$A$167, 0),8)</f>
        <v>11.555555555555557</v>
      </c>
      <c r="X73" s="44">
        <f t="shared" si="12"/>
        <v>22.444444444444446</v>
      </c>
      <c r="Y73" s="149">
        <f t="shared" si="13"/>
        <v>10.244444444444444</v>
      </c>
      <c r="Z73" s="623"/>
      <c r="AA73" s="630"/>
      <c r="AB73" s="617"/>
      <c r="AC73" s="624"/>
      <c r="AD73" s="624"/>
      <c r="AE73" s="632"/>
      <c r="AF73" s="630"/>
      <c r="AG73" s="630"/>
      <c r="AH73" s="633"/>
      <c r="AI73" s="633"/>
      <c r="AJ73" s="633"/>
      <c r="AK73" s="634"/>
      <c r="AL73" s="634"/>
      <c r="AM73" s="634"/>
      <c r="AN73" s="634"/>
      <c r="AO73" s="635"/>
      <c r="AP73" s="634"/>
      <c r="AQ73" s="634"/>
      <c r="AR73" s="634"/>
      <c r="AS73" s="620"/>
      <c r="AT73" s="635"/>
      <c r="AU73" s="635"/>
      <c r="AV73" s="635"/>
      <c r="AW73" s="635"/>
      <c r="AX73" s="112"/>
      <c r="AY73" s="112"/>
      <c r="AZ73" s="580"/>
    </row>
    <row r="74" spans="1:52" s="51" customFormat="1" ht="20.100000000000001" customHeight="1" x14ac:dyDescent="0.25">
      <c r="A74" s="53" t="s">
        <v>208</v>
      </c>
      <c r="B74" s="122" t="s">
        <v>72</v>
      </c>
      <c r="C74" s="129" t="s">
        <v>279</v>
      </c>
      <c r="D74" s="123" t="s">
        <v>280</v>
      </c>
      <c r="E74" s="218" t="s">
        <v>315</v>
      </c>
      <c r="F74" s="603">
        <v>2</v>
      </c>
      <c r="G74" s="602">
        <f>INDEX('INFORM mid2019'!$A$4:$AF$194, MATCH(B74,'INFORM mid2019'!$A$4:$A$194,0),32)*10</f>
        <v>20</v>
      </c>
      <c r="H74" s="48"/>
      <c r="I74" s="37"/>
      <c r="J74" s="38"/>
      <c r="K74" s="38"/>
      <c r="L74" s="41">
        <v>0</v>
      </c>
      <c r="M74" s="40">
        <v>0</v>
      </c>
      <c r="N74" s="40" t="s">
        <v>677</v>
      </c>
      <c r="O74" s="40">
        <v>0</v>
      </c>
      <c r="P74" s="38">
        <f t="shared" si="9"/>
        <v>0</v>
      </c>
      <c r="Q74" s="56" t="s">
        <v>677</v>
      </c>
      <c r="R74" s="40">
        <v>0</v>
      </c>
      <c r="S74" s="42">
        <f t="shared" si="10"/>
        <v>0</v>
      </c>
      <c r="T74" s="705">
        <v>0</v>
      </c>
      <c r="U74" s="710">
        <v>2</v>
      </c>
      <c r="V74" s="44">
        <f t="shared" si="11"/>
        <v>40</v>
      </c>
      <c r="W74" s="250">
        <f>INDEX('VAW Score'!$A$5:$H$167, MATCH(B74, 'VAW Score'!$A$5:$A$167, 0),8)</f>
        <v>20.888888888888889</v>
      </c>
      <c r="X74" s="44">
        <f t="shared" si="12"/>
        <v>30.444444444444443</v>
      </c>
      <c r="Y74" s="149">
        <f t="shared" si="13"/>
        <v>13.044444444444446</v>
      </c>
      <c r="Z74" s="623"/>
      <c r="AA74" s="630"/>
      <c r="AB74" s="617"/>
      <c r="AC74" s="624"/>
      <c r="AD74" s="624"/>
      <c r="AE74" s="632"/>
      <c r="AF74" s="630"/>
      <c r="AG74" s="630"/>
      <c r="AH74" s="633"/>
      <c r="AI74" s="633"/>
      <c r="AJ74" s="633"/>
      <c r="AK74" s="634"/>
      <c r="AL74" s="634"/>
      <c r="AM74" s="634"/>
      <c r="AN74" s="634"/>
      <c r="AO74" s="635"/>
      <c r="AP74" s="634"/>
      <c r="AQ74" s="634"/>
      <c r="AR74" s="634"/>
      <c r="AS74" s="620"/>
      <c r="AT74" s="635"/>
      <c r="AU74" s="635"/>
      <c r="AV74" s="635"/>
      <c r="AW74" s="635"/>
      <c r="AX74" s="112"/>
      <c r="AY74" s="112"/>
      <c r="AZ74" s="580"/>
    </row>
    <row r="75" spans="1:52" s="51" customFormat="1" ht="20.100000000000001" customHeight="1" x14ac:dyDescent="0.25">
      <c r="A75" s="53" t="s">
        <v>209</v>
      </c>
      <c r="B75" s="122" t="s">
        <v>73</v>
      </c>
      <c r="C75" s="129" t="s">
        <v>279</v>
      </c>
      <c r="D75" s="123" t="s">
        <v>280</v>
      </c>
      <c r="E75" s="218" t="s">
        <v>315</v>
      </c>
      <c r="F75" s="603">
        <v>3.7</v>
      </c>
      <c r="G75" s="602">
        <f>INDEX('INFORM mid2019'!$A$4:$AF$194, MATCH(B75,'INFORM mid2019'!$A$4:$A$194,0),32)*10</f>
        <v>37</v>
      </c>
      <c r="H75" s="48"/>
      <c r="I75" s="37"/>
      <c r="J75" s="38"/>
      <c r="K75" s="38"/>
      <c r="L75" s="41">
        <v>0</v>
      </c>
      <c r="M75" s="40">
        <v>0</v>
      </c>
      <c r="N75" s="40" t="s">
        <v>677</v>
      </c>
      <c r="O75" s="40">
        <v>0</v>
      </c>
      <c r="P75" s="38">
        <f t="shared" si="9"/>
        <v>0</v>
      </c>
      <c r="Q75" s="56" t="s">
        <v>677</v>
      </c>
      <c r="R75" s="40">
        <v>0</v>
      </c>
      <c r="S75" s="42">
        <f t="shared" si="10"/>
        <v>0</v>
      </c>
      <c r="T75" s="705">
        <v>0</v>
      </c>
      <c r="U75" s="710">
        <v>3</v>
      </c>
      <c r="V75" s="44">
        <f t="shared" si="11"/>
        <v>60</v>
      </c>
      <c r="W75" s="250">
        <f>INDEX('VAW Score'!$A$5:$H$167, MATCH(B75, 'VAW Score'!$A$5:$A$167, 0),8)</f>
        <v>22.222222222222218</v>
      </c>
      <c r="X75" s="44">
        <f t="shared" si="12"/>
        <v>41.111111111111107</v>
      </c>
      <c r="Y75" s="149">
        <f t="shared" si="13"/>
        <v>22.611111111111111</v>
      </c>
      <c r="Z75" s="623"/>
      <c r="AA75" s="630"/>
      <c r="AB75" s="617"/>
      <c r="AC75" s="624"/>
      <c r="AD75" s="624"/>
      <c r="AE75" s="632"/>
      <c r="AF75" s="630"/>
      <c r="AG75" s="630"/>
      <c r="AH75" s="633"/>
      <c r="AI75" s="633"/>
      <c r="AJ75" s="633"/>
      <c r="AK75" s="634"/>
      <c r="AL75" s="634"/>
      <c r="AM75" s="634"/>
      <c r="AN75" s="634"/>
      <c r="AO75" s="635"/>
      <c r="AP75" s="634"/>
      <c r="AQ75" s="634"/>
      <c r="AR75" s="634"/>
      <c r="AS75" s="620"/>
      <c r="AT75" s="635"/>
      <c r="AU75" s="635"/>
      <c r="AV75" s="635"/>
      <c r="AW75" s="635"/>
      <c r="AX75" s="112"/>
      <c r="AY75" s="112"/>
      <c r="AZ75" s="580"/>
    </row>
    <row r="76" spans="1:52" s="47" customFormat="1" ht="19.5" customHeight="1" x14ac:dyDescent="0.25">
      <c r="A76" s="53" t="s">
        <v>210</v>
      </c>
      <c r="B76" s="122" t="s">
        <v>74</v>
      </c>
      <c r="C76" s="129" t="s">
        <v>279</v>
      </c>
      <c r="D76" s="123" t="s">
        <v>280</v>
      </c>
      <c r="E76" s="218" t="s">
        <v>315</v>
      </c>
      <c r="F76" s="603">
        <v>4.7</v>
      </c>
      <c r="G76" s="602">
        <f>INDEX('INFORM mid2019'!$A$4:$AF$194, MATCH(B76,'INFORM mid2019'!$A$4:$A$194,0),32)*10</f>
        <v>47</v>
      </c>
      <c r="H76" s="48"/>
      <c r="I76" s="37"/>
      <c r="J76" s="38"/>
      <c r="K76" s="38"/>
      <c r="L76" s="41">
        <v>0</v>
      </c>
      <c r="M76" s="40">
        <v>0</v>
      </c>
      <c r="N76" s="40" t="s">
        <v>677</v>
      </c>
      <c r="O76" s="40">
        <v>0</v>
      </c>
      <c r="P76" s="38">
        <f t="shared" si="9"/>
        <v>0</v>
      </c>
      <c r="Q76" s="56" t="s">
        <v>677</v>
      </c>
      <c r="R76" s="40">
        <v>0</v>
      </c>
      <c r="S76" s="42">
        <f t="shared" si="10"/>
        <v>0</v>
      </c>
      <c r="T76" s="705">
        <v>0</v>
      </c>
      <c r="U76" s="710">
        <v>2</v>
      </c>
      <c r="V76" s="44">
        <f t="shared" si="11"/>
        <v>40</v>
      </c>
      <c r="W76" s="250">
        <f>INDEX('VAW Score'!$A$5:$H$167, MATCH(B76, 'VAW Score'!$A$5:$A$167, 0),8)</f>
        <v>36</v>
      </c>
      <c r="X76" s="44">
        <f t="shared" si="12"/>
        <v>38</v>
      </c>
      <c r="Y76" s="149">
        <f t="shared" si="13"/>
        <v>27.3</v>
      </c>
      <c r="Z76" s="623"/>
      <c r="AA76" s="630"/>
      <c r="AB76" s="617"/>
      <c r="AC76" s="624"/>
      <c r="AD76" s="624"/>
      <c r="AE76" s="632"/>
      <c r="AF76" s="630"/>
      <c r="AG76" s="630"/>
      <c r="AH76" s="633"/>
      <c r="AI76" s="633"/>
      <c r="AJ76" s="633"/>
      <c r="AK76" s="634"/>
      <c r="AL76" s="634"/>
      <c r="AM76" s="634"/>
      <c r="AN76" s="634"/>
      <c r="AO76" s="635"/>
      <c r="AP76" s="634"/>
      <c r="AQ76" s="634"/>
      <c r="AR76" s="634"/>
      <c r="AS76" s="620"/>
      <c r="AT76" s="635"/>
      <c r="AU76" s="635"/>
      <c r="AV76" s="635"/>
      <c r="AW76" s="635"/>
      <c r="AX76" s="112"/>
      <c r="AY76" s="112"/>
      <c r="AZ76" s="580"/>
    </row>
    <row r="77" spans="1:52" s="51" customFormat="1" ht="20.100000000000001" customHeight="1" x14ac:dyDescent="0.25">
      <c r="A77" s="33" t="s">
        <v>368</v>
      </c>
      <c r="B77" s="142" t="s">
        <v>75</v>
      </c>
      <c r="C77" s="129" t="s">
        <v>279</v>
      </c>
      <c r="D77" s="123" t="s">
        <v>280</v>
      </c>
      <c r="E77" s="218" t="s">
        <v>315</v>
      </c>
      <c r="F77" s="603">
        <v>5</v>
      </c>
      <c r="G77" s="602">
        <f>INDEX('INFORM mid2019'!$A$4:$AF$194, MATCH(B77,'INFORM mid2019'!$A$4:$A$194,0),32)*10</f>
        <v>50</v>
      </c>
      <c r="H77" s="48"/>
      <c r="I77" s="37"/>
      <c r="J77" s="38"/>
      <c r="K77" s="38"/>
      <c r="L77" s="41">
        <v>0</v>
      </c>
      <c r="M77" s="40">
        <v>0</v>
      </c>
      <c r="N77" s="40" t="s">
        <v>677</v>
      </c>
      <c r="O77" s="40">
        <v>0</v>
      </c>
      <c r="P77" s="38">
        <f t="shared" si="9"/>
        <v>0</v>
      </c>
      <c r="Q77" s="41" t="s">
        <v>677</v>
      </c>
      <c r="R77" s="40">
        <v>0</v>
      </c>
      <c r="S77" s="42">
        <f t="shared" si="10"/>
        <v>0</v>
      </c>
      <c r="T77" s="704">
        <v>0</v>
      </c>
      <c r="U77" s="710">
        <v>3</v>
      </c>
      <c r="V77" s="44">
        <f t="shared" si="11"/>
        <v>60</v>
      </c>
      <c r="W77" s="250">
        <f>INDEX('VAW Score'!$A$5:$H$167, MATCH(B77, 'VAW Score'!$A$5:$A$167, 0),8)</f>
        <v>34.777777777777779</v>
      </c>
      <c r="X77" s="44">
        <f t="shared" si="12"/>
        <v>47.388888888888886</v>
      </c>
      <c r="Y77" s="149">
        <f t="shared" si="13"/>
        <v>29.738888888888891</v>
      </c>
      <c r="Z77" s="623"/>
      <c r="AA77" s="650"/>
      <c r="AB77" s="617"/>
      <c r="AC77" s="631"/>
      <c r="AD77" s="631"/>
      <c r="AE77" s="651"/>
      <c r="AF77" s="650"/>
      <c r="AG77" s="650"/>
      <c r="AH77" s="650"/>
      <c r="AI77" s="650"/>
      <c r="AJ77" s="617"/>
      <c r="AK77" s="618" t="s">
        <v>317</v>
      </c>
      <c r="AL77" s="618"/>
      <c r="AM77" s="618"/>
      <c r="AN77" s="652">
        <v>2291098474</v>
      </c>
      <c r="AO77" s="652">
        <v>2291098474</v>
      </c>
      <c r="AP77" s="655">
        <v>986926074.89561248</v>
      </c>
      <c r="AQ77" s="654">
        <f>AP77/AO77</f>
        <v>0.43076545425502843</v>
      </c>
      <c r="AR77" s="655"/>
      <c r="AS77" s="620">
        <f>AP77+AR77</f>
        <v>986926074.89561248</v>
      </c>
      <c r="AT77" s="654">
        <f>AS77/AO77</f>
        <v>0.43076545425502843</v>
      </c>
      <c r="AU77" s="655">
        <v>7414694</v>
      </c>
      <c r="AV77" s="655">
        <v>6342518</v>
      </c>
      <c r="AW77" s="622">
        <f>AU77-AV77</f>
        <v>1072176</v>
      </c>
      <c r="AX77" s="205"/>
      <c r="AY77" s="205"/>
      <c r="AZ77" s="207"/>
    </row>
    <row r="78" spans="1:52" s="51" customFormat="1" ht="20.100000000000001" customHeight="1" x14ac:dyDescent="0.25">
      <c r="A78" s="53" t="s">
        <v>211</v>
      </c>
      <c r="B78" s="122" t="s">
        <v>25</v>
      </c>
      <c r="C78" s="129" t="s">
        <v>279</v>
      </c>
      <c r="D78" s="123" t="s">
        <v>314</v>
      </c>
      <c r="E78" s="218" t="s">
        <v>315</v>
      </c>
      <c r="F78" s="603">
        <v>4.4000000000000004</v>
      </c>
      <c r="G78" s="602">
        <f>INDEX('INFORM mid2019'!$A$4:$AF$194, MATCH(B78,'INFORM mid2019'!$A$4:$A$194,0),32)*10</f>
        <v>44</v>
      </c>
      <c r="H78" s="48"/>
      <c r="I78" s="37"/>
      <c r="J78" s="38"/>
      <c r="K78" s="38"/>
      <c r="L78" s="41">
        <v>3</v>
      </c>
      <c r="M78" s="40">
        <v>2</v>
      </c>
      <c r="N78" s="40" t="s">
        <v>675</v>
      </c>
      <c r="O78" s="40">
        <v>2</v>
      </c>
      <c r="P78" s="38">
        <f t="shared" si="9"/>
        <v>77.777777777777771</v>
      </c>
      <c r="Q78" s="56" t="s">
        <v>677</v>
      </c>
      <c r="R78" s="40">
        <v>0</v>
      </c>
      <c r="S78" s="42">
        <f t="shared" si="10"/>
        <v>0</v>
      </c>
      <c r="T78" s="705">
        <v>0</v>
      </c>
      <c r="U78" s="710">
        <v>2.5</v>
      </c>
      <c r="V78" s="44">
        <f t="shared" si="11"/>
        <v>50</v>
      </c>
      <c r="W78" s="250">
        <f>INDEX('VAW Score'!$A$5:$H$167, MATCH(B78, 'VAW Score'!$A$5:$A$167, 0),8)</f>
        <v>20.777777777777775</v>
      </c>
      <c r="X78" s="44">
        <f t="shared" si="12"/>
        <v>35.388888888888886</v>
      </c>
      <c r="Y78" s="149">
        <f t="shared" si="13"/>
        <v>33.316666666666663</v>
      </c>
      <c r="Z78" s="623"/>
      <c r="AA78" s="630"/>
      <c r="AB78" s="617"/>
      <c r="AC78" s="624"/>
      <c r="AD78" s="624"/>
      <c r="AE78" s="632"/>
      <c r="AF78" s="630"/>
      <c r="AG78" s="630"/>
      <c r="AH78" s="633"/>
      <c r="AI78" s="633"/>
      <c r="AJ78" s="633"/>
      <c r="AK78" s="634"/>
      <c r="AL78" s="634"/>
      <c r="AM78" s="634"/>
      <c r="AN78" s="634"/>
      <c r="AO78" s="635"/>
      <c r="AP78" s="634"/>
      <c r="AQ78" s="634"/>
      <c r="AR78" s="634"/>
      <c r="AS78" s="620"/>
      <c r="AT78" s="635"/>
      <c r="AU78" s="635"/>
      <c r="AV78" s="635"/>
      <c r="AW78" s="635"/>
      <c r="AX78" s="112"/>
      <c r="AY78" s="112"/>
      <c r="AZ78" s="580"/>
    </row>
    <row r="79" spans="1:52" s="47" customFormat="1" ht="20.100000000000001" customHeight="1" x14ac:dyDescent="0.25">
      <c r="A79" s="53" t="s">
        <v>212</v>
      </c>
      <c r="B79" s="122" t="s">
        <v>26</v>
      </c>
      <c r="C79" s="129" t="s">
        <v>279</v>
      </c>
      <c r="D79" s="123" t="s">
        <v>280</v>
      </c>
      <c r="E79" s="218" t="s">
        <v>315</v>
      </c>
      <c r="F79" s="603">
        <v>5</v>
      </c>
      <c r="G79" s="602">
        <f>INDEX('INFORM mid2019'!$A$4:$AF$194, MATCH(B79,'INFORM mid2019'!$A$4:$A$194,0),32)*10</f>
        <v>50</v>
      </c>
      <c r="H79" s="48"/>
      <c r="I79" s="37"/>
      <c r="J79" s="38"/>
      <c r="K79" s="38"/>
      <c r="L79" s="41">
        <v>0</v>
      </c>
      <c r="M79" s="40">
        <v>2</v>
      </c>
      <c r="N79" s="40" t="s">
        <v>675</v>
      </c>
      <c r="O79" s="40">
        <v>2</v>
      </c>
      <c r="P79" s="38">
        <f t="shared" si="9"/>
        <v>44.444444444444443</v>
      </c>
      <c r="Q79" s="56" t="s">
        <v>677</v>
      </c>
      <c r="R79" s="40">
        <v>0</v>
      </c>
      <c r="S79" s="42">
        <f t="shared" si="10"/>
        <v>0</v>
      </c>
      <c r="T79" s="705">
        <v>8.33</v>
      </c>
      <c r="U79" s="710">
        <v>1.5</v>
      </c>
      <c r="V79" s="44">
        <f t="shared" si="11"/>
        <v>30</v>
      </c>
      <c r="W79" s="250">
        <f>INDEX('VAW Score'!$A$5:$H$167, MATCH(B79, 'VAW Score'!$A$5:$A$167, 0),8)</f>
        <v>41.333333333333336</v>
      </c>
      <c r="X79" s="44">
        <f t="shared" si="12"/>
        <v>35.666666666666671</v>
      </c>
      <c r="Y79" s="149">
        <f t="shared" si="13"/>
        <v>33.844111111111111</v>
      </c>
      <c r="Z79" s="623"/>
      <c r="AA79" s="630"/>
      <c r="AB79" s="617"/>
      <c r="AC79" s="624"/>
      <c r="AD79" s="624"/>
      <c r="AE79" s="632"/>
      <c r="AF79" s="630"/>
      <c r="AG79" s="630"/>
      <c r="AH79" s="633"/>
      <c r="AI79" s="633"/>
      <c r="AJ79" s="633"/>
      <c r="AK79" s="634"/>
      <c r="AL79" s="634"/>
      <c r="AM79" s="634"/>
      <c r="AN79" s="634"/>
      <c r="AO79" s="635"/>
      <c r="AP79" s="634"/>
      <c r="AQ79" s="634"/>
      <c r="AR79" s="634"/>
      <c r="AS79" s="620"/>
      <c r="AT79" s="635"/>
      <c r="AU79" s="635"/>
      <c r="AV79" s="635"/>
      <c r="AW79" s="635"/>
      <c r="AX79" s="112"/>
      <c r="AY79" s="112"/>
      <c r="AZ79" s="580"/>
    </row>
    <row r="80" spans="1:52" s="47" customFormat="1" ht="19.5" customHeight="1" x14ac:dyDescent="0.25">
      <c r="A80" s="33" t="s">
        <v>213</v>
      </c>
      <c r="B80" s="142" t="s">
        <v>27</v>
      </c>
      <c r="C80" s="129" t="s">
        <v>279</v>
      </c>
      <c r="D80" s="123" t="s">
        <v>279</v>
      </c>
      <c r="E80" s="604" t="s">
        <v>314</v>
      </c>
      <c r="F80" s="602">
        <v>6.1</v>
      </c>
      <c r="G80" s="602">
        <f>INDEX('INFORM mid2019'!$A$4:$AF$194, MATCH(B80,'INFORM mid2019'!$A$4:$A$194,0),32)*10</f>
        <v>61</v>
      </c>
      <c r="H80" s="48"/>
      <c r="I80" s="37"/>
      <c r="J80" s="38"/>
      <c r="K80" s="38"/>
      <c r="L80" s="41">
        <v>0</v>
      </c>
      <c r="M80" s="40">
        <v>2</v>
      </c>
      <c r="N80" s="40" t="s">
        <v>675</v>
      </c>
      <c r="O80" s="40">
        <v>2</v>
      </c>
      <c r="P80" s="38">
        <f t="shared" si="9"/>
        <v>44.444444444444443</v>
      </c>
      <c r="Q80" s="41" t="s">
        <v>669</v>
      </c>
      <c r="R80" s="40">
        <f>INDEX('UCDP 2018'!$B$2:$C$36, MATCH(A80,'UCDP 2018'!$B$2:$B$36,0), 2)</f>
        <v>1</v>
      </c>
      <c r="S80" s="42">
        <f t="shared" si="10"/>
        <v>50</v>
      </c>
      <c r="T80" s="704">
        <v>91.67</v>
      </c>
      <c r="U80" s="710">
        <v>5</v>
      </c>
      <c r="V80" s="44">
        <f t="shared" si="11"/>
        <v>100</v>
      </c>
      <c r="W80" s="250">
        <f>INDEX('VAW Score'!$A$5:$H$167, MATCH(B80, 'VAW Score'!$A$5:$A$167, 0),8)</f>
        <v>16.888888888888889</v>
      </c>
      <c r="X80" s="44">
        <f t="shared" si="12"/>
        <v>58.444444444444443</v>
      </c>
      <c r="Y80" s="149">
        <f t="shared" si="13"/>
        <v>54.955888888888886</v>
      </c>
      <c r="Z80" s="623">
        <v>823000</v>
      </c>
      <c r="AA80" s="623">
        <v>552000</v>
      </c>
      <c r="AB80" s="617">
        <f>INDEX('20190701FTS'!$A$2:$E$32, MATCH(A80, '20190701FTS'!$A$2:$A$32, 0),3)</f>
        <v>201624438</v>
      </c>
      <c r="AC80" s="624"/>
      <c r="AD80" s="617">
        <f>INDEX('20190701FTS'!$A$2:$E$32, MATCH(A80, '20190701FTS'!$A$2:$A$32, 0),4)</f>
        <v>57757542</v>
      </c>
      <c r="AE80" s="625">
        <f>AD80/AB80</f>
        <v>0.28646101917466971</v>
      </c>
      <c r="AF80" s="617">
        <v>17014963</v>
      </c>
      <c r="AG80" s="626">
        <f>(AD80+AF80)/AB80</f>
        <v>0.37085040752847631</v>
      </c>
      <c r="AH80" s="617"/>
      <c r="AI80" s="617"/>
      <c r="AJ80" s="617"/>
      <c r="AK80" s="618" t="s">
        <v>312</v>
      </c>
      <c r="AL80" s="619">
        <v>1100000</v>
      </c>
      <c r="AM80" s="619">
        <v>900000</v>
      </c>
      <c r="AN80" s="620">
        <v>250000000</v>
      </c>
      <c r="AO80" s="653"/>
      <c r="AP80" s="620"/>
      <c r="AQ80" s="620"/>
      <c r="AR80" s="620"/>
      <c r="AS80" s="620"/>
      <c r="AT80" s="628"/>
      <c r="AU80" s="628"/>
      <c r="AV80" s="628"/>
      <c r="AW80" s="628"/>
      <c r="AX80" s="205"/>
      <c r="AY80" s="205"/>
      <c r="AZ80" s="207"/>
    </row>
    <row r="81" spans="1:52" s="51" customFormat="1" ht="20.100000000000001" customHeight="1" x14ac:dyDescent="0.25">
      <c r="A81" s="33" t="s">
        <v>214</v>
      </c>
      <c r="B81" s="142" t="s">
        <v>28</v>
      </c>
      <c r="C81" s="129" t="s">
        <v>280</v>
      </c>
      <c r="D81" s="123" t="s">
        <v>279</v>
      </c>
      <c r="E81" s="218" t="s">
        <v>315</v>
      </c>
      <c r="F81" s="603">
        <v>5.2</v>
      </c>
      <c r="G81" s="602">
        <f>INDEX('INFORM mid2019'!$A$4:$AF$194, MATCH(B81,'INFORM mid2019'!$A$4:$A$194,0),32)*10</f>
        <v>52</v>
      </c>
      <c r="H81" s="48"/>
      <c r="I81" s="37"/>
      <c r="J81" s="38"/>
      <c r="K81" s="38"/>
      <c r="L81" s="41">
        <v>3</v>
      </c>
      <c r="M81" s="40">
        <v>2</v>
      </c>
      <c r="N81" s="40" t="s">
        <v>675</v>
      </c>
      <c r="O81" s="40">
        <v>2</v>
      </c>
      <c r="P81" s="38">
        <f t="shared" si="9"/>
        <v>77.777777777777771</v>
      </c>
      <c r="Q81" s="41" t="s">
        <v>677</v>
      </c>
      <c r="R81" s="40">
        <v>0</v>
      </c>
      <c r="S81" s="42">
        <f t="shared" si="10"/>
        <v>0</v>
      </c>
      <c r="T81" s="704">
        <v>0</v>
      </c>
      <c r="U81" s="710">
        <v>2.5</v>
      </c>
      <c r="V81" s="44">
        <f t="shared" si="11"/>
        <v>50</v>
      </c>
      <c r="W81" s="250">
        <f>INDEX('VAW Score'!$A$5:$H$167, MATCH(B81, 'VAW Score'!$A$5:$A$167, 0),8)</f>
        <v>26.111111111111114</v>
      </c>
      <c r="X81" s="44">
        <f t="shared" si="12"/>
        <v>38.055555555555557</v>
      </c>
      <c r="Y81" s="149">
        <f t="shared" si="13"/>
        <v>37.583333333333329</v>
      </c>
      <c r="Z81" s="623"/>
      <c r="AA81" s="658"/>
      <c r="AB81" s="617"/>
      <c r="AC81" s="624"/>
      <c r="AD81" s="624"/>
      <c r="AE81" s="659"/>
      <c r="AF81" s="660"/>
      <c r="AG81" s="660"/>
      <c r="AH81" s="660"/>
      <c r="AI81" s="660"/>
      <c r="AJ81" s="617"/>
      <c r="AK81" s="618"/>
      <c r="AL81" s="661"/>
      <c r="AM81" s="661"/>
      <c r="AN81" s="662"/>
      <c r="AO81" s="663"/>
      <c r="AP81" s="663"/>
      <c r="AQ81" s="664"/>
      <c r="AR81" s="663"/>
      <c r="AS81" s="620"/>
      <c r="AT81" s="664"/>
      <c r="AU81" s="663"/>
      <c r="AV81" s="663"/>
      <c r="AW81" s="622"/>
      <c r="AX81" s="579">
        <v>80192034</v>
      </c>
      <c r="AY81" s="579">
        <v>36952019</v>
      </c>
      <c r="AZ81" s="582">
        <v>0.46079413573672418</v>
      </c>
    </row>
    <row r="82" spans="1:52" s="51" customFormat="1" ht="20.100000000000001" customHeight="1" x14ac:dyDescent="0.25">
      <c r="A82" s="53" t="s">
        <v>215</v>
      </c>
      <c r="B82" s="122" t="s">
        <v>29</v>
      </c>
      <c r="C82" s="129" t="s">
        <v>279</v>
      </c>
      <c r="D82" s="123" t="s">
        <v>280</v>
      </c>
      <c r="E82" s="218" t="s">
        <v>315</v>
      </c>
      <c r="F82" s="603">
        <v>4.5</v>
      </c>
      <c r="G82" s="602">
        <f>INDEX('INFORM mid2019'!$A$4:$AF$194, MATCH(B82,'INFORM mid2019'!$A$4:$A$194,0),32)*10</f>
        <v>45</v>
      </c>
      <c r="H82" s="48"/>
      <c r="I82" s="37"/>
      <c r="J82" s="38"/>
      <c r="K82" s="38"/>
      <c r="L82" s="41">
        <v>3</v>
      </c>
      <c r="M82" s="40">
        <v>2</v>
      </c>
      <c r="N82" s="40" t="s">
        <v>673</v>
      </c>
      <c r="O82" s="40">
        <v>0</v>
      </c>
      <c r="P82" s="38">
        <f t="shared" si="9"/>
        <v>55.555555555555557</v>
      </c>
      <c r="Q82" s="41" t="s">
        <v>677</v>
      </c>
      <c r="R82" s="40">
        <v>0</v>
      </c>
      <c r="S82" s="42">
        <f t="shared" si="10"/>
        <v>0</v>
      </c>
      <c r="T82" s="705">
        <v>0</v>
      </c>
      <c r="U82" s="710">
        <v>2</v>
      </c>
      <c r="V82" s="44">
        <f t="shared" si="11"/>
        <v>40</v>
      </c>
      <c r="W82" s="250">
        <f>INDEX('VAW Score'!$A$5:$H$167, MATCH(B82, 'VAW Score'!$A$5:$A$167, 0),8)</f>
        <v>29.555555555555554</v>
      </c>
      <c r="X82" s="44">
        <f t="shared" si="12"/>
        <v>34.777777777777779</v>
      </c>
      <c r="Y82" s="149">
        <f t="shared" si="13"/>
        <v>31.533333333333331</v>
      </c>
      <c r="Z82" s="623"/>
      <c r="AA82" s="630"/>
      <c r="AB82" s="617"/>
      <c r="AC82" s="624"/>
      <c r="AD82" s="624"/>
      <c r="AE82" s="632"/>
      <c r="AF82" s="630"/>
      <c r="AG82" s="630"/>
      <c r="AH82" s="633"/>
      <c r="AI82" s="633"/>
      <c r="AJ82" s="633"/>
      <c r="AK82" s="634"/>
      <c r="AL82" s="634"/>
      <c r="AM82" s="634"/>
      <c r="AN82" s="634"/>
      <c r="AO82" s="635"/>
      <c r="AP82" s="634"/>
      <c r="AQ82" s="634"/>
      <c r="AR82" s="634"/>
      <c r="AS82" s="620"/>
      <c r="AT82" s="635"/>
      <c r="AU82" s="635"/>
      <c r="AV82" s="635"/>
      <c r="AW82" s="635"/>
      <c r="AX82" s="112"/>
      <c r="AY82" s="112"/>
      <c r="AZ82" s="580"/>
    </row>
    <row r="83" spans="1:52" s="51" customFormat="1" ht="20.100000000000001" customHeight="1" x14ac:dyDescent="0.25">
      <c r="A83" s="53" t="s">
        <v>216</v>
      </c>
      <c r="B83" s="122" t="s">
        <v>76</v>
      </c>
      <c r="C83" s="129" t="s">
        <v>279</v>
      </c>
      <c r="D83" s="123" t="s">
        <v>280</v>
      </c>
      <c r="E83" s="218" t="s">
        <v>315</v>
      </c>
      <c r="F83" s="603">
        <v>3.3</v>
      </c>
      <c r="G83" s="602">
        <f>INDEX('INFORM mid2019'!$A$4:$AF$194, MATCH(B83,'INFORM mid2019'!$A$4:$A$194,0),32)*10</f>
        <v>33</v>
      </c>
      <c r="H83" s="48"/>
      <c r="I83" s="37"/>
      <c r="J83" s="38"/>
      <c r="K83" s="38"/>
      <c r="L83" s="41">
        <v>0</v>
      </c>
      <c r="M83" s="40">
        <v>0</v>
      </c>
      <c r="N83" s="40" t="s">
        <v>677</v>
      </c>
      <c r="O83" s="40">
        <v>0</v>
      </c>
      <c r="P83" s="38">
        <f t="shared" si="9"/>
        <v>0</v>
      </c>
      <c r="Q83" s="41" t="s">
        <v>677</v>
      </c>
      <c r="R83" s="40">
        <v>0</v>
      </c>
      <c r="S83" s="42">
        <f t="shared" si="10"/>
        <v>0</v>
      </c>
      <c r="T83" s="705">
        <v>0</v>
      </c>
      <c r="U83" s="710">
        <v>3</v>
      </c>
      <c r="V83" s="44">
        <f t="shared" si="11"/>
        <v>60</v>
      </c>
      <c r="W83" s="250">
        <f>INDEX('VAW Score'!$A$5:$H$167, MATCH(B83, 'VAW Score'!$A$5:$A$167, 0),8)</f>
        <v>30.333333333333332</v>
      </c>
      <c r="X83" s="44">
        <f t="shared" si="12"/>
        <v>45.166666666666664</v>
      </c>
      <c r="Y83" s="149">
        <f t="shared" si="13"/>
        <v>21.016666666666666</v>
      </c>
      <c r="Z83" s="623"/>
      <c r="AA83" s="630"/>
      <c r="AB83" s="617"/>
      <c r="AC83" s="624"/>
      <c r="AD83" s="624"/>
      <c r="AE83" s="632"/>
      <c r="AF83" s="630"/>
      <c r="AG83" s="630"/>
      <c r="AH83" s="633"/>
      <c r="AI83" s="633"/>
      <c r="AJ83" s="633"/>
      <c r="AK83" s="634"/>
      <c r="AL83" s="634"/>
      <c r="AM83" s="634"/>
      <c r="AN83" s="634"/>
      <c r="AO83" s="635"/>
      <c r="AP83" s="634"/>
      <c r="AQ83" s="634"/>
      <c r="AR83" s="634"/>
      <c r="AS83" s="620"/>
      <c r="AT83" s="635"/>
      <c r="AU83" s="635"/>
      <c r="AV83" s="635"/>
      <c r="AW83" s="635"/>
      <c r="AX83" s="112"/>
      <c r="AY83" s="112"/>
      <c r="AZ83" s="580"/>
    </row>
    <row r="84" spans="1:52" s="47" customFormat="1" ht="19.5" customHeight="1" x14ac:dyDescent="0.25">
      <c r="A84" s="53" t="s">
        <v>217</v>
      </c>
      <c r="B84" s="122" t="s">
        <v>77</v>
      </c>
      <c r="C84" s="129" t="s">
        <v>279</v>
      </c>
      <c r="D84" s="123" t="s">
        <v>280</v>
      </c>
      <c r="E84" s="218" t="s">
        <v>315</v>
      </c>
      <c r="F84" s="603">
        <v>2.4</v>
      </c>
      <c r="G84" s="602">
        <f>INDEX('INFORM mid2019'!$A$4:$AF$194, MATCH(B84,'INFORM mid2019'!$A$4:$A$194,0),32)*10</f>
        <v>24</v>
      </c>
      <c r="H84" s="48"/>
      <c r="I84" s="37"/>
      <c r="J84" s="38"/>
      <c r="K84" s="38"/>
      <c r="L84" s="41">
        <v>0</v>
      </c>
      <c r="M84" s="40">
        <v>0</v>
      </c>
      <c r="N84" s="40" t="s">
        <v>677</v>
      </c>
      <c r="O84" s="40">
        <v>0</v>
      </c>
      <c r="P84" s="38">
        <f t="shared" si="9"/>
        <v>0</v>
      </c>
      <c r="Q84" s="41" t="s">
        <v>677</v>
      </c>
      <c r="R84" s="40">
        <v>0</v>
      </c>
      <c r="S84" s="42">
        <f t="shared" si="10"/>
        <v>0</v>
      </c>
      <c r="T84" s="705">
        <v>0</v>
      </c>
      <c r="U84" s="710">
        <v>2.5</v>
      </c>
      <c r="V84" s="44">
        <f t="shared" si="11"/>
        <v>50</v>
      </c>
      <c r="W84" s="250">
        <v>26.1</v>
      </c>
      <c r="X84" s="44">
        <f t="shared" si="12"/>
        <v>38.049999999999997</v>
      </c>
      <c r="Y84" s="149">
        <f t="shared" si="13"/>
        <v>15.805000000000001</v>
      </c>
      <c r="Z84" s="623"/>
      <c r="AA84" s="630"/>
      <c r="AB84" s="617"/>
      <c r="AC84" s="624"/>
      <c r="AD84" s="624"/>
      <c r="AE84" s="632"/>
      <c r="AF84" s="630"/>
      <c r="AG84" s="630"/>
      <c r="AH84" s="633"/>
      <c r="AI84" s="633"/>
      <c r="AJ84" s="633"/>
      <c r="AK84" s="634"/>
      <c r="AL84" s="634"/>
      <c r="AM84" s="634"/>
      <c r="AN84" s="634"/>
      <c r="AO84" s="635"/>
      <c r="AP84" s="634"/>
      <c r="AQ84" s="634"/>
      <c r="AR84" s="634"/>
      <c r="AS84" s="620"/>
      <c r="AT84" s="635"/>
      <c r="AU84" s="635"/>
      <c r="AV84" s="635"/>
      <c r="AW84" s="635"/>
      <c r="AX84" s="112"/>
      <c r="AY84" s="112"/>
      <c r="AZ84" s="580"/>
    </row>
    <row r="85" spans="1:52" s="51" customFormat="1" ht="20.100000000000001" customHeight="1" x14ac:dyDescent="0.25">
      <c r="A85" s="33" t="s">
        <v>507</v>
      </c>
      <c r="B85" s="142" t="s">
        <v>30</v>
      </c>
      <c r="C85" s="129" t="s">
        <v>279</v>
      </c>
      <c r="D85" s="123" t="s">
        <v>279</v>
      </c>
      <c r="E85" s="604" t="s">
        <v>314</v>
      </c>
      <c r="F85" s="602">
        <v>6.4</v>
      </c>
      <c r="G85" s="602">
        <f>INDEX('INFORM mid2019'!$A$4:$AF$194, MATCH(B85,'INFORM mid2019'!$A$4:$A$194,0),32)*10</f>
        <v>64</v>
      </c>
      <c r="H85" s="48"/>
      <c r="I85" s="37"/>
      <c r="J85" s="38"/>
      <c r="K85" s="38"/>
      <c r="L85" s="41">
        <v>1</v>
      </c>
      <c r="M85" s="40">
        <v>2</v>
      </c>
      <c r="N85" s="40" t="s">
        <v>675</v>
      </c>
      <c r="O85" s="40">
        <v>2</v>
      </c>
      <c r="P85" s="38">
        <f t="shared" si="9"/>
        <v>55.555555555555557</v>
      </c>
      <c r="Q85" s="41" t="s">
        <v>669</v>
      </c>
      <c r="R85" s="40">
        <f>INDEX('UCDP 2018'!$B$2:$C$36, MATCH(A85,'UCDP 2018'!$B$2:$B$36,0), 2)</f>
        <v>1</v>
      </c>
      <c r="S85" s="42">
        <f t="shared" si="10"/>
        <v>50</v>
      </c>
      <c r="T85" s="704">
        <v>33.33</v>
      </c>
      <c r="U85" s="710">
        <v>3.6666666666666665</v>
      </c>
      <c r="V85" s="44">
        <f t="shared" si="11"/>
        <v>73.333333333333329</v>
      </c>
      <c r="W85" s="250">
        <f>INDEX('VAW Score'!$A$5:$H$167, MATCH(B85, 'VAW Score'!$A$5:$A$167, 0),8)</f>
        <v>30.111111111111111</v>
      </c>
      <c r="X85" s="44">
        <f t="shared" si="12"/>
        <v>51.722222222222221</v>
      </c>
      <c r="Y85" s="149">
        <f t="shared" si="13"/>
        <v>51.060777777777773</v>
      </c>
      <c r="Z85" s="623">
        <v>3200000</v>
      </c>
      <c r="AA85" s="623">
        <v>2300000</v>
      </c>
      <c r="AB85" s="617">
        <f>INDEX('20190701FTS'!$A$2:$E$32, MATCH(A85, '20190701FTS'!$A$2:$A$32, 0),3)</f>
        <v>296499705</v>
      </c>
      <c r="AC85" s="631"/>
      <c r="AD85" s="617">
        <f>INDEX('20190701FTS'!$A$2:$E$32, MATCH(A85, '20190701FTS'!$A$2:$A$32, 0),4)</f>
        <v>75771322</v>
      </c>
      <c r="AE85" s="625">
        <f>AD85/AB85</f>
        <v>0.25555277365284396</v>
      </c>
      <c r="AF85" s="617">
        <v>41450552</v>
      </c>
      <c r="AG85" s="626">
        <f>(AD85+AF85)/AB85</f>
        <v>0.39535241358840473</v>
      </c>
      <c r="AH85" s="617"/>
      <c r="AI85" s="617"/>
      <c r="AJ85" s="617"/>
      <c r="AK85" s="618" t="s">
        <v>312</v>
      </c>
      <c r="AL85" s="619"/>
      <c r="AM85" s="619"/>
      <c r="AN85" s="620">
        <v>329565482</v>
      </c>
      <c r="AO85" s="620">
        <v>329565482</v>
      </c>
      <c r="AP85" s="620">
        <v>172851320</v>
      </c>
      <c r="AQ85" s="621">
        <f>AP85/AO85</f>
        <v>0.5244824759893999</v>
      </c>
      <c r="AR85" s="620">
        <v>72229342</v>
      </c>
      <c r="AS85" s="620">
        <f>AP85+AR85</f>
        <v>245080662</v>
      </c>
      <c r="AT85" s="621">
        <f>AS85/AO85</f>
        <v>0.74364784962522257</v>
      </c>
      <c r="AU85" s="620"/>
      <c r="AV85" s="620"/>
      <c r="AW85" s="622"/>
      <c r="AX85" s="205"/>
      <c r="AY85" s="205"/>
      <c r="AZ85" s="207"/>
    </row>
    <row r="86" spans="1:52" s="47" customFormat="1" ht="20.100000000000001" customHeight="1" x14ac:dyDescent="0.25">
      <c r="A86" s="53" t="s">
        <v>218</v>
      </c>
      <c r="B86" s="122" t="s">
        <v>128</v>
      </c>
      <c r="C86" s="129" t="s">
        <v>279</v>
      </c>
      <c r="D86" s="123" t="s">
        <v>280</v>
      </c>
      <c r="E86" s="218" t="s">
        <v>315</v>
      </c>
      <c r="F86" s="603">
        <v>4.0999999999999996</v>
      </c>
      <c r="G86" s="602">
        <f>INDEX('INFORM mid2019'!$A$4:$AF$194, MATCH(B86,'INFORM mid2019'!$A$4:$A$194,0),32)*10</f>
        <v>41</v>
      </c>
      <c r="H86" s="48"/>
      <c r="I86" s="37"/>
      <c r="J86" s="38"/>
      <c r="K86" s="38"/>
      <c r="L86" s="41">
        <v>0</v>
      </c>
      <c r="M86" s="40">
        <v>0</v>
      </c>
      <c r="N86" s="40" t="s">
        <v>677</v>
      </c>
      <c r="O86" s="40">
        <v>0</v>
      </c>
      <c r="P86" s="38">
        <f t="shared" si="9"/>
        <v>0</v>
      </c>
      <c r="Q86" s="41" t="s">
        <v>677</v>
      </c>
      <c r="R86" s="40">
        <v>0</v>
      </c>
      <c r="S86" s="42">
        <f t="shared" si="10"/>
        <v>0</v>
      </c>
      <c r="T86" s="705">
        <v>0</v>
      </c>
      <c r="U86" s="710">
        <v>1</v>
      </c>
      <c r="V86" s="44">
        <f t="shared" si="11"/>
        <v>20</v>
      </c>
      <c r="W86" s="250">
        <v>26.1</v>
      </c>
      <c r="X86" s="44">
        <f t="shared" si="12"/>
        <v>23.05</v>
      </c>
      <c r="Y86" s="149">
        <f t="shared" si="13"/>
        <v>22.805</v>
      </c>
      <c r="Z86" s="623"/>
      <c r="AA86" s="630"/>
      <c r="AB86" s="617"/>
      <c r="AC86" s="624"/>
      <c r="AD86" s="624"/>
      <c r="AE86" s="632"/>
      <c r="AF86" s="630"/>
      <c r="AG86" s="630"/>
      <c r="AH86" s="633"/>
      <c r="AI86" s="633"/>
      <c r="AJ86" s="633"/>
      <c r="AK86" s="634"/>
      <c r="AL86" s="634"/>
      <c r="AM86" s="634"/>
      <c r="AN86" s="634"/>
      <c r="AO86" s="635"/>
      <c r="AP86" s="634"/>
      <c r="AQ86" s="634"/>
      <c r="AR86" s="634"/>
      <c r="AS86" s="620"/>
      <c r="AT86" s="635"/>
      <c r="AU86" s="635"/>
      <c r="AV86" s="635"/>
      <c r="AW86" s="635"/>
      <c r="AX86" s="112"/>
      <c r="AY86" s="112"/>
      <c r="AZ86" s="580"/>
    </row>
    <row r="87" spans="1:52" s="51" customFormat="1" ht="20.100000000000001" customHeight="1" x14ac:dyDescent="0.25">
      <c r="A87" s="33" t="s">
        <v>503</v>
      </c>
      <c r="B87" s="142" t="s">
        <v>31</v>
      </c>
      <c r="C87" s="129" t="s">
        <v>279</v>
      </c>
      <c r="D87" s="123" t="s">
        <v>280</v>
      </c>
      <c r="E87" s="218" t="s">
        <v>315</v>
      </c>
      <c r="F87" s="603">
        <v>5.9</v>
      </c>
      <c r="G87" s="602">
        <f>INDEX('INFORM mid2019'!$A$4:$AF$194, MATCH(B87,'INFORM mid2019'!$A$4:$A$194,0),32)*10</f>
        <v>59</v>
      </c>
      <c r="H87" s="48"/>
      <c r="I87" s="37"/>
      <c r="J87" s="38"/>
      <c r="K87" s="38"/>
      <c r="L87" s="41">
        <v>0</v>
      </c>
      <c r="M87" s="40">
        <v>2</v>
      </c>
      <c r="N87" s="40" t="s">
        <v>675</v>
      </c>
      <c r="O87" s="40">
        <v>0</v>
      </c>
      <c r="P87" s="38">
        <f t="shared" si="9"/>
        <v>22.222222222222221</v>
      </c>
      <c r="Q87" s="41" t="s">
        <v>677</v>
      </c>
      <c r="R87" s="40">
        <v>0</v>
      </c>
      <c r="S87" s="42">
        <f t="shared" si="10"/>
        <v>0</v>
      </c>
      <c r="T87" s="704">
        <v>0</v>
      </c>
      <c r="U87" s="710">
        <v>3</v>
      </c>
      <c r="V87" s="44">
        <f t="shared" si="11"/>
        <v>60</v>
      </c>
      <c r="W87" s="250">
        <f>INDEX('VAW Score'!$A$5:$H$167, MATCH(B87, 'VAW Score'!$A$5:$A$167, 0),8)</f>
        <v>17.555555555555557</v>
      </c>
      <c r="X87" s="44">
        <f t="shared" si="12"/>
        <v>38.777777777777779</v>
      </c>
      <c r="Y87" s="149">
        <f t="shared" si="13"/>
        <v>35.6</v>
      </c>
      <c r="Z87" s="623"/>
      <c r="AA87" s="617"/>
      <c r="AB87" s="617"/>
      <c r="AC87" s="624"/>
      <c r="AD87" s="624"/>
      <c r="AE87" s="646"/>
      <c r="AF87" s="617"/>
      <c r="AG87" s="617"/>
      <c r="AH87" s="617"/>
      <c r="AI87" s="617"/>
      <c r="AJ87" s="617"/>
      <c r="AK87" s="618" t="s">
        <v>313</v>
      </c>
      <c r="AL87" s="619">
        <v>829000</v>
      </c>
      <c r="AM87" s="619">
        <v>641000</v>
      </c>
      <c r="AN87" s="620">
        <v>103900000</v>
      </c>
      <c r="AO87" s="620">
        <v>116000000</v>
      </c>
      <c r="AP87" s="620">
        <v>71620548</v>
      </c>
      <c r="AQ87" s="621">
        <f>AP87/AO87</f>
        <v>0.61741851724137931</v>
      </c>
      <c r="AR87" s="620">
        <v>10433062</v>
      </c>
      <c r="AS87" s="620">
        <f>AP87+AR87</f>
        <v>82053610</v>
      </c>
      <c r="AT87" s="628">
        <f>AS87/AO87</f>
        <v>0.70735870689655167</v>
      </c>
      <c r="AU87" s="629"/>
      <c r="AV87" s="629"/>
      <c r="AW87" s="622"/>
      <c r="AX87" s="205"/>
      <c r="AY87" s="205"/>
      <c r="AZ87" s="207"/>
    </row>
    <row r="88" spans="1:52" s="51" customFormat="1" ht="20.100000000000001" customHeight="1" x14ac:dyDescent="0.25">
      <c r="A88" s="53" t="s">
        <v>219</v>
      </c>
      <c r="B88" s="122" t="s">
        <v>32</v>
      </c>
      <c r="C88" s="129" t="s">
        <v>279</v>
      </c>
      <c r="D88" s="123" t="s">
        <v>280</v>
      </c>
      <c r="E88" s="218" t="s">
        <v>315</v>
      </c>
      <c r="F88" s="603">
        <v>2.1</v>
      </c>
      <c r="G88" s="602">
        <f>INDEX('INFORM mid2019'!$A$4:$AF$194, MATCH(B88,'INFORM mid2019'!$A$4:$A$194,0),32)*10</f>
        <v>21</v>
      </c>
      <c r="H88" s="48"/>
      <c r="I88" s="37"/>
      <c r="J88" s="38"/>
      <c r="K88" s="38"/>
      <c r="L88" s="41">
        <v>0</v>
      </c>
      <c r="M88" s="40">
        <v>0</v>
      </c>
      <c r="N88" s="40" t="s">
        <v>677</v>
      </c>
      <c r="O88" s="40">
        <v>0</v>
      </c>
      <c r="P88" s="38">
        <f t="shared" si="9"/>
        <v>0</v>
      </c>
      <c r="Q88" s="41" t="s">
        <v>677</v>
      </c>
      <c r="R88" s="40">
        <v>0</v>
      </c>
      <c r="S88" s="42">
        <f t="shared" si="10"/>
        <v>0</v>
      </c>
      <c r="T88" s="705">
        <v>0</v>
      </c>
      <c r="U88" s="710">
        <v>2</v>
      </c>
      <c r="V88" s="44">
        <f t="shared" si="11"/>
        <v>40</v>
      </c>
      <c r="W88" s="250">
        <f>INDEX('VAW Score'!$A$5:$H$167, MATCH(B88, 'VAW Score'!$A$5:$A$167, 0),8)</f>
        <v>11.111111111111112</v>
      </c>
      <c r="X88" s="44">
        <f t="shared" si="12"/>
        <v>25.555555555555557</v>
      </c>
      <c r="Y88" s="149">
        <f t="shared" si="13"/>
        <v>13.055555555555554</v>
      </c>
      <c r="Z88" s="623"/>
      <c r="AA88" s="630"/>
      <c r="AB88" s="617"/>
      <c r="AC88" s="624"/>
      <c r="AD88" s="624"/>
      <c r="AE88" s="632"/>
      <c r="AF88" s="630"/>
      <c r="AG88" s="630"/>
      <c r="AH88" s="633"/>
      <c r="AI88" s="633"/>
      <c r="AJ88" s="633"/>
      <c r="AK88" s="634"/>
      <c r="AL88" s="634"/>
      <c r="AM88" s="634"/>
      <c r="AN88" s="634"/>
      <c r="AO88" s="635"/>
      <c r="AP88" s="634"/>
      <c r="AQ88" s="634"/>
      <c r="AR88" s="634"/>
      <c r="AS88" s="620"/>
      <c r="AT88" s="635"/>
      <c r="AU88" s="635"/>
      <c r="AV88" s="635"/>
      <c r="AW88" s="635"/>
      <c r="AX88" s="112"/>
      <c r="AY88" s="112"/>
      <c r="AZ88" s="580"/>
    </row>
    <row r="89" spans="1:52" s="51" customFormat="1" ht="20.100000000000001" customHeight="1" x14ac:dyDescent="0.25">
      <c r="A89" s="53" t="s">
        <v>220</v>
      </c>
      <c r="B89" s="122" t="s">
        <v>118</v>
      </c>
      <c r="C89" s="129" t="s">
        <v>279</v>
      </c>
      <c r="D89" s="123" t="s">
        <v>280</v>
      </c>
      <c r="E89" s="218" t="s">
        <v>315</v>
      </c>
      <c r="F89" s="603">
        <v>5.0999999999999996</v>
      </c>
      <c r="G89" s="602">
        <f>INDEX('INFORM mid2019'!$A$4:$AF$194, MATCH(B89,'INFORM mid2019'!$A$4:$A$194,0),32)*10</f>
        <v>51</v>
      </c>
      <c r="H89" s="48"/>
      <c r="I89" s="37"/>
      <c r="J89" s="38"/>
      <c r="K89" s="38"/>
      <c r="L89" s="41">
        <v>0</v>
      </c>
      <c r="M89" s="40">
        <v>0</v>
      </c>
      <c r="N89" s="40" t="s">
        <v>677</v>
      </c>
      <c r="O89" s="40">
        <v>0</v>
      </c>
      <c r="P89" s="38">
        <f t="shared" si="9"/>
        <v>0</v>
      </c>
      <c r="Q89" s="41" t="s">
        <v>677</v>
      </c>
      <c r="R89" s="40">
        <v>0</v>
      </c>
      <c r="S89" s="42">
        <f t="shared" si="10"/>
        <v>0</v>
      </c>
      <c r="T89" s="705">
        <v>0</v>
      </c>
      <c r="U89" s="710">
        <v>4</v>
      </c>
      <c r="V89" s="44">
        <f t="shared" si="11"/>
        <v>80</v>
      </c>
      <c r="W89" s="250">
        <f>INDEX('VAW Score'!$A$5:$H$167, MATCH(B89, 'VAW Score'!$A$5:$A$167, 0),8)</f>
        <v>22.888888888888889</v>
      </c>
      <c r="X89" s="44">
        <f t="shared" si="12"/>
        <v>51.444444444444443</v>
      </c>
      <c r="Y89" s="149">
        <f t="shared" si="13"/>
        <v>30.644444444444446</v>
      </c>
      <c r="Z89" s="623"/>
      <c r="AA89" s="630"/>
      <c r="AB89" s="617"/>
      <c r="AC89" s="624"/>
      <c r="AD89" s="624"/>
      <c r="AE89" s="632"/>
      <c r="AF89" s="630"/>
      <c r="AG89" s="630"/>
      <c r="AH89" s="633"/>
      <c r="AI89" s="633"/>
      <c r="AJ89" s="633"/>
      <c r="AK89" s="634"/>
      <c r="AL89" s="634"/>
      <c r="AM89" s="634"/>
      <c r="AN89" s="634"/>
      <c r="AO89" s="635"/>
      <c r="AP89" s="634"/>
      <c r="AQ89" s="634"/>
      <c r="AR89" s="634"/>
      <c r="AS89" s="620"/>
      <c r="AT89" s="635"/>
      <c r="AU89" s="635"/>
      <c r="AV89" s="635"/>
      <c r="AW89" s="635"/>
      <c r="AX89" s="112"/>
      <c r="AY89" s="112"/>
      <c r="AZ89" s="580"/>
    </row>
    <row r="90" spans="1:52" s="51" customFormat="1" ht="20.100000000000001" customHeight="1" x14ac:dyDescent="0.25">
      <c r="A90" s="53" t="s">
        <v>221</v>
      </c>
      <c r="B90" s="122" t="s">
        <v>129</v>
      </c>
      <c r="C90" s="129" t="s">
        <v>279</v>
      </c>
      <c r="D90" s="123" t="s">
        <v>280</v>
      </c>
      <c r="E90" s="218" t="s">
        <v>315</v>
      </c>
      <c r="F90" s="603">
        <v>4.3</v>
      </c>
      <c r="G90" s="602">
        <f>INDEX('INFORM mid2019'!$A$4:$AF$194, MATCH(B90,'INFORM mid2019'!$A$4:$A$194,0),32)*10</f>
        <v>43</v>
      </c>
      <c r="H90" s="48"/>
      <c r="I90" s="37"/>
      <c r="J90" s="38"/>
      <c r="K90" s="38"/>
      <c r="L90" s="41">
        <v>0</v>
      </c>
      <c r="M90" s="40">
        <v>0</v>
      </c>
      <c r="N90" s="40" t="s">
        <v>677</v>
      </c>
      <c r="O90" s="40">
        <v>0</v>
      </c>
      <c r="P90" s="38">
        <f t="shared" si="9"/>
        <v>0</v>
      </c>
      <c r="Q90" s="41" t="s">
        <v>677</v>
      </c>
      <c r="R90" s="40">
        <v>0</v>
      </c>
      <c r="S90" s="42">
        <f t="shared" si="10"/>
        <v>0</v>
      </c>
      <c r="T90" s="705">
        <v>0</v>
      </c>
      <c r="U90" s="710">
        <v>1</v>
      </c>
      <c r="V90" s="44">
        <f t="shared" si="11"/>
        <v>20</v>
      </c>
      <c r="W90" s="250">
        <v>26.1</v>
      </c>
      <c r="X90" s="44">
        <f t="shared" si="12"/>
        <v>23.05</v>
      </c>
      <c r="Y90" s="149">
        <f t="shared" si="13"/>
        <v>23.805</v>
      </c>
      <c r="Z90" s="623"/>
      <c r="AA90" s="630"/>
      <c r="AB90" s="617"/>
      <c r="AC90" s="624"/>
      <c r="AD90" s="624"/>
      <c r="AE90" s="632"/>
      <c r="AF90" s="630"/>
      <c r="AG90" s="630"/>
      <c r="AH90" s="633"/>
      <c r="AI90" s="633"/>
      <c r="AJ90" s="633"/>
      <c r="AK90" s="634"/>
      <c r="AL90" s="634"/>
      <c r="AM90" s="634"/>
      <c r="AN90" s="634"/>
      <c r="AO90" s="635"/>
      <c r="AP90" s="634"/>
      <c r="AQ90" s="634"/>
      <c r="AR90" s="634"/>
      <c r="AS90" s="620"/>
      <c r="AT90" s="635"/>
      <c r="AU90" s="635"/>
      <c r="AV90" s="635"/>
      <c r="AW90" s="635"/>
      <c r="AX90" s="112"/>
      <c r="AY90" s="112"/>
      <c r="AZ90" s="580"/>
    </row>
    <row r="91" spans="1:52" s="51" customFormat="1" ht="20.100000000000001" customHeight="1" x14ac:dyDescent="0.25">
      <c r="A91" s="53" t="s">
        <v>222</v>
      </c>
      <c r="B91" s="122" t="s">
        <v>100</v>
      </c>
      <c r="C91" s="129" t="s">
        <v>279</v>
      </c>
      <c r="D91" s="123" t="s">
        <v>280</v>
      </c>
      <c r="E91" s="218" t="s">
        <v>315</v>
      </c>
      <c r="F91" s="603">
        <v>2.9</v>
      </c>
      <c r="G91" s="602">
        <f>INDEX('INFORM mid2019'!$A$4:$AF$194, MATCH(B91,'INFORM mid2019'!$A$4:$A$194,0),32)*10</f>
        <v>29</v>
      </c>
      <c r="H91" s="48"/>
      <c r="I91" s="37"/>
      <c r="J91" s="38"/>
      <c r="K91" s="38"/>
      <c r="L91" s="41">
        <v>0</v>
      </c>
      <c r="M91" s="40">
        <v>0</v>
      </c>
      <c r="N91" s="40" t="s">
        <v>677</v>
      </c>
      <c r="O91" s="40">
        <v>0</v>
      </c>
      <c r="P91" s="38">
        <f t="shared" si="9"/>
        <v>0</v>
      </c>
      <c r="Q91" s="41" t="s">
        <v>677</v>
      </c>
      <c r="R91" s="40">
        <v>0</v>
      </c>
      <c r="S91" s="42">
        <f t="shared" si="10"/>
        <v>0</v>
      </c>
      <c r="T91" s="705">
        <v>0</v>
      </c>
      <c r="U91" s="710">
        <v>2.5</v>
      </c>
      <c r="V91" s="44">
        <f t="shared" si="11"/>
        <v>50</v>
      </c>
      <c r="W91" s="250">
        <f>INDEX('VAW Score'!$A$5:$H$167, MATCH(B91, 'VAW Score'!$A$5:$A$167, 0),8)</f>
        <v>25.888888888888886</v>
      </c>
      <c r="X91" s="44">
        <f t="shared" si="12"/>
        <v>37.944444444444443</v>
      </c>
      <c r="Y91" s="149">
        <f t="shared" si="13"/>
        <v>18.294444444444444</v>
      </c>
      <c r="Z91" s="623"/>
      <c r="AA91" s="630"/>
      <c r="AB91" s="617"/>
      <c r="AC91" s="624"/>
      <c r="AD91" s="624"/>
      <c r="AE91" s="632"/>
      <c r="AF91" s="630"/>
      <c r="AG91" s="630"/>
      <c r="AH91" s="633"/>
      <c r="AI91" s="633"/>
      <c r="AJ91" s="633"/>
      <c r="AK91" s="634"/>
      <c r="AL91" s="634"/>
      <c r="AM91" s="634"/>
      <c r="AN91" s="634"/>
      <c r="AO91" s="635"/>
      <c r="AP91" s="634"/>
      <c r="AQ91" s="634"/>
      <c r="AR91" s="634"/>
      <c r="AS91" s="620"/>
      <c r="AT91" s="635"/>
      <c r="AU91" s="635"/>
      <c r="AV91" s="635"/>
      <c r="AW91" s="635"/>
      <c r="AX91" s="112"/>
      <c r="AY91" s="112"/>
      <c r="AZ91" s="580"/>
    </row>
    <row r="92" spans="1:52" s="51" customFormat="1" ht="20.100000000000001" customHeight="1" x14ac:dyDescent="0.25">
      <c r="A92" s="53" t="s">
        <v>223</v>
      </c>
      <c r="B92" s="122" t="s">
        <v>78</v>
      </c>
      <c r="C92" s="129" t="s">
        <v>279</v>
      </c>
      <c r="D92" s="123" t="s">
        <v>280</v>
      </c>
      <c r="E92" s="218" t="s">
        <v>315</v>
      </c>
      <c r="F92" s="603">
        <v>3.4</v>
      </c>
      <c r="G92" s="602">
        <f>INDEX('INFORM mid2019'!$A$4:$AF$194, MATCH(B92,'INFORM mid2019'!$A$4:$A$194,0),32)*10</f>
        <v>34</v>
      </c>
      <c r="H92" s="48"/>
      <c r="I92" s="37"/>
      <c r="J92" s="38"/>
      <c r="K92" s="38"/>
      <c r="L92" s="41">
        <v>0</v>
      </c>
      <c r="M92" s="40">
        <v>0</v>
      </c>
      <c r="N92" s="40" t="s">
        <v>677</v>
      </c>
      <c r="O92" s="40">
        <v>0</v>
      </c>
      <c r="P92" s="38">
        <f t="shared" si="9"/>
        <v>0</v>
      </c>
      <c r="Q92" s="41" t="s">
        <v>677</v>
      </c>
      <c r="R92" s="40">
        <v>0</v>
      </c>
      <c r="S92" s="42">
        <f t="shared" si="10"/>
        <v>0</v>
      </c>
      <c r="T92" s="705">
        <v>0</v>
      </c>
      <c r="U92" s="710">
        <v>2.5</v>
      </c>
      <c r="V92" s="44">
        <f t="shared" si="11"/>
        <v>50</v>
      </c>
      <c r="W92" s="250">
        <f>INDEX('VAW Score'!$A$5:$H$167, MATCH(B92, 'VAW Score'!$A$5:$A$167, 0),8)</f>
        <v>17.222222222222221</v>
      </c>
      <c r="X92" s="44">
        <f t="shared" si="12"/>
        <v>33.611111111111114</v>
      </c>
      <c r="Y92" s="149">
        <f t="shared" si="13"/>
        <v>20.361111111111111</v>
      </c>
      <c r="Z92" s="623"/>
      <c r="AA92" s="630"/>
      <c r="AB92" s="617"/>
      <c r="AC92" s="624"/>
      <c r="AD92" s="624"/>
      <c r="AE92" s="632"/>
      <c r="AF92" s="630"/>
      <c r="AG92" s="630"/>
      <c r="AH92" s="633"/>
      <c r="AI92" s="633"/>
      <c r="AJ92" s="633"/>
      <c r="AK92" s="634"/>
      <c r="AL92" s="634"/>
      <c r="AM92" s="634"/>
      <c r="AN92" s="634"/>
      <c r="AO92" s="635"/>
      <c r="AP92" s="634"/>
      <c r="AQ92" s="634"/>
      <c r="AR92" s="634"/>
      <c r="AS92" s="620"/>
      <c r="AT92" s="635"/>
      <c r="AU92" s="635"/>
      <c r="AV92" s="635"/>
      <c r="AW92" s="635"/>
      <c r="AX92" s="112"/>
      <c r="AY92" s="112"/>
      <c r="AZ92" s="580"/>
    </row>
    <row r="93" spans="1:52" s="51" customFormat="1" ht="20.100000000000001" customHeight="1" x14ac:dyDescent="0.25">
      <c r="A93" s="53" t="s">
        <v>224</v>
      </c>
      <c r="B93" s="122" t="s">
        <v>101</v>
      </c>
      <c r="C93" s="129" t="s">
        <v>279</v>
      </c>
      <c r="D93" s="123" t="s">
        <v>280</v>
      </c>
      <c r="E93" s="218" t="s">
        <v>315</v>
      </c>
      <c r="F93" s="603">
        <v>2.2999999999999998</v>
      </c>
      <c r="G93" s="602">
        <f>INDEX('INFORM mid2019'!$A$4:$AF$194, MATCH(B93,'INFORM mid2019'!$A$4:$A$194,0),32)*10</f>
        <v>23</v>
      </c>
      <c r="H93" s="48"/>
      <c r="I93" s="37"/>
      <c r="J93" s="38"/>
      <c r="K93" s="38"/>
      <c r="L93" s="41">
        <v>0</v>
      </c>
      <c r="M93" s="40">
        <v>0</v>
      </c>
      <c r="N93" s="40" t="s">
        <v>677</v>
      </c>
      <c r="O93" s="40">
        <v>0</v>
      </c>
      <c r="P93" s="38">
        <f t="shared" si="9"/>
        <v>0</v>
      </c>
      <c r="Q93" s="41" t="s">
        <v>677</v>
      </c>
      <c r="R93" s="40">
        <v>0</v>
      </c>
      <c r="S93" s="42">
        <f t="shared" si="10"/>
        <v>0</v>
      </c>
      <c r="T93" s="705">
        <v>0</v>
      </c>
      <c r="U93" s="710">
        <v>1.5</v>
      </c>
      <c r="V93" s="44">
        <f t="shared" si="11"/>
        <v>30</v>
      </c>
      <c r="W93" s="250">
        <v>26.1</v>
      </c>
      <c r="X93" s="44">
        <f t="shared" si="12"/>
        <v>28.05</v>
      </c>
      <c r="Y93" s="149">
        <f t="shared" si="13"/>
        <v>14.305000000000001</v>
      </c>
      <c r="Z93" s="623"/>
      <c r="AA93" s="630"/>
      <c r="AB93" s="617"/>
      <c r="AC93" s="631"/>
      <c r="AD93" s="631"/>
      <c r="AE93" s="632"/>
      <c r="AF93" s="630"/>
      <c r="AG93" s="630"/>
      <c r="AH93" s="633"/>
      <c r="AI93" s="633"/>
      <c r="AJ93" s="633"/>
      <c r="AK93" s="634"/>
      <c r="AL93" s="634"/>
      <c r="AM93" s="634"/>
      <c r="AN93" s="634"/>
      <c r="AO93" s="635"/>
      <c r="AP93" s="634"/>
      <c r="AQ93" s="634"/>
      <c r="AR93" s="634"/>
      <c r="AS93" s="620"/>
      <c r="AT93" s="635"/>
      <c r="AU93" s="635"/>
      <c r="AV93" s="635"/>
      <c r="AW93" s="635"/>
      <c r="AX93" s="112"/>
      <c r="AY93" s="112"/>
      <c r="AZ93" s="580"/>
    </row>
    <row r="94" spans="1:52" s="51" customFormat="1" ht="20.100000000000001" customHeight="1" x14ac:dyDescent="0.25">
      <c r="A94" s="53" t="s">
        <v>225</v>
      </c>
      <c r="B94" s="122" t="s">
        <v>33</v>
      </c>
      <c r="C94" s="129" t="s">
        <v>279</v>
      </c>
      <c r="D94" s="123" t="s">
        <v>280</v>
      </c>
      <c r="E94" s="218" t="s">
        <v>315</v>
      </c>
      <c r="F94" s="603">
        <v>4.0999999999999996</v>
      </c>
      <c r="G94" s="602">
        <f>INDEX('INFORM mid2019'!$A$4:$AF$194, MATCH(B94,'INFORM mid2019'!$A$4:$A$194,0),32)*10</f>
        <v>41</v>
      </c>
      <c r="H94" s="48"/>
      <c r="I94" s="37"/>
      <c r="J94" s="38"/>
      <c r="K94" s="38"/>
      <c r="L94" s="41">
        <v>0</v>
      </c>
      <c r="M94" s="40">
        <v>0</v>
      </c>
      <c r="N94" s="40" t="s">
        <v>677</v>
      </c>
      <c r="O94" s="40">
        <v>0</v>
      </c>
      <c r="P94" s="38">
        <f t="shared" si="9"/>
        <v>0</v>
      </c>
      <c r="Q94" s="41" t="s">
        <v>677</v>
      </c>
      <c r="R94" s="40">
        <v>0</v>
      </c>
      <c r="S94" s="42">
        <f t="shared" si="10"/>
        <v>0</v>
      </c>
      <c r="T94" s="705">
        <v>0</v>
      </c>
      <c r="U94" s="710">
        <v>2.3333333333333335</v>
      </c>
      <c r="V94" s="44">
        <f t="shared" si="11"/>
        <v>46.666666666666671</v>
      </c>
      <c r="W94" s="250">
        <f>INDEX('VAW Score'!$A$5:$H$167, MATCH(B94, 'VAW Score'!$A$5:$A$167, 0),8)</f>
        <v>18.555555555555554</v>
      </c>
      <c r="X94" s="44">
        <f t="shared" si="12"/>
        <v>32.611111111111114</v>
      </c>
      <c r="Y94" s="149">
        <f t="shared" si="13"/>
        <v>23.761111111111113</v>
      </c>
      <c r="Z94" s="623"/>
      <c r="AA94" s="630"/>
      <c r="AB94" s="617"/>
      <c r="AC94" s="624"/>
      <c r="AD94" s="624"/>
      <c r="AE94" s="632"/>
      <c r="AF94" s="630"/>
      <c r="AG94" s="630"/>
      <c r="AH94" s="633"/>
      <c r="AI94" s="633"/>
      <c r="AJ94" s="633"/>
      <c r="AK94" s="634"/>
      <c r="AL94" s="634"/>
      <c r="AM94" s="634"/>
      <c r="AN94" s="634"/>
      <c r="AO94" s="635"/>
      <c r="AP94" s="634"/>
      <c r="AQ94" s="634"/>
      <c r="AR94" s="634"/>
      <c r="AS94" s="620"/>
      <c r="AT94" s="635"/>
      <c r="AU94" s="635"/>
      <c r="AV94" s="635"/>
      <c r="AW94" s="635"/>
      <c r="AX94" s="112"/>
      <c r="AY94" s="112"/>
      <c r="AZ94" s="580"/>
    </row>
    <row r="95" spans="1:52" s="47" customFormat="1" ht="20.100000000000001" customHeight="1" x14ac:dyDescent="0.25">
      <c r="A95" s="53" t="s">
        <v>226</v>
      </c>
      <c r="B95" s="122" t="s">
        <v>34</v>
      </c>
      <c r="C95" s="129" t="s">
        <v>279</v>
      </c>
      <c r="D95" s="123" t="s">
        <v>280</v>
      </c>
      <c r="E95" s="218" t="s">
        <v>315</v>
      </c>
      <c r="F95" s="603">
        <v>6.1</v>
      </c>
      <c r="G95" s="602">
        <f>INDEX('INFORM mid2019'!$A$4:$AF$194, MATCH(B95,'INFORM mid2019'!$A$4:$A$194,0),32)*10</f>
        <v>61</v>
      </c>
      <c r="H95" s="48"/>
      <c r="I95" s="571" t="s">
        <v>773</v>
      </c>
      <c r="J95" s="38">
        <v>10</v>
      </c>
      <c r="K95" s="38">
        <v>100</v>
      </c>
      <c r="L95" s="41">
        <v>3</v>
      </c>
      <c r="M95" s="40">
        <v>2</v>
      </c>
      <c r="N95" s="40" t="s">
        <v>675</v>
      </c>
      <c r="O95" s="40">
        <v>2</v>
      </c>
      <c r="P95" s="38">
        <f t="shared" si="9"/>
        <v>77.777777777777771</v>
      </c>
      <c r="Q95" s="56" t="s">
        <v>669</v>
      </c>
      <c r="R95" s="40">
        <f>INDEX('UCDP 2018'!$B$2:$C$36, MATCH(A95,'UCDP 2018'!$B$2:$B$36,0), 2)</f>
        <v>1</v>
      </c>
      <c r="S95" s="42">
        <f t="shared" si="10"/>
        <v>50</v>
      </c>
      <c r="T95" s="705">
        <v>16.670000000000002</v>
      </c>
      <c r="U95" s="710">
        <v>2.6666666666666665</v>
      </c>
      <c r="V95" s="44">
        <f t="shared" si="11"/>
        <v>53.333333333333329</v>
      </c>
      <c r="W95" s="250">
        <f>INDEX('VAW Score'!$A$5:$H$167, MATCH(B95, 'VAW Score'!$A$5:$A$167, 0),8)</f>
        <v>18.333333333333332</v>
      </c>
      <c r="X95" s="44">
        <f t="shared" si="12"/>
        <v>35.833333333333329</v>
      </c>
      <c r="Y95" s="149">
        <f t="shared" si="13"/>
        <v>58.528111111111116</v>
      </c>
      <c r="Z95" s="619"/>
      <c r="AA95" s="630"/>
      <c r="AB95" s="617"/>
      <c r="AC95" s="624"/>
      <c r="AD95" s="624"/>
      <c r="AE95" s="625"/>
      <c r="AF95" s="630"/>
      <c r="AG95" s="630"/>
      <c r="AH95" s="633"/>
      <c r="AI95" s="633"/>
      <c r="AJ95" s="633"/>
      <c r="AK95" s="634"/>
      <c r="AL95" s="634"/>
      <c r="AM95" s="634"/>
      <c r="AN95" s="634"/>
      <c r="AO95" s="635"/>
      <c r="AP95" s="634"/>
      <c r="AQ95" s="634"/>
      <c r="AR95" s="634"/>
      <c r="AS95" s="620"/>
      <c r="AT95" s="635"/>
      <c r="AU95" s="635"/>
      <c r="AV95" s="635"/>
      <c r="AW95" s="635"/>
      <c r="AX95" s="112"/>
      <c r="AY95" s="112"/>
      <c r="AZ95" s="580"/>
    </row>
    <row r="96" spans="1:52" s="51" customFormat="1" ht="20.100000000000001" customHeight="1" x14ac:dyDescent="0.25">
      <c r="A96" s="33" t="s">
        <v>490</v>
      </c>
      <c r="B96" s="142" t="s">
        <v>79</v>
      </c>
      <c r="C96" s="129" t="s">
        <v>279</v>
      </c>
      <c r="D96" s="123" t="s">
        <v>279</v>
      </c>
      <c r="E96" s="604" t="s">
        <v>314</v>
      </c>
      <c r="F96" s="602">
        <v>6.4</v>
      </c>
      <c r="G96" s="602">
        <f>INDEX('INFORM mid2019'!$A$4:$AF$194, MATCH(B96,'INFORM mid2019'!$A$4:$A$194,0),32)*10</f>
        <v>64</v>
      </c>
      <c r="H96" s="36" t="s">
        <v>751</v>
      </c>
      <c r="I96" s="37" t="s">
        <v>753</v>
      </c>
      <c r="J96" s="601">
        <v>3.3</v>
      </c>
      <c r="K96" s="38">
        <v>33</v>
      </c>
      <c r="L96" s="41">
        <v>0</v>
      </c>
      <c r="M96" s="40">
        <v>2</v>
      </c>
      <c r="N96" s="40" t="s">
        <v>675</v>
      </c>
      <c r="O96" s="40">
        <v>2</v>
      </c>
      <c r="P96" s="38">
        <f t="shared" si="9"/>
        <v>44.444444444444443</v>
      </c>
      <c r="Q96" s="41" t="s">
        <v>669</v>
      </c>
      <c r="R96" s="40">
        <f>INDEX('UCDP 2018'!$B$2:$C$36, MATCH(A96,'UCDP 2018'!$B$2:$B$36,0), 2)</f>
        <v>1</v>
      </c>
      <c r="S96" s="42">
        <f t="shared" si="10"/>
        <v>50</v>
      </c>
      <c r="T96" s="704">
        <v>25</v>
      </c>
      <c r="U96" s="710">
        <v>5</v>
      </c>
      <c r="V96" s="44">
        <f t="shared" si="11"/>
        <v>100</v>
      </c>
      <c r="W96" s="250">
        <f>INDEX('VAW Score'!$A$5:$H$167, MATCH(B96, 'VAW Score'!$A$5:$A$167, 0),8)</f>
        <v>39.222222222222221</v>
      </c>
      <c r="X96" s="44">
        <f t="shared" si="12"/>
        <v>69.611111111111114</v>
      </c>
      <c r="Y96" s="149">
        <f t="shared" si="13"/>
        <v>54.205555555555556</v>
      </c>
      <c r="Z96" s="623">
        <v>941000</v>
      </c>
      <c r="AA96" s="623">
        <v>941000</v>
      </c>
      <c r="AB96" s="617">
        <f>INDEX('20190701FTS'!$A$2:$E$32, MATCH(A96, '20190701FTS'!$A$2:$A$32, 0),3)</f>
        <v>202200000</v>
      </c>
      <c r="AC96" s="624"/>
      <c r="AD96" s="617">
        <f>INDEX('20190701FTS'!$A$2:$E$32, MATCH(A96, '20190701FTS'!$A$2:$A$32, 0),4)</f>
        <v>99389602</v>
      </c>
      <c r="AE96" s="625">
        <f>AD96/AB96</f>
        <v>0.49154105835806133</v>
      </c>
      <c r="AF96" s="617">
        <v>18332686</v>
      </c>
      <c r="AG96" s="626">
        <f>(AD96+AF96)/AB96</f>
        <v>0.5822071612265084</v>
      </c>
      <c r="AH96" s="617"/>
      <c r="AI96" s="617"/>
      <c r="AJ96" s="617"/>
      <c r="AK96" s="618" t="s">
        <v>312</v>
      </c>
      <c r="AL96" s="619">
        <v>850000</v>
      </c>
      <c r="AM96" s="619">
        <v>800000</v>
      </c>
      <c r="AN96" s="620">
        <v>162600000</v>
      </c>
      <c r="AO96" s="620">
        <v>183400000</v>
      </c>
      <c r="AP96" s="620">
        <v>124905203</v>
      </c>
      <c r="AQ96" s="621">
        <f>AP96/AO96</f>
        <v>0.68105345147219198</v>
      </c>
      <c r="AR96" s="620">
        <v>39074816</v>
      </c>
      <c r="AS96" s="620">
        <f>AP96+AR96</f>
        <v>163980019</v>
      </c>
      <c r="AT96" s="628">
        <f>AS96/AO96</f>
        <v>0.89411133587786262</v>
      </c>
      <c r="AU96" s="629">
        <v>14342648</v>
      </c>
      <c r="AV96" s="629">
        <v>7796419</v>
      </c>
      <c r="AW96" s="622">
        <f>AU96-AV96</f>
        <v>6546229</v>
      </c>
      <c r="AX96" s="205"/>
      <c r="AY96" s="205"/>
      <c r="AZ96" s="207"/>
    </row>
    <row r="97" spans="1:52" s="51" customFormat="1" ht="20.100000000000001" customHeight="1" x14ac:dyDescent="0.25">
      <c r="A97" s="53" t="s">
        <v>227</v>
      </c>
      <c r="B97" s="122" t="s">
        <v>35</v>
      </c>
      <c r="C97" s="129" t="s">
        <v>279</v>
      </c>
      <c r="D97" s="123" t="s">
        <v>280</v>
      </c>
      <c r="E97" s="218" t="s">
        <v>315</v>
      </c>
      <c r="F97" s="603">
        <v>4</v>
      </c>
      <c r="G97" s="602">
        <f>INDEX('INFORM mid2019'!$A$4:$AF$194, MATCH(B97,'INFORM mid2019'!$A$4:$A$194,0),32)*10</f>
        <v>40</v>
      </c>
      <c r="H97" s="48"/>
      <c r="I97" s="37"/>
      <c r="J97" s="38"/>
      <c r="K97" s="38"/>
      <c r="L97" s="41">
        <v>0</v>
      </c>
      <c r="M97" s="40">
        <v>0</v>
      </c>
      <c r="N97" s="40" t="s">
        <v>677</v>
      </c>
      <c r="O97" s="40">
        <v>0</v>
      </c>
      <c r="P97" s="38">
        <f t="shared" si="9"/>
        <v>0</v>
      </c>
      <c r="Q97" s="56" t="s">
        <v>677</v>
      </c>
      <c r="R97" s="40">
        <v>0</v>
      </c>
      <c r="S97" s="42">
        <f t="shared" si="10"/>
        <v>0</v>
      </c>
      <c r="T97" s="705">
        <v>0</v>
      </c>
      <c r="U97" s="710">
        <v>1.5</v>
      </c>
      <c r="V97" s="44">
        <f t="shared" si="11"/>
        <v>30</v>
      </c>
      <c r="W97" s="250">
        <f>INDEX('VAW Score'!$A$5:$H$167, MATCH(B97, 'VAW Score'!$A$5:$A$167, 0),8)</f>
        <v>29.666666666666668</v>
      </c>
      <c r="X97" s="44">
        <f t="shared" si="12"/>
        <v>29.833333333333336</v>
      </c>
      <c r="Y97" s="149">
        <f t="shared" si="13"/>
        <v>22.983333333333334</v>
      </c>
      <c r="Z97" s="623"/>
      <c r="AA97" s="630"/>
      <c r="AB97" s="617"/>
      <c r="AC97" s="624"/>
      <c r="AD97" s="624"/>
      <c r="AE97" s="632"/>
      <c r="AF97" s="630"/>
      <c r="AG97" s="630"/>
      <c r="AH97" s="633"/>
      <c r="AI97" s="633"/>
      <c r="AJ97" s="633"/>
      <c r="AK97" s="634"/>
      <c r="AL97" s="634"/>
      <c r="AM97" s="634"/>
      <c r="AN97" s="634"/>
      <c r="AO97" s="635"/>
      <c r="AP97" s="634"/>
      <c r="AQ97" s="634"/>
      <c r="AR97" s="634"/>
      <c r="AS97" s="620"/>
      <c r="AT97" s="635"/>
      <c r="AU97" s="635"/>
      <c r="AV97" s="635"/>
      <c r="AW97" s="635"/>
      <c r="AX97" s="112"/>
      <c r="AY97" s="112"/>
      <c r="AZ97" s="580"/>
    </row>
    <row r="98" spans="1:52" s="51" customFormat="1" ht="20.100000000000001" customHeight="1" x14ac:dyDescent="0.25">
      <c r="A98" s="53" t="s">
        <v>228</v>
      </c>
      <c r="B98" s="122" t="s">
        <v>130</v>
      </c>
      <c r="C98" s="129" t="s">
        <v>279</v>
      </c>
      <c r="D98" s="123" t="s">
        <v>280</v>
      </c>
      <c r="E98" s="218" t="s">
        <v>315</v>
      </c>
      <c r="F98" s="603">
        <v>3.3</v>
      </c>
      <c r="G98" s="602">
        <f>INDEX('INFORM mid2019'!$A$4:$AF$194, MATCH(B98,'INFORM mid2019'!$A$4:$A$194,0),32)*10</f>
        <v>33</v>
      </c>
      <c r="H98" s="48"/>
      <c r="I98" s="37"/>
      <c r="J98" s="38"/>
      <c r="K98" s="38"/>
      <c r="L98" s="41">
        <v>0</v>
      </c>
      <c r="M98" s="40">
        <v>0</v>
      </c>
      <c r="N98" s="40" t="s">
        <v>677</v>
      </c>
      <c r="O98" s="40">
        <v>0</v>
      </c>
      <c r="P98" s="38">
        <f t="shared" si="9"/>
        <v>0</v>
      </c>
      <c r="Q98" s="56" t="s">
        <v>677</v>
      </c>
      <c r="R98" s="40">
        <v>0</v>
      </c>
      <c r="S98" s="42">
        <f t="shared" si="10"/>
        <v>0</v>
      </c>
      <c r="T98" s="705">
        <v>0</v>
      </c>
      <c r="U98" s="710">
        <v>1.5</v>
      </c>
      <c r="V98" s="44">
        <f t="shared" si="11"/>
        <v>30</v>
      </c>
      <c r="W98" s="250">
        <v>26.1</v>
      </c>
      <c r="X98" s="44">
        <f t="shared" si="12"/>
        <v>28.05</v>
      </c>
      <c r="Y98" s="149">
        <f t="shared" si="13"/>
        <v>19.305</v>
      </c>
      <c r="Z98" s="623"/>
      <c r="AA98" s="630"/>
      <c r="AB98" s="617"/>
      <c r="AC98" s="624"/>
      <c r="AD98" s="624"/>
      <c r="AE98" s="632"/>
      <c r="AF98" s="630"/>
      <c r="AG98" s="630"/>
      <c r="AH98" s="633"/>
      <c r="AI98" s="633"/>
      <c r="AJ98" s="633"/>
      <c r="AK98" s="634"/>
      <c r="AL98" s="634"/>
      <c r="AM98" s="634"/>
      <c r="AN98" s="634"/>
      <c r="AO98" s="635"/>
      <c r="AP98" s="634"/>
      <c r="AQ98" s="634"/>
      <c r="AR98" s="634"/>
      <c r="AS98" s="620"/>
      <c r="AT98" s="635"/>
      <c r="AU98" s="635"/>
      <c r="AV98" s="635"/>
      <c r="AW98" s="635"/>
      <c r="AX98" s="112"/>
      <c r="AY98" s="112"/>
      <c r="AZ98" s="580"/>
    </row>
    <row r="99" spans="1:52" s="51" customFormat="1" ht="20.100000000000001" customHeight="1" x14ac:dyDescent="0.25">
      <c r="A99" s="53" t="s">
        <v>229</v>
      </c>
      <c r="B99" s="122" t="s">
        <v>80</v>
      </c>
      <c r="C99" s="129" t="s">
        <v>279</v>
      </c>
      <c r="D99" s="123" t="s">
        <v>280</v>
      </c>
      <c r="E99" s="218" t="s">
        <v>315</v>
      </c>
      <c r="F99" s="603">
        <v>5.2</v>
      </c>
      <c r="G99" s="602">
        <f>INDEX('INFORM mid2019'!$A$4:$AF$194, MATCH(B99,'INFORM mid2019'!$A$4:$A$194,0),32)*10</f>
        <v>52</v>
      </c>
      <c r="H99" s="48"/>
      <c r="I99" s="37"/>
      <c r="J99" s="38"/>
      <c r="K99" s="38"/>
      <c r="L99" s="41">
        <v>0</v>
      </c>
      <c r="M99" s="40">
        <v>0</v>
      </c>
      <c r="N99" s="40" t="s">
        <v>677</v>
      </c>
      <c r="O99" s="40">
        <v>2</v>
      </c>
      <c r="P99" s="38">
        <f t="shared" si="9"/>
        <v>22.222222222222221</v>
      </c>
      <c r="Q99" s="56" t="s">
        <v>677</v>
      </c>
      <c r="R99" s="40">
        <v>0</v>
      </c>
      <c r="S99" s="42">
        <f t="shared" si="10"/>
        <v>0</v>
      </c>
      <c r="T99" s="705">
        <v>0</v>
      </c>
      <c r="U99" s="710">
        <v>2.3333333333333335</v>
      </c>
      <c r="V99" s="44">
        <f t="shared" si="11"/>
        <v>46.666666666666671</v>
      </c>
      <c r="W99" s="250">
        <f>INDEX('VAW Score'!$A$5:$H$167, MATCH(B99, 'VAW Score'!$A$5:$A$167, 0),8)</f>
        <v>37.55555555555555</v>
      </c>
      <c r="X99" s="44">
        <f t="shared" si="12"/>
        <v>42.111111111111114</v>
      </c>
      <c r="Y99" s="149">
        <f t="shared" si="13"/>
        <v>32.433333333333337</v>
      </c>
      <c r="Z99" s="623"/>
      <c r="AA99" s="630"/>
      <c r="AB99" s="617"/>
      <c r="AC99" s="624"/>
      <c r="AD99" s="624"/>
      <c r="AE99" s="632"/>
      <c r="AF99" s="630"/>
      <c r="AG99" s="630"/>
      <c r="AH99" s="633"/>
      <c r="AI99" s="633"/>
      <c r="AJ99" s="633"/>
      <c r="AK99" s="634"/>
      <c r="AL99" s="634"/>
      <c r="AM99" s="634"/>
      <c r="AN99" s="634"/>
      <c r="AO99" s="635"/>
      <c r="AP99" s="634"/>
      <c r="AQ99" s="634"/>
      <c r="AR99" s="634"/>
      <c r="AS99" s="620"/>
      <c r="AT99" s="635"/>
      <c r="AU99" s="635"/>
      <c r="AV99" s="635"/>
      <c r="AW99" s="635"/>
      <c r="AX99" s="112"/>
      <c r="AY99" s="112"/>
      <c r="AZ99" s="580"/>
    </row>
    <row r="100" spans="1:52" s="47" customFormat="1" ht="20.100000000000001" customHeight="1" x14ac:dyDescent="0.25">
      <c r="A100" s="53" t="s">
        <v>230</v>
      </c>
      <c r="B100" s="122" t="s">
        <v>119</v>
      </c>
      <c r="C100" s="129" t="s">
        <v>279</v>
      </c>
      <c r="D100" s="123" t="s">
        <v>280</v>
      </c>
      <c r="E100" s="218" t="s">
        <v>315</v>
      </c>
      <c r="F100" s="603">
        <v>5.2</v>
      </c>
      <c r="G100" s="602">
        <f>INDEX('INFORM mid2019'!$A$4:$AF$194, MATCH(B100,'INFORM mid2019'!$A$4:$A$194,0),32)*10</f>
        <v>52</v>
      </c>
      <c r="H100" s="48"/>
      <c r="I100" s="37"/>
      <c r="J100" s="38"/>
      <c r="K100" s="38"/>
      <c r="L100" s="41">
        <v>2</v>
      </c>
      <c r="M100" s="40">
        <v>0</v>
      </c>
      <c r="N100" s="40" t="s">
        <v>677</v>
      </c>
      <c r="O100" s="40">
        <v>0</v>
      </c>
      <c r="P100" s="38">
        <f t="shared" ref="P100:P131" si="14">(L100+M100+O100)*(100/9)</f>
        <v>22.222222222222221</v>
      </c>
      <c r="Q100" s="56" t="s">
        <v>677</v>
      </c>
      <c r="R100" s="40">
        <v>0</v>
      </c>
      <c r="S100" s="42">
        <f t="shared" ref="S100:S131" si="15">IF(R100=2,100, IF(R100=1,50,IF(R100=0,0)))</f>
        <v>0</v>
      </c>
      <c r="T100" s="705">
        <v>25</v>
      </c>
      <c r="U100" s="710">
        <v>2.5</v>
      </c>
      <c r="V100" s="44">
        <f t="shared" ref="V100:V131" si="16">U100*20</f>
        <v>50</v>
      </c>
      <c r="W100" s="250">
        <f>INDEX('VAW Score'!$A$5:$H$167, MATCH(B100, 'VAW Score'!$A$5:$A$167, 0),8)</f>
        <v>22.666666666666668</v>
      </c>
      <c r="X100" s="44">
        <f t="shared" ref="X100:X125" si="17">(V100+W100)/2</f>
        <v>36.333333333333336</v>
      </c>
      <c r="Y100" s="149">
        <f t="shared" si="13"/>
        <v>34.355555555555554</v>
      </c>
      <c r="Z100" s="623"/>
      <c r="AA100" s="630"/>
      <c r="AB100" s="617"/>
      <c r="AC100" s="624"/>
      <c r="AD100" s="624"/>
      <c r="AE100" s="632"/>
      <c r="AF100" s="630"/>
      <c r="AG100" s="630"/>
      <c r="AH100" s="633"/>
      <c r="AI100" s="633"/>
      <c r="AJ100" s="633"/>
      <c r="AK100" s="634"/>
      <c r="AL100" s="634"/>
      <c r="AM100" s="634"/>
      <c r="AN100" s="634"/>
      <c r="AO100" s="635"/>
      <c r="AP100" s="634"/>
      <c r="AQ100" s="634"/>
      <c r="AR100" s="634"/>
      <c r="AS100" s="620"/>
      <c r="AT100" s="635"/>
      <c r="AU100" s="635"/>
      <c r="AV100" s="635"/>
      <c r="AW100" s="635"/>
      <c r="AX100" s="112"/>
      <c r="AY100" s="112"/>
      <c r="AZ100" s="580"/>
    </row>
    <row r="101" spans="1:52" s="47" customFormat="1" ht="20.100000000000001" customHeight="1" x14ac:dyDescent="0.25">
      <c r="A101" s="33" t="s">
        <v>231</v>
      </c>
      <c r="B101" s="142" t="s">
        <v>36</v>
      </c>
      <c r="C101" s="129" t="s">
        <v>280</v>
      </c>
      <c r="D101" s="123" t="s">
        <v>279</v>
      </c>
      <c r="E101" s="604" t="s">
        <v>314</v>
      </c>
      <c r="F101" s="602">
        <v>6.6</v>
      </c>
      <c r="G101" s="602">
        <f>INDEX('INFORM mid2019'!$A$4:$AF$194, MATCH(B101,'INFORM mid2019'!$A$4:$A$194,0),32)*10</f>
        <v>66</v>
      </c>
      <c r="H101" s="48"/>
      <c r="I101" s="37"/>
      <c r="J101" s="38"/>
      <c r="K101" s="38"/>
      <c r="L101" s="41">
        <v>3</v>
      </c>
      <c r="M101" s="40">
        <v>2</v>
      </c>
      <c r="N101" s="40" t="s">
        <v>673</v>
      </c>
      <c r="O101" s="40">
        <v>2</v>
      </c>
      <c r="P101" s="38">
        <f t="shared" si="14"/>
        <v>77.777777777777771</v>
      </c>
      <c r="Q101" s="41" t="s">
        <v>669</v>
      </c>
      <c r="R101" s="40">
        <f>INDEX('UCDP 2018'!$B$2:$C$36, MATCH(A101,'UCDP 2018'!$B$2:$B$36,0), 2)</f>
        <v>1</v>
      </c>
      <c r="S101" s="42">
        <f t="shared" si="15"/>
        <v>50</v>
      </c>
      <c r="T101" s="704">
        <v>16.670000000000002</v>
      </c>
      <c r="U101" s="710">
        <v>3</v>
      </c>
      <c r="V101" s="44">
        <f t="shared" si="16"/>
        <v>60</v>
      </c>
      <c r="W101" s="250">
        <f>INDEX('VAW Score'!$A$5:$H$167, MATCH(B101, 'VAW Score'!$A$5:$A$167, 0),8)</f>
        <v>28.444444444444443</v>
      </c>
      <c r="X101" s="44">
        <f t="shared" si="17"/>
        <v>44.222222222222221</v>
      </c>
      <c r="Y101" s="149">
        <f t="shared" si="13"/>
        <v>51.866999999999997</v>
      </c>
      <c r="Z101" s="623">
        <v>2300000</v>
      </c>
      <c r="AA101" s="623">
        <v>1600000</v>
      </c>
      <c r="AB101" s="617">
        <f>INDEX('20190701FTS'!$A$2:$E$32, MATCH(A101, '20190701FTS'!$A$2:$A$32, 0),3)</f>
        <v>383101817</v>
      </c>
      <c r="AC101" s="624"/>
      <c r="AD101" s="617">
        <f>INDEX('20190701FTS'!$A$2:$E$32, MATCH(A101, '20190701FTS'!$A$2:$A$32, 0),4)</f>
        <v>116417515</v>
      </c>
      <c r="AE101" s="625">
        <f>AD101/AB101</f>
        <v>0.30388139610415893</v>
      </c>
      <c r="AF101" s="617">
        <v>26260710</v>
      </c>
      <c r="AG101" s="626">
        <f>(AD101+AF101)/AB101</f>
        <v>0.37242899581444688</v>
      </c>
      <c r="AH101" s="617"/>
      <c r="AI101" s="617"/>
      <c r="AJ101" s="617"/>
      <c r="AK101" s="618" t="s">
        <v>312</v>
      </c>
      <c r="AL101" s="619">
        <v>2300000</v>
      </c>
      <c r="AM101" s="619">
        <v>1800000</v>
      </c>
      <c r="AN101" s="620">
        <v>338000000</v>
      </c>
      <c r="AO101" s="620">
        <v>338303089</v>
      </c>
      <c r="AP101" s="620">
        <v>165249089</v>
      </c>
      <c r="AQ101" s="621">
        <f>AP101/AO101</f>
        <v>0.4884646175962053</v>
      </c>
      <c r="AR101" s="620">
        <v>93591963</v>
      </c>
      <c r="AS101" s="620">
        <f>AP101+AR101</f>
        <v>258841052</v>
      </c>
      <c r="AT101" s="628">
        <f>AS101/AO101</f>
        <v>0.7651158396605714</v>
      </c>
      <c r="AU101" s="629"/>
      <c r="AV101" s="629"/>
      <c r="AW101" s="622"/>
      <c r="AX101" s="205"/>
      <c r="AY101" s="205"/>
      <c r="AZ101" s="207"/>
    </row>
    <row r="102" spans="1:52" s="51" customFormat="1" ht="20.100000000000001" customHeight="1" x14ac:dyDescent="0.25">
      <c r="A102" s="33" t="s">
        <v>479</v>
      </c>
      <c r="B102" s="142" t="s">
        <v>37</v>
      </c>
      <c r="C102" s="129" t="s">
        <v>279</v>
      </c>
      <c r="D102" s="123" t="s">
        <v>279</v>
      </c>
      <c r="E102" s="604" t="s">
        <v>314</v>
      </c>
      <c r="F102" s="602">
        <v>6.8</v>
      </c>
      <c r="G102" s="602">
        <f>INDEX('INFORM mid2019'!$A$4:$AF$194, MATCH(B102,'INFORM mid2019'!$A$4:$A$194,0),32)*10</f>
        <v>68</v>
      </c>
      <c r="H102" s="36"/>
      <c r="I102" s="37"/>
      <c r="J102" s="38"/>
      <c r="K102" s="38"/>
      <c r="L102" s="41">
        <v>4</v>
      </c>
      <c r="M102" s="40">
        <v>2</v>
      </c>
      <c r="N102" s="40" t="s">
        <v>673</v>
      </c>
      <c r="O102" s="40">
        <v>2</v>
      </c>
      <c r="P102" s="38">
        <f t="shared" si="14"/>
        <v>88.888888888888886</v>
      </c>
      <c r="Q102" s="41" t="s">
        <v>669</v>
      </c>
      <c r="R102" s="40">
        <f>INDEX('UCDP 2018'!$B$2:$C$36, MATCH(A102,'UCDP 2018'!$B$2:$B$36,0), 2)</f>
        <v>1</v>
      </c>
      <c r="S102" s="42">
        <f t="shared" si="15"/>
        <v>50</v>
      </c>
      <c r="T102" s="704">
        <v>58.33</v>
      </c>
      <c r="U102" s="710">
        <v>4.666666666666667</v>
      </c>
      <c r="V102" s="44">
        <f t="shared" si="16"/>
        <v>93.333333333333343</v>
      </c>
      <c r="W102" s="250">
        <f>INDEX('VAW Score'!$A$5:$H$167, MATCH(B102, 'VAW Score'!$A$5:$A$167, 0),8)</f>
        <v>28.888888888888886</v>
      </c>
      <c r="X102" s="44">
        <f t="shared" si="17"/>
        <v>61.111111111111114</v>
      </c>
      <c r="Y102" s="149">
        <f t="shared" si="13"/>
        <v>59.833000000000006</v>
      </c>
      <c r="Z102" s="623">
        <v>7100000</v>
      </c>
      <c r="AA102" s="623">
        <v>6200000</v>
      </c>
      <c r="AB102" s="617">
        <f>INDEX('20190701FTS'!$A$2:$E$32, MATCH(A102, '20190701FTS'!$A$2:$A$32, 0),3)</f>
        <v>847703581</v>
      </c>
      <c r="AC102" s="624"/>
      <c r="AD102" s="617">
        <f>INDEX('20190701FTS'!$A$2:$E$32, MATCH(A102, '20190701FTS'!$A$2:$A$32, 0),4)</f>
        <v>276424049</v>
      </c>
      <c r="AE102" s="625">
        <f>AD102/AB102</f>
        <v>0.32608573939715374</v>
      </c>
      <c r="AF102" s="617">
        <v>128687286</v>
      </c>
      <c r="AG102" s="626">
        <f>(AD102+AF102)/AB102</f>
        <v>0.47789267862016971</v>
      </c>
      <c r="AH102" s="617"/>
      <c r="AI102" s="617"/>
      <c r="AJ102" s="617"/>
      <c r="AK102" s="618" t="s">
        <v>312</v>
      </c>
      <c r="AL102" s="619">
        <v>14500000</v>
      </c>
      <c r="AM102" s="619">
        <v>6100000</v>
      </c>
      <c r="AN102" s="620">
        <v>1110000000</v>
      </c>
      <c r="AO102" s="620">
        <v>1047768587</v>
      </c>
      <c r="AP102" s="620">
        <v>692449552</v>
      </c>
      <c r="AQ102" s="621">
        <f>AP102/AO102</f>
        <v>0.6608802369067398</v>
      </c>
      <c r="AR102" s="620">
        <v>173267108</v>
      </c>
      <c r="AS102" s="620">
        <f>AP102+AR102</f>
        <v>865716660</v>
      </c>
      <c r="AT102" s="628">
        <f>AS102/AO102</f>
        <v>0.82624796232796394</v>
      </c>
      <c r="AU102" s="629">
        <v>26191981</v>
      </c>
      <c r="AV102" s="629">
        <v>22909972</v>
      </c>
      <c r="AW102" s="622">
        <f>AU102-AV102</f>
        <v>3282009</v>
      </c>
      <c r="AX102" s="205"/>
      <c r="AY102" s="205"/>
      <c r="AZ102" s="207"/>
    </row>
    <row r="103" spans="1:52" s="47" customFormat="1" ht="20.100000000000001" customHeight="1" x14ac:dyDescent="0.25">
      <c r="A103" s="107" t="s">
        <v>365</v>
      </c>
      <c r="B103" s="122" t="s">
        <v>99</v>
      </c>
      <c r="C103" s="129" t="s">
        <v>279</v>
      </c>
      <c r="D103" s="123" t="s">
        <v>280</v>
      </c>
      <c r="E103" s="218" t="s">
        <v>315</v>
      </c>
      <c r="F103" s="603">
        <v>2.6</v>
      </c>
      <c r="G103" s="602">
        <f>INDEX('INFORM mid2019'!$A$4:$AF$194, MATCH(B103,'INFORM mid2019'!$A$4:$A$194,0),32)*10</f>
        <v>26</v>
      </c>
      <c r="H103" s="48"/>
      <c r="I103" s="37"/>
      <c r="J103" s="38"/>
      <c r="K103" s="38"/>
      <c r="L103" s="41">
        <v>0</v>
      </c>
      <c r="M103" s="40">
        <v>0</v>
      </c>
      <c r="N103" s="40" t="s">
        <v>677</v>
      </c>
      <c r="O103" s="40">
        <v>0</v>
      </c>
      <c r="P103" s="38">
        <f t="shared" si="14"/>
        <v>0</v>
      </c>
      <c r="Q103" s="56" t="s">
        <v>677</v>
      </c>
      <c r="R103" s="40">
        <v>0</v>
      </c>
      <c r="S103" s="42">
        <f t="shared" si="15"/>
        <v>0</v>
      </c>
      <c r="T103" s="705">
        <v>0</v>
      </c>
      <c r="U103" s="710">
        <v>2</v>
      </c>
      <c r="V103" s="44">
        <f t="shared" si="16"/>
        <v>40</v>
      </c>
      <c r="W103" s="250">
        <f>INDEX('VAW Score'!$A$5:$H$167, MATCH(B103, 'VAW Score'!$A$5:$A$167, 0),8)</f>
        <v>24.555555555555554</v>
      </c>
      <c r="X103" s="44">
        <f t="shared" si="17"/>
        <v>32.277777777777779</v>
      </c>
      <c r="Y103" s="149">
        <f t="shared" si="13"/>
        <v>16.227777777777778</v>
      </c>
      <c r="Z103" s="623"/>
      <c r="AA103" s="623"/>
      <c r="AB103" s="617"/>
      <c r="AC103" s="631"/>
      <c r="AD103" s="631"/>
      <c r="AE103" s="632"/>
      <c r="AF103" s="630"/>
      <c r="AG103" s="630"/>
      <c r="AH103" s="633"/>
      <c r="AI103" s="633"/>
      <c r="AJ103" s="633"/>
      <c r="AK103" s="634"/>
      <c r="AL103" s="634"/>
      <c r="AM103" s="634"/>
      <c r="AN103" s="634"/>
      <c r="AO103" s="635"/>
      <c r="AP103" s="634"/>
      <c r="AQ103" s="634"/>
      <c r="AR103" s="634"/>
      <c r="AS103" s="620"/>
      <c r="AT103" s="635"/>
      <c r="AU103" s="635"/>
      <c r="AV103" s="635"/>
      <c r="AW103" s="635"/>
      <c r="AX103" s="112"/>
      <c r="AY103" s="112"/>
      <c r="AZ103" s="580"/>
    </row>
    <row r="104" spans="1:52" s="51" customFormat="1" ht="20.100000000000001" customHeight="1" x14ac:dyDescent="0.25">
      <c r="A104" s="53" t="s">
        <v>232</v>
      </c>
      <c r="B104" s="122" t="s">
        <v>81</v>
      </c>
      <c r="C104" s="129" t="s">
        <v>279</v>
      </c>
      <c r="D104" s="123" t="s">
        <v>280</v>
      </c>
      <c r="E104" s="218" t="s">
        <v>315</v>
      </c>
      <c r="F104" s="603">
        <v>2.7</v>
      </c>
      <c r="G104" s="602">
        <f>INDEX('INFORM mid2019'!$A$4:$AF$194, MATCH(B104,'INFORM mid2019'!$A$4:$A$194,0),32)*10</f>
        <v>27</v>
      </c>
      <c r="H104" s="48"/>
      <c r="I104" s="37"/>
      <c r="J104" s="38"/>
      <c r="K104" s="38"/>
      <c r="L104" s="41">
        <v>0</v>
      </c>
      <c r="M104" s="40">
        <v>0</v>
      </c>
      <c r="N104" s="40" t="s">
        <v>677</v>
      </c>
      <c r="O104" s="40">
        <v>0</v>
      </c>
      <c r="P104" s="38">
        <f t="shared" si="14"/>
        <v>0</v>
      </c>
      <c r="Q104" s="56" t="s">
        <v>677</v>
      </c>
      <c r="R104" s="40">
        <v>0</v>
      </c>
      <c r="S104" s="42">
        <f t="shared" si="15"/>
        <v>0</v>
      </c>
      <c r="T104" s="705">
        <v>0</v>
      </c>
      <c r="U104" s="710">
        <v>2</v>
      </c>
      <c r="V104" s="44">
        <f t="shared" si="16"/>
        <v>40</v>
      </c>
      <c r="W104" s="250">
        <f>INDEX('VAW Score'!$A$5:$H$167, MATCH(B104, 'VAW Score'!$A$5:$A$167, 0),8)</f>
        <v>11.222222222222223</v>
      </c>
      <c r="X104" s="44">
        <f t="shared" si="17"/>
        <v>25.611111111111111</v>
      </c>
      <c r="Y104" s="149">
        <f t="shared" si="13"/>
        <v>16.06111111111111</v>
      </c>
      <c r="Z104" s="623"/>
      <c r="AA104" s="623"/>
      <c r="AB104" s="617"/>
      <c r="AC104" s="624"/>
      <c r="AD104" s="624"/>
      <c r="AE104" s="632"/>
      <c r="AF104" s="630"/>
      <c r="AG104" s="630"/>
      <c r="AH104" s="633"/>
      <c r="AI104" s="633"/>
      <c r="AJ104" s="633"/>
      <c r="AK104" s="634"/>
      <c r="AL104" s="634"/>
      <c r="AM104" s="634"/>
      <c r="AN104" s="634"/>
      <c r="AO104" s="635"/>
      <c r="AP104" s="634"/>
      <c r="AQ104" s="634"/>
      <c r="AR104" s="634"/>
      <c r="AS104" s="620"/>
      <c r="AT104" s="635"/>
      <c r="AU104" s="635"/>
      <c r="AV104" s="635"/>
      <c r="AW104" s="635"/>
      <c r="AX104" s="112"/>
      <c r="AY104" s="112"/>
      <c r="AZ104" s="580"/>
    </row>
    <row r="105" spans="1:52" s="47" customFormat="1" ht="20.100000000000001" customHeight="1" x14ac:dyDescent="0.25">
      <c r="A105" s="33" t="s">
        <v>287</v>
      </c>
      <c r="B105" s="142" t="s">
        <v>83</v>
      </c>
      <c r="C105" s="129" t="s">
        <v>280</v>
      </c>
      <c r="D105" s="123" t="s">
        <v>279</v>
      </c>
      <c r="E105" s="604" t="s">
        <v>314</v>
      </c>
      <c r="F105" s="602">
        <v>5.3</v>
      </c>
      <c r="G105" s="602">
        <f>INDEX('INFORM mid2019'!$A$4:$AF$194, MATCH(B105,'INFORM mid2019'!$A$4:$A$194,0),32)*10</f>
        <v>53</v>
      </c>
      <c r="H105" s="36"/>
      <c r="I105" s="37"/>
      <c r="J105" s="38"/>
      <c r="K105" s="38"/>
      <c r="L105" s="41">
        <v>0</v>
      </c>
      <c r="M105" s="40">
        <v>0</v>
      </c>
      <c r="N105" s="40" t="s">
        <v>677</v>
      </c>
      <c r="O105" s="40">
        <v>0</v>
      </c>
      <c r="P105" s="38">
        <f t="shared" si="14"/>
        <v>0</v>
      </c>
      <c r="Q105" s="41" t="s">
        <v>669</v>
      </c>
      <c r="R105" s="40">
        <f>INDEX('UCDP 2018'!$B$2:$C$36, MATCH(A105,'UCDP 2018'!$B$2:$B$36,0), 2)</f>
        <v>1</v>
      </c>
      <c r="S105" s="42">
        <f t="shared" si="15"/>
        <v>50</v>
      </c>
      <c r="T105" s="704">
        <v>33.33</v>
      </c>
      <c r="U105" s="710">
        <v>3</v>
      </c>
      <c r="V105" s="44">
        <f t="shared" si="16"/>
        <v>60</v>
      </c>
      <c r="W105" s="250">
        <f>INDEX('VAW Score'!$A$5:$H$167, MATCH(B105, 'VAW Score'!$A$5:$A$167, 0),8)</f>
        <v>21.555555555555557</v>
      </c>
      <c r="X105" s="44">
        <f t="shared" si="17"/>
        <v>40.777777777777779</v>
      </c>
      <c r="Y105" s="149">
        <f t="shared" si="13"/>
        <v>38.910777777777774</v>
      </c>
      <c r="Z105" s="623">
        <v>2500000</v>
      </c>
      <c r="AA105" s="623">
        <v>1400000</v>
      </c>
      <c r="AB105" s="617">
        <f>INDEX('20190701FTS'!$A$2:$E$32, MATCH(A105, '20190701FTS'!$A$2:$A$32, 0),3)</f>
        <v>350589271</v>
      </c>
      <c r="AC105" s="624"/>
      <c r="AD105" s="617">
        <f>INDEX('20190701FTS'!$A$2:$E$32, MATCH(A105, '20190701FTS'!$A$2:$A$32, 0),4)</f>
        <v>110502556</v>
      </c>
      <c r="AE105" s="625">
        <f>AD105/AB105</f>
        <v>0.31519092322708303</v>
      </c>
      <c r="AF105" s="617">
        <v>25217829</v>
      </c>
      <c r="AG105" s="626">
        <f>(AD105+AF105)/AB105</f>
        <v>0.38712075989341954</v>
      </c>
      <c r="AH105" s="617"/>
      <c r="AI105" s="617"/>
      <c r="AJ105" s="617"/>
      <c r="AK105" s="618" t="s">
        <v>312</v>
      </c>
      <c r="AL105" s="619">
        <v>2500000</v>
      </c>
      <c r="AM105" s="619">
        <v>1900000</v>
      </c>
      <c r="AN105" s="620">
        <v>539700000</v>
      </c>
      <c r="AO105" s="620">
        <v>539721755</v>
      </c>
      <c r="AP105" s="620">
        <v>216328527</v>
      </c>
      <c r="AQ105" s="621">
        <f>AP105/AO105</f>
        <v>0.40081491063853819</v>
      </c>
      <c r="AR105" s="620">
        <v>64791769</v>
      </c>
      <c r="AS105" s="620">
        <f>AP105+AR105</f>
        <v>281120296</v>
      </c>
      <c r="AT105" s="628">
        <f>AS105/AO105</f>
        <v>0.52086152428671328</v>
      </c>
      <c r="AU105" s="629">
        <v>27546238</v>
      </c>
      <c r="AV105" s="629">
        <v>18713325</v>
      </c>
      <c r="AW105" s="622">
        <f>AU105-AV105</f>
        <v>8832913</v>
      </c>
      <c r="AX105" s="205"/>
      <c r="AY105" s="205"/>
      <c r="AZ105" s="207"/>
    </row>
    <row r="106" spans="1:52" s="51" customFormat="1" ht="20.100000000000001" customHeight="1" x14ac:dyDescent="0.25">
      <c r="A106" s="33" t="s">
        <v>233</v>
      </c>
      <c r="B106" s="142" t="s">
        <v>82</v>
      </c>
      <c r="C106" s="129" t="s">
        <v>324</v>
      </c>
      <c r="D106" s="123" t="s">
        <v>279</v>
      </c>
      <c r="E106" s="604" t="s">
        <v>314</v>
      </c>
      <c r="F106" s="602">
        <v>6.2</v>
      </c>
      <c r="G106" s="602">
        <f>INDEX('INFORM mid2019'!$A$4:$AF$194, MATCH(B106,'INFORM mid2019'!$A$4:$A$194,0),32)*10</f>
        <v>62</v>
      </c>
      <c r="H106" s="48"/>
      <c r="I106" s="37"/>
      <c r="J106" s="38"/>
      <c r="K106" s="38"/>
      <c r="L106" s="41">
        <v>0</v>
      </c>
      <c r="M106" s="40">
        <v>2</v>
      </c>
      <c r="N106" s="40" t="s">
        <v>675</v>
      </c>
      <c r="O106" s="40">
        <v>0</v>
      </c>
      <c r="P106" s="38">
        <f t="shared" si="14"/>
        <v>22.222222222222221</v>
      </c>
      <c r="Q106" s="41" t="s">
        <v>669</v>
      </c>
      <c r="R106" s="40">
        <f>INDEX('UCDP 2018'!$B$2:$C$36, MATCH(A106,'UCDP 2018'!$B$2:$B$36,0), 2)</f>
        <v>1</v>
      </c>
      <c r="S106" s="42">
        <f t="shared" si="15"/>
        <v>50</v>
      </c>
      <c r="T106" s="704">
        <v>16.670000000000002</v>
      </c>
      <c r="U106" s="710">
        <v>3.6666666666666665</v>
      </c>
      <c r="V106" s="44">
        <f t="shared" si="16"/>
        <v>73.333333333333329</v>
      </c>
      <c r="W106" s="250">
        <f>INDEX('VAW Score'!$A$5:$H$167, MATCH(B106, 'VAW Score'!$A$5:$A$167, 0),8)</f>
        <v>43.666666666666664</v>
      </c>
      <c r="X106" s="44">
        <f t="shared" si="17"/>
        <v>58.5</v>
      </c>
      <c r="Y106" s="149">
        <f t="shared" si="13"/>
        <v>45.739222222222224</v>
      </c>
      <c r="Z106" s="623" t="s">
        <v>949</v>
      </c>
      <c r="AA106" s="623">
        <v>3100000</v>
      </c>
      <c r="AB106" s="617">
        <f>INDEX('20190701FTS'!$A$2:$E$32, MATCH(A106, '20190701FTS'!$A$2:$A$32, 0),3)</f>
        <v>201961132</v>
      </c>
      <c r="AC106" s="624"/>
      <c r="AD106" s="617">
        <f>INDEX('20190701FTS'!$A$2:$E$32, MATCH(A106, '20190701FTS'!$A$2:$A$32, 0),4)</f>
        <v>26277674</v>
      </c>
      <c r="AE106" s="625">
        <f>AD106/AB106</f>
        <v>0.13011253076161208</v>
      </c>
      <c r="AF106" s="617">
        <v>20303213</v>
      </c>
      <c r="AG106" s="626">
        <f>(AD106+AF106)/AB106</f>
        <v>0.23064282982925646</v>
      </c>
      <c r="AH106" s="617"/>
      <c r="AI106" s="617"/>
      <c r="AJ106" s="617"/>
      <c r="AK106" s="618" t="s">
        <v>313</v>
      </c>
      <c r="AL106" s="619"/>
      <c r="AM106" s="619"/>
      <c r="AN106" s="620">
        <v>123004259</v>
      </c>
      <c r="AO106" s="620">
        <v>123004259</v>
      </c>
      <c r="AP106" s="620">
        <v>76522741</v>
      </c>
      <c r="AQ106" s="621">
        <f>AP106/AO106</f>
        <v>0.62211456434203627</v>
      </c>
      <c r="AR106" s="620">
        <v>41707460</v>
      </c>
      <c r="AS106" s="620">
        <f>AP106+AR106</f>
        <v>118230201</v>
      </c>
      <c r="AT106" s="621">
        <f>AS106/AO106</f>
        <v>0.96118786423484737</v>
      </c>
      <c r="AU106" s="620">
        <v>7370423</v>
      </c>
      <c r="AV106" s="620">
        <v>4658172</v>
      </c>
      <c r="AW106" s="622">
        <f>AU106-AV106</f>
        <v>2712251</v>
      </c>
      <c r="AX106" s="205"/>
      <c r="AY106" s="205"/>
      <c r="AZ106" s="207"/>
    </row>
    <row r="107" spans="1:52" s="51" customFormat="1" ht="20.100000000000001" customHeight="1" x14ac:dyDescent="0.25">
      <c r="A107" s="53" t="s">
        <v>234</v>
      </c>
      <c r="B107" s="122" t="s">
        <v>131</v>
      </c>
      <c r="C107" s="129" t="s">
        <v>279</v>
      </c>
      <c r="D107" s="123" t="s">
        <v>280</v>
      </c>
      <c r="E107" s="218" t="s">
        <v>315</v>
      </c>
      <c r="F107" s="603">
        <v>2.8</v>
      </c>
      <c r="G107" s="602">
        <f>INDEX('INFORM mid2019'!$A$4:$AF$194, MATCH(B107,'INFORM mid2019'!$A$4:$A$194,0),32)*10</f>
        <v>28</v>
      </c>
      <c r="H107" s="48"/>
      <c r="I107" s="37"/>
      <c r="J107" s="38"/>
      <c r="K107" s="38"/>
      <c r="L107" s="41">
        <v>0</v>
      </c>
      <c r="M107" s="40">
        <v>0</v>
      </c>
      <c r="N107" s="40" t="s">
        <v>677</v>
      </c>
      <c r="O107" s="40">
        <v>0</v>
      </c>
      <c r="P107" s="38">
        <f t="shared" si="14"/>
        <v>0</v>
      </c>
      <c r="Q107" s="56" t="s">
        <v>677</v>
      </c>
      <c r="R107" s="40">
        <v>0</v>
      </c>
      <c r="S107" s="42">
        <f t="shared" si="15"/>
        <v>0</v>
      </c>
      <c r="T107" s="705">
        <v>0</v>
      </c>
      <c r="U107" s="710">
        <v>1</v>
      </c>
      <c r="V107" s="44">
        <f t="shared" si="16"/>
        <v>20</v>
      </c>
      <c r="W107" s="250">
        <v>26.1</v>
      </c>
      <c r="X107" s="44">
        <f t="shared" si="17"/>
        <v>23.05</v>
      </c>
      <c r="Y107" s="149">
        <f t="shared" si="13"/>
        <v>16.305</v>
      </c>
      <c r="Z107" s="623"/>
      <c r="AA107" s="630"/>
      <c r="AB107" s="617"/>
      <c r="AC107" s="624"/>
      <c r="AD107" s="624"/>
      <c r="AE107" s="632"/>
      <c r="AF107" s="630"/>
      <c r="AG107" s="630"/>
      <c r="AH107" s="633"/>
      <c r="AI107" s="633"/>
      <c r="AJ107" s="633"/>
      <c r="AK107" s="634"/>
      <c r="AL107" s="634"/>
      <c r="AM107" s="634"/>
      <c r="AN107" s="634"/>
      <c r="AO107" s="635"/>
      <c r="AP107" s="634"/>
      <c r="AQ107" s="634"/>
      <c r="AR107" s="634"/>
      <c r="AS107" s="620"/>
      <c r="AT107" s="635"/>
      <c r="AU107" s="635"/>
      <c r="AV107" s="635"/>
      <c r="AW107" s="635"/>
      <c r="AX107" s="112"/>
      <c r="AY107" s="112"/>
      <c r="AZ107" s="580"/>
    </row>
    <row r="108" spans="1:52" s="51" customFormat="1" ht="20.100000000000001" customHeight="1" x14ac:dyDescent="0.25">
      <c r="A108" s="53" t="s">
        <v>235</v>
      </c>
      <c r="B108" s="122" t="s">
        <v>120</v>
      </c>
      <c r="C108" s="129" t="s">
        <v>279</v>
      </c>
      <c r="D108" s="123" t="s">
        <v>280</v>
      </c>
      <c r="E108" s="218" t="s">
        <v>315</v>
      </c>
      <c r="F108" s="603">
        <v>3.1</v>
      </c>
      <c r="G108" s="602">
        <f>INDEX('INFORM mid2019'!$A$4:$AF$194, MATCH(B108,'INFORM mid2019'!$A$4:$A$194,0),32)*10</f>
        <v>31</v>
      </c>
      <c r="H108" s="48"/>
      <c r="I108" s="37"/>
      <c r="J108" s="38"/>
      <c r="K108" s="38"/>
      <c r="L108" s="41">
        <v>0</v>
      </c>
      <c r="M108" s="40">
        <v>0</v>
      </c>
      <c r="N108" s="40" t="s">
        <v>677</v>
      </c>
      <c r="O108" s="40">
        <v>0</v>
      </c>
      <c r="P108" s="38">
        <f t="shared" si="14"/>
        <v>0</v>
      </c>
      <c r="Q108" s="56" t="s">
        <v>677</v>
      </c>
      <c r="R108" s="40">
        <v>0</v>
      </c>
      <c r="S108" s="42">
        <f t="shared" si="15"/>
        <v>0</v>
      </c>
      <c r="T108" s="705">
        <v>0</v>
      </c>
      <c r="U108" s="710">
        <v>1</v>
      </c>
      <c r="V108" s="44">
        <f t="shared" si="16"/>
        <v>20</v>
      </c>
      <c r="W108" s="250">
        <f>INDEX('VAW Score'!$A$5:$H$167, MATCH(B108, 'VAW Score'!$A$5:$A$167, 0),8)</f>
        <v>4.7777777777777777</v>
      </c>
      <c r="X108" s="44">
        <f t="shared" si="17"/>
        <v>12.388888888888889</v>
      </c>
      <c r="Y108" s="149">
        <f t="shared" si="13"/>
        <v>16.738888888888887</v>
      </c>
      <c r="Z108" s="623"/>
      <c r="AA108" s="630"/>
      <c r="AB108" s="617"/>
      <c r="AC108" s="624"/>
      <c r="AD108" s="624"/>
      <c r="AE108" s="632"/>
      <c r="AF108" s="630"/>
      <c r="AG108" s="630"/>
      <c r="AH108" s="633"/>
      <c r="AI108" s="633"/>
      <c r="AJ108" s="633"/>
      <c r="AK108" s="634"/>
      <c r="AL108" s="634"/>
      <c r="AM108" s="634"/>
      <c r="AN108" s="634"/>
      <c r="AO108" s="635"/>
      <c r="AP108" s="634"/>
      <c r="AQ108" s="634"/>
      <c r="AR108" s="634"/>
      <c r="AS108" s="620"/>
      <c r="AT108" s="635"/>
      <c r="AU108" s="635"/>
      <c r="AV108" s="635"/>
      <c r="AW108" s="635"/>
      <c r="AX108" s="112"/>
      <c r="AY108" s="112"/>
      <c r="AZ108" s="580"/>
    </row>
    <row r="109" spans="1:52" s="51" customFormat="1" ht="20.100000000000001" customHeight="1" x14ac:dyDescent="0.25">
      <c r="A109" s="53" t="s">
        <v>236</v>
      </c>
      <c r="B109" s="122" t="s">
        <v>132</v>
      </c>
      <c r="C109" s="129" t="s">
        <v>279</v>
      </c>
      <c r="D109" s="123" t="s">
        <v>280</v>
      </c>
      <c r="E109" s="218" t="s">
        <v>315</v>
      </c>
      <c r="F109" s="603">
        <v>5.7</v>
      </c>
      <c r="G109" s="602">
        <f>INDEX('INFORM mid2019'!$A$4:$AF$194, MATCH(B109,'INFORM mid2019'!$A$4:$A$194,0),32)*10</f>
        <v>57</v>
      </c>
      <c r="H109" s="48"/>
      <c r="I109" s="37"/>
      <c r="J109" s="38"/>
      <c r="K109" s="38"/>
      <c r="L109" s="41">
        <v>0</v>
      </c>
      <c r="M109" s="40">
        <v>0</v>
      </c>
      <c r="N109" s="40" t="s">
        <v>677</v>
      </c>
      <c r="O109" s="40">
        <v>2</v>
      </c>
      <c r="P109" s="38">
        <f t="shared" si="14"/>
        <v>22.222222222222221</v>
      </c>
      <c r="Q109" s="56" t="s">
        <v>677</v>
      </c>
      <c r="R109" s="40">
        <v>0</v>
      </c>
      <c r="S109" s="42">
        <f t="shared" si="15"/>
        <v>0</v>
      </c>
      <c r="T109" s="705">
        <v>8.33</v>
      </c>
      <c r="U109" s="710">
        <v>2.6666666666666665</v>
      </c>
      <c r="V109" s="44">
        <f t="shared" si="16"/>
        <v>53.333333333333329</v>
      </c>
      <c r="W109" s="250">
        <f>INDEX('VAW Score'!$A$5:$H$167, MATCH(B109, 'VAW Score'!$A$5:$A$167, 0),8)</f>
        <v>19.444444444444443</v>
      </c>
      <c r="X109" s="44">
        <f t="shared" si="17"/>
        <v>36.388888888888886</v>
      </c>
      <c r="Y109" s="149">
        <f t="shared" si="13"/>
        <v>35.194111111111113</v>
      </c>
      <c r="Z109" s="623"/>
      <c r="AA109" s="630"/>
      <c r="AB109" s="617"/>
      <c r="AC109" s="631"/>
      <c r="AD109" s="631"/>
      <c r="AE109" s="632"/>
      <c r="AF109" s="630"/>
      <c r="AG109" s="630"/>
      <c r="AH109" s="633"/>
      <c r="AI109" s="633"/>
      <c r="AJ109" s="633"/>
      <c r="AK109" s="634"/>
      <c r="AL109" s="634"/>
      <c r="AM109" s="634"/>
      <c r="AN109" s="634"/>
      <c r="AO109" s="635"/>
      <c r="AP109" s="634"/>
      <c r="AQ109" s="634"/>
      <c r="AR109" s="634"/>
      <c r="AS109" s="620"/>
      <c r="AT109" s="635"/>
      <c r="AU109" s="635"/>
      <c r="AV109" s="635"/>
      <c r="AW109" s="635"/>
      <c r="AX109" s="112"/>
      <c r="AY109" s="112"/>
      <c r="AZ109" s="580"/>
    </row>
    <row r="110" spans="1:52" s="51" customFormat="1" ht="20.100000000000001" customHeight="1" x14ac:dyDescent="0.25">
      <c r="A110" s="53" t="s">
        <v>237</v>
      </c>
      <c r="B110" s="122" t="s">
        <v>145</v>
      </c>
      <c r="C110" s="129" t="s">
        <v>279</v>
      </c>
      <c r="D110" s="123" t="s">
        <v>280</v>
      </c>
      <c r="E110" s="218" t="s">
        <v>315</v>
      </c>
      <c r="F110" s="603">
        <v>2.8</v>
      </c>
      <c r="G110" s="602">
        <f>INDEX('INFORM mid2019'!$A$4:$AF$194, MATCH(B110,'INFORM mid2019'!$A$4:$A$194,0),32)*10</f>
        <v>28</v>
      </c>
      <c r="H110" s="48"/>
      <c r="I110" s="37"/>
      <c r="J110" s="38"/>
      <c r="K110" s="38"/>
      <c r="L110" s="41">
        <v>0</v>
      </c>
      <c r="M110" s="40">
        <v>0</v>
      </c>
      <c r="N110" s="40" t="s">
        <v>677</v>
      </c>
      <c r="O110" s="40">
        <v>0</v>
      </c>
      <c r="P110" s="38">
        <f t="shared" si="14"/>
        <v>0</v>
      </c>
      <c r="Q110" s="56" t="s">
        <v>677</v>
      </c>
      <c r="R110" s="40">
        <v>0</v>
      </c>
      <c r="S110" s="42">
        <f t="shared" si="15"/>
        <v>0</v>
      </c>
      <c r="T110" s="705">
        <v>0</v>
      </c>
      <c r="U110" s="710">
        <v>2.5</v>
      </c>
      <c r="V110" s="44">
        <f t="shared" si="16"/>
        <v>50</v>
      </c>
      <c r="W110" s="250">
        <f>INDEX('VAW Score'!$A$5:$H$167, MATCH(B110, 'VAW Score'!$A$5:$A$167, 0),8)</f>
        <v>19.222222222222225</v>
      </c>
      <c r="X110" s="44">
        <f t="shared" si="17"/>
        <v>34.611111111111114</v>
      </c>
      <c r="Y110" s="149">
        <f t="shared" si="13"/>
        <v>17.461111111111112</v>
      </c>
      <c r="Z110" s="623"/>
      <c r="AA110" s="630"/>
      <c r="AB110" s="617"/>
      <c r="AC110" s="624"/>
      <c r="AD110" s="624"/>
      <c r="AE110" s="632"/>
      <c r="AF110" s="630"/>
      <c r="AG110" s="630"/>
      <c r="AH110" s="633"/>
      <c r="AI110" s="633"/>
      <c r="AJ110" s="633"/>
      <c r="AK110" s="634"/>
      <c r="AL110" s="634"/>
      <c r="AM110" s="634"/>
      <c r="AN110" s="634"/>
      <c r="AO110" s="635"/>
      <c r="AP110" s="634"/>
      <c r="AQ110" s="634"/>
      <c r="AR110" s="634"/>
      <c r="AS110" s="620"/>
      <c r="AT110" s="635"/>
      <c r="AU110" s="635"/>
      <c r="AV110" s="635"/>
      <c r="AW110" s="635"/>
      <c r="AX110" s="112"/>
      <c r="AY110" s="112"/>
      <c r="AZ110" s="580"/>
    </row>
    <row r="111" spans="1:52" s="51" customFormat="1" ht="20.100000000000001" customHeight="1" x14ac:dyDescent="0.25">
      <c r="A111" s="53" t="s">
        <v>238</v>
      </c>
      <c r="B111" s="122" t="s">
        <v>146</v>
      </c>
      <c r="C111" s="129" t="s">
        <v>279</v>
      </c>
      <c r="D111" s="123" t="s">
        <v>280</v>
      </c>
      <c r="E111" s="218" t="s">
        <v>315</v>
      </c>
      <c r="F111" s="603">
        <v>4.4000000000000004</v>
      </c>
      <c r="G111" s="602">
        <f>INDEX('INFORM mid2019'!$A$4:$AF$194, MATCH(B111,'INFORM mid2019'!$A$4:$A$194,0),32)*10</f>
        <v>44</v>
      </c>
      <c r="H111" s="48"/>
      <c r="I111" s="37"/>
      <c r="J111" s="38"/>
      <c r="K111" s="38"/>
      <c r="L111" s="41">
        <v>0</v>
      </c>
      <c r="M111" s="40">
        <v>0</v>
      </c>
      <c r="N111" s="40" t="s">
        <v>677</v>
      </c>
      <c r="O111" s="40">
        <v>0</v>
      </c>
      <c r="P111" s="38">
        <f t="shared" si="14"/>
        <v>0</v>
      </c>
      <c r="Q111" s="56" t="s">
        <v>677</v>
      </c>
      <c r="R111" s="40">
        <v>0</v>
      </c>
      <c r="S111" s="42">
        <f t="shared" si="15"/>
        <v>0</v>
      </c>
      <c r="T111" s="705">
        <v>0</v>
      </c>
      <c r="U111" s="710">
        <v>2</v>
      </c>
      <c r="V111" s="44">
        <f t="shared" si="16"/>
        <v>40</v>
      </c>
      <c r="W111" s="250">
        <f>INDEX('VAW Score'!$A$5:$H$167, MATCH(B111, 'VAW Score'!$A$5:$A$167, 0),8)</f>
        <v>25.444444444444443</v>
      </c>
      <c r="X111" s="44">
        <f t="shared" si="17"/>
        <v>32.722222222222221</v>
      </c>
      <c r="Y111" s="149">
        <f t="shared" si="13"/>
        <v>25.272222222222222</v>
      </c>
      <c r="Z111" s="623"/>
      <c r="AA111" s="630"/>
      <c r="AB111" s="617"/>
      <c r="AC111" s="624"/>
      <c r="AD111" s="624"/>
      <c r="AE111" s="632"/>
      <c r="AF111" s="630"/>
      <c r="AG111" s="630"/>
      <c r="AH111" s="633"/>
      <c r="AI111" s="633"/>
      <c r="AJ111" s="633"/>
      <c r="AK111" s="634"/>
      <c r="AL111" s="634"/>
      <c r="AM111" s="634"/>
      <c r="AN111" s="634"/>
      <c r="AO111" s="635"/>
      <c r="AP111" s="634"/>
      <c r="AQ111" s="634"/>
      <c r="AR111" s="634"/>
      <c r="AS111" s="620"/>
      <c r="AT111" s="635"/>
      <c r="AU111" s="635"/>
      <c r="AV111" s="635"/>
      <c r="AW111" s="635"/>
      <c r="AX111" s="587"/>
      <c r="AY111" s="587"/>
      <c r="AZ111" s="588"/>
    </row>
    <row r="112" spans="1:52" s="51" customFormat="1" ht="20.100000000000001" customHeight="1" x14ac:dyDescent="0.25">
      <c r="A112" s="53" t="s">
        <v>239</v>
      </c>
      <c r="B112" s="122" t="s">
        <v>84</v>
      </c>
      <c r="C112" s="129" t="s">
        <v>279</v>
      </c>
      <c r="D112" s="123" t="s">
        <v>280</v>
      </c>
      <c r="E112" s="218" t="s">
        <v>315</v>
      </c>
      <c r="F112" s="603">
        <v>5.5</v>
      </c>
      <c r="G112" s="602">
        <f>INDEX('INFORM mid2019'!$A$4:$AF$194, MATCH(B112,'INFORM mid2019'!$A$4:$A$194,0),32)*10</f>
        <v>55</v>
      </c>
      <c r="H112" s="137" t="s">
        <v>751</v>
      </c>
      <c r="I112" s="37" t="s">
        <v>752</v>
      </c>
      <c r="J112" s="601">
        <v>3.3</v>
      </c>
      <c r="K112" s="38">
        <v>33</v>
      </c>
      <c r="L112" s="41">
        <v>0</v>
      </c>
      <c r="M112" s="40">
        <v>0</v>
      </c>
      <c r="N112" s="40" t="s">
        <v>677</v>
      </c>
      <c r="O112" s="40">
        <v>0</v>
      </c>
      <c r="P112" s="38">
        <f t="shared" si="14"/>
        <v>0</v>
      </c>
      <c r="Q112" s="41" t="s">
        <v>669</v>
      </c>
      <c r="R112" s="40">
        <f>INDEX('UCDP 2018'!$B$2:$C$36, MATCH(A112,'UCDP 2018'!$B$2:$B$36,0), 2)</f>
        <v>1</v>
      </c>
      <c r="S112" s="42">
        <f t="shared" si="15"/>
        <v>50</v>
      </c>
      <c r="T112" s="705">
        <v>0</v>
      </c>
      <c r="U112" s="710">
        <v>4.666666666666667</v>
      </c>
      <c r="V112" s="44">
        <f t="shared" si="16"/>
        <v>93.333333333333343</v>
      </c>
      <c r="W112" s="250">
        <f>INDEX('VAW Score'!$A$5:$H$167, MATCH(B112, 'VAW Score'!$A$5:$A$167, 0),8)</f>
        <v>21.444444444444446</v>
      </c>
      <c r="X112" s="44">
        <f t="shared" si="17"/>
        <v>57.388888888888893</v>
      </c>
      <c r="Y112" s="149">
        <f t="shared" si="13"/>
        <v>41.538888888888891</v>
      </c>
      <c r="Z112" s="623"/>
      <c r="AA112" s="640"/>
      <c r="AB112" s="617"/>
      <c r="AC112" s="631"/>
      <c r="AD112" s="631"/>
      <c r="AE112" s="625"/>
      <c r="AF112" s="640"/>
      <c r="AG112" s="640"/>
      <c r="AH112" s="617"/>
      <c r="AI112" s="617"/>
      <c r="AJ112" s="617"/>
      <c r="AK112" s="634" t="s">
        <v>313</v>
      </c>
      <c r="AL112" s="619"/>
      <c r="AM112" s="645"/>
      <c r="AN112" s="620">
        <v>61004152</v>
      </c>
      <c r="AO112" s="620">
        <v>61004152</v>
      </c>
      <c r="AP112" s="620">
        <v>13985408</v>
      </c>
      <c r="AQ112" s="621">
        <f>AP112/AO112</f>
        <v>0.22925337934375353</v>
      </c>
      <c r="AR112" s="620">
        <v>20302499</v>
      </c>
      <c r="AS112" s="620">
        <f>AP112+AR112</f>
        <v>34287907</v>
      </c>
      <c r="AT112" s="635">
        <f>AS112/AO112</f>
        <v>0.56205857922588609</v>
      </c>
      <c r="AU112" s="622"/>
      <c r="AV112" s="622"/>
      <c r="AW112" s="622"/>
      <c r="AX112" s="205"/>
      <c r="AY112" s="205"/>
      <c r="AZ112" s="207"/>
    </row>
    <row r="113" spans="1:52" s="51" customFormat="1" ht="20.100000000000001" customHeight="1" x14ac:dyDescent="0.25">
      <c r="A113" s="53" t="s">
        <v>240</v>
      </c>
      <c r="B113" s="122" t="s">
        <v>85</v>
      </c>
      <c r="C113" s="129" t="s">
        <v>279</v>
      </c>
      <c r="D113" s="123" t="s">
        <v>280</v>
      </c>
      <c r="E113" s="218" t="s">
        <v>315</v>
      </c>
      <c r="F113" s="603">
        <v>1.2</v>
      </c>
      <c r="G113" s="602">
        <f>INDEX('INFORM mid2019'!$A$4:$AF$194, MATCH(B113,'INFORM mid2019'!$A$4:$A$194,0),32)*10</f>
        <v>12</v>
      </c>
      <c r="H113" s="48"/>
      <c r="I113" s="37"/>
      <c r="J113" s="38"/>
      <c r="K113" s="38"/>
      <c r="L113" s="41">
        <v>0</v>
      </c>
      <c r="M113" s="40">
        <v>0</v>
      </c>
      <c r="N113" s="40" t="s">
        <v>677</v>
      </c>
      <c r="O113" s="40">
        <v>0</v>
      </c>
      <c r="P113" s="38">
        <f t="shared" si="14"/>
        <v>0</v>
      </c>
      <c r="Q113" s="56" t="s">
        <v>677</v>
      </c>
      <c r="R113" s="40">
        <v>0</v>
      </c>
      <c r="S113" s="42">
        <f t="shared" si="15"/>
        <v>0</v>
      </c>
      <c r="T113" s="705">
        <v>0</v>
      </c>
      <c r="U113" s="710">
        <v>1</v>
      </c>
      <c r="V113" s="44">
        <f t="shared" si="16"/>
        <v>20</v>
      </c>
      <c r="W113" s="250">
        <f>INDEX('VAW Score'!$A$5:$H$167, MATCH(B113, 'VAW Score'!$A$5:$A$167, 0),8)</f>
        <v>10.777777777777777</v>
      </c>
      <c r="X113" s="44">
        <f t="shared" si="17"/>
        <v>15.388888888888889</v>
      </c>
      <c r="Y113" s="149">
        <f t="shared" si="13"/>
        <v>7.5388888888888888</v>
      </c>
      <c r="Z113" s="623"/>
      <c r="AA113" s="634"/>
      <c r="AB113" s="620"/>
      <c r="AC113" s="123"/>
      <c r="AD113" s="123"/>
      <c r="AE113" s="636"/>
      <c r="AF113" s="634"/>
      <c r="AG113" s="634"/>
      <c r="AH113" s="618"/>
      <c r="AI113" s="618"/>
      <c r="AJ113" s="618"/>
      <c r="AK113" s="634"/>
      <c r="AL113" s="634"/>
      <c r="AM113" s="634"/>
      <c r="AN113" s="634"/>
      <c r="AO113" s="635"/>
      <c r="AP113" s="634"/>
      <c r="AQ113" s="634"/>
      <c r="AR113" s="634"/>
      <c r="AS113" s="620"/>
      <c r="AT113" s="635"/>
      <c r="AU113" s="635"/>
      <c r="AV113" s="635"/>
      <c r="AW113" s="635"/>
      <c r="AX113" s="112"/>
      <c r="AY113" s="112"/>
      <c r="AZ113" s="580"/>
    </row>
    <row r="114" spans="1:52" s="51" customFormat="1" ht="20.100000000000001" customHeight="1" x14ac:dyDescent="0.25">
      <c r="A114" s="53" t="s">
        <v>241</v>
      </c>
      <c r="B114" s="122" t="s">
        <v>102</v>
      </c>
      <c r="C114" s="129" t="s">
        <v>279</v>
      </c>
      <c r="D114" s="123" t="s">
        <v>280</v>
      </c>
      <c r="E114" s="218" t="s">
        <v>315</v>
      </c>
      <c r="F114" s="603">
        <v>4.3</v>
      </c>
      <c r="G114" s="602">
        <f>INDEX('INFORM mid2019'!$A$4:$AF$194, MATCH(B114,'INFORM mid2019'!$A$4:$A$194,0),32)*10</f>
        <v>43</v>
      </c>
      <c r="H114" s="48"/>
      <c r="I114" s="37"/>
      <c r="J114" s="38"/>
      <c r="K114" s="38"/>
      <c r="L114" s="41">
        <v>0</v>
      </c>
      <c r="M114" s="40">
        <v>0</v>
      </c>
      <c r="N114" s="40" t="s">
        <v>677</v>
      </c>
      <c r="O114" s="40">
        <v>0</v>
      </c>
      <c r="P114" s="38">
        <f t="shared" si="14"/>
        <v>0</v>
      </c>
      <c r="Q114" s="56" t="s">
        <v>669</v>
      </c>
      <c r="R114" s="40">
        <f>INDEX('UCDP 2018'!$B$2:$C$36, MATCH(A114,'UCDP 2018'!$B$2:$B$36,0), 2)</f>
        <v>1</v>
      </c>
      <c r="S114" s="42">
        <f t="shared" si="15"/>
        <v>50</v>
      </c>
      <c r="T114" s="705">
        <v>33.33</v>
      </c>
      <c r="U114" s="710">
        <v>3.6666666666666665</v>
      </c>
      <c r="V114" s="44">
        <f t="shared" si="16"/>
        <v>73.333333333333329</v>
      </c>
      <c r="W114" s="250">
        <f>INDEX('VAW Score'!$A$5:$H$167, MATCH(B114, 'VAW Score'!$A$5:$A$167, 0),8)</f>
        <v>39.666666666666664</v>
      </c>
      <c r="X114" s="44">
        <f t="shared" si="17"/>
        <v>56.5</v>
      </c>
      <c r="Y114" s="149">
        <f t="shared" si="13"/>
        <v>35.482999999999997</v>
      </c>
      <c r="Z114" s="623"/>
      <c r="AA114" s="630"/>
      <c r="AB114" s="617"/>
      <c r="AC114" s="631"/>
      <c r="AD114" s="631"/>
      <c r="AE114" s="632"/>
      <c r="AF114" s="630"/>
      <c r="AG114" s="630"/>
      <c r="AH114" s="633"/>
      <c r="AI114" s="633"/>
      <c r="AJ114" s="633"/>
      <c r="AK114" s="634"/>
      <c r="AL114" s="634"/>
      <c r="AM114" s="634"/>
      <c r="AN114" s="634"/>
      <c r="AO114" s="635"/>
      <c r="AP114" s="634"/>
      <c r="AQ114" s="634"/>
      <c r="AR114" s="634"/>
      <c r="AS114" s="620"/>
      <c r="AT114" s="635"/>
      <c r="AU114" s="635"/>
      <c r="AV114" s="635"/>
      <c r="AW114" s="635"/>
      <c r="AX114" s="112"/>
      <c r="AY114" s="112"/>
      <c r="AZ114" s="580"/>
    </row>
    <row r="115" spans="1:52" s="51" customFormat="1" ht="20.100000000000001" customHeight="1" x14ac:dyDescent="0.25">
      <c r="A115" s="53" t="s">
        <v>242</v>
      </c>
      <c r="B115" s="122" t="s">
        <v>38</v>
      </c>
      <c r="C115" s="129" t="s">
        <v>279</v>
      </c>
      <c r="D115" s="123" t="s">
        <v>280</v>
      </c>
      <c r="E115" s="218" t="s">
        <v>315</v>
      </c>
      <c r="F115" s="603">
        <v>4.5999999999999996</v>
      </c>
      <c r="G115" s="602">
        <f>INDEX('INFORM mid2019'!$A$4:$AF$194, MATCH(B115,'INFORM mid2019'!$A$4:$A$194,0),32)*10</f>
        <v>46</v>
      </c>
      <c r="H115" s="48"/>
      <c r="I115" s="37"/>
      <c r="J115" s="38"/>
      <c r="K115" s="38"/>
      <c r="L115" s="41">
        <v>1</v>
      </c>
      <c r="M115" s="40">
        <v>0</v>
      </c>
      <c r="N115" s="40" t="s">
        <v>677</v>
      </c>
      <c r="O115" s="40">
        <v>0</v>
      </c>
      <c r="P115" s="38">
        <f t="shared" si="14"/>
        <v>11.111111111111111</v>
      </c>
      <c r="Q115" s="56" t="s">
        <v>669</v>
      </c>
      <c r="R115" s="40">
        <f>INDEX('UCDP 2018'!$B$2:$C$36, MATCH(A115,'UCDP 2018'!$B$2:$B$36,0), 2)</f>
        <v>1</v>
      </c>
      <c r="S115" s="42">
        <f t="shared" si="15"/>
        <v>50</v>
      </c>
      <c r="T115" s="705">
        <v>8.33</v>
      </c>
      <c r="U115" s="710">
        <v>3</v>
      </c>
      <c r="V115" s="44">
        <f t="shared" si="16"/>
        <v>60</v>
      </c>
      <c r="W115" s="250">
        <f>INDEX('VAW Score'!$A$5:$H$167, MATCH(B115, 'VAW Score'!$A$5:$A$167, 0),8)</f>
        <v>35.111111111111107</v>
      </c>
      <c r="X115" s="44">
        <f t="shared" si="17"/>
        <v>47.555555555555557</v>
      </c>
      <c r="Y115" s="149">
        <f t="shared" si="13"/>
        <v>34.699666666666658</v>
      </c>
      <c r="Z115" s="623"/>
      <c r="AA115" s="630"/>
      <c r="AB115" s="617"/>
      <c r="AC115" s="624"/>
      <c r="AD115" s="624"/>
      <c r="AE115" s="632"/>
      <c r="AF115" s="630"/>
      <c r="AG115" s="630"/>
      <c r="AH115" s="633"/>
      <c r="AI115" s="633"/>
      <c r="AJ115" s="633"/>
      <c r="AK115" s="634"/>
      <c r="AL115" s="634"/>
      <c r="AM115" s="634"/>
      <c r="AN115" s="634"/>
      <c r="AO115" s="635"/>
      <c r="AP115" s="634"/>
      <c r="AQ115" s="634"/>
      <c r="AR115" s="634"/>
      <c r="AS115" s="620"/>
      <c r="AT115" s="635"/>
      <c r="AU115" s="635"/>
      <c r="AV115" s="635"/>
      <c r="AW115" s="635"/>
      <c r="AX115" s="581"/>
      <c r="AY115" s="581"/>
      <c r="AZ115" s="582"/>
    </row>
    <row r="116" spans="1:52" s="51" customFormat="1" ht="19.5" customHeight="1" x14ac:dyDescent="0.25">
      <c r="A116" s="53" t="s">
        <v>243</v>
      </c>
      <c r="B116" s="122" t="s">
        <v>121</v>
      </c>
      <c r="C116" s="129" t="s">
        <v>279</v>
      </c>
      <c r="D116" s="123" t="s">
        <v>280</v>
      </c>
      <c r="E116" s="218" t="s">
        <v>315</v>
      </c>
      <c r="F116" s="603">
        <v>1.6</v>
      </c>
      <c r="G116" s="602">
        <f>INDEX('INFORM mid2019'!$A$4:$AF$194, MATCH(B116,'INFORM mid2019'!$A$4:$A$194,0),32)*10</f>
        <v>16</v>
      </c>
      <c r="H116" s="48"/>
      <c r="I116" s="37"/>
      <c r="J116" s="38"/>
      <c r="K116" s="38"/>
      <c r="L116" s="41">
        <v>0</v>
      </c>
      <c r="M116" s="40">
        <v>0</v>
      </c>
      <c r="N116" s="40" t="s">
        <v>677</v>
      </c>
      <c r="O116" s="40">
        <v>0</v>
      </c>
      <c r="P116" s="38">
        <f t="shared" si="14"/>
        <v>0</v>
      </c>
      <c r="Q116" s="56" t="s">
        <v>677</v>
      </c>
      <c r="R116" s="40">
        <v>0</v>
      </c>
      <c r="S116" s="42">
        <f t="shared" si="15"/>
        <v>0</v>
      </c>
      <c r="T116" s="705">
        <v>0</v>
      </c>
      <c r="U116" s="710">
        <v>1</v>
      </c>
      <c r="V116" s="44">
        <f t="shared" si="16"/>
        <v>20</v>
      </c>
      <c r="W116" s="250">
        <v>26.1</v>
      </c>
      <c r="X116" s="44">
        <f t="shared" si="17"/>
        <v>23.05</v>
      </c>
      <c r="Y116" s="149">
        <f t="shared" si="13"/>
        <v>10.305</v>
      </c>
      <c r="Z116" s="623"/>
      <c r="AA116" s="630"/>
      <c r="AB116" s="617"/>
      <c r="AC116" s="624"/>
      <c r="AD116" s="624"/>
      <c r="AE116" s="632"/>
      <c r="AF116" s="630"/>
      <c r="AG116" s="630"/>
      <c r="AH116" s="633"/>
      <c r="AI116" s="633"/>
      <c r="AJ116" s="633"/>
      <c r="AK116" s="634"/>
      <c r="AL116" s="634"/>
      <c r="AM116" s="634"/>
      <c r="AN116" s="634"/>
      <c r="AO116" s="635"/>
      <c r="AP116" s="634"/>
      <c r="AQ116" s="634"/>
      <c r="AR116" s="634"/>
      <c r="AS116" s="620"/>
      <c r="AT116" s="635"/>
      <c r="AU116" s="635"/>
      <c r="AV116" s="635"/>
      <c r="AW116" s="635"/>
      <c r="AX116" s="112"/>
      <c r="AY116" s="112"/>
      <c r="AZ116" s="580"/>
    </row>
    <row r="117" spans="1:52" s="51" customFormat="1" ht="20.100000000000001" customHeight="1" x14ac:dyDescent="0.25">
      <c r="A117" s="53" t="s">
        <v>244</v>
      </c>
      <c r="B117" s="122" t="s">
        <v>122</v>
      </c>
      <c r="C117" s="129" t="s">
        <v>279</v>
      </c>
      <c r="D117" s="123" t="s">
        <v>280</v>
      </c>
      <c r="E117" s="218" t="s">
        <v>315</v>
      </c>
      <c r="F117" s="603">
        <v>1.9</v>
      </c>
      <c r="G117" s="602">
        <f>INDEX('INFORM mid2019'!$A$4:$AF$194, MATCH(B117,'INFORM mid2019'!$A$4:$A$194,0),32)*10</f>
        <v>19</v>
      </c>
      <c r="H117" s="48"/>
      <c r="I117" s="37"/>
      <c r="J117" s="38"/>
      <c r="K117" s="38"/>
      <c r="L117" s="41">
        <v>0</v>
      </c>
      <c r="M117" s="40">
        <v>0</v>
      </c>
      <c r="N117" s="40" t="s">
        <v>677</v>
      </c>
      <c r="O117" s="40">
        <v>0</v>
      </c>
      <c r="P117" s="38">
        <f t="shared" si="14"/>
        <v>0</v>
      </c>
      <c r="Q117" s="56" t="s">
        <v>677</v>
      </c>
      <c r="R117" s="40">
        <v>0</v>
      </c>
      <c r="S117" s="42">
        <f t="shared" si="15"/>
        <v>0</v>
      </c>
      <c r="T117" s="705">
        <v>0</v>
      </c>
      <c r="U117" s="710">
        <v>2</v>
      </c>
      <c r="V117" s="44">
        <f t="shared" si="16"/>
        <v>40</v>
      </c>
      <c r="W117" s="250">
        <v>26.1</v>
      </c>
      <c r="X117" s="44">
        <f t="shared" si="17"/>
        <v>33.049999999999997</v>
      </c>
      <c r="Y117" s="149">
        <f t="shared" si="13"/>
        <v>12.805000000000001</v>
      </c>
      <c r="Z117" s="623"/>
      <c r="AA117" s="630"/>
      <c r="AB117" s="617"/>
      <c r="AC117" s="624"/>
      <c r="AD117" s="624"/>
      <c r="AE117" s="632"/>
      <c r="AF117" s="630"/>
      <c r="AG117" s="630"/>
      <c r="AH117" s="633"/>
      <c r="AI117" s="633"/>
      <c r="AJ117" s="633"/>
      <c r="AK117" s="634"/>
      <c r="AL117" s="634"/>
      <c r="AM117" s="634"/>
      <c r="AN117" s="634"/>
      <c r="AO117" s="635"/>
      <c r="AP117" s="634"/>
      <c r="AQ117" s="634"/>
      <c r="AR117" s="634"/>
      <c r="AS117" s="620"/>
      <c r="AT117" s="635"/>
      <c r="AU117" s="635"/>
      <c r="AV117" s="635"/>
      <c r="AW117" s="635"/>
      <c r="AX117" s="112"/>
      <c r="AY117" s="112"/>
      <c r="AZ117" s="580"/>
    </row>
    <row r="118" spans="1:52" s="51" customFormat="1" ht="20.100000000000001" customHeight="1" x14ac:dyDescent="0.25">
      <c r="A118" s="117" t="s">
        <v>245</v>
      </c>
      <c r="B118" s="122" t="s">
        <v>123</v>
      </c>
      <c r="C118" s="129" t="s">
        <v>279</v>
      </c>
      <c r="D118" s="123" t="s">
        <v>280</v>
      </c>
      <c r="E118" s="218" t="s">
        <v>315</v>
      </c>
      <c r="F118" s="603">
        <v>1.7</v>
      </c>
      <c r="G118" s="602">
        <f>INDEX('INFORM mid2019'!$A$4:$AF$194, MATCH(B118,'INFORM mid2019'!$A$4:$A$194,0),32)*10</f>
        <v>17</v>
      </c>
      <c r="H118" s="119"/>
      <c r="I118" s="572"/>
      <c r="J118" s="124"/>
      <c r="K118" s="124"/>
      <c r="L118" s="142">
        <v>0</v>
      </c>
      <c r="M118" s="129">
        <v>0</v>
      </c>
      <c r="N118" s="129" t="s">
        <v>677</v>
      </c>
      <c r="O118" s="129">
        <v>0</v>
      </c>
      <c r="P118" s="124">
        <f t="shared" si="14"/>
        <v>0</v>
      </c>
      <c r="Q118" s="122" t="s">
        <v>677</v>
      </c>
      <c r="R118" s="40">
        <v>0</v>
      </c>
      <c r="S118" s="125">
        <f t="shared" si="15"/>
        <v>0</v>
      </c>
      <c r="T118" s="707">
        <v>0</v>
      </c>
      <c r="U118" s="710">
        <v>1</v>
      </c>
      <c r="V118" s="128">
        <f t="shared" si="16"/>
        <v>20</v>
      </c>
      <c r="W118" s="250">
        <v>26.1</v>
      </c>
      <c r="X118" s="44">
        <f t="shared" si="17"/>
        <v>23.05</v>
      </c>
      <c r="Y118" s="149">
        <f t="shared" si="13"/>
        <v>10.805</v>
      </c>
      <c r="Z118" s="623"/>
      <c r="AA118" s="630"/>
      <c r="AB118" s="617"/>
      <c r="AC118" s="624"/>
      <c r="AD118" s="624"/>
      <c r="AE118" s="632"/>
      <c r="AF118" s="630"/>
      <c r="AG118" s="630"/>
      <c r="AH118" s="633"/>
      <c r="AI118" s="633"/>
      <c r="AJ118" s="633"/>
      <c r="AK118" s="634"/>
      <c r="AL118" s="634"/>
      <c r="AM118" s="634"/>
      <c r="AN118" s="634"/>
      <c r="AO118" s="635"/>
      <c r="AP118" s="634"/>
      <c r="AQ118" s="634"/>
      <c r="AR118" s="634"/>
      <c r="AS118" s="620"/>
      <c r="AT118" s="635"/>
      <c r="AU118" s="635"/>
      <c r="AV118" s="635"/>
      <c r="AW118" s="635"/>
      <c r="AX118" s="112"/>
      <c r="AY118" s="112"/>
      <c r="AZ118" s="580"/>
    </row>
    <row r="119" spans="1:52" s="47" customFormat="1" ht="20.100000000000001" customHeight="1" x14ac:dyDescent="0.25">
      <c r="A119" s="53" t="s">
        <v>246</v>
      </c>
      <c r="B119" s="122" t="s">
        <v>133</v>
      </c>
      <c r="C119" s="129" t="s">
        <v>279</v>
      </c>
      <c r="D119" s="123" t="s">
        <v>280</v>
      </c>
      <c r="E119" s="218" t="s">
        <v>315</v>
      </c>
      <c r="F119" s="603">
        <v>2.8</v>
      </c>
      <c r="G119" s="602">
        <f>INDEX('INFORM mid2019'!$A$4:$AF$194, MATCH(B119,'INFORM mid2019'!$A$4:$A$194,0),32)*10</f>
        <v>28</v>
      </c>
      <c r="H119" s="48"/>
      <c r="I119" s="37"/>
      <c r="J119" s="38"/>
      <c r="K119" s="38"/>
      <c r="L119" s="41">
        <v>0</v>
      </c>
      <c r="M119" s="40">
        <v>0</v>
      </c>
      <c r="N119" s="40" t="s">
        <v>677</v>
      </c>
      <c r="O119" s="40">
        <v>0</v>
      </c>
      <c r="P119" s="38">
        <f t="shared" si="14"/>
        <v>0</v>
      </c>
      <c r="Q119" s="56" t="s">
        <v>677</v>
      </c>
      <c r="R119" s="40">
        <v>0</v>
      </c>
      <c r="S119" s="42">
        <f t="shared" si="15"/>
        <v>0</v>
      </c>
      <c r="T119" s="705">
        <v>0</v>
      </c>
      <c r="U119" s="710">
        <v>1</v>
      </c>
      <c r="V119" s="44">
        <f t="shared" si="16"/>
        <v>20</v>
      </c>
      <c r="W119" s="250">
        <v>26.1</v>
      </c>
      <c r="X119" s="44">
        <f t="shared" si="17"/>
        <v>23.05</v>
      </c>
      <c r="Y119" s="149">
        <f t="shared" si="13"/>
        <v>16.305</v>
      </c>
      <c r="Z119" s="623"/>
      <c r="AA119" s="630"/>
      <c r="AB119" s="617"/>
      <c r="AC119" s="624"/>
      <c r="AD119" s="624"/>
      <c r="AE119" s="632"/>
      <c r="AF119" s="630"/>
      <c r="AG119" s="630"/>
      <c r="AH119" s="633"/>
      <c r="AI119" s="633"/>
      <c r="AJ119" s="633"/>
      <c r="AK119" s="634"/>
      <c r="AL119" s="634"/>
      <c r="AM119" s="634"/>
      <c r="AN119" s="634"/>
      <c r="AO119" s="635"/>
      <c r="AP119" s="634"/>
      <c r="AQ119" s="634"/>
      <c r="AR119" s="634"/>
      <c r="AS119" s="620"/>
      <c r="AT119" s="635"/>
      <c r="AU119" s="635"/>
      <c r="AV119" s="635"/>
      <c r="AW119" s="635"/>
      <c r="AX119" s="112"/>
      <c r="AY119" s="112"/>
      <c r="AZ119" s="580"/>
    </row>
    <row r="120" spans="1:52" s="51" customFormat="1" ht="20.100000000000001" customHeight="1" x14ac:dyDescent="0.25">
      <c r="A120" s="53" t="s">
        <v>247</v>
      </c>
      <c r="B120" s="122" t="s">
        <v>39</v>
      </c>
      <c r="C120" s="129" t="s">
        <v>279</v>
      </c>
      <c r="D120" s="123" t="s">
        <v>280</v>
      </c>
      <c r="E120" s="218" t="s">
        <v>315</v>
      </c>
      <c r="F120" s="603">
        <v>1.3</v>
      </c>
      <c r="G120" s="602">
        <f>INDEX('INFORM mid2019'!$A$4:$AF$194, MATCH(B120,'INFORM mid2019'!$A$4:$A$194,0),32)*10</f>
        <v>13</v>
      </c>
      <c r="H120" s="48"/>
      <c r="I120" s="37"/>
      <c r="J120" s="38"/>
      <c r="K120" s="38"/>
      <c r="L120" s="41">
        <v>0</v>
      </c>
      <c r="M120" s="40">
        <v>0</v>
      </c>
      <c r="N120" s="40" t="s">
        <v>677</v>
      </c>
      <c r="O120" s="40">
        <v>0</v>
      </c>
      <c r="P120" s="38">
        <f t="shared" si="14"/>
        <v>0</v>
      </c>
      <c r="Q120" s="56" t="s">
        <v>677</v>
      </c>
      <c r="R120" s="40">
        <v>0</v>
      </c>
      <c r="S120" s="42">
        <f t="shared" si="15"/>
        <v>0</v>
      </c>
      <c r="T120" s="705">
        <v>0</v>
      </c>
      <c r="U120" s="710">
        <v>1</v>
      </c>
      <c r="V120" s="44">
        <f t="shared" si="16"/>
        <v>20</v>
      </c>
      <c r="W120" s="250">
        <v>26.1</v>
      </c>
      <c r="X120" s="44">
        <f t="shared" si="17"/>
        <v>23.05</v>
      </c>
      <c r="Y120" s="149">
        <f t="shared" si="13"/>
        <v>8.8049999999999997</v>
      </c>
      <c r="Z120" s="623"/>
      <c r="AA120" s="630"/>
      <c r="AB120" s="617"/>
      <c r="AC120" s="631"/>
      <c r="AD120" s="631"/>
      <c r="AE120" s="632"/>
      <c r="AF120" s="630"/>
      <c r="AG120" s="630"/>
      <c r="AH120" s="633"/>
      <c r="AI120" s="633"/>
      <c r="AJ120" s="633"/>
      <c r="AK120" s="634"/>
      <c r="AL120" s="634"/>
      <c r="AM120" s="634"/>
      <c r="AN120" s="634"/>
      <c r="AO120" s="635"/>
      <c r="AP120" s="634"/>
      <c r="AQ120" s="634"/>
      <c r="AR120" s="634"/>
      <c r="AS120" s="620"/>
      <c r="AT120" s="635"/>
      <c r="AU120" s="635"/>
      <c r="AV120" s="635"/>
      <c r="AW120" s="635"/>
      <c r="AX120" s="112"/>
      <c r="AY120" s="112"/>
      <c r="AZ120" s="580"/>
    </row>
    <row r="121" spans="1:52" s="51" customFormat="1" ht="20.100000000000001" customHeight="1" x14ac:dyDescent="0.25">
      <c r="A121" s="33" t="s">
        <v>248</v>
      </c>
      <c r="B121" s="142" t="s">
        <v>40</v>
      </c>
      <c r="C121" s="129" t="s">
        <v>279</v>
      </c>
      <c r="D121" s="123" t="s">
        <v>280</v>
      </c>
      <c r="E121" s="218" t="s">
        <v>315</v>
      </c>
      <c r="F121" s="603">
        <v>4.9000000000000004</v>
      </c>
      <c r="G121" s="602">
        <f>INDEX('INFORM mid2019'!$A$4:$AF$194, MATCH(B121,'INFORM mid2019'!$A$4:$A$194,0),32)*10</f>
        <v>49</v>
      </c>
      <c r="H121" s="48"/>
      <c r="I121" s="37"/>
      <c r="J121" s="38"/>
      <c r="K121" s="38"/>
      <c r="L121" s="41">
        <v>0</v>
      </c>
      <c r="M121" s="40">
        <v>2</v>
      </c>
      <c r="N121" s="40" t="s">
        <v>675</v>
      </c>
      <c r="O121" s="40">
        <v>0</v>
      </c>
      <c r="P121" s="38">
        <f t="shared" si="14"/>
        <v>22.222222222222221</v>
      </c>
      <c r="Q121" s="56" t="s">
        <v>677</v>
      </c>
      <c r="R121" s="40">
        <v>0</v>
      </c>
      <c r="S121" s="42">
        <f t="shared" si="15"/>
        <v>0</v>
      </c>
      <c r="T121" s="704">
        <v>0</v>
      </c>
      <c r="U121" s="710">
        <v>2</v>
      </c>
      <c r="V121" s="44">
        <f t="shared" si="16"/>
        <v>40</v>
      </c>
      <c r="W121" s="250">
        <f>INDEX('VAW Score'!$A$5:$H$167, MATCH(B121, 'VAW Score'!$A$5:$A$167, 0),8)</f>
        <v>32.55555555555555</v>
      </c>
      <c r="X121" s="44">
        <f t="shared" si="17"/>
        <v>36.277777777777771</v>
      </c>
      <c r="Y121" s="149">
        <f t="shared" si="13"/>
        <v>30.35</v>
      </c>
      <c r="Z121" s="623"/>
      <c r="AA121" s="617"/>
      <c r="AB121" s="617"/>
      <c r="AC121" s="631"/>
      <c r="AD121" s="631"/>
      <c r="AE121" s="646"/>
      <c r="AF121" s="617"/>
      <c r="AG121" s="617"/>
      <c r="AH121" s="617"/>
      <c r="AI121" s="617"/>
      <c r="AJ121" s="617"/>
      <c r="AK121" s="618" t="s">
        <v>313</v>
      </c>
      <c r="AL121" s="619">
        <v>960000</v>
      </c>
      <c r="AM121" s="619">
        <v>460000</v>
      </c>
      <c r="AN121" s="620">
        <v>16800000</v>
      </c>
      <c r="AO121" s="620">
        <v>16833024</v>
      </c>
      <c r="AP121" s="665">
        <v>6766551</v>
      </c>
      <c r="AQ121" s="621">
        <f>AP121/AO121</f>
        <v>0.40198071362578702</v>
      </c>
      <c r="AR121" s="620">
        <v>2453578</v>
      </c>
      <c r="AS121" s="620">
        <f>AP121+AR121</f>
        <v>9220129</v>
      </c>
      <c r="AT121" s="628">
        <f>AS121/AO121</f>
        <v>0.54774050105316785</v>
      </c>
      <c r="AU121" s="629"/>
      <c r="AV121" s="629"/>
      <c r="AW121" s="622"/>
      <c r="AX121" s="205"/>
      <c r="AY121" s="205"/>
      <c r="AZ121" s="207"/>
    </row>
    <row r="122" spans="1:52" s="51" customFormat="1" ht="20.100000000000001" customHeight="1" x14ac:dyDescent="0.25">
      <c r="A122" s="53" t="s">
        <v>249</v>
      </c>
      <c r="B122" s="122" t="s">
        <v>103</v>
      </c>
      <c r="C122" s="129" t="s">
        <v>279</v>
      </c>
      <c r="D122" s="123" t="s">
        <v>280</v>
      </c>
      <c r="E122" s="218" t="s">
        <v>315</v>
      </c>
      <c r="F122" s="603">
        <v>3.2</v>
      </c>
      <c r="G122" s="602">
        <f>INDEX('INFORM mid2019'!$A$4:$AF$194, MATCH(B122,'INFORM mid2019'!$A$4:$A$194,0),32)*10</f>
        <v>32</v>
      </c>
      <c r="H122" s="48"/>
      <c r="I122" s="37"/>
      <c r="J122" s="38"/>
      <c r="K122" s="38"/>
      <c r="L122" s="41">
        <v>0</v>
      </c>
      <c r="M122" s="40">
        <v>0</v>
      </c>
      <c r="N122" s="40" t="s">
        <v>677</v>
      </c>
      <c r="O122" s="40">
        <v>0</v>
      </c>
      <c r="P122" s="38">
        <f t="shared" si="14"/>
        <v>0</v>
      </c>
      <c r="Q122" s="56" t="s">
        <v>677</v>
      </c>
      <c r="R122" s="40">
        <v>0</v>
      </c>
      <c r="S122" s="42">
        <f t="shared" si="15"/>
        <v>0</v>
      </c>
      <c r="T122" s="705">
        <v>0</v>
      </c>
      <c r="U122" s="710">
        <v>1.3333333333333333</v>
      </c>
      <c r="V122" s="44">
        <f t="shared" si="16"/>
        <v>26.666666666666664</v>
      </c>
      <c r="W122" s="250">
        <f>INDEX('VAW Score'!$A$5:$H$167, MATCH(B122, 'VAW Score'!$A$5:$A$167, 0),8)</f>
        <v>20.444444444444446</v>
      </c>
      <c r="X122" s="44">
        <f t="shared" si="17"/>
        <v>23.555555555555557</v>
      </c>
      <c r="Y122" s="149">
        <f t="shared" si="13"/>
        <v>18.355555555555554</v>
      </c>
      <c r="Z122" s="623"/>
      <c r="AA122" s="630"/>
      <c r="AB122" s="617"/>
      <c r="AC122" s="624"/>
      <c r="AD122" s="624"/>
      <c r="AE122" s="632"/>
      <c r="AF122" s="630"/>
      <c r="AG122" s="630"/>
      <c r="AH122" s="633"/>
      <c r="AI122" s="633"/>
      <c r="AJ122" s="633"/>
      <c r="AK122" s="634"/>
      <c r="AL122" s="634"/>
      <c r="AM122" s="634"/>
      <c r="AN122" s="634"/>
      <c r="AO122" s="635"/>
      <c r="AP122" s="634"/>
      <c r="AQ122" s="634"/>
      <c r="AR122" s="634"/>
      <c r="AS122" s="620"/>
      <c r="AT122" s="635"/>
      <c r="AU122" s="635"/>
      <c r="AV122" s="635"/>
      <c r="AW122" s="635"/>
      <c r="AX122" s="112"/>
      <c r="AY122" s="112"/>
      <c r="AZ122" s="580"/>
    </row>
    <row r="123" spans="1:52" s="51" customFormat="1" ht="20.100000000000001" customHeight="1" x14ac:dyDescent="0.25">
      <c r="A123" s="53" t="s">
        <v>250</v>
      </c>
      <c r="B123" s="122" t="s">
        <v>41</v>
      </c>
      <c r="C123" s="129" t="s">
        <v>279</v>
      </c>
      <c r="D123" s="123" t="s">
        <v>280</v>
      </c>
      <c r="E123" s="218" t="s">
        <v>315</v>
      </c>
      <c r="F123" s="603">
        <v>2.1</v>
      </c>
      <c r="G123" s="602">
        <f>INDEX('INFORM mid2019'!$A$4:$AF$194, MATCH(B123,'INFORM mid2019'!$A$4:$A$194,0),32)*10</f>
        <v>21</v>
      </c>
      <c r="H123" s="48"/>
      <c r="I123" s="37"/>
      <c r="J123" s="38"/>
      <c r="K123" s="38"/>
      <c r="L123" s="41">
        <v>0</v>
      </c>
      <c r="M123" s="40">
        <v>0</v>
      </c>
      <c r="N123" s="40" t="s">
        <v>677</v>
      </c>
      <c r="O123" s="40">
        <v>0</v>
      </c>
      <c r="P123" s="38">
        <f t="shared" si="14"/>
        <v>0</v>
      </c>
      <c r="Q123" s="56" t="s">
        <v>677</v>
      </c>
      <c r="R123" s="40">
        <v>0</v>
      </c>
      <c r="S123" s="42">
        <f t="shared" si="15"/>
        <v>0</v>
      </c>
      <c r="T123" s="705">
        <v>0</v>
      </c>
      <c r="U123" s="710">
        <v>1</v>
      </c>
      <c r="V123" s="44">
        <f t="shared" si="16"/>
        <v>20</v>
      </c>
      <c r="W123" s="250">
        <v>26.1</v>
      </c>
      <c r="X123" s="44">
        <f t="shared" si="17"/>
        <v>23.05</v>
      </c>
      <c r="Y123" s="149">
        <f t="shared" si="13"/>
        <v>12.805000000000001</v>
      </c>
      <c r="Z123" s="623"/>
      <c r="AA123" s="630"/>
      <c r="AB123" s="617"/>
      <c r="AC123" s="624"/>
      <c r="AD123" s="624"/>
      <c r="AE123" s="632"/>
      <c r="AF123" s="630"/>
      <c r="AG123" s="630"/>
      <c r="AH123" s="633"/>
      <c r="AI123" s="633"/>
      <c r="AJ123" s="633"/>
      <c r="AK123" s="634"/>
      <c r="AL123" s="634"/>
      <c r="AM123" s="634"/>
      <c r="AN123" s="634"/>
      <c r="AO123" s="635"/>
      <c r="AP123" s="634"/>
      <c r="AQ123" s="634"/>
      <c r="AR123" s="634"/>
      <c r="AS123" s="620"/>
      <c r="AT123" s="635"/>
      <c r="AU123" s="635"/>
      <c r="AV123" s="635"/>
      <c r="AW123" s="635"/>
      <c r="AX123" s="112"/>
      <c r="AY123" s="112"/>
      <c r="AZ123" s="580"/>
    </row>
    <row r="124" spans="1:52" s="47" customFormat="1" ht="18" customHeight="1" x14ac:dyDescent="0.25">
      <c r="A124" s="53" t="s">
        <v>251</v>
      </c>
      <c r="B124" s="122" t="s">
        <v>42</v>
      </c>
      <c r="C124" s="129" t="s">
        <v>279</v>
      </c>
      <c r="D124" s="123" t="s">
        <v>280</v>
      </c>
      <c r="E124" s="218" t="s">
        <v>315</v>
      </c>
      <c r="F124" s="603">
        <v>5.0999999999999996</v>
      </c>
      <c r="G124" s="602">
        <f>INDEX('INFORM mid2019'!$A$4:$AF$194, MATCH(B124,'INFORM mid2019'!$A$4:$A$194,0),32)*10</f>
        <v>51</v>
      </c>
      <c r="H124" s="48"/>
      <c r="I124" s="37"/>
      <c r="J124" s="38"/>
      <c r="K124" s="38"/>
      <c r="L124" s="41">
        <v>0</v>
      </c>
      <c r="M124" s="40">
        <v>2</v>
      </c>
      <c r="N124" s="40" t="s">
        <v>675</v>
      </c>
      <c r="O124" s="40">
        <v>0</v>
      </c>
      <c r="P124" s="38">
        <f t="shared" si="14"/>
        <v>22.222222222222221</v>
      </c>
      <c r="Q124" s="56" t="s">
        <v>677</v>
      </c>
      <c r="R124" s="40">
        <v>0</v>
      </c>
      <c r="S124" s="42">
        <f t="shared" si="15"/>
        <v>0</v>
      </c>
      <c r="T124" s="705">
        <v>0</v>
      </c>
      <c r="U124" s="710">
        <v>2.5</v>
      </c>
      <c r="V124" s="44">
        <f t="shared" si="16"/>
        <v>50</v>
      </c>
      <c r="W124" s="250">
        <f>INDEX('VAW Score'!$A$5:$H$167, MATCH(B124, 'VAW Score'!$A$5:$A$167, 0),8)</f>
        <v>32.111111111111114</v>
      </c>
      <c r="X124" s="44">
        <f t="shared" si="17"/>
        <v>41.055555555555557</v>
      </c>
      <c r="Y124" s="149">
        <f t="shared" si="13"/>
        <v>31.827777777777776</v>
      </c>
      <c r="Z124" s="623"/>
      <c r="AA124" s="630"/>
      <c r="AB124" s="617"/>
      <c r="AC124" s="624"/>
      <c r="AD124" s="624"/>
      <c r="AE124" s="632"/>
      <c r="AF124" s="630"/>
      <c r="AG124" s="630"/>
      <c r="AH124" s="633"/>
      <c r="AI124" s="633"/>
      <c r="AJ124" s="633"/>
      <c r="AK124" s="634"/>
      <c r="AL124" s="634"/>
      <c r="AM124" s="634"/>
      <c r="AN124" s="634"/>
      <c r="AO124" s="635"/>
      <c r="AP124" s="634"/>
      <c r="AQ124" s="634"/>
      <c r="AR124" s="634"/>
      <c r="AS124" s="620"/>
      <c r="AT124" s="635"/>
      <c r="AU124" s="635"/>
      <c r="AV124" s="635"/>
      <c r="AW124" s="635"/>
      <c r="AX124" s="112"/>
      <c r="AY124" s="112"/>
      <c r="AZ124" s="580"/>
    </row>
    <row r="125" spans="1:52" s="51" customFormat="1" ht="15" x14ac:dyDescent="0.25">
      <c r="A125" s="53" t="s">
        <v>252</v>
      </c>
      <c r="B125" s="122" t="s">
        <v>134</v>
      </c>
      <c r="C125" s="129" t="s">
        <v>279</v>
      </c>
      <c r="D125" s="123" t="s">
        <v>280</v>
      </c>
      <c r="E125" s="218" t="s">
        <v>315</v>
      </c>
      <c r="F125" s="603">
        <v>4.9000000000000004</v>
      </c>
      <c r="G125" s="602">
        <f>INDEX('INFORM mid2019'!$A$4:$AF$194, MATCH(B125,'INFORM mid2019'!$A$4:$A$194,0),32)*10</f>
        <v>49</v>
      </c>
      <c r="H125" s="48"/>
      <c r="I125" s="37"/>
      <c r="J125" s="38"/>
      <c r="K125" s="38"/>
      <c r="L125" s="41">
        <v>0</v>
      </c>
      <c r="M125" s="40">
        <v>0</v>
      </c>
      <c r="N125" s="40" t="s">
        <v>677</v>
      </c>
      <c r="O125" s="40">
        <v>0</v>
      </c>
      <c r="P125" s="38">
        <f t="shared" si="14"/>
        <v>0</v>
      </c>
      <c r="Q125" s="56" t="s">
        <v>677</v>
      </c>
      <c r="R125" s="40">
        <v>0</v>
      </c>
      <c r="S125" s="42">
        <f t="shared" si="15"/>
        <v>0</v>
      </c>
      <c r="T125" s="705">
        <v>0</v>
      </c>
      <c r="U125" s="710">
        <v>1</v>
      </c>
      <c r="V125" s="44">
        <f t="shared" si="16"/>
        <v>20</v>
      </c>
      <c r="W125" s="250">
        <v>26.1</v>
      </c>
      <c r="X125" s="44">
        <f t="shared" si="17"/>
        <v>23.05</v>
      </c>
      <c r="Y125" s="149">
        <f t="shared" si="13"/>
        <v>26.805</v>
      </c>
      <c r="Z125" s="623"/>
      <c r="AA125" s="630"/>
      <c r="AB125" s="617"/>
      <c r="AC125" s="631"/>
      <c r="AD125" s="631"/>
      <c r="AE125" s="632"/>
      <c r="AF125" s="630"/>
      <c r="AG125" s="630"/>
      <c r="AH125" s="633"/>
      <c r="AI125" s="633"/>
      <c r="AJ125" s="633"/>
      <c r="AK125" s="634"/>
      <c r="AL125" s="634"/>
      <c r="AM125" s="634"/>
      <c r="AN125" s="634"/>
      <c r="AO125" s="635"/>
      <c r="AP125" s="634"/>
      <c r="AQ125" s="634"/>
      <c r="AR125" s="634"/>
      <c r="AS125" s="620"/>
      <c r="AT125" s="635"/>
      <c r="AU125" s="635"/>
      <c r="AV125" s="635"/>
      <c r="AW125" s="635"/>
      <c r="AX125" s="112"/>
      <c r="AY125" s="112"/>
      <c r="AZ125" s="580"/>
    </row>
    <row r="126" spans="1:52" s="47" customFormat="1" ht="20.100000000000001" customHeight="1" x14ac:dyDescent="0.25">
      <c r="A126" s="33" t="s">
        <v>253</v>
      </c>
      <c r="B126" s="142" t="s">
        <v>43</v>
      </c>
      <c r="C126" s="129" t="s">
        <v>279</v>
      </c>
      <c r="D126" s="123" t="s">
        <v>279</v>
      </c>
      <c r="E126" s="604" t="s">
        <v>314</v>
      </c>
      <c r="F126" s="602">
        <v>9.1</v>
      </c>
      <c r="G126" s="602">
        <f>INDEX('INFORM mid2019'!$A$4:$AF$194, MATCH(B126,'INFORM mid2019'!$A$4:$A$194,0),32)*10</f>
        <v>91</v>
      </c>
      <c r="H126" s="48" t="s">
        <v>755</v>
      </c>
      <c r="I126" s="37" t="s">
        <v>757</v>
      </c>
      <c r="J126" s="601">
        <v>6.7</v>
      </c>
      <c r="K126" s="38">
        <v>67</v>
      </c>
      <c r="L126" s="41">
        <v>4</v>
      </c>
      <c r="M126" s="40">
        <v>2</v>
      </c>
      <c r="N126" s="40" t="s">
        <v>675</v>
      </c>
      <c r="O126" s="40">
        <v>0</v>
      </c>
      <c r="P126" s="38">
        <f t="shared" si="14"/>
        <v>66.666666666666657</v>
      </c>
      <c r="Q126" s="41" t="s">
        <v>668</v>
      </c>
      <c r="R126" s="40">
        <f>INDEX('UCDP 2018'!$B$2:$C$36, MATCH(A126,'UCDP 2018'!$B$2:$B$36,0), 2)</f>
        <v>2</v>
      </c>
      <c r="S126" s="42">
        <f t="shared" si="15"/>
        <v>100</v>
      </c>
      <c r="T126" s="704">
        <v>100</v>
      </c>
      <c r="U126" s="710">
        <v>3.6666666666666665</v>
      </c>
      <c r="V126" s="44">
        <f t="shared" si="16"/>
        <v>73.333333333333329</v>
      </c>
      <c r="W126" s="250">
        <f>INDEX('VAW Score'!$A$5:$H$167, MATCH(B126, 'VAW Score'!$A$5:$A$167, 0),8)</f>
        <v>33.888888888888893</v>
      </c>
      <c r="X126" s="44">
        <f>(V126*2+W126)/3</f>
        <v>60.185185185185183</v>
      </c>
      <c r="Y126" s="149">
        <f t="shared" si="13"/>
        <v>84.885185185185179</v>
      </c>
      <c r="Z126" s="623">
        <v>4200000</v>
      </c>
      <c r="AA126" s="666">
        <v>4500000</v>
      </c>
      <c r="AB126" s="617">
        <f>INDEX('20190701FTS'!$A$2:$E$32, MATCH(A126, '20190701FTS'!$A$2:$A$32, 0),3)</f>
        <v>1077453103</v>
      </c>
      <c r="AC126" s="631"/>
      <c r="AD126" s="617">
        <f>INDEX('20190701FTS'!$A$2:$E$32, MATCH(A126, '20190701FTS'!$A$2:$A$32, 0),4)</f>
        <v>408089120</v>
      </c>
      <c r="AE126" s="625">
        <f>AD126/AB126</f>
        <v>0.37875348714829399</v>
      </c>
      <c r="AF126" s="617">
        <v>67047204</v>
      </c>
      <c r="AG126" s="626">
        <f>(AD126+AF126)/AB126</f>
        <v>0.44098097882595266</v>
      </c>
      <c r="AH126" s="617"/>
      <c r="AI126" s="617"/>
      <c r="AJ126" s="617"/>
      <c r="AK126" s="618" t="s">
        <v>312</v>
      </c>
      <c r="AL126" s="619">
        <v>6200000</v>
      </c>
      <c r="AM126" s="619">
        <v>5400000</v>
      </c>
      <c r="AN126" s="620">
        <v>1500000000</v>
      </c>
      <c r="AO126" s="620">
        <v>1542514570</v>
      </c>
      <c r="AP126" s="620">
        <v>839880713</v>
      </c>
      <c r="AQ126" s="621">
        <f>AP126/AO126</f>
        <v>0.5444880258084045</v>
      </c>
      <c r="AR126" s="665">
        <v>236924664</v>
      </c>
      <c r="AS126" s="620">
        <f>AP126+AR126</f>
        <v>1076805377</v>
      </c>
      <c r="AT126" s="628">
        <f>AS126/AO126</f>
        <v>0.69808441225939277</v>
      </c>
      <c r="AU126" s="629">
        <v>45846244</v>
      </c>
      <c r="AV126" s="629">
        <v>35258380</v>
      </c>
      <c r="AW126" s="622">
        <f>AU126-AV126</f>
        <v>10587864</v>
      </c>
      <c r="AX126" s="205"/>
      <c r="AY126" s="205"/>
      <c r="AZ126" s="207"/>
    </row>
    <row r="127" spans="1:52" s="51" customFormat="1" ht="20.100000000000001" customHeight="1" x14ac:dyDescent="0.25">
      <c r="A127" s="53" t="s">
        <v>254</v>
      </c>
      <c r="B127" s="122" t="s">
        <v>44</v>
      </c>
      <c r="C127" s="129" t="s">
        <v>279</v>
      </c>
      <c r="D127" s="123" t="s">
        <v>280</v>
      </c>
      <c r="E127" s="218" t="s">
        <v>315</v>
      </c>
      <c r="F127" s="603">
        <v>4.8</v>
      </c>
      <c r="G127" s="602">
        <f>INDEX('INFORM mid2019'!$A$4:$AF$194, MATCH(B127,'INFORM mid2019'!$A$4:$A$194,0),32)*10</f>
        <v>48</v>
      </c>
      <c r="H127" s="48"/>
      <c r="I127" s="37"/>
      <c r="J127" s="601"/>
      <c r="K127" s="38"/>
      <c r="L127" s="41">
        <v>0</v>
      </c>
      <c r="M127" s="40">
        <v>0</v>
      </c>
      <c r="N127" s="40" t="s">
        <v>677</v>
      </c>
      <c r="O127" s="40">
        <v>0</v>
      </c>
      <c r="P127" s="38">
        <f t="shared" si="14"/>
        <v>0</v>
      </c>
      <c r="Q127" s="56" t="s">
        <v>677</v>
      </c>
      <c r="R127" s="40">
        <v>0</v>
      </c>
      <c r="S127" s="42">
        <f t="shared" si="15"/>
        <v>0</v>
      </c>
      <c r="T127" s="705">
        <v>0</v>
      </c>
      <c r="U127" s="710">
        <v>3.6666666666666665</v>
      </c>
      <c r="V127" s="44">
        <f t="shared" si="16"/>
        <v>73.333333333333329</v>
      </c>
      <c r="W127" s="250">
        <f>INDEX('VAW Score'!$A$5:$H$167, MATCH(B127, 'VAW Score'!$A$5:$A$167, 0),8)</f>
        <v>35.777777777777779</v>
      </c>
      <c r="X127" s="44">
        <f t="shared" ref="X127:X153" si="18">(V127+W127)/2</f>
        <v>54.555555555555557</v>
      </c>
      <c r="Y127" s="149">
        <f t="shared" si="13"/>
        <v>29.455555555555556</v>
      </c>
      <c r="Z127" s="623"/>
      <c r="AA127" s="623"/>
      <c r="AB127" s="617"/>
      <c r="AC127" s="624"/>
      <c r="AD127" s="624"/>
      <c r="AE127" s="632"/>
      <c r="AF127" s="630"/>
      <c r="AG127" s="630"/>
      <c r="AH127" s="633"/>
      <c r="AI127" s="633"/>
      <c r="AJ127" s="633"/>
      <c r="AK127" s="634"/>
      <c r="AL127" s="634"/>
      <c r="AM127" s="634"/>
      <c r="AN127" s="634"/>
      <c r="AO127" s="635"/>
      <c r="AP127" s="634"/>
      <c r="AQ127" s="634"/>
      <c r="AR127" s="634"/>
      <c r="AS127" s="620"/>
      <c r="AT127" s="635"/>
      <c r="AU127" s="635"/>
      <c r="AV127" s="635"/>
      <c r="AW127" s="635"/>
      <c r="AX127" s="112"/>
      <c r="AY127" s="112"/>
      <c r="AZ127" s="580"/>
    </row>
    <row r="128" spans="1:52" s="47" customFormat="1" ht="20.100000000000001" customHeight="1" x14ac:dyDescent="0.25">
      <c r="A128" s="33" t="s">
        <v>435</v>
      </c>
      <c r="B128" s="142" t="s">
        <v>45</v>
      </c>
      <c r="C128" s="129" t="s">
        <v>279</v>
      </c>
      <c r="D128" s="123" t="s">
        <v>279</v>
      </c>
      <c r="E128" s="604" t="s">
        <v>314</v>
      </c>
      <c r="F128" s="602">
        <v>8.1</v>
      </c>
      <c r="G128" s="602">
        <f>INDEX('INFORM mid2019'!$A$4:$AF$194, MATCH(B128,'INFORM mid2019'!$A$4:$A$194,0),32)*10</f>
        <v>81</v>
      </c>
      <c r="H128" s="48" t="s">
        <v>756</v>
      </c>
      <c r="I128" s="37" t="s">
        <v>753</v>
      </c>
      <c r="J128" s="601">
        <v>6.7</v>
      </c>
      <c r="K128" s="38">
        <v>67</v>
      </c>
      <c r="L128" s="41">
        <v>4</v>
      </c>
      <c r="M128" s="40">
        <v>2</v>
      </c>
      <c r="N128" s="40" t="s">
        <v>673</v>
      </c>
      <c r="O128" s="40">
        <v>0</v>
      </c>
      <c r="P128" s="38">
        <f t="shared" si="14"/>
        <v>66.666666666666657</v>
      </c>
      <c r="Q128" s="41" t="s">
        <v>669</v>
      </c>
      <c r="R128" s="40">
        <f>INDEX('UCDP 2018'!$B$2:$C$36, MATCH(A128,'UCDP 2018'!$B$2:$B$36,0), 2)</f>
        <v>1</v>
      </c>
      <c r="S128" s="42">
        <f t="shared" si="15"/>
        <v>50</v>
      </c>
      <c r="T128" s="704">
        <v>16.670000000000002</v>
      </c>
      <c r="U128" s="710">
        <v>5</v>
      </c>
      <c r="V128" s="44">
        <f t="shared" si="16"/>
        <v>100</v>
      </c>
      <c r="W128" s="250">
        <v>26.1</v>
      </c>
      <c r="X128" s="44">
        <f t="shared" si="18"/>
        <v>63.05</v>
      </c>
      <c r="Y128" s="149">
        <f t="shared" si="13"/>
        <v>66.838666666666654</v>
      </c>
      <c r="Z128" s="623">
        <v>7100000</v>
      </c>
      <c r="AA128" s="623">
        <v>5700000</v>
      </c>
      <c r="AB128" s="617">
        <f>INDEX('20190701FTS'!$A$2:$E$32, MATCH(A128, '20190701FTS'!$A$2:$A$32, 0),3)</f>
        <v>1507421344</v>
      </c>
      <c r="AC128" s="624"/>
      <c r="AD128" s="617">
        <f>INDEX('20190701FTS'!$A$2:$E$32, MATCH(A128, '20190701FTS'!$A$2:$A$32, 0),4)</f>
        <v>577819578</v>
      </c>
      <c r="AE128" s="625">
        <f>AD128/AB128</f>
        <v>0.38331656925245183</v>
      </c>
      <c r="AF128" s="617">
        <v>81434865</v>
      </c>
      <c r="AG128" s="626">
        <f>(AD128+AF128)/AB128</f>
        <v>0.43733919890681872</v>
      </c>
      <c r="AH128" s="617"/>
      <c r="AI128" s="617"/>
      <c r="AJ128" s="617"/>
      <c r="AK128" s="618" t="s">
        <v>312</v>
      </c>
      <c r="AL128" s="619">
        <v>7000000</v>
      </c>
      <c r="AM128" s="619">
        <v>6000000</v>
      </c>
      <c r="AN128" s="620">
        <v>1720000000</v>
      </c>
      <c r="AO128" s="620">
        <v>1717890485</v>
      </c>
      <c r="AP128" s="620">
        <v>1026908527</v>
      </c>
      <c r="AQ128" s="621">
        <f>AP128/AO128</f>
        <v>0.59777298725768313</v>
      </c>
      <c r="AR128" s="620">
        <v>200899053</v>
      </c>
      <c r="AS128" s="620">
        <f>AP128+AR128</f>
        <v>1227807580</v>
      </c>
      <c r="AT128" s="628">
        <f>AS128/AO128</f>
        <v>0.7147181911307926</v>
      </c>
      <c r="AU128" s="629">
        <v>59328532</v>
      </c>
      <c r="AV128" s="629">
        <v>51762547</v>
      </c>
      <c r="AW128" s="622">
        <f>AU128-AV128</f>
        <v>7565985</v>
      </c>
      <c r="AX128" s="205"/>
      <c r="AY128" s="205"/>
      <c r="AZ128" s="207"/>
    </row>
    <row r="129" spans="1:52" s="51" customFormat="1" ht="20.100000000000001" customHeight="1" x14ac:dyDescent="0.25">
      <c r="A129" s="53" t="s">
        <v>255</v>
      </c>
      <c r="B129" s="122" t="s">
        <v>87</v>
      </c>
      <c r="C129" s="129" t="s">
        <v>279</v>
      </c>
      <c r="D129" s="123" t="s">
        <v>280</v>
      </c>
      <c r="E129" s="218" t="s">
        <v>315</v>
      </c>
      <c r="F129" s="603">
        <v>3.9</v>
      </c>
      <c r="G129" s="602">
        <f>INDEX('INFORM mid2019'!$A$4:$AF$194, MATCH(B129,'INFORM mid2019'!$A$4:$A$194,0),32)*10</f>
        <v>39</v>
      </c>
      <c r="H129" s="48"/>
      <c r="I129" s="37"/>
      <c r="J129" s="601"/>
      <c r="K129" s="38"/>
      <c r="L129" s="41">
        <v>0</v>
      </c>
      <c r="M129" s="40">
        <v>0</v>
      </c>
      <c r="N129" s="40" t="s">
        <v>677</v>
      </c>
      <c r="O129" s="40">
        <v>2</v>
      </c>
      <c r="P129" s="38">
        <f t="shared" si="14"/>
        <v>22.222222222222221</v>
      </c>
      <c r="Q129" s="56" t="s">
        <v>677</v>
      </c>
      <c r="R129" s="40">
        <v>0</v>
      </c>
      <c r="S129" s="42">
        <f t="shared" si="15"/>
        <v>0</v>
      </c>
      <c r="T129" s="705">
        <v>25</v>
      </c>
      <c r="U129" s="710">
        <v>3</v>
      </c>
      <c r="V129" s="44">
        <f t="shared" si="16"/>
        <v>60</v>
      </c>
      <c r="W129" s="250">
        <f>INDEX('VAW Score'!$A$5:$H$167, MATCH(B129, 'VAW Score'!$A$5:$A$167, 0),8)</f>
        <v>31.555555555555554</v>
      </c>
      <c r="X129" s="44">
        <f t="shared" si="18"/>
        <v>45.777777777777779</v>
      </c>
      <c r="Y129" s="149">
        <f t="shared" si="13"/>
        <v>28.8</v>
      </c>
      <c r="Z129" s="623"/>
      <c r="AA129" s="623"/>
      <c r="AB129" s="617"/>
      <c r="AC129" s="631"/>
      <c r="AD129" s="631"/>
      <c r="AE129" s="632"/>
      <c r="AF129" s="630"/>
      <c r="AG129" s="630"/>
      <c r="AH129" s="633"/>
      <c r="AI129" s="633"/>
      <c r="AJ129" s="633"/>
      <c r="AK129" s="634"/>
      <c r="AL129" s="634"/>
      <c r="AM129" s="634"/>
      <c r="AN129" s="634"/>
      <c r="AO129" s="635"/>
      <c r="AP129" s="634"/>
      <c r="AQ129" s="634"/>
      <c r="AR129" s="634"/>
      <c r="AS129" s="620"/>
      <c r="AT129" s="635"/>
      <c r="AU129" s="635"/>
      <c r="AV129" s="635"/>
      <c r="AW129" s="635"/>
      <c r="AX129" s="112"/>
      <c r="AY129" s="112"/>
      <c r="AZ129" s="580"/>
    </row>
    <row r="130" spans="1:52" s="51" customFormat="1" ht="20.100000000000001" customHeight="1" x14ac:dyDescent="0.25">
      <c r="A130" s="33" t="s">
        <v>256</v>
      </c>
      <c r="B130" s="142" t="s">
        <v>46</v>
      </c>
      <c r="C130" s="129" t="s">
        <v>279</v>
      </c>
      <c r="D130" s="123" t="s">
        <v>279</v>
      </c>
      <c r="E130" s="604" t="s">
        <v>314</v>
      </c>
      <c r="F130" s="602">
        <v>7</v>
      </c>
      <c r="G130" s="602">
        <f>INDEX('INFORM mid2019'!$A$4:$AF$194, MATCH(B130,'INFORM mid2019'!$A$4:$A$194,0),32)*10</f>
        <v>70</v>
      </c>
      <c r="H130" s="48" t="s">
        <v>756</v>
      </c>
      <c r="I130" s="37" t="s">
        <v>753</v>
      </c>
      <c r="J130" s="601">
        <v>6.7</v>
      </c>
      <c r="K130" s="38">
        <v>67</v>
      </c>
      <c r="L130" s="41">
        <v>3</v>
      </c>
      <c r="M130" s="40">
        <v>2</v>
      </c>
      <c r="N130" s="40" t="s">
        <v>675</v>
      </c>
      <c r="O130" s="40">
        <v>0</v>
      </c>
      <c r="P130" s="38">
        <f t="shared" si="14"/>
        <v>55.555555555555557</v>
      </c>
      <c r="Q130" s="41" t="s">
        <v>670</v>
      </c>
      <c r="R130" s="40">
        <f>INDEX('UCDP 2018'!$B$2:$C$36, MATCH(A130,'UCDP 2018'!$B$2:$B$36,0), 2)</f>
        <v>1</v>
      </c>
      <c r="S130" s="42">
        <f t="shared" si="15"/>
        <v>50</v>
      </c>
      <c r="T130" s="704">
        <v>66.67</v>
      </c>
      <c r="U130" s="710">
        <v>4.666666666666667</v>
      </c>
      <c r="V130" s="44">
        <f t="shared" si="16"/>
        <v>93.333333333333343</v>
      </c>
      <c r="W130" s="250">
        <f>INDEX('VAW Score'!$A$5:$H$167, MATCH(B130, 'VAW Score'!$A$5:$A$167, 0),8)</f>
        <v>35.222222222222221</v>
      </c>
      <c r="X130" s="44">
        <f t="shared" si="18"/>
        <v>64.277777777777786</v>
      </c>
      <c r="Y130" s="149">
        <f t="shared" si="13"/>
        <v>65.350333333333339</v>
      </c>
      <c r="Z130" s="623">
        <v>5700000</v>
      </c>
      <c r="AA130" s="623">
        <v>4400000</v>
      </c>
      <c r="AB130" s="617">
        <f>INDEX('20190701FTS'!$A$2:$E$32, MATCH(A130, '20190701FTS'!$A$2:$A$32, 0),3)</f>
        <v>1149289490</v>
      </c>
      <c r="AC130" s="624"/>
      <c r="AD130" s="617">
        <f>INDEX('20190701FTS'!$A$2:$E$32, MATCH(A130, '20190701FTS'!$A$2:$A$32, 0),4)</f>
        <v>330921328</v>
      </c>
      <c r="AE130" s="625">
        <f>AD130/AB130</f>
        <v>0.28793557313397167</v>
      </c>
      <c r="AF130" s="617">
        <v>61353653</v>
      </c>
      <c r="AG130" s="626">
        <f>(AD130+AF130)/AB130</f>
        <v>0.34131955822549115</v>
      </c>
      <c r="AH130" s="617"/>
      <c r="AI130" s="617"/>
      <c r="AJ130" s="617"/>
      <c r="AK130" s="618" t="s">
        <v>312</v>
      </c>
      <c r="AL130" s="619">
        <v>5800000</v>
      </c>
      <c r="AM130" s="619">
        <v>4300000</v>
      </c>
      <c r="AN130" s="620">
        <v>1000000000</v>
      </c>
      <c r="AO130" s="621"/>
      <c r="AP130" s="620"/>
      <c r="AQ130" s="620"/>
      <c r="AR130" s="620"/>
      <c r="AS130" s="620"/>
      <c r="AT130" s="628"/>
      <c r="AU130" s="628"/>
      <c r="AV130" s="628"/>
      <c r="AW130" s="628"/>
      <c r="AX130" s="205"/>
      <c r="AY130" s="205"/>
      <c r="AZ130" s="207"/>
    </row>
    <row r="131" spans="1:52" s="47" customFormat="1" ht="20.100000000000001" customHeight="1" x14ac:dyDescent="0.25">
      <c r="A131" s="53" t="s">
        <v>257</v>
      </c>
      <c r="B131" s="122" t="s">
        <v>147</v>
      </c>
      <c r="C131" s="129" t="s">
        <v>279</v>
      </c>
      <c r="D131" s="123" t="s">
        <v>280</v>
      </c>
      <c r="E131" s="218" t="s">
        <v>315</v>
      </c>
      <c r="F131" s="603">
        <v>3</v>
      </c>
      <c r="G131" s="602">
        <f>INDEX('INFORM mid2019'!$A$4:$AF$194, MATCH(B131,'INFORM mid2019'!$A$4:$A$194,0),32)*10</f>
        <v>30</v>
      </c>
      <c r="H131" s="48"/>
      <c r="I131" s="37"/>
      <c r="J131" s="38"/>
      <c r="K131" s="38"/>
      <c r="L131" s="41">
        <v>0</v>
      </c>
      <c r="M131" s="40">
        <v>0</v>
      </c>
      <c r="N131" s="40" t="s">
        <v>677</v>
      </c>
      <c r="O131" s="40">
        <v>0</v>
      </c>
      <c r="P131" s="38">
        <f t="shared" si="14"/>
        <v>0</v>
      </c>
      <c r="Q131" s="56" t="s">
        <v>677</v>
      </c>
      <c r="R131" s="40">
        <v>0</v>
      </c>
      <c r="S131" s="42">
        <f t="shared" si="15"/>
        <v>0</v>
      </c>
      <c r="T131" s="704">
        <v>0</v>
      </c>
      <c r="U131" s="710">
        <v>2</v>
      </c>
      <c r="V131" s="44">
        <f t="shared" si="16"/>
        <v>40</v>
      </c>
      <c r="W131" s="250">
        <v>26.1</v>
      </c>
      <c r="X131" s="44">
        <f t="shared" si="18"/>
        <v>33.049999999999997</v>
      </c>
      <c r="Y131" s="149">
        <f t="shared" si="13"/>
        <v>18.305</v>
      </c>
      <c r="Z131" s="623"/>
      <c r="AA131" s="623"/>
      <c r="AB131" s="617"/>
      <c r="AC131" s="624"/>
      <c r="AD131" s="624"/>
      <c r="AE131" s="632"/>
      <c r="AF131" s="630"/>
      <c r="AG131" s="630"/>
      <c r="AH131" s="633"/>
      <c r="AI131" s="633"/>
      <c r="AJ131" s="633"/>
      <c r="AK131" s="634"/>
      <c r="AL131" s="634"/>
      <c r="AM131" s="634"/>
      <c r="AN131" s="634"/>
      <c r="AO131" s="635"/>
      <c r="AP131" s="634"/>
      <c r="AQ131" s="634"/>
      <c r="AR131" s="634"/>
      <c r="AS131" s="620"/>
      <c r="AT131" s="635"/>
      <c r="AU131" s="635"/>
      <c r="AV131" s="635"/>
      <c r="AW131" s="635"/>
      <c r="AX131" s="112"/>
      <c r="AY131" s="112"/>
      <c r="AZ131" s="580"/>
    </row>
    <row r="132" spans="1:52" s="51" customFormat="1" ht="20.100000000000001" customHeight="1" x14ac:dyDescent="0.25">
      <c r="A132" s="33" t="s">
        <v>419</v>
      </c>
      <c r="B132" s="142" t="s">
        <v>88</v>
      </c>
      <c r="C132" s="129" t="s">
        <v>279</v>
      </c>
      <c r="D132" s="123" t="s">
        <v>279</v>
      </c>
      <c r="E132" s="604" t="s">
        <v>314</v>
      </c>
      <c r="F132" s="602">
        <v>7.2</v>
      </c>
      <c r="G132" s="602">
        <f>INDEX('INFORM mid2019'!$A$4:$AF$194, MATCH(B132,'INFORM mid2019'!$A$4:$A$194,0),32)*10</f>
        <v>72</v>
      </c>
      <c r="H132" s="48"/>
      <c r="I132" s="37" t="s">
        <v>774</v>
      </c>
      <c r="J132" s="38">
        <v>10</v>
      </c>
      <c r="K132" s="38">
        <v>100</v>
      </c>
      <c r="L132" s="41">
        <v>0</v>
      </c>
      <c r="M132" s="40">
        <v>2</v>
      </c>
      <c r="N132" s="40" t="s">
        <v>672</v>
      </c>
      <c r="O132" s="40">
        <v>2</v>
      </c>
      <c r="P132" s="38">
        <f t="shared" ref="P132:P153" si="19">(L132+M132+O132)*(100/9)</f>
        <v>44.444444444444443</v>
      </c>
      <c r="Q132" s="41" t="s">
        <v>668</v>
      </c>
      <c r="R132" s="40">
        <f>INDEX('UCDP 2018'!$B$2:$C$36, MATCH(A132,'UCDP 2018'!$B$2:$B$36,0), 2)</f>
        <v>2</v>
      </c>
      <c r="S132" s="42">
        <f t="shared" ref="S132:S153" si="20">IF(R132=2,100, IF(R132=1,50,IF(R132=0,0)))</f>
        <v>100</v>
      </c>
      <c r="T132" s="704">
        <v>50</v>
      </c>
      <c r="U132" s="710">
        <v>5</v>
      </c>
      <c r="V132" s="44">
        <f t="shared" ref="V132:V153" si="21">U132*20</f>
        <v>100</v>
      </c>
      <c r="W132" s="250">
        <f>INDEX('VAW Score'!$A$5:$H$167, MATCH(B132, 'VAW Score'!$A$5:$A$167, 0),8)</f>
        <v>16.777777777777775</v>
      </c>
      <c r="X132" s="44">
        <f t="shared" si="18"/>
        <v>58.388888888888886</v>
      </c>
      <c r="Y132" s="149">
        <f t="shared" si="13"/>
        <v>71.283333333333331</v>
      </c>
      <c r="Z132" s="623">
        <v>13000000</v>
      </c>
      <c r="AA132" s="623">
        <v>11700000</v>
      </c>
      <c r="AB132" s="617">
        <f>INDEX('20190701FTS'!$A$2:$E$32, MATCH(A132, '20190701FTS'!$A$2:$A$32, 0),3)</f>
        <v>3317090198</v>
      </c>
      <c r="AC132" s="624"/>
      <c r="AD132" s="617">
        <f>INDEX('20190701FTS'!$A$2:$E$32, MATCH(A132, '20190701FTS'!$A$2:$A$32, 0),4)</f>
        <v>749175148</v>
      </c>
      <c r="AE132" s="625">
        <f>AD132/AB132</f>
        <v>0.22585311320497292</v>
      </c>
      <c r="AF132" s="617">
        <v>353933811</v>
      </c>
      <c r="AG132" s="626">
        <f>(AD132+AF132)/AB132</f>
        <v>0.33255319968842162</v>
      </c>
      <c r="AH132" s="617"/>
      <c r="AI132" s="617"/>
      <c r="AJ132" s="617"/>
      <c r="AK132" s="618" t="s">
        <v>312</v>
      </c>
      <c r="AL132" s="619">
        <v>13100000</v>
      </c>
      <c r="AM132" s="619">
        <v>11200000</v>
      </c>
      <c r="AN132" s="620">
        <v>3500000000</v>
      </c>
      <c r="AO132" s="620">
        <v>3364410629</v>
      </c>
      <c r="AP132" s="620">
        <v>2133911849</v>
      </c>
      <c r="AQ132" s="621">
        <f>AP132/AO132</f>
        <v>0.63426022691952444</v>
      </c>
      <c r="AR132" s="620">
        <v>3565904839</v>
      </c>
      <c r="AS132" s="620">
        <f>AP132+AR132</f>
        <v>5699816688</v>
      </c>
      <c r="AT132" s="628">
        <f>AS132/AO132</f>
        <v>1.6941501250975866</v>
      </c>
      <c r="AU132" s="629">
        <v>35796696</v>
      </c>
      <c r="AV132" s="629">
        <v>36061118</v>
      </c>
      <c r="AW132" s="622">
        <f>AU132-AV132</f>
        <v>-264422</v>
      </c>
      <c r="AX132" s="205"/>
      <c r="AY132" s="205"/>
      <c r="AZ132" s="207"/>
    </row>
    <row r="133" spans="1:52" s="51" customFormat="1" ht="20.100000000000001" customHeight="1" x14ac:dyDescent="0.25">
      <c r="A133" s="53" t="s">
        <v>258</v>
      </c>
      <c r="B133" s="122" t="s">
        <v>89</v>
      </c>
      <c r="C133" s="129" t="s">
        <v>279</v>
      </c>
      <c r="D133" s="123" t="s">
        <v>280</v>
      </c>
      <c r="E133" s="218" t="s">
        <v>315</v>
      </c>
      <c r="F133" s="603">
        <v>4.4000000000000004</v>
      </c>
      <c r="G133" s="602">
        <f>INDEX('INFORM mid2019'!$A$4:$AF$194, MATCH(B133,'INFORM mid2019'!$A$4:$A$194,0),32)*10</f>
        <v>44</v>
      </c>
      <c r="H133" s="48"/>
      <c r="I133" s="37"/>
      <c r="J133" s="38"/>
      <c r="K133" s="38"/>
      <c r="L133" s="41">
        <v>0</v>
      </c>
      <c r="M133" s="40">
        <v>0</v>
      </c>
      <c r="N133" s="40" t="s">
        <v>677</v>
      </c>
      <c r="O133" s="40">
        <v>0</v>
      </c>
      <c r="P133" s="38">
        <f t="shared" si="19"/>
        <v>0</v>
      </c>
      <c r="Q133" s="56" t="s">
        <v>677</v>
      </c>
      <c r="R133" s="40">
        <v>0</v>
      </c>
      <c r="S133" s="42">
        <f t="shared" si="20"/>
        <v>0</v>
      </c>
      <c r="T133" s="705">
        <v>0</v>
      </c>
      <c r="U133" s="710">
        <v>3.3333333333333335</v>
      </c>
      <c r="V133" s="44">
        <f t="shared" si="21"/>
        <v>66.666666666666671</v>
      </c>
      <c r="W133" s="250">
        <f>INDEX('VAW Score'!$A$5:$H$167, MATCH(B133, 'VAW Score'!$A$5:$A$167, 0),8)</f>
        <v>38.222222222222221</v>
      </c>
      <c r="X133" s="44">
        <f t="shared" si="18"/>
        <v>52.444444444444443</v>
      </c>
      <c r="Y133" s="149">
        <f t="shared" ref="Y133:Y153" si="22">(G133*5+K133+P133+S133+T133+X133)/10</f>
        <v>27.244444444444447</v>
      </c>
      <c r="Z133" s="623"/>
      <c r="AA133" s="630"/>
      <c r="AB133" s="617"/>
      <c r="AC133" s="624"/>
      <c r="AD133" s="624"/>
      <c r="AE133" s="632"/>
      <c r="AF133" s="630"/>
      <c r="AG133" s="630"/>
      <c r="AH133" s="633"/>
      <c r="AI133" s="633"/>
      <c r="AJ133" s="633"/>
      <c r="AK133" s="634"/>
      <c r="AL133" s="634"/>
      <c r="AM133" s="634"/>
      <c r="AN133" s="634"/>
      <c r="AO133" s="635"/>
      <c r="AP133" s="634"/>
      <c r="AQ133" s="634"/>
      <c r="AR133" s="634"/>
      <c r="AS133" s="620"/>
      <c r="AT133" s="635"/>
      <c r="AU133" s="635"/>
      <c r="AV133" s="635"/>
      <c r="AW133" s="635"/>
      <c r="AX133" s="112"/>
      <c r="AY133" s="112"/>
      <c r="AZ133" s="580"/>
    </row>
    <row r="134" spans="1:52" s="51" customFormat="1" ht="20.100000000000001" customHeight="1" x14ac:dyDescent="0.25">
      <c r="A134" s="53" t="s">
        <v>259</v>
      </c>
      <c r="B134" s="122" t="s">
        <v>48</v>
      </c>
      <c r="C134" s="129" t="s">
        <v>280</v>
      </c>
      <c r="D134" s="123" t="s">
        <v>280</v>
      </c>
      <c r="E134" s="218" t="s">
        <v>315</v>
      </c>
      <c r="F134" s="603">
        <v>5.6</v>
      </c>
      <c r="G134" s="602">
        <f>INDEX('INFORM mid2019'!$A$4:$AF$194, MATCH(B134,'INFORM mid2019'!$A$4:$A$194,0),32)*10</f>
        <v>56</v>
      </c>
      <c r="H134" s="48"/>
      <c r="I134" s="37"/>
      <c r="J134" s="38"/>
      <c r="K134" s="38"/>
      <c r="L134" s="41">
        <v>0</v>
      </c>
      <c r="M134" s="40">
        <v>0</v>
      </c>
      <c r="N134" s="40" t="s">
        <v>677</v>
      </c>
      <c r="O134" s="40">
        <v>0</v>
      </c>
      <c r="P134" s="38">
        <f t="shared" si="19"/>
        <v>0</v>
      </c>
      <c r="Q134" s="56" t="s">
        <v>677</v>
      </c>
      <c r="R134" s="40">
        <v>0</v>
      </c>
      <c r="S134" s="42">
        <f t="shared" si="20"/>
        <v>0</v>
      </c>
      <c r="T134" s="705">
        <v>0</v>
      </c>
      <c r="U134" s="710">
        <v>3</v>
      </c>
      <c r="V134" s="44">
        <f t="shared" si="21"/>
        <v>60</v>
      </c>
      <c r="W134" s="250">
        <f>INDEX('VAW Score'!$A$5:$H$167, MATCH(B134, 'VAW Score'!$A$5:$A$167, 0),8)</f>
        <v>47.888888888888886</v>
      </c>
      <c r="X134" s="44">
        <f t="shared" si="18"/>
        <v>53.944444444444443</v>
      </c>
      <c r="Y134" s="149">
        <f t="shared" si="22"/>
        <v>33.394444444444446</v>
      </c>
      <c r="Z134" s="623"/>
      <c r="AA134" s="640"/>
      <c r="AB134" s="617"/>
      <c r="AC134" s="631"/>
      <c r="AD134" s="631"/>
      <c r="AE134" s="644"/>
      <c r="AF134" s="640"/>
      <c r="AG134" s="640"/>
      <c r="AH134" s="617"/>
      <c r="AI134" s="617"/>
      <c r="AJ134" s="617"/>
      <c r="AK134" s="634"/>
      <c r="AL134" s="645"/>
      <c r="AM134" s="645"/>
      <c r="AN134" s="622"/>
      <c r="AO134" s="622"/>
      <c r="AP134" s="622"/>
      <c r="AQ134" s="635"/>
      <c r="AR134" s="622"/>
      <c r="AS134" s="620"/>
      <c r="AT134" s="635"/>
      <c r="AU134" s="622"/>
      <c r="AV134" s="622"/>
      <c r="AW134" s="622"/>
      <c r="AX134" s="579">
        <v>225236106</v>
      </c>
      <c r="AY134" s="579">
        <v>88112191</v>
      </c>
      <c r="AZ134" s="582">
        <v>0.39119922895488168</v>
      </c>
    </row>
    <row r="135" spans="1:52" s="51" customFormat="1" ht="25.5" customHeight="1" x14ac:dyDescent="0.25">
      <c r="A135" s="53" t="s">
        <v>260</v>
      </c>
      <c r="B135" s="122" t="s">
        <v>90</v>
      </c>
      <c r="C135" s="129" t="s">
        <v>279</v>
      </c>
      <c r="D135" s="123" t="s">
        <v>280</v>
      </c>
      <c r="E135" s="218" t="s">
        <v>315</v>
      </c>
      <c r="F135" s="603">
        <v>4.2</v>
      </c>
      <c r="G135" s="602">
        <f>INDEX('INFORM mid2019'!$A$4:$AF$194, MATCH(B135,'INFORM mid2019'!$A$4:$A$194,0),32)*10</f>
        <v>42</v>
      </c>
      <c r="H135" s="48"/>
      <c r="I135" s="37"/>
      <c r="J135" s="38"/>
      <c r="K135" s="38"/>
      <c r="L135" s="41">
        <v>0</v>
      </c>
      <c r="M135" s="40">
        <v>0</v>
      </c>
      <c r="N135" s="40" t="s">
        <v>677</v>
      </c>
      <c r="O135" s="40">
        <v>0</v>
      </c>
      <c r="P135" s="38">
        <f t="shared" si="19"/>
        <v>0</v>
      </c>
      <c r="Q135" s="56" t="s">
        <v>670</v>
      </c>
      <c r="R135" s="40">
        <f>INDEX('UCDP 2018'!$B$2:$C$36, MATCH(A135,'UCDP 2018'!$B$2:$B$36,0), 2)</f>
        <v>1</v>
      </c>
      <c r="S135" s="42">
        <f t="shared" si="20"/>
        <v>50</v>
      </c>
      <c r="T135" s="705">
        <v>8.33</v>
      </c>
      <c r="U135" s="710">
        <v>3.3333333333333335</v>
      </c>
      <c r="V135" s="44">
        <f t="shared" si="21"/>
        <v>66.666666666666671</v>
      </c>
      <c r="W135" s="250">
        <f>INDEX('VAW Score'!$A$5:$H$167, MATCH(B135, 'VAW Score'!$A$5:$A$167, 0),8)</f>
        <v>34.333333333333336</v>
      </c>
      <c r="X135" s="44">
        <f t="shared" si="18"/>
        <v>50.5</v>
      </c>
      <c r="Y135" s="149">
        <f t="shared" si="22"/>
        <v>31.882999999999999</v>
      </c>
      <c r="Z135" s="623"/>
      <c r="AA135" s="630"/>
      <c r="AB135" s="617"/>
      <c r="AC135" s="624"/>
      <c r="AD135" s="624"/>
      <c r="AE135" s="632"/>
      <c r="AF135" s="630"/>
      <c r="AG135" s="630"/>
      <c r="AH135" s="633"/>
      <c r="AI135" s="633"/>
      <c r="AJ135" s="633"/>
      <c r="AK135" s="634"/>
      <c r="AL135" s="634"/>
      <c r="AM135" s="634"/>
      <c r="AN135" s="634"/>
      <c r="AO135" s="635"/>
      <c r="AP135" s="634"/>
      <c r="AQ135" s="634"/>
      <c r="AR135" s="634"/>
      <c r="AS135" s="620"/>
      <c r="AT135" s="635"/>
      <c r="AU135" s="635"/>
      <c r="AV135" s="635"/>
      <c r="AW135" s="635"/>
      <c r="AX135" s="112"/>
      <c r="AY135" s="112"/>
      <c r="AZ135" s="580"/>
    </row>
    <row r="136" spans="1:52" s="51" customFormat="1" ht="20.100000000000001" customHeight="1" x14ac:dyDescent="0.25">
      <c r="A136" s="53" t="s">
        <v>261</v>
      </c>
      <c r="B136" s="122" t="s">
        <v>125</v>
      </c>
      <c r="C136" s="129" t="s">
        <v>279</v>
      </c>
      <c r="D136" s="123" t="s">
        <v>280</v>
      </c>
      <c r="E136" s="218" t="s">
        <v>315</v>
      </c>
      <c r="F136" s="603">
        <v>4.5</v>
      </c>
      <c r="G136" s="602">
        <f>INDEX('INFORM mid2019'!$A$4:$AF$194, MATCH(B136,'INFORM mid2019'!$A$4:$A$194,0),32)*10</f>
        <v>45</v>
      </c>
      <c r="H136" s="48"/>
      <c r="I136" s="37"/>
      <c r="J136" s="38"/>
      <c r="K136" s="38"/>
      <c r="L136" s="41">
        <v>0</v>
      </c>
      <c r="M136" s="40">
        <v>0</v>
      </c>
      <c r="N136" s="40" t="s">
        <v>677</v>
      </c>
      <c r="O136" s="40">
        <v>0</v>
      </c>
      <c r="P136" s="38">
        <f t="shared" si="19"/>
        <v>0</v>
      </c>
      <c r="Q136" s="56" t="s">
        <v>677</v>
      </c>
      <c r="R136" s="40">
        <v>0</v>
      </c>
      <c r="S136" s="42">
        <f t="shared" si="20"/>
        <v>0</v>
      </c>
      <c r="T136" s="705">
        <v>0</v>
      </c>
      <c r="U136" s="710">
        <v>1.5</v>
      </c>
      <c r="V136" s="44">
        <f t="shared" si="21"/>
        <v>30</v>
      </c>
      <c r="W136" s="250">
        <f>INDEX('VAW Score'!$A$5:$H$167, MATCH(B136, 'VAW Score'!$A$5:$A$167, 0),8)</f>
        <v>51.44444444444445</v>
      </c>
      <c r="X136" s="44">
        <f t="shared" si="18"/>
        <v>40.722222222222229</v>
      </c>
      <c r="Y136" s="149">
        <f t="shared" si="22"/>
        <v>26.572222222222223</v>
      </c>
      <c r="Z136" s="623"/>
      <c r="AA136" s="630"/>
      <c r="AB136" s="617"/>
      <c r="AC136" s="631"/>
      <c r="AD136" s="631"/>
      <c r="AE136" s="632"/>
      <c r="AF136" s="630"/>
      <c r="AG136" s="630"/>
      <c r="AH136" s="633"/>
      <c r="AI136" s="633"/>
      <c r="AJ136" s="633"/>
      <c r="AK136" s="634"/>
      <c r="AL136" s="634"/>
      <c r="AM136" s="634"/>
      <c r="AN136" s="634"/>
      <c r="AO136" s="635"/>
      <c r="AP136" s="634"/>
      <c r="AQ136" s="634"/>
      <c r="AR136" s="634"/>
      <c r="AS136" s="620"/>
      <c r="AT136" s="635"/>
      <c r="AU136" s="635"/>
      <c r="AV136" s="635"/>
      <c r="AW136" s="635"/>
      <c r="AX136" s="112"/>
      <c r="AY136" s="112"/>
      <c r="AZ136" s="580"/>
    </row>
    <row r="137" spans="1:52" s="47" customFormat="1" ht="20.100000000000001" customHeight="1" x14ac:dyDescent="0.25">
      <c r="A137" s="33" t="s">
        <v>262</v>
      </c>
      <c r="B137" s="142" t="s">
        <v>49</v>
      </c>
      <c r="C137" s="129" t="s">
        <v>279</v>
      </c>
      <c r="D137" s="123" t="s">
        <v>280</v>
      </c>
      <c r="E137" s="218" t="s">
        <v>315</v>
      </c>
      <c r="F137" s="603">
        <v>4.2</v>
      </c>
      <c r="G137" s="602">
        <f>INDEX('INFORM mid2019'!$A$4:$AF$194, MATCH(B137,'INFORM mid2019'!$A$4:$A$194,0),32)*10</f>
        <v>42</v>
      </c>
      <c r="H137" s="48"/>
      <c r="I137" s="37"/>
      <c r="J137" s="38"/>
      <c r="K137" s="38"/>
      <c r="L137" s="41">
        <v>0</v>
      </c>
      <c r="M137" s="40">
        <v>0</v>
      </c>
      <c r="N137" s="40" t="s">
        <v>677</v>
      </c>
      <c r="O137" s="40">
        <v>0</v>
      </c>
      <c r="P137" s="38">
        <f t="shared" si="19"/>
        <v>0</v>
      </c>
      <c r="Q137" s="56" t="s">
        <v>677</v>
      </c>
      <c r="R137" s="40">
        <v>0</v>
      </c>
      <c r="S137" s="42">
        <f t="shared" si="20"/>
        <v>0</v>
      </c>
      <c r="T137" s="705">
        <v>16.670000000000002</v>
      </c>
      <c r="U137" s="710">
        <v>3</v>
      </c>
      <c r="V137" s="44">
        <f t="shared" si="21"/>
        <v>60</v>
      </c>
      <c r="W137" s="250">
        <f>INDEX('VAW Score'!$A$5:$H$167, MATCH(B137, 'VAW Score'!$A$5:$A$167, 0),8)</f>
        <v>20.777777777777779</v>
      </c>
      <c r="X137" s="44">
        <f t="shared" si="18"/>
        <v>40.388888888888886</v>
      </c>
      <c r="Y137" s="149">
        <f t="shared" si="22"/>
        <v>26.705888888888886</v>
      </c>
      <c r="Z137" s="623"/>
      <c r="AA137" s="633"/>
      <c r="AB137" s="617"/>
      <c r="AC137" s="624"/>
      <c r="AD137" s="624"/>
      <c r="AE137" s="667"/>
      <c r="AF137" s="633"/>
      <c r="AG137" s="633"/>
      <c r="AH137" s="633"/>
      <c r="AI137" s="633"/>
      <c r="AJ137" s="633"/>
      <c r="AK137" s="618"/>
      <c r="AL137" s="618"/>
      <c r="AM137" s="618"/>
      <c r="AN137" s="618"/>
      <c r="AO137" s="621"/>
      <c r="AP137" s="618"/>
      <c r="AQ137" s="618"/>
      <c r="AR137" s="618"/>
      <c r="AS137" s="620"/>
      <c r="AT137" s="621"/>
      <c r="AU137" s="621"/>
      <c r="AV137" s="621"/>
      <c r="AW137" s="621"/>
      <c r="AX137" s="205"/>
      <c r="AY137" s="205"/>
      <c r="AZ137" s="207"/>
    </row>
    <row r="138" spans="1:52" s="51" customFormat="1" ht="20.100000000000001" customHeight="1" x14ac:dyDescent="0.25">
      <c r="A138" s="53" t="s">
        <v>263</v>
      </c>
      <c r="B138" s="122" t="s">
        <v>135</v>
      </c>
      <c r="C138" s="129" t="s">
        <v>279</v>
      </c>
      <c r="D138" s="123" t="s">
        <v>280</v>
      </c>
      <c r="E138" s="218" t="s">
        <v>315</v>
      </c>
      <c r="F138" s="603">
        <v>3.5</v>
      </c>
      <c r="G138" s="602">
        <f>INDEX('INFORM mid2019'!$A$4:$AF$194, MATCH(B138,'INFORM mid2019'!$A$4:$A$194,0),32)*10</f>
        <v>35</v>
      </c>
      <c r="H138" s="48"/>
      <c r="I138" s="37"/>
      <c r="J138" s="38"/>
      <c r="K138" s="38"/>
      <c r="L138" s="41">
        <v>0</v>
      </c>
      <c r="M138" s="40">
        <v>0</v>
      </c>
      <c r="N138" s="40" t="s">
        <v>677</v>
      </c>
      <c r="O138" s="40">
        <v>0</v>
      </c>
      <c r="P138" s="38">
        <f t="shared" si="19"/>
        <v>0</v>
      </c>
      <c r="Q138" s="56" t="s">
        <v>677</v>
      </c>
      <c r="R138" s="40">
        <v>0</v>
      </c>
      <c r="S138" s="42">
        <f t="shared" si="20"/>
        <v>0</v>
      </c>
      <c r="T138" s="705">
        <v>0</v>
      </c>
      <c r="U138" s="710">
        <v>1</v>
      </c>
      <c r="V138" s="44">
        <f t="shared" si="21"/>
        <v>20</v>
      </c>
      <c r="W138" s="250">
        <v>26.1</v>
      </c>
      <c r="X138" s="44">
        <f t="shared" si="18"/>
        <v>23.05</v>
      </c>
      <c r="Y138" s="149">
        <f t="shared" si="22"/>
        <v>19.805</v>
      </c>
      <c r="Z138" s="623"/>
      <c r="AA138" s="630"/>
      <c r="AB138" s="617"/>
      <c r="AC138" s="624"/>
      <c r="AD138" s="624"/>
      <c r="AE138" s="632"/>
      <c r="AF138" s="630"/>
      <c r="AG138" s="630"/>
      <c r="AH138" s="633"/>
      <c r="AI138" s="633"/>
      <c r="AJ138" s="633"/>
      <c r="AK138" s="634"/>
      <c r="AL138" s="634"/>
      <c r="AM138" s="634"/>
      <c r="AN138" s="634"/>
      <c r="AO138" s="635"/>
      <c r="AP138" s="634"/>
      <c r="AQ138" s="634"/>
      <c r="AR138" s="634"/>
      <c r="AS138" s="620"/>
      <c r="AT138" s="635"/>
      <c r="AU138" s="635"/>
      <c r="AV138" s="635"/>
      <c r="AW138" s="635"/>
      <c r="AX138" s="112"/>
      <c r="AY138" s="112"/>
      <c r="AZ138" s="580"/>
    </row>
    <row r="139" spans="1:52" s="51" customFormat="1" ht="20.100000000000001" customHeight="1" x14ac:dyDescent="0.25">
      <c r="A139" s="53" t="s">
        <v>264</v>
      </c>
      <c r="B139" s="122" t="s">
        <v>124</v>
      </c>
      <c r="C139" s="129" t="s">
        <v>279</v>
      </c>
      <c r="D139" s="123" t="s">
        <v>280</v>
      </c>
      <c r="E139" s="218" t="s">
        <v>315</v>
      </c>
      <c r="F139" s="603">
        <v>2.5</v>
      </c>
      <c r="G139" s="602">
        <f>INDEX('INFORM mid2019'!$A$4:$AF$194, MATCH(B139,'INFORM mid2019'!$A$4:$A$194,0),32)*10</f>
        <v>25</v>
      </c>
      <c r="H139" s="48"/>
      <c r="I139" s="37"/>
      <c r="J139" s="38"/>
      <c r="K139" s="38"/>
      <c r="L139" s="41">
        <v>0</v>
      </c>
      <c r="M139" s="40">
        <v>0</v>
      </c>
      <c r="N139" s="40" t="s">
        <v>677</v>
      </c>
      <c r="O139" s="40">
        <v>0</v>
      </c>
      <c r="P139" s="38">
        <f t="shared" si="19"/>
        <v>0</v>
      </c>
      <c r="Q139" s="56" t="s">
        <v>677</v>
      </c>
      <c r="R139" s="40">
        <v>0</v>
      </c>
      <c r="S139" s="42">
        <f t="shared" si="20"/>
        <v>0</v>
      </c>
      <c r="T139" s="705">
        <v>0</v>
      </c>
      <c r="U139" s="710">
        <v>2</v>
      </c>
      <c r="V139" s="44">
        <f t="shared" si="21"/>
        <v>40</v>
      </c>
      <c r="W139" s="250">
        <f>INDEX('VAW Score'!$A$5:$H$167, MATCH(B139, 'VAW Score'!$A$5:$A$167, 0),8)</f>
        <v>3.4444444444444446</v>
      </c>
      <c r="X139" s="44">
        <f t="shared" si="18"/>
        <v>21.722222222222221</v>
      </c>
      <c r="Y139" s="149">
        <f t="shared" si="22"/>
        <v>14.672222222222222</v>
      </c>
      <c r="Z139" s="623"/>
      <c r="AA139" s="630"/>
      <c r="AB139" s="617"/>
      <c r="AC139" s="624"/>
      <c r="AD139" s="624"/>
      <c r="AE139" s="632"/>
      <c r="AF139" s="630"/>
      <c r="AG139" s="630"/>
      <c r="AH139" s="633"/>
      <c r="AI139" s="633"/>
      <c r="AJ139" s="633"/>
      <c r="AK139" s="634"/>
      <c r="AL139" s="634"/>
      <c r="AM139" s="634"/>
      <c r="AN139" s="634"/>
      <c r="AO139" s="635"/>
      <c r="AP139" s="634"/>
      <c r="AQ139" s="634"/>
      <c r="AR139" s="634"/>
      <c r="AS139" s="620"/>
      <c r="AT139" s="635"/>
      <c r="AU139" s="635"/>
      <c r="AV139" s="635"/>
      <c r="AW139" s="635"/>
      <c r="AX139" s="112"/>
      <c r="AY139" s="112"/>
      <c r="AZ139" s="580"/>
    </row>
    <row r="140" spans="1:52" s="51" customFormat="1" ht="20.100000000000001" customHeight="1" x14ac:dyDescent="0.25">
      <c r="A140" s="53" t="s">
        <v>265</v>
      </c>
      <c r="B140" s="122" t="s">
        <v>50</v>
      </c>
      <c r="C140" s="129" t="s">
        <v>279</v>
      </c>
      <c r="D140" s="123" t="s">
        <v>280</v>
      </c>
      <c r="E140" s="218" t="s">
        <v>315</v>
      </c>
      <c r="F140" s="603">
        <v>3.2</v>
      </c>
      <c r="G140" s="602">
        <f>INDEX('INFORM mid2019'!$A$4:$AF$194, MATCH(B140,'INFORM mid2019'!$A$4:$A$194,0),32)*10</f>
        <v>32</v>
      </c>
      <c r="H140" s="48"/>
      <c r="I140" s="37"/>
      <c r="J140" s="38"/>
      <c r="K140" s="38"/>
      <c r="L140" s="41">
        <v>0</v>
      </c>
      <c r="M140" s="40">
        <v>0</v>
      </c>
      <c r="N140" s="40" t="s">
        <v>677</v>
      </c>
      <c r="O140" s="40">
        <v>0</v>
      </c>
      <c r="P140" s="38">
        <f t="shared" si="19"/>
        <v>0</v>
      </c>
      <c r="Q140" s="56" t="s">
        <v>677</v>
      </c>
      <c r="R140" s="40">
        <v>0</v>
      </c>
      <c r="S140" s="42">
        <f t="shared" si="20"/>
        <v>0</v>
      </c>
      <c r="T140" s="705">
        <v>8.33</v>
      </c>
      <c r="U140" s="710">
        <v>2.6666666666666665</v>
      </c>
      <c r="V140" s="44">
        <f t="shared" si="21"/>
        <v>53.333333333333329</v>
      </c>
      <c r="W140" s="250">
        <f>INDEX('VAW Score'!$A$5:$H$167, MATCH(B140, 'VAW Score'!$A$5:$A$167, 0),8)</f>
        <v>26.888888888888886</v>
      </c>
      <c r="X140" s="44">
        <f t="shared" si="18"/>
        <v>40.111111111111107</v>
      </c>
      <c r="Y140" s="149">
        <f t="shared" si="22"/>
        <v>20.844111111111111</v>
      </c>
      <c r="Z140" s="623"/>
      <c r="AA140" s="630"/>
      <c r="AB140" s="617"/>
      <c r="AC140" s="624"/>
      <c r="AD140" s="624"/>
      <c r="AE140" s="632"/>
      <c r="AF140" s="630"/>
      <c r="AG140" s="630"/>
      <c r="AH140" s="633"/>
      <c r="AI140" s="633"/>
      <c r="AJ140" s="633"/>
      <c r="AK140" s="634"/>
      <c r="AL140" s="634"/>
      <c r="AM140" s="634"/>
      <c r="AN140" s="634"/>
      <c r="AO140" s="635"/>
      <c r="AP140" s="634"/>
      <c r="AQ140" s="634"/>
      <c r="AR140" s="634"/>
      <c r="AS140" s="620"/>
      <c r="AT140" s="635"/>
      <c r="AU140" s="635"/>
      <c r="AV140" s="635"/>
      <c r="AW140" s="635"/>
      <c r="AX140" s="112"/>
      <c r="AY140" s="112"/>
      <c r="AZ140" s="580"/>
    </row>
    <row r="141" spans="1:52" s="47" customFormat="1" ht="20.100000000000001" customHeight="1" x14ac:dyDescent="0.25">
      <c r="A141" s="33" t="s">
        <v>364</v>
      </c>
      <c r="B141" s="142" t="s">
        <v>91</v>
      </c>
      <c r="C141" s="129" t="s">
        <v>279</v>
      </c>
      <c r="D141" s="123" t="s">
        <v>280</v>
      </c>
      <c r="E141" s="218" t="s">
        <v>315</v>
      </c>
      <c r="F141" s="603">
        <v>5</v>
      </c>
      <c r="G141" s="602">
        <f>INDEX('INFORM mid2019'!$A$4:$AF$194, MATCH(B141,'INFORM mid2019'!$A$4:$A$194,0),32)*10</f>
        <v>50</v>
      </c>
      <c r="H141" s="48"/>
      <c r="I141" s="37"/>
      <c r="J141" s="38"/>
      <c r="K141" s="38"/>
      <c r="L141" s="41">
        <v>0</v>
      </c>
      <c r="M141" s="40">
        <v>0</v>
      </c>
      <c r="N141" s="40" t="s">
        <v>677</v>
      </c>
      <c r="O141" s="40">
        <v>0</v>
      </c>
      <c r="P141" s="38">
        <f t="shared" si="19"/>
        <v>0</v>
      </c>
      <c r="Q141" s="41" t="s">
        <v>669</v>
      </c>
      <c r="R141" s="40">
        <f>INDEX('UCDP 2018'!$B$2:$C$36, MATCH(A141,'UCDP 2018'!$B$2:$B$36,0), 2)</f>
        <v>1</v>
      </c>
      <c r="S141" s="42">
        <f t="shared" si="20"/>
        <v>50</v>
      </c>
      <c r="T141" s="704">
        <v>0</v>
      </c>
      <c r="U141" s="710">
        <v>4.333333333333333</v>
      </c>
      <c r="V141" s="44">
        <f t="shared" si="21"/>
        <v>86.666666666666657</v>
      </c>
      <c r="W141" s="250">
        <f>INDEX('VAW Score'!$A$5:$H$167, MATCH(B141, 'VAW Score'!$A$5:$A$167, 0),8)</f>
        <v>23.888888888888889</v>
      </c>
      <c r="X141" s="44">
        <f t="shared" si="18"/>
        <v>55.277777777777771</v>
      </c>
      <c r="Y141" s="149">
        <f t="shared" si="22"/>
        <v>35.527777777777779</v>
      </c>
      <c r="Z141" s="623"/>
      <c r="AA141" s="617"/>
      <c r="AB141" s="617"/>
      <c r="AC141" s="631"/>
      <c r="AD141" s="631"/>
      <c r="AE141" s="646"/>
      <c r="AF141" s="617"/>
      <c r="AG141" s="617"/>
      <c r="AH141" s="617"/>
      <c r="AI141" s="617"/>
      <c r="AJ141" s="617"/>
      <c r="AK141" s="618" t="s">
        <v>317</v>
      </c>
      <c r="AL141" s="618"/>
      <c r="AM141" s="618"/>
      <c r="AN141" s="652">
        <v>1743677229</v>
      </c>
      <c r="AO141" s="652">
        <v>1743677229</v>
      </c>
      <c r="AP141" s="620">
        <v>1203053402.5419195</v>
      </c>
      <c r="AQ141" s="621">
        <f>AP141/AO141</f>
        <v>0.68995189163069548</v>
      </c>
      <c r="AR141" s="620"/>
      <c r="AS141" s="620">
        <f>AP141+AR141</f>
        <v>1203053402.5419195</v>
      </c>
      <c r="AT141" s="621">
        <f>AS141/AO141</f>
        <v>0.68995189163069548</v>
      </c>
      <c r="AU141" s="620">
        <v>94536811</v>
      </c>
      <c r="AV141" s="620">
        <v>56621563</v>
      </c>
      <c r="AW141" s="622">
        <f>AU141-AV141</f>
        <v>37915248</v>
      </c>
      <c r="AX141" s="205"/>
      <c r="AY141" s="205"/>
      <c r="AZ141" s="207"/>
    </row>
    <row r="142" spans="1:52" s="51" customFormat="1" ht="20.100000000000001" customHeight="1" x14ac:dyDescent="0.25">
      <c r="A142" s="53" t="s">
        <v>266</v>
      </c>
      <c r="B142" s="122" t="s">
        <v>92</v>
      </c>
      <c r="C142" s="129" t="s">
        <v>279</v>
      </c>
      <c r="D142" s="123" t="s">
        <v>280</v>
      </c>
      <c r="E142" s="218" t="s">
        <v>315</v>
      </c>
      <c r="F142" s="603">
        <v>2.9</v>
      </c>
      <c r="G142" s="602">
        <f>INDEX('INFORM mid2019'!$A$4:$AF$194, MATCH(B142,'INFORM mid2019'!$A$4:$A$194,0),32)*10</f>
        <v>29</v>
      </c>
      <c r="H142" s="48"/>
      <c r="I142" s="37"/>
      <c r="J142" s="38"/>
      <c r="K142" s="38"/>
      <c r="L142" s="41">
        <v>0</v>
      </c>
      <c r="M142" s="40">
        <v>0</v>
      </c>
      <c r="N142" s="40" t="s">
        <v>677</v>
      </c>
      <c r="O142" s="40">
        <v>0</v>
      </c>
      <c r="P142" s="38">
        <f t="shared" si="19"/>
        <v>0</v>
      </c>
      <c r="Q142" s="56" t="s">
        <v>677</v>
      </c>
      <c r="R142" s="40">
        <v>0</v>
      </c>
      <c r="S142" s="42">
        <f t="shared" si="20"/>
        <v>0</v>
      </c>
      <c r="T142" s="705">
        <v>0</v>
      </c>
      <c r="U142" s="710">
        <v>3</v>
      </c>
      <c r="V142" s="44">
        <f t="shared" si="21"/>
        <v>60</v>
      </c>
      <c r="W142" s="250">
        <f>INDEX('VAW Score'!$A$5:$H$167, MATCH(B142, 'VAW Score'!$A$5:$A$167, 0),8)</f>
        <v>19.888888888888889</v>
      </c>
      <c r="X142" s="44">
        <f t="shared" si="18"/>
        <v>39.944444444444443</v>
      </c>
      <c r="Y142" s="149">
        <f t="shared" si="22"/>
        <v>18.494444444444447</v>
      </c>
      <c r="Z142" s="623"/>
      <c r="AA142" s="630"/>
      <c r="AB142" s="617"/>
      <c r="AC142" s="631"/>
      <c r="AD142" s="631"/>
      <c r="AE142" s="632"/>
      <c r="AF142" s="630"/>
      <c r="AG142" s="630"/>
      <c r="AH142" s="633"/>
      <c r="AI142" s="633"/>
      <c r="AJ142" s="633"/>
      <c r="AK142" s="634"/>
      <c r="AL142" s="634"/>
      <c r="AM142" s="634"/>
      <c r="AN142" s="634"/>
      <c r="AO142" s="635"/>
      <c r="AP142" s="634"/>
      <c r="AQ142" s="634"/>
      <c r="AR142" s="634"/>
      <c r="AS142" s="620"/>
      <c r="AT142" s="635"/>
      <c r="AU142" s="635"/>
      <c r="AV142" s="635"/>
      <c r="AW142" s="635"/>
      <c r="AX142" s="112"/>
      <c r="AY142" s="112"/>
      <c r="AZ142" s="580"/>
    </row>
    <row r="143" spans="1:52" s="51" customFormat="1" ht="20.100000000000001" customHeight="1" x14ac:dyDescent="0.25">
      <c r="A143" s="53" t="s">
        <v>267</v>
      </c>
      <c r="B143" s="122" t="s">
        <v>136</v>
      </c>
      <c r="C143" s="129" t="s">
        <v>279</v>
      </c>
      <c r="D143" s="123" t="s">
        <v>280</v>
      </c>
      <c r="E143" s="218" t="s">
        <v>315</v>
      </c>
      <c r="F143" s="603">
        <v>3.4</v>
      </c>
      <c r="G143" s="602">
        <f>INDEX('INFORM mid2019'!$A$4:$AF$194, MATCH(B143,'INFORM mid2019'!$A$4:$A$194,0),32)*10</f>
        <v>34</v>
      </c>
      <c r="H143" s="48"/>
      <c r="I143" s="37"/>
      <c r="J143" s="38"/>
      <c r="K143" s="38"/>
      <c r="L143" s="41">
        <v>0</v>
      </c>
      <c r="M143" s="40">
        <v>0</v>
      </c>
      <c r="N143" s="40" t="s">
        <v>677</v>
      </c>
      <c r="O143" s="40">
        <v>0</v>
      </c>
      <c r="P143" s="38">
        <f t="shared" si="19"/>
        <v>0</v>
      </c>
      <c r="Q143" s="56" t="s">
        <v>677</v>
      </c>
      <c r="R143" s="40">
        <v>0</v>
      </c>
      <c r="S143" s="42">
        <f t="shared" si="20"/>
        <v>0</v>
      </c>
      <c r="T143" s="705">
        <v>0</v>
      </c>
      <c r="U143" s="710">
        <v>1</v>
      </c>
      <c r="V143" s="44">
        <f t="shared" si="21"/>
        <v>20</v>
      </c>
      <c r="W143" s="250">
        <v>26.1</v>
      </c>
      <c r="X143" s="44">
        <f t="shared" si="18"/>
        <v>23.05</v>
      </c>
      <c r="Y143" s="149">
        <f t="shared" si="22"/>
        <v>19.305</v>
      </c>
      <c r="Z143" s="623"/>
      <c r="AA143" s="630"/>
      <c r="AB143" s="617"/>
      <c r="AC143" s="624"/>
      <c r="AD143" s="624"/>
      <c r="AE143" s="632"/>
      <c r="AF143" s="630"/>
      <c r="AG143" s="630"/>
      <c r="AH143" s="633"/>
      <c r="AI143" s="633"/>
      <c r="AJ143" s="633"/>
      <c r="AK143" s="634"/>
      <c r="AL143" s="634"/>
      <c r="AM143" s="634"/>
      <c r="AN143" s="634"/>
      <c r="AO143" s="635"/>
      <c r="AP143" s="634"/>
      <c r="AQ143" s="634"/>
      <c r="AR143" s="634"/>
      <c r="AS143" s="620"/>
      <c r="AT143" s="635"/>
      <c r="AU143" s="635"/>
      <c r="AV143" s="635"/>
      <c r="AW143" s="635"/>
      <c r="AX143" s="112"/>
      <c r="AY143" s="112"/>
      <c r="AZ143" s="580"/>
    </row>
    <row r="144" spans="1:52" s="51" customFormat="1" ht="20.100000000000001" customHeight="1" x14ac:dyDescent="0.25">
      <c r="A144" s="53" t="s">
        <v>268</v>
      </c>
      <c r="B144" s="122" t="s">
        <v>51</v>
      </c>
      <c r="C144" s="129" t="s">
        <v>280</v>
      </c>
      <c r="D144" s="123" t="s">
        <v>280</v>
      </c>
      <c r="E144" s="218" t="s">
        <v>315</v>
      </c>
      <c r="F144" s="603">
        <v>6.2</v>
      </c>
      <c r="G144" s="602">
        <f>INDEX('INFORM mid2019'!$A$4:$AF$194, MATCH(B144,'INFORM mid2019'!$A$4:$A$194,0),32)*10</f>
        <v>62</v>
      </c>
      <c r="H144" s="48"/>
      <c r="I144" s="37"/>
      <c r="J144" s="38"/>
      <c r="K144" s="38"/>
      <c r="L144" s="41">
        <v>3</v>
      </c>
      <c r="M144" s="40">
        <v>2</v>
      </c>
      <c r="N144" s="40" t="s">
        <v>675</v>
      </c>
      <c r="O144" s="40">
        <v>2</v>
      </c>
      <c r="P144" s="38">
        <f t="shared" si="19"/>
        <v>77.777777777777771</v>
      </c>
      <c r="Q144" s="56" t="s">
        <v>670</v>
      </c>
      <c r="R144" s="40">
        <f>INDEX('UCDP 2018'!$B$2:$C$36, MATCH(A144,'UCDP 2018'!$B$2:$B$36,0), 2)</f>
        <v>1</v>
      </c>
      <c r="S144" s="42">
        <f t="shared" si="20"/>
        <v>50</v>
      </c>
      <c r="T144" s="705">
        <v>16.670000000000002</v>
      </c>
      <c r="U144" s="710">
        <v>3</v>
      </c>
      <c r="V144" s="44">
        <f t="shared" si="21"/>
        <v>60</v>
      </c>
      <c r="W144" s="250">
        <f>INDEX('VAW Score'!$A$5:$H$167, MATCH(B144, 'VAW Score'!$A$5:$A$167, 0),8)</f>
        <v>44.666666666666664</v>
      </c>
      <c r="X144" s="44">
        <f t="shared" si="18"/>
        <v>52.333333333333329</v>
      </c>
      <c r="Y144" s="149">
        <f t="shared" si="22"/>
        <v>50.678111111111107</v>
      </c>
      <c r="Z144" s="623"/>
      <c r="AA144" s="637"/>
      <c r="AB144" s="617"/>
      <c r="AC144" s="631"/>
      <c r="AD144" s="631"/>
      <c r="AE144" s="625"/>
      <c r="AF144" s="637"/>
      <c r="AG144" s="637"/>
      <c r="AH144" s="617"/>
      <c r="AI144" s="617"/>
      <c r="AJ144" s="617"/>
      <c r="AK144" s="634"/>
      <c r="AL144" s="638"/>
      <c r="AM144" s="638"/>
      <c r="AN144" s="639"/>
      <c r="AO144" s="639"/>
      <c r="AP144" s="639"/>
      <c r="AQ144" s="643"/>
      <c r="AR144" s="639"/>
      <c r="AS144" s="620"/>
      <c r="AT144" s="643"/>
      <c r="AU144" s="639"/>
      <c r="AV144" s="639"/>
      <c r="AW144" s="622"/>
      <c r="AX144" s="579">
        <v>764868519</v>
      </c>
      <c r="AY144" s="579">
        <v>329643770</v>
      </c>
      <c r="AZ144" s="582">
        <v>0.43098096184031859</v>
      </c>
    </row>
    <row r="145" spans="1:52" s="47" customFormat="1" ht="20.100000000000001" customHeight="1" x14ac:dyDescent="0.25">
      <c r="A145" s="33" t="s">
        <v>269</v>
      </c>
      <c r="B145" s="142" t="s">
        <v>104</v>
      </c>
      <c r="C145" s="129" t="s">
        <v>280</v>
      </c>
      <c r="D145" s="123" t="s">
        <v>279</v>
      </c>
      <c r="E145" s="604" t="s">
        <v>314</v>
      </c>
      <c r="F145" s="602">
        <v>4.5999999999999996</v>
      </c>
      <c r="G145" s="602">
        <f>INDEX('INFORM mid2019'!$A$4:$AF$194, MATCH(B145,'INFORM mid2019'!$A$4:$A$194,0),32)*10</f>
        <v>46</v>
      </c>
      <c r="H145" s="48"/>
      <c r="I145" s="37"/>
      <c r="J145" s="38"/>
      <c r="K145" s="38"/>
      <c r="L145" s="41">
        <v>0</v>
      </c>
      <c r="M145" s="40">
        <v>0</v>
      </c>
      <c r="N145" s="40" t="s">
        <v>677</v>
      </c>
      <c r="O145" s="40">
        <v>2</v>
      </c>
      <c r="P145" s="38">
        <f t="shared" si="19"/>
        <v>22.222222222222221</v>
      </c>
      <c r="Q145" s="41" t="s">
        <v>670</v>
      </c>
      <c r="R145" s="40">
        <f>INDEX('UCDP 2018'!$B$2:$C$36, MATCH(A145,'UCDP 2018'!$B$2:$B$36,0), 2)</f>
        <v>1</v>
      </c>
      <c r="S145" s="42">
        <f t="shared" si="20"/>
        <v>50</v>
      </c>
      <c r="T145" s="705">
        <v>25</v>
      </c>
      <c r="U145" s="710">
        <v>3.6666666666666665</v>
      </c>
      <c r="V145" s="44">
        <f t="shared" si="21"/>
        <v>73.333333333333329</v>
      </c>
      <c r="W145" s="250">
        <f>INDEX('VAW Score'!$A$5:$H$167, MATCH(B145, 'VAW Score'!$A$5:$A$167, 0),8)</f>
        <v>19.222222222222221</v>
      </c>
      <c r="X145" s="44">
        <f t="shared" si="18"/>
        <v>46.277777777777771</v>
      </c>
      <c r="Y145" s="149">
        <f t="shared" si="22"/>
        <v>37.35</v>
      </c>
      <c r="Z145" s="623">
        <v>3500000</v>
      </c>
      <c r="AA145" s="623">
        <v>2300000</v>
      </c>
      <c r="AB145" s="617">
        <f>INDEX('20190701FTS'!$A$2:$E$32, MATCH(A145, '20190701FTS'!$A$2:$A$32, 0),3)</f>
        <v>161733655</v>
      </c>
      <c r="AC145" s="624"/>
      <c r="AD145" s="617">
        <f>INDEX('20190701FTS'!$A$2:$E$32, MATCH(A145, '20190701FTS'!$A$2:$A$32, 0),4)</f>
        <v>37674050</v>
      </c>
      <c r="AE145" s="625">
        <f>AD145/AB145</f>
        <v>0.23293884009484606</v>
      </c>
      <c r="AF145" s="617">
        <v>28756659</v>
      </c>
      <c r="AG145" s="626">
        <f>(AD145+AF145)/AB145</f>
        <v>0.41074140691373112</v>
      </c>
      <c r="AH145" s="617"/>
      <c r="AI145" s="617"/>
      <c r="AJ145" s="617"/>
      <c r="AK145" s="618" t="s">
        <v>278</v>
      </c>
      <c r="AL145" s="619">
        <v>3400000</v>
      </c>
      <c r="AM145" s="619">
        <v>2300000</v>
      </c>
      <c r="AN145" s="620">
        <v>186900000</v>
      </c>
      <c r="AO145" s="620">
        <v>186909122</v>
      </c>
      <c r="AP145" s="620">
        <v>69160542</v>
      </c>
      <c r="AQ145" s="621">
        <f>AP145/AO145</f>
        <v>0.37002229350796478</v>
      </c>
      <c r="AR145" s="620">
        <v>61874790</v>
      </c>
      <c r="AS145" s="620">
        <f>AP145+AR145</f>
        <v>131035332</v>
      </c>
      <c r="AT145" s="628">
        <f>AS145/AO145</f>
        <v>0.7010644028385089</v>
      </c>
      <c r="AU145" s="629"/>
      <c r="AV145" s="629"/>
      <c r="AW145" s="622"/>
      <c r="AX145" s="205"/>
      <c r="AY145" s="205"/>
      <c r="AZ145" s="207"/>
    </row>
    <row r="146" spans="1:52" s="51" customFormat="1" ht="20.100000000000001" customHeight="1" x14ac:dyDescent="0.25">
      <c r="A146" s="53" t="s">
        <v>270</v>
      </c>
      <c r="B146" s="122" t="s">
        <v>148</v>
      </c>
      <c r="C146" s="129" t="s">
        <v>279</v>
      </c>
      <c r="D146" s="123" t="s">
        <v>280</v>
      </c>
      <c r="E146" s="218" t="s">
        <v>315</v>
      </c>
      <c r="F146" s="603">
        <v>1.5</v>
      </c>
      <c r="G146" s="602">
        <f>INDEX('INFORM mid2019'!$A$4:$AF$194, MATCH(B146,'INFORM mid2019'!$A$4:$A$194,0),32)*10</f>
        <v>15</v>
      </c>
      <c r="H146" s="48"/>
      <c r="I146" s="37"/>
      <c r="J146" s="38"/>
      <c r="K146" s="38"/>
      <c r="L146" s="41">
        <v>0</v>
      </c>
      <c r="M146" s="40">
        <v>0</v>
      </c>
      <c r="N146" s="40" t="s">
        <v>677</v>
      </c>
      <c r="O146" s="40">
        <v>0</v>
      </c>
      <c r="P146" s="38">
        <f t="shared" si="19"/>
        <v>0</v>
      </c>
      <c r="Q146" s="56" t="s">
        <v>677</v>
      </c>
      <c r="R146" s="40">
        <v>0</v>
      </c>
      <c r="S146" s="42">
        <f t="shared" si="20"/>
        <v>0</v>
      </c>
      <c r="T146" s="705">
        <v>0</v>
      </c>
      <c r="U146" s="710">
        <v>1</v>
      </c>
      <c r="V146" s="44">
        <f t="shared" si="21"/>
        <v>20</v>
      </c>
      <c r="W146" s="250">
        <f>INDEX('VAW Score'!$A$5:$H$167, MATCH(B146, 'VAW Score'!$A$5:$A$167, 0),8)</f>
        <v>14.222222222222221</v>
      </c>
      <c r="X146" s="44">
        <f t="shared" si="18"/>
        <v>17.111111111111111</v>
      </c>
      <c r="Y146" s="149">
        <f t="shared" si="22"/>
        <v>9.2111111111111121</v>
      </c>
      <c r="Z146" s="623"/>
      <c r="AA146" s="630"/>
      <c r="AB146" s="617"/>
      <c r="AC146" s="624"/>
      <c r="AD146" s="624"/>
      <c r="AE146" s="632"/>
      <c r="AF146" s="630"/>
      <c r="AG146" s="630"/>
      <c r="AH146" s="633"/>
      <c r="AI146" s="633"/>
      <c r="AJ146" s="633"/>
      <c r="AK146" s="634"/>
      <c r="AL146" s="634"/>
      <c r="AM146" s="634"/>
      <c r="AN146" s="634"/>
      <c r="AO146" s="635"/>
      <c r="AP146" s="634"/>
      <c r="AQ146" s="634"/>
      <c r="AR146" s="634"/>
      <c r="AS146" s="620"/>
      <c r="AT146" s="635"/>
      <c r="AU146" s="635"/>
      <c r="AV146" s="635"/>
      <c r="AW146" s="635"/>
      <c r="AX146" s="112"/>
      <c r="AY146" s="112"/>
      <c r="AZ146" s="580"/>
    </row>
    <row r="147" spans="1:52" s="51" customFormat="1" ht="20.100000000000001" customHeight="1" x14ac:dyDescent="0.25">
      <c r="A147" s="53" t="s">
        <v>271</v>
      </c>
      <c r="B147" s="122" t="s">
        <v>93</v>
      </c>
      <c r="C147" s="129" t="s">
        <v>279</v>
      </c>
      <c r="D147" s="123" t="s">
        <v>280</v>
      </c>
      <c r="E147" s="218" t="s">
        <v>315</v>
      </c>
      <c r="F147" s="603">
        <v>3.2</v>
      </c>
      <c r="G147" s="602">
        <f>INDEX('INFORM mid2019'!$A$4:$AF$194, MATCH(B147,'INFORM mid2019'!$A$4:$A$194,0),32)*10</f>
        <v>32</v>
      </c>
      <c r="H147" s="48"/>
      <c r="I147" s="37"/>
      <c r="J147" s="38"/>
      <c r="K147" s="38"/>
      <c r="L147" s="41">
        <v>0</v>
      </c>
      <c r="M147" s="40">
        <v>0</v>
      </c>
      <c r="N147" s="40" t="s">
        <v>677</v>
      </c>
      <c r="O147" s="40">
        <v>0</v>
      </c>
      <c r="P147" s="38">
        <f t="shared" si="19"/>
        <v>0</v>
      </c>
      <c r="Q147" s="56" t="s">
        <v>677</v>
      </c>
      <c r="R147" s="40">
        <v>0</v>
      </c>
      <c r="S147" s="42">
        <f t="shared" si="20"/>
        <v>0</v>
      </c>
      <c r="T147" s="705">
        <v>0</v>
      </c>
      <c r="U147" s="710">
        <v>3</v>
      </c>
      <c r="V147" s="44">
        <f t="shared" si="21"/>
        <v>60</v>
      </c>
      <c r="W147" s="250">
        <f>INDEX('VAW Score'!$A$5:$H$167, MATCH(B147, 'VAW Score'!$A$5:$A$167, 0),8)</f>
        <v>24.888888888888886</v>
      </c>
      <c r="X147" s="44">
        <f t="shared" si="18"/>
        <v>42.444444444444443</v>
      </c>
      <c r="Y147" s="149">
        <f t="shared" si="22"/>
        <v>20.244444444444447</v>
      </c>
      <c r="Z147" s="623"/>
      <c r="AA147" s="630"/>
      <c r="AB147" s="617"/>
      <c r="AC147" s="624"/>
      <c r="AD147" s="624"/>
      <c r="AE147" s="632"/>
      <c r="AF147" s="630"/>
      <c r="AG147" s="630"/>
      <c r="AH147" s="633"/>
      <c r="AI147" s="633"/>
      <c r="AJ147" s="633"/>
      <c r="AK147" s="634"/>
      <c r="AL147" s="634"/>
      <c r="AM147" s="634"/>
      <c r="AN147" s="634"/>
      <c r="AO147" s="635"/>
      <c r="AP147" s="634"/>
      <c r="AQ147" s="634"/>
      <c r="AR147" s="634"/>
      <c r="AS147" s="620"/>
      <c r="AT147" s="635"/>
      <c r="AU147" s="635"/>
      <c r="AV147" s="635"/>
      <c r="AW147" s="635"/>
      <c r="AX147" s="112"/>
      <c r="AY147" s="112"/>
      <c r="AZ147" s="580"/>
    </row>
    <row r="148" spans="1:52" s="51" customFormat="1" ht="20.100000000000001" customHeight="1" x14ac:dyDescent="0.25">
      <c r="A148" s="53" t="s">
        <v>272</v>
      </c>
      <c r="B148" s="122" t="s">
        <v>137</v>
      </c>
      <c r="C148" s="129" t="s">
        <v>279</v>
      </c>
      <c r="D148" s="123" t="s">
        <v>280</v>
      </c>
      <c r="E148" s="218" t="s">
        <v>315</v>
      </c>
      <c r="F148" s="603">
        <v>4.0999999999999996</v>
      </c>
      <c r="G148" s="602">
        <f>INDEX('INFORM mid2019'!$A$4:$AF$194, MATCH(B148,'INFORM mid2019'!$A$4:$A$194,0),32)*10</f>
        <v>41</v>
      </c>
      <c r="H148" s="48"/>
      <c r="I148" s="37"/>
      <c r="J148" s="38"/>
      <c r="K148" s="38"/>
      <c r="L148" s="41">
        <v>0</v>
      </c>
      <c r="M148" s="40">
        <v>0</v>
      </c>
      <c r="N148" s="40" t="s">
        <v>677</v>
      </c>
      <c r="O148" s="40">
        <v>0</v>
      </c>
      <c r="P148" s="38">
        <f t="shared" si="19"/>
        <v>0</v>
      </c>
      <c r="Q148" s="56" t="s">
        <v>677</v>
      </c>
      <c r="R148" s="40">
        <v>0</v>
      </c>
      <c r="S148" s="42">
        <f t="shared" si="20"/>
        <v>0</v>
      </c>
      <c r="T148" s="705">
        <v>0</v>
      </c>
      <c r="U148" s="710">
        <v>1</v>
      </c>
      <c r="V148" s="44">
        <f t="shared" si="21"/>
        <v>20</v>
      </c>
      <c r="W148" s="250">
        <v>26.1</v>
      </c>
      <c r="X148" s="44">
        <f t="shared" si="18"/>
        <v>23.05</v>
      </c>
      <c r="Y148" s="149">
        <f t="shared" si="22"/>
        <v>22.805</v>
      </c>
      <c r="Z148" s="623"/>
      <c r="AA148" s="630"/>
      <c r="AB148" s="617"/>
      <c r="AC148" s="631"/>
      <c r="AD148" s="631"/>
      <c r="AE148" s="632"/>
      <c r="AF148" s="630"/>
      <c r="AG148" s="630"/>
      <c r="AH148" s="633"/>
      <c r="AI148" s="633"/>
      <c r="AJ148" s="633"/>
      <c r="AK148" s="634"/>
      <c r="AL148" s="634"/>
      <c r="AM148" s="634"/>
      <c r="AN148" s="634"/>
      <c r="AO148" s="635"/>
      <c r="AP148" s="634"/>
      <c r="AQ148" s="634"/>
      <c r="AR148" s="634"/>
      <c r="AS148" s="620"/>
      <c r="AT148" s="635"/>
      <c r="AU148" s="635"/>
      <c r="AV148" s="635"/>
      <c r="AW148" s="635"/>
      <c r="AX148" s="112"/>
      <c r="AY148" s="112"/>
      <c r="AZ148" s="580"/>
    </row>
    <row r="149" spans="1:52" s="51" customFormat="1" ht="20.100000000000001" customHeight="1" x14ac:dyDescent="0.25">
      <c r="A149" s="53" t="s">
        <v>273</v>
      </c>
      <c r="B149" s="122" t="s">
        <v>149</v>
      </c>
      <c r="C149" s="129" t="s">
        <v>279</v>
      </c>
      <c r="D149" s="123" t="s">
        <v>280</v>
      </c>
      <c r="E149" s="218" t="s">
        <v>315</v>
      </c>
      <c r="F149" s="603">
        <v>4.5</v>
      </c>
      <c r="G149" s="602">
        <f>INDEX('INFORM mid2019'!$A$4:$AF$194, MATCH(B149,'INFORM mid2019'!$A$4:$A$194,0),32)*10</f>
        <v>45</v>
      </c>
      <c r="H149" s="48"/>
      <c r="I149" s="37"/>
      <c r="J149" s="38"/>
      <c r="K149" s="38"/>
      <c r="L149" s="41">
        <v>0</v>
      </c>
      <c r="M149" s="40">
        <v>2</v>
      </c>
      <c r="N149" s="40" t="s">
        <v>675</v>
      </c>
      <c r="O149" s="40">
        <v>0</v>
      </c>
      <c r="P149" s="38">
        <f t="shared" si="19"/>
        <v>22.222222222222221</v>
      </c>
      <c r="Q149" s="56" t="s">
        <v>677</v>
      </c>
      <c r="R149" s="40">
        <v>0</v>
      </c>
      <c r="S149" s="42">
        <f t="shared" si="20"/>
        <v>0</v>
      </c>
      <c r="T149" s="705">
        <v>50</v>
      </c>
      <c r="U149" s="710">
        <v>4.333333333333333</v>
      </c>
      <c r="V149" s="44">
        <f t="shared" si="21"/>
        <v>86.666666666666657</v>
      </c>
      <c r="W149" s="250">
        <f>INDEX('VAW Score'!$A$5:$H$167, MATCH(B149, 'VAW Score'!$A$5:$A$167, 0),8)</f>
        <v>8.3333333333333339</v>
      </c>
      <c r="X149" s="44">
        <f t="shared" si="18"/>
        <v>47.499999999999993</v>
      </c>
      <c r="Y149" s="149">
        <f t="shared" si="22"/>
        <v>34.472222222222221</v>
      </c>
      <c r="Z149" s="623"/>
      <c r="AA149" s="630"/>
      <c r="AB149" s="624"/>
      <c r="AC149" s="648"/>
      <c r="AD149" s="624"/>
      <c r="AE149" s="632"/>
      <c r="AF149" s="630"/>
      <c r="AG149" s="630"/>
      <c r="AH149" s="617">
        <v>332802656</v>
      </c>
      <c r="AI149" s="617">
        <v>21889834</v>
      </c>
      <c r="AJ149" s="657">
        <f>AI149/AH149</f>
        <v>6.5774216657693979E-2</v>
      </c>
      <c r="AK149" s="634"/>
      <c r="AL149" s="634"/>
      <c r="AM149" s="634"/>
      <c r="AN149" s="634"/>
      <c r="AO149" s="635"/>
      <c r="AP149" s="634"/>
      <c r="AQ149" s="634"/>
      <c r="AR149" s="634"/>
      <c r="AS149" s="620"/>
      <c r="AT149" s="635"/>
      <c r="AU149" s="635"/>
      <c r="AV149" s="635"/>
      <c r="AW149" s="635"/>
      <c r="AX149" s="112"/>
      <c r="AY149" s="112"/>
      <c r="AZ149" s="580"/>
    </row>
    <row r="150" spans="1:52" s="51" customFormat="1" ht="20.100000000000001" customHeight="1" x14ac:dyDescent="0.25">
      <c r="A150" s="53" t="s">
        <v>274</v>
      </c>
      <c r="B150" s="122" t="s">
        <v>94</v>
      </c>
      <c r="C150" s="129" t="s">
        <v>279</v>
      </c>
      <c r="D150" s="123" t="s">
        <v>280</v>
      </c>
      <c r="E150" s="218" t="s">
        <v>315</v>
      </c>
      <c r="F150" s="603">
        <v>3.8</v>
      </c>
      <c r="G150" s="602">
        <f>INDEX('INFORM mid2019'!$A$4:$AF$194, MATCH(B150,'INFORM mid2019'!$A$4:$A$194,0),32)*10</f>
        <v>38</v>
      </c>
      <c r="H150" s="48"/>
      <c r="I150" s="37"/>
      <c r="J150" s="38"/>
      <c r="K150" s="38"/>
      <c r="L150" s="41">
        <v>0</v>
      </c>
      <c r="M150" s="40">
        <v>0</v>
      </c>
      <c r="N150" s="40" t="s">
        <v>677</v>
      </c>
      <c r="O150" s="40">
        <v>0</v>
      </c>
      <c r="P150" s="38">
        <f t="shared" si="19"/>
        <v>0</v>
      </c>
      <c r="Q150" s="56" t="s">
        <v>677</v>
      </c>
      <c r="R150" s="40">
        <v>0</v>
      </c>
      <c r="S150" s="42">
        <f t="shared" si="20"/>
        <v>0</v>
      </c>
      <c r="T150" s="705">
        <v>0</v>
      </c>
      <c r="U150" s="710">
        <v>3</v>
      </c>
      <c r="V150" s="44">
        <f t="shared" si="21"/>
        <v>60</v>
      </c>
      <c r="W150" s="250">
        <f>INDEX('VAW Score'!$A$5:$H$167, MATCH(B150, 'VAW Score'!$A$5:$A$167, 0),8)</f>
        <v>31.777777777777782</v>
      </c>
      <c r="X150" s="44">
        <f t="shared" si="18"/>
        <v>45.888888888888893</v>
      </c>
      <c r="Y150" s="149">
        <f t="shared" si="22"/>
        <v>23.588888888888889</v>
      </c>
      <c r="Z150" s="623"/>
      <c r="AA150" s="630"/>
      <c r="AB150" s="617"/>
      <c r="AC150" s="624"/>
      <c r="AD150" s="624"/>
      <c r="AE150" s="632"/>
      <c r="AF150" s="630"/>
      <c r="AG150" s="630"/>
      <c r="AH150" s="633"/>
      <c r="AI150" s="633"/>
      <c r="AJ150" s="633"/>
      <c r="AK150" s="634"/>
      <c r="AL150" s="634"/>
      <c r="AM150" s="634"/>
      <c r="AN150" s="634"/>
      <c r="AO150" s="635"/>
      <c r="AP150" s="634"/>
      <c r="AQ150" s="634"/>
      <c r="AR150" s="634"/>
      <c r="AS150" s="620"/>
      <c r="AT150" s="635"/>
      <c r="AU150" s="635"/>
      <c r="AV150" s="635"/>
      <c r="AW150" s="635"/>
      <c r="AX150" s="112"/>
      <c r="AY150" s="112"/>
      <c r="AZ150" s="580"/>
    </row>
    <row r="151" spans="1:52" s="47" customFormat="1" ht="20.100000000000001" customHeight="1" x14ac:dyDescent="0.25">
      <c r="A151" s="33" t="s">
        <v>275</v>
      </c>
      <c r="B151" s="142" t="s">
        <v>95</v>
      </c>
      <c r="C151" s="129" t="s">
        <v>279</v>
      </c>
      <c r="D151" s="123" t="s">
        <v>279</v>
      </c>
      <c r="E151" s="604" t="s">
        <v>314</v>
      </c>
      <c r="F151" s="602">
        <v>8</v>
      </c>
      <c r="G151" s="602">
        <f>INDEX('INFORM mid2019'!$A$4:$AF$194, MATCH(B151,'INFORM mid2019'!$A$4:$A$194,0),32)*10</f>
        <v>80</v>
      </c>
      <c r="H151" s="48"/>
      <c r="I151" s="37" t="s">
        <v>774</v>
      </c>
      <c r="J151" s="38">
        <v>10</v>
      </c>
      <c r="K151" s="38">
        <v>100</v>
      </c>
      <c r="L151" s="41">
        <v>4</v>
      </c>
      <c r="M151" s="40">
        <v>2</v>
      </c>
      <c r="N151" s="40" t="s">
        <v>673</v>
      </c>
      <c r="O151" s="40">
        <v>2</v>
      </c>
      <c r="P151" s="38">
        <f t="shared" si="19"/>
        <v>88.888888888888886</v>
      </c>
      <c r="Q151" s="41" t="s">
        <v>668</v>
      </c>
      <c r="R151" s="40">
        <f>INDEX('UCDP 2018'!$B$2:$C$36, MATCH(A151,'UCDP 2018'!$B$2:$B$36,0), 2)</f>
        <v>2</v>
      </c>
      <c r="S151" s="42">
        <f t="shared" si="20"/>
        <v>100</v>
      </c>
      <c r="T151" s="704">
        <v>100</v>
      </c>
      <c r="U151" s="710">
        <v>5</v>
      </c>
      <c r="V151" s="44">
        <f t="shared" si="21"/>
        <v>100</v>
      </c>
      <c r="W151" s="250">
        <f>INDEX('VAW Score'!$A$5:$H$167, MATCH(B151, 'VAW Score'!$A$5:$A$167, 0),8)</f>
        <v>24.888888888888889</v>
      </c>
      <c r="X151" s="44">
        <f t="shared" si="18"/>
        <v>62.444444444444443</v>
      </c>
      <c r="Y151" s="149">
        <f t="shared" si="22"/>
        <v>85.13333333333334</v>
      </c>
      <c r="Z151" s="623">
        <v>24100000</v>
      </c>
      <c r="AA151" s="623">
        <v>21400000</v>
      </c>
      <c r="AB151" s="617">
        <f>INDEX('20190701FTS'!$A$2:$E$32, MATCH(A151, '20190701FTS'!$A$2:$A$32, 0),3)</f>
        <v>4192680354</v>
      </c>
      <c r="AC151" s="624"/>
      <c r="AD151" s="617">
        <f>INDEX('20190701FTS'!$A$2:$E$32, MATCH(A151, '20190701FTS'!$A$2:$A$32, 0),4)</f>
        <v>1177317412</v>
      </c>
      <c r="AE151" s="625">
        <f>AD151/AB151</f>
        <v>0.2808030454496222</v>
      </c>
      <c r="AF151" s="617">
        <v>93605052</v>
      </c>
      <c r="AG151" s="626">
        <f>(AD151+AF151)/AB151</f>
        <v>0.30312887143602169</v>
      </c>
      <c r="AH151" s="617"/>
      <c r="AI151" s="617"/>
      <c r="AJ151" s="617"/>
      <c r="AK151" s="618" t="s">
        <v>312</v>
      </c>
      <c r="AL151" s="619">
        <v>22200000</v>
      </c>
      <c r="AM151" s="619">
        <v>10800000</v>
      </c>
      <c r="AN151" s="620">
        <v>2500000000</v>
      </c>
      <c r="AO151" s="620">
        <v>2959049419</v>
      </c>
      <c r="AP151" s="620">
        <v>2368200253</v>
      </c>
      <c r="AQ151" s="621">
        <f>AP151/AO151</f>
        <v>0.80032467108992211</v>
      </c>
      <c r="AR151" s="620">
        <v>1659833440</v>
      </c>
      <c r="AS151" s="620">
        <f>AP151+AR151</f>
        <v>4028033693</v>
      </c>
      <c r="AT151" s="628">
        <f>AS151/AO151</f>
        <v>1.3612593514444444</v>
      </c>
      <c r="AU151" s="629">
        <v>202186814</v>
      </c>
      <c r="AV151" s="629">
        <v>188161347</v>
      </c>
      <c r="AW151" s="622">
        <f>AU151-AV151</f>
        <v>14025467</v>
      </c>
      <c r="AX151" s="205"/>
      <c r="AY151" s="205"/>
      <c r="AZ151" s="207"/>
    </row>
    <row r="152" spans="1:52" s="51" customFormat="1" ht="20.100000000000001" customHeight="1" x14ac:dyDescent="0.25">
      <c r="A152" s="53" t="s">
        <v>276</v>
      </c>
      <c r="B152" s="122" t="s">
        <v>52</v>
      </c>
      <c r="C152" s="129" t="s">
        <v>279</v>
      </c>
      <c r="D152" s="123" t="s">
        <v>280</v>
      </c>
      <c r="E152" s="218" t="s">
        <v>315</v>
      </c>
      <c r="F152" s="603">
        <v>3.9</v>
      </c>
      <c r="G152" s="602">
        <f>INDEX('INFORM mid2019'!$A$4:$AF$194, MATCH(B152,'INFORM mid2019'!$A$4:$A$194,0),32)*10</f>
        <v>39</v>
      </c>
      <c r="H152" s="48"/>
      <c r="I152" s="37"/>
      <c r="J152" s="38"/>
      <c r="K152" s="38"/>
      <c r="L152" s="41">
        <v>0</v>
      </c>
      <c r="M152" s="40">
        <v>0</v>
      </c>
      <c r="N152" s="40" t="s">
        <v>677</v>
      </c>
      <c r="O152" s="40">
        <v>2</v>
      </c>
      <c r="P152" s="38">
        <f t="shared" si="19"/>
        <v>22.222222222222221</v>
      </c>
      <c r="Q152" s="56" t="s">
        <v>677</v>
      </c>
      <c r="R152" s="40">
        <v>0</v>
      </c>
      <c r="S152" s="42">
        <f t="shared" si="20"/>
        <v>0</v>
      </c>
      <c r="T152" s="705">
        <v>0</v>
      </c>
      <c r="U152" s="710">
        <v>2.5</v>
      </c>
      <c r="V152" s="44">
        <f t="shared" si="21"/>
        <v>50</v>
      </c>
      <c r="W152" s="250">
        <f>INDEX('VAW Score'!$A$5:$H$167, MATCH(B152, 'VAW Score'!$A$5:$A$167, 0),8)</f>
        <v>43.55555555555555</v>
      </c>
      <c r="X152" s="44">
        <f t="shared" si="18"/>
        <v>46.777777777777771</v>
      </c>
      <c r="Y152" s="149">
        <f t="shared" si="22"/>
        <v>26.4</v>
      </c>
      <c r="Z152" s="630"/>
      <c r="AA152" s="630"/>
      <c r="AB152" s="617"/>
      <c r="AC152" s="624"/>
      <c r="AD152" s="624"/>
      <c r="AE152" s="632"/>
      <c r="AF152" s="630"/>
      <c r="AG152" s="630"/>
      <c r="AH152" s="633"/>
      <c r="AI152" s="633"/>
      <c r="AJ152" s="633"/>
      <c r="AK152" s="634"/>
      <c r="AL152" s="634"/>
      <c r="AM152" s="634"/>
      <c r="AN152" s="634"/>
      <c r="AO152" s="635"/>
      <c r="AP152" s="634"/>
      <c r="AQ152" s="634"/>
      <c r="AR152" s="634"/>
      <c r="AS152" s="620"/>
      <c r="AT152" s="635"/>
      <c r="AU152" s="635"/>
      <c r="AV152" s="635"/>
      <c r="AW152" s="635"/>
      <c r="AX152" s="587"/>
      <c r="AY152" s="587"/>
      <c r="AZ152" s="588"/>
    </row>
    <row r="153" spans="1:52" s="51" customFormat="1" ht="20.100000000000001" customHeight="1" x14ac:dyDescent="0.25">
      <c r="A153" s="62" t="s">
        <v>277</v>
      </c>
      <c r="B153" s="676" t="s">
        <v>53</v>
      </c>
      <c r="C153" s="669" t="s">
        <v>279</v>
      </c>
      <c r="D153" s="669" t="s">
        <v>280</v>
      </c>
      <c r="E153" s="677" t="s">
        <v>315</v>
      </c>
      <c r="F153" s="605">
        <v>5</v>
      </c>
      <c r="G153" s="606">
        <f>INDEX('INFORM mid2019'!$A$4:$AF$194, MATCH(B153,'INFORM mid2019'!$A$4:$A$194,0),32)*10</f>
        <v>50</v>
      </c>
      <c r="H153" s="71"/>
      <c r="I153" s="573"/>
      <c r="J153" s="72"/>
      <c r="K153" s="72"/>
      <c r="L153" s="574">
        <v>3</v>
      </c>
      <c r="M153" s="146">
        <v>2</v>
      </c>
      <c r="N153" s="146" t="s">
        <v>673</v>
      </c>
      <c r="O153" s="146">
        <v>2</v>
      </c>
      <c r="P153" s="72">
        <f t="shared" si="19"/>
        <v>77.777777777777771</v>
      </c>
      <c r="Q153" s="67" t="s">
        <v>677</v>
      </c>
      <c r="R153" s="146">
        <v>0</v>
      </c>
      <c r="S153" s="147">
        <f t="shared" si="20"/>
        <v>0</v>
      </c>
      <c r="T153" s="708">
        <v>33.33</v>
      </c>
      <c r="U153" s="711">
        <v>3</v>
      </c>
      <c r="V153" s="70">
        <f t="shared" si="21"/>
        <v>60</v>
      </c>
      <c r="W153" s="251">
        <f>INDEX('VAW Score'!$A$5:$H$167, MATCH(B153, 'VAW Score'!$A$5:$A$167, 0),8)</f>
        <v>40.888888888888886</v>
      </c>
      <c r="X153" s="70">
        <f t="shared" si="18"/>
        <v>50.444444444444443</v>
      </c>
      <c r="Y153" s="151">
        <f t="shared" si="22"/>
        <v>41.155222222222221</v>
      </c>
      <c r="Z153" s="668"/>
      <c r="AA153" s="668"/>
      <c r="AB153" s="669"/>
      <c r="AC153" s="670"/>
      <c r="AD153" s="669"/>
      <c r="AE153" s="671"/>
      <c r="AF153" s="672"/>
      <c r="AG153" s="672"/>
      <c r="AH153" s="673">
        <v>227993761</v>
      </c>
      <c r="AI153" s="673">
        <v>45846527</v>
      </c>
      <c r="AJ153" s="674">
        <f>AI153/AH153</f>
        <v>0.20108676131712219</v>
      </c>
      <c r="AK153" s="668"/>
      <c r="AL153" s="668"/>
      <c r="AM153" s="668"/>
      <c r="AN153" s="668"/>
      <c r="AO153" s="672"/>
      <c r="AP153" s="672"/>
      <c r="AQ153" s="675"/>
      <c r="AR153" s="672"/>
      <c r="AS153" s="673"/>
      <c r="AT153" s="675"/>
      <c r="AU153" s="672"/>
      <c r="AV153" s="672"/>
      <c r="AW153" s="672"/>
      <c r="AX153" s="185">
        <v>80476865</v>
      </c>
      <c r="AY153" s="185">
        <v>39655586</v>
      </c>
      <c r="AZ153" s="589">
        <v>0.49275758940162495</v>
      </c>
    </row>
    <row r="154" spans="1:52" s="6" customFormat="1" ht="20.100000000000001" customHeight="1" x14ac:dyDescent="0.3">
      <c r="A154" s="8"/>
      <c r="H154" s="17"/>
      <c r="I154" s="17"/>
      <c r="J154" s="9"/>
      <c r="K154" s="9"/>
      <c r="L154" s="9"/>
      <c r="M154" s="9"/>
      <c r="N154" s="9"/>
      <c r="O154" s="9"/>
      <c r="P154" s="12"/>
      <c r="Q154" s="12"/>
      <c r="R154" s="12"/>
      <c r="S154" s="12"/>
      <c r="T154" s="12"/>
      <c r="U154" s="10"/>
      <c r="V154" s="10"/>
      <c r="W154" s="252"/>
      <c r="X154" s="10"/>
      <c r="Y154" s="14"/>
      <c r="Z154" s="15"/>
      <c r="AA154" s="15"/>
      <c r="AB154" s="15"/>
      <c r="AC154" s="15"/>
      <c r="AD154" s="15"/>
      <c r="AE154" s="15"/>
      <c r="AF154" s="15"/>
      <c r="AG154" s="15"/>
      <c r="AH154" s="29"/>
      <c r="AI154" s="29"/>
      <c r="AJ154" s="29"/>
      <c r="AK154" s="15"/>
      <c r="AL154" s="15"/>
      <c r="AM154" s="15"/>
      <c r="AN154" s="15"/>
      <c r="AO154" s="27"/>
      <c r="AP154" s="27"/>
      <c r="AQ154" s="16"/>
      <c r="AR154" s="27"/>
      <c r="AS154" s="15"/>
      <c r="AT154" s="16"/>
      <c r="AU154" s="27"/>
      <c r="AV154" s="27"/>
      <c r="AW154" s="27"/>
      <c r="AX154" s="29"/>
      <c r="AY154" s="29"/>
      <c r="AZ154" s="29"/>
    </row>
    <row r="155" spans="1:52" s="6" customFormat="1" ht="20.100000000000001" customHeight="1" x14ac:dyDescent="0.3">
      <c r="H155" s="17"/>
      <c r="I155" s="17"/>
      <c r="J155" s="17"/>
      <c r="K155" s="17"/>
      <c r="L155" s="17"/>
      <c r="M155" s="17"/>
      <c r="N155" s="17"/>
      <c r="O155" s="17"/>
      <c r="P155" s="18"/>
      <c r="Q155" s="17"/>
      <c r="R155" s="17"/>
      <c r="S155" s="18"/>
      <c r="T155" s="18"/>
      <c r="U155" s="17"/>
      <c r="V155" s="17"/>
      <c r="W155" s="17"/>
      <c r="X155" s="17"/>
      <c r="Y155" s="3"/>
      <c r="AE155" s="8"/>
      <c r="AH155" s="210"/>
      <c r="AI155" s="210"/>
      <c r="AJ155" s="210"/>
      <c r="AO155" s="7"/>
      <c r="AP155" s="7"/>
      <c r="AQ155" s="5"/>
      <c r="AR155" s="7"/>
      <c r="AT155" s="5"/>
      <c r="AU155" s="5"/>
      <c r="AV155" s="5"/>
      <c r="AW155" s="5"/>
    </row>
    <row r="156" spans="1:52" s="6" customFormat="1" ht="20.100000000000001" customHeight="1" x14ac:dyDescent="0.3">
      <c r="H156" s="17"/>
      <c r="I156" s="17"/>
      <c r="J156" s="17"/>
      <c r="K156" s="17"/>
      <c r="L156" s="17"/>
      <c r="M156" s="17"/>
      <c r="N156" s="17"/>
      <c r="O156" s="17"/>
      <c r="P156" s="18"/>
      <c r="Q156" s="17"/>
      <c r="R156" s="17"/>
      <c r="S156" s="18"/>
      <c r="T156" s="18"/>
      <c r="U156" s="17"/>
      <c r="V156" s="17"/>
      <c r="W156" s="17"/>
      <c r="X156" s="17"/>
      <c r="Y156" s="3"/>
      <c r="AE156" s="8"/>
      <c r="AH156" s="210"/>
      <c r="AI156" s="210"/>
      <c r="AJ156" s="210"/>
      <c r="AO156" s="7"/>
      <c r="AP156" s="7"/>
      <c r="AQ156" s="5"/>
      <c r="AR156" s="7"/>
      <c r="AT156" s="5"/>
      <c r="AU156" s="5"/>
      <c r="AV156" s="5"/>
      <c r="AW156" s="5"/>
    </row>
    <row r="157" spans="1:52" s="6" customFormat="1" ht="20.100000000000001" customHeight="1" x14ac:dyDescent="0.3">
      <c r="H157" s="17"/>
      <c r="I157" s="17"/>
      <c r="J157" s="17"/>
      <c r="K157" s="17"/>
      <c r="L157" s="17"/>
      <c r="M157" s="17"/>
      <c r="N157" s="17"/>
      <c r="O157" s="17"/>
      <c r="P157" s="18"/>
      <c r="Q157" s="17"/>
      <c r="R157" s="17"/>
      <c r="S157" s="18"/>
      <c r="T157" s="18"/>
      <c r="U157" s="17"/>
      <c r="V157" s="17"/>
      <c r="W157" s="17"/>
      <c r="X157" s="17"/>
      <c r="Y157" s="3"/>
      <c r="AE157" s="8"/>
      <c r="AH157" s="210"/>
      <c r="AI157" s="210"/>
      <c r="AJ157" s="210"/>
      <c r="AO157" s="7"/>
      <c r="AP157" s="7"/>
      <c r="AQ157" s="5"/>
      <c r="AR157" s="7"/>
      <c r="AT157" s="5"/>
      <c r="AU157" s="5"/>
      <c r="AV157" s="5"/>
      <c r="AW157" s="5"/>
    </row>
    <row r="158" spans="1:52" s="6" customFormat="1" ht="20.100000000000001" customHeight="1" x14ac:dyDescent="0.3">
      <c r="H158" s="17"/>
      <c r="I158" s="17"/>
      <c r="J158" s="17"/>
      <c r="K158" s="17"/>
      <c r="L158" s="17"/>
      <c r="M158" s="17"/>
      <c r="N158" s="17"/>
      <c r="O158" s="17"/>
      <c r="P158" s="18"/>
      <c r="Q158" s="17"/>
      <c r="R158" s="17"/>
      <c r="S158" s="18"/>
      <c r="T158" s="18"/>
      <c r="U158" s="17"/>
      <c r="V158" s="17"/>
      <c r="W158" s="17"/>
      <c r="X158" s="17"/>
      <c r="Y158" s="3"/>
      <c r="AE158" s="8"/>
      <c r="AH158" s="210"/>
      <c r="AI158" s="210"/>
      <c r="AJ158" s="210"/>
      <c r="AO158" s="7"/>
      <c r="AP158" s="7"/>
      <c r="AQ158" s="5"/>
      <c r="AR158" s="7"/>
      <c r="AT158" s="5"/>
      <c r="AU158" s="5"/>
      <c r="AV158" s="5"/>
      <c r="AW158" s="5"/>
    </row>
    <row r="159" spans="1:52" s="6" customFormat="1" ht="20.100000000000001" customHeight="1" x14ac:dyDescent="0.3">
      <c r="H159" s="17"/>
      <c r="I159" s="17"/>
      <c r="J159" s="17"/>
      <c r="K159" s="17"/>
      <c r="L159" s="17"/>
      <c r="M159" s="17"/>
      <c r="N159" s="17"/>
      <c r="O159" s="17"/>
      <c r="P159" s="18"/>
      <c r="Q159" s="17"/>
      <c r="R159" s="17"/>
      <c r="S159" s="18"/>
      <c r="T159" s="18"/>
      <c r="U159" s="17"/>
      <c r="V159" s="17"/>
      <c r="W159" s="17"/>
      <c r="X159" s="17"/>
      <c r="Y159" s="3"/>
      <c r="AE159" s="8"/>
      <c r="AH159" s="210"/>
      <c r="AI159" s="210"/>
      <c r="AJ159" s="210"/>
      <c r="AO159" s="7"/>
      <c r="AP159" s="7"/>
      <c r="AQ159" s="5"/>
      <c r="AR159" s="7"/>
      <c r="AT159" s="5"/>
      <c r="AU159" s="5"/>
      <c r="AV159" s="5"/>
      <c r="AW159" s="5"/>
    </row>
    <row r="160" spans="1:52" s="6" customFormat="1" ht="20.100000000000001" customHeight="1" x14ac:dyDescent="0.3">
      <c r="H160" s="17"/>
      <c r="I160" s="17"/>
      <c r="J160" s="17"/>
      <c r="K160" s="17"/>
      <c r="L160" s="17"/>
      <c r="M160" s="17"/>
      <c r="N160" s="17"/>
      <c r="O160" s="17"/>
      <c r="P160" s="18"/>
      <c r="Q160" s="17"/>
      <c r="R160" s="17"/>
      <c r="S160" s="18"/>
      <c r="T160" s="18"/>
      <c r="U160" s="17"/>
      <c r="V160" s="17"/>
      <c r="W160" s="17"/>
      <c r="X160" s="17"/>
      <c r="Y160" s="3"/>
      <c r="AE160" s="8"/>
      <c r="AH160" s="210"/>
      <c r="AI160" s="210"/>
      <c r="AJ160" s="210"/>
      <c r="AO160" s="7"/>
      <c r="AP160" s="7"/>
      <c r="AQ160" s="5"/>
      <c r="AR160" s="7"/>
      <c r="AT160" s="5"/>
      <c r="AU160" s="5"/>
      <c r="AV160" s="5"/>
      <c r="AW160" s="5"/>
    </row>
    <row r="161" spans="8:49" s="6" customFormat="1" ht="20.100000000000001" customHeight="1" x14ac:dyDescent="0.3">
      <c r="H161" s="17"/>
      <c r="I161" s="17"/>
      <c r="J161" s="17"/>
      <c r="K161" s="17"/>
      <c r="L161" s="17"/>
      <c r="M161" s="17"/>
      <c r="N161" s="17"/>
      <c r="O161" s="17"/>
      <c r="P161" s="18"/>
      <c r="Q161" s="17"/>
      <c r="R161" s="17"/>
      <c r="S161" s="18"/>
      <c r="T161" s="18"/>
      <c r="U161" s="17"/>
      <c r="V161" s="17"/>
      <c r="W161" s="17"/>
      <c r="X161" s="17"/>
      <c r="Y161" s="3"/>
      <c r="AE161" s="8"/>
      <c r="AH161" s="210"/>
      <c r="AI161" s="210"/>
      <c r="AJ161" s="210"/>
      <c r="AO161" s="7"/>
      <c r="AP161" s="7"/>
      <c r="AQ161" s="5"/>
      <c r="AR161" s="7"/>
      <c r="AT161" s="5"/>
      <c r="AU161" s="5"/>
      <c r="AV161" s="5"/>
      <c r="AW161" s="5"/>
    </row>
    <row r="162" spans="8:49" s="6" customFormat="1" ht="20.100000000000001" customHeight="1" x14ac:dyDescent="0.3">
      <c r="H162" s="17"/>
      <c r="I162" s="17"/>
      <c r="J162" s="17"/>
      <c r="K162" s="17"/>
      <c r="L162" s="17"/>
      <c r="M162" s="17"/>
      <c r="N162" s="17"/>
      <c r="O162" s="17"/>
      <c r="P162" s="18"/>
      <c r="Q162" s="17"/>
      <c r="R162" s="17"/>
      <c r="S162" s="18"/>
      <c r="T162" s="18"/>
      <c r="U162" s="17"/>
      <c r="V162" s="17"/>
      <c r="W162" s="17"/>
      <c r="X162" s="17"/>
      <c r="Y162" s="3"/>
      <c r="AE162" s="8"/>
      <c r="AH162" s="210"/>
      <c r="AI162" s="210"/>
      <c r="AJ162" s="210"/>
      <c r="AO162" s="7"/>
      <c r="AP162" s="7"/>
      <c r="AQ162" s="5"/>
      <c r="AR162" s="7"/>
      <c r="AT162" s="5"/>
      <c r="AU162" s="5"/>
      <c r="AV162" s="5"/>
      <c r="AW162" s="5"/>
    </row>
    <row r="163" spans="8:49" s="6" customFormat="1" ht="20.100000000000001" customHeight="1" x14ac:dyDescent="0.3">
      <c r="H163" s="17"/>
      <c r="I163" s="17"/>
      <c r="J163" s="17"/>
      <c r="K163" s="17"/>
      <c r="L163" s="17"/>
      <c r="M163" s="17"/>
      <c r="N163" s="17"/>
      <c r="O163" s="17"/>
      <c r="P163" s="18"/>
      <c r="Q163" s="17"/>
      <c r="R163" s="17"/>
      <c r="S163" s="18"/>
      <c r="T163" s="18"/>
      <c r="U163" s="17"/>
      <c r="V163" s="17"/>
      <c r="W163" s="17"/>
      <c r="X163" s="17"/>
      <c r="Y163" s="3"/>
      <c r="AE163" s="8"/>
      <c r="AH163" s="210"/>
      <c r="AI163" s="210"/>
      <c r="AJ163" s="210"/>
      <c r="AO163" s="7"/>
      <c r="AP163" s="7"/>
      <c r="AQ163" s="5"/>
      <c r="AR163" s="7"/>
      <c r="AT163" s="5"/>
      <c r="AU163" s="5"/>
      <c r="AV163" s="5"/>
      <c r="AW163" s="5"/>
    </row>
    <row r="164" spans="8:49" s="6" customFormat="1" ht="20.100000000000001" customHeight="1" x14ac:dyDescent="0.3">
      <c r="H164" s="17"/>
      <c r="I164" s="17"/>
      <c r="J164" s="17"/>
      <c r="K164" s="17"/>
      <c r="L164" s="17"/>
      <c r="M164" s="17"/>
      <c r="N164" s="17"/>
      <c r="O164" s="17"/>
      <c r="P164" s="18"/>
      <c r="Q164" s="17"/>
      <c r="R164" s="17"/>
      <c r="S164" s="18"/>
      <c r="T164" s="18"/>
      <c r="U164" s="17"/>
      <c r="V164" s="17"/>
      <c r="W164" s="17"/>
      <c r="X164" s="17"/>
      <c r="Y164" s="3"/>
      <c r="AE164" s="8"/>
      <c r="AH164" s="210"/>
      <c r="AI164" s="210"/>
      <c r="AJ164" s="210"/>
      <c r="AO164" s="7"/>
      <c r="AP164" s="7"/>
      <c r="AQ164" s="5"/>
      <c r="AR164" s="7"/>
      <c r="AT164" s="5"/>
      <c r="AU164" s="5"/>
      <c r="AV164" s="5"/>
      <c r="AW164" s="5"/>
    </row>
    <row r="165" spans="8:49" s="6" customFormat="1" ht="20.100000000000001" customHeight="1" x14ac:dyDescent="0.3">
      <c r="H165" s="17"/>
      <c r="I165" s="17"/>
      <c r="J165" s="17"/>
      <c r="K165" s="17"/>
      <c r="L165" s="17"/>
      <c r="M165" s="17"/>
      <c r="N165" s="17"/>
      <c r="O165" s="17"/>
      <c r="P165" s="18"/>
      <c r="Q165" s="17"/>
      <c r="R165" s="17"/>
      <c r="S165" s="18"/>
      <c r="T165" s="18"/>
      <c r="U165" s="17"/>
      <c r="V165" s="17"/>
      <c r="W165" s="17"/>
      <c r="X165" s="17"/>
      <c r="Y165" s="3"/>
      <c r="AE165" s="8"/>
      <c r="AH165" s="210"/>
      <c r="AI165" s="210"/>
      <c r="AJ165" s="210"/>
      <c r="AO165" s="7"/>
      <c r="AP165" s="7"/>
      <c r="AQ165" s="5"/>
      <c r="AR165" s="7"/>
      <c r="AT165" s="5"/>
      <c r="AU165" s="5"/>
      <c r="AV165" s="5"/>
      <c r="AW165" s="5"/>
    </row>
    <row r="166" spans="8:49" s="6" customFormat="1" ht="20.100000000000001" customHeight="1" x14ac:dyDescent="0.3">
      <c r="H166" s="17"/>
      <c r="I166" s="17"/>
      <c r="J166" s="17"/>
      <c r="K166" s="17"/>
      <c r="L166" s="17"/>
      <c r="M166" s="17"/>
      <c r="N166" s="17"/>
      <c r="O166" s="17"/>
      <c r="P166" s="18"/>
      <c r="Q166" s="17"/>
      <c r="R166" s="17"/>
      <c r="S166" s="18"/>
      <c r="T166" s="18"/>
      <c r="U166" s="17"/>
      <c r="V166" s="17"/>
      <c r="W166" s="17"/>
      <c r="X166" s="17"/>
      <c r="Y166" s="3"/>
      <c r="AE166" s="8"/>
      <c r="AH166" s="210"/>
      <c r="AI166" s="210"/>
      <c r="AJ166" s="210"/>
      <c r="AO166" s="7"/>
      <c r="AP166" s="7"/>
      <c r="AQ166" s="5"/>
      <c r="AR166" s="7"/>
      <c r="AT166" s="5"/>
      <c r="AU166" s="5"/>
      <c r="AV166" s="5"/>
      <c r="AW166" s="5"/>
    </row>
    <row r="167" spans="8:49" s="6" customFormat="1" ht="20.100000000000001" customHeight="1" x14ac:dyDescent="0.3">
      <c r="H167" s="17"/>
      <c r="I167" s="17"/>
      <c r="J167" s="17"/>
      <c r="K167" s="17"/>
      <c r="L167" s="17"/>
      <c r="M167" s="17"/>
      <c r="N167" s="17"/>
      <c r="O167" s="17"/>
      <c r="P167" s="18"/>
      <c r="Q167" s="17"/>
      <c r="R167" s="17"/>
      <c r="S167" s="18"/>
      <c r="T167" s="18"/>
      <c r="U167" s="17"/>
      <c r="V167" s="17"/>
      <c r="W167" s="17"/>
      <c r="X167" s="17"/>
      <c r="Y167" s="3"/>
      <c r="AE167" s="8"/>
      <c r="AH167" s="210"/>
      <c r="AI167" s="210"/>
      <c r="AJ167" s="210"/>
      <c r="AO167" s="7"/>
      <c r="AP167" s="7"/>
      <c r="AQ167" s="5"/>
      <c r="AR167" s="7"/>
      <c r="AT167" s="5"/>
      <c r="AU167" s="5"/>
      <c r="AV167" s="5"/>
      <c r="AW167" s="5"/>
    </row>
    <row r="168" spans="8:49" s="6" customFormat="1" ht="20.100000000000001" customHeight="1" x14ac:dyDescent="0.3">
      <c r="H168" s="17"/>
      <c r="I168" s="17"/>
      <c r="J168" s="17"/>
      <c r="K168" s="17"/>
      <c r="L168" s="17"/>
      <c r="M168" s="17"/>
      <c r="N168" s="17"/>
      <c r="O168" s="17"/>
      <c r="P168" s="18"/>
      <c r="Q168" s="17"/>
      <c r="R168" s="17"/>
      <c r="S168" s="18"/>
      <c r="T168" s="18"/>
      <c r="U168" s="17"/>
      <c r="V168" s="17"/>
      <c r="W168" s="17"/>
      <c r="X168" s="17"/>
      <c r="Y168" s="3"/>
      <c r="AE168" s="8"/>
      <c r="AH168" s="210"/>
      <c r="AI168" s="210"/>
      <c r="AJ168" s="210"/>
      <c r="AO168" s="7"/>
      <c r="AP168" s="7"/>
      <c r="AQ168" s="5"/>
      <c r="AR168" s="7"/>
      <c r="AT168" s="5"/>
      <c r="AU168" s="5"/>
      <c r="AV168" s="5"/>
      <c r="AW168" s="5"/>
    </row>
    <row r="169" spans="8:49" s="6" customFormat="1" ht="20.100000000000001" customHeight="1" x14ac:dyDescent="0.3">
      <c r="H169" s="17"/>
      <c r="I169" s="17"/>
      <c r="J169" s="17"/>
      <c r="K169" s="17"/>
      <c r="L169" s="17"/>
      <c r="M169" s="17"/>
      <c r="N169" s="17"/>
      <c r="O169" s="17"/>
      <c r="P169" s="18"/>
      <c r="Q169" s="17"/>
      <c r="R169" s="17"/>
      <c r="S169" s="18"/>
      <c r="T169" s="18"/>
      <c r="U169" s="17"/>
      <c r="V169" s="17"/>
      <c r="W169" s="17"/>
      <c r="X169" s="17"/>
      <c r="Y169" s="3"/>
      <c r="AE169" s="8"/>
      <c r="AH169" s="210"/>
      <c r="AI169" s="210"/>
      <c r="AJ169" s="210"/>
      <c r="AO169" s="7"/>
      <c r="AP169" s="7"/>
      <c r="AQ169" s="5"/>
      <c r="AR169" s="7"/>
      <c r="AT169" s="5"/>
      <c r="AU169" s="5"/>
      <c r="AV169" s="5"/>
      <c r="AW169" s="5"/>
    </row>
    <row r="170" spans="8:49" s="6" customFormat="1" ht="20.100000000000001" customHeight="1" x14ac:dyDescent="0.3">
      <c r="H170" s="17"/>
      <c r="I170" s="17"/>
      <c r="J170" s="17"/>
      <c r="K170" s="17"/>
      <c r="L170" s="17"/>
      <c r="M170" s="17"/>
      <c r="N170" s="17"/>
      <c r="O170" s="17"/>
      <c r="P170" s="18"/>
      <c r="Q170" s="17"/>
      <c r="R170" s="17"/>
      <c r="S170" s="18"/>
      <c r="T170" s="18"/>
      <c r="U170" s="17"/>
      <c r="V170" s="17"/>
      <c r="W170" s="17"/>
      <c r="X170" s="17"/>
      <c r="Y170" s="3"/>
      <c r="AE170" s="8"/>
      <c r="AH170" s="210"/>
      <c r="AI170" s="210"/>
      <c r="AJ170" s="210"/>
      <c r="AO170" s="7"/>
      <c r="AP170" s="7"/>
      <c r="AQ170" s="5"/>
      <c r="AR170" s="7"/>
      <c r="AT170" s="5"/>
      <c r="AU170" s="5"/>
      <c r="AV170" s="5"/>
      <c r="AW170" s="5"/>
    </row>
    <row r="171" spans="8:49" s="6" customFormat="1" ht="20.100000000000001" customHeight="1" x14ac:dyDescent="0.3">
      <c r="H171" s="17"/>
      <c r="I171" s="17"/>
      <c r="J171" s="17"/>
      <c r="K171" s="17"/>
      <c r="L171" s="17"/>
      <c r="M171" s="17"/>
      <c r="N171" s="17"/>
      <c r="O171" s="17"/>
      <c r="P171" s="18"/>
      <c r="Q171" s="17"/>
      <c r="R171" s="17"/>
      <c r="S171" s="18"/>
      <c r="T171" s="18"/>
      <c r="U171" s="17"/>
      <c r="V171" s="17"/>
      <c r="W171" s="17"/>
      <c r="X171" s="17"/>
      <c r="Y171" s="3"/>
      <c r="AE171" s="8"/>
      <c r="AH171" s="210"/>
      <c r="AI171" s="210"/>
      <c r="AJ171" s="210"/>
      <c r="AO171" s="7"/>
      <c r="AP171" s="7"/>
      <c r="AQ171" s="5"/>
      <c r="AR171" s="7"/>
      <c r="AT171" s="5"/>
      <c r="AU171" s="5"/>
      <c r="AV171" s="5"/>
      <c r="AW171" s="5"/>
    </row>
    <row r="172" spans="8:49" s="6" customFormat="1" ht="20.100000000000001" customHeight="1" x14ac:dyDescent="0.3">
      <c r="H172" s="17"/>
      <c r="I172" s="17"/>
      <c r="J172" s="17"/>
      <c r="K172" s="17"/>
      <c r="L172" s="17"/>
      <c r="M172" s="17"/>
      <c r="N172" s="17"/>
      <c r="O172" s="17"/>
      <c r="P172" s="18"/>
      <c r="Q172" s="17"/>
      <c r="R172" s="17"/>
      <c r="S172" s="18"/>
      <c r="T172" s="18"/>
      <c r="U172" s="17"/>
      <c r="V172" s="17"/>
      <c r="W172" s="17"/>
      <c r="X172" s="17"/>
      <c r="Y172" s="3"/>
      <c r="AE172" s="8"/>
      <c r="AH172" s="210"/>
      <c r="AI172" s="210"/>
      <c r="AJ172" s="210"/>
      <c r="AO172" s="7"/>
      <c r="AP172" s="7"/>
      <c r="AQ172" s="5"/>
      <c r="AR172" s="7"/>
      <c r="AT172" s="5"/>
      <c r="AU172" s="5"/>
      <c r="AV172" s="5"/>
      <c r="AW172" s="5"/>
    </row>
    <row r="173" spans="8:49" s="6" customFormat="1" ht="20.100000000000001" customHeight="1" x14ac:dyDescent="0.3">
      <c r="H173" s="17"/>
      <c r="I173" s="17"/>
      <c r="J173" s="17"/>
      <c r="K173" s="17"/>
      <c r="L173" s="17"/>
      <c r="M173" s="17"/>
      <c r="N173" s="17"/>
      <c r="O173" s="17"/>
      <c r="P173" s="18"/>
      <c r="Q173" s="17"/>
      <c r="R173" s="17"/>
      <c r="S173" s="18"/>
      <c r="T173" s="18"/>
      <c r="U173" s="17"/>
      <c r="V173" s="17"/>
      <c r="W173" s="17"/>
      <c r="X173" s="17"/>
      <c r="Y173" s="3"/>
      <c r="AE173" s="8"/>
      <c r="AH173" s="210"/>
      <c r="AI173" s="210"/>
      <c r="AJ173" s="210"/>
      <c r="AO173" s="7"/>
      <c r="AP173" s="7"/>
      <c r="AQ173" s="5"/>
      <c r="AR173" s="7"/>
      <c r="AT173" s="5"/>
      <c r="AU173" s="5"/>
      <c r="AV173" s="5"/>
      <c r="AW173" s="5"/>
    </row>
    <row r="174" spans="8:49" s="6" customFormat="1" ht="20.100000000000001" customHeight="1" x14ac:dyDescent="0.3">
      <c r="H174" s="17"/>
      <c r="I174" s="17"/>
      <c r="J174" s="17"/>
      <c r="K174" s="17"/>
      <c r="L174" s="17"/>
      <c r="M174" s="17"/>
      <c r="N174" s="17"/>
      <c r="O174" s="17"/>
      <c r="P174" s="18"/>
      <c r="Q174" s="17"/>
      <c r="R174" s="17"/>
      <c r="S174" s="18"/>
      <c r="T174" s="18"/>
      <c r="U174" s="17"/>
      <c r="V174" s="17"/>
      <c r="W174" s="17"/>
      <c r="X174" s="17"/>
      <c r="Y174" s="3"/>
      <c r="AE174" s="8"/>
      <c r="AH174" s="210"/>
      <c r="AI174" s="210"/>
      <c r="AJ174" s="210"/>
      <c r="AO174" s="7"/>
      <c r="AP174" s="7"/>
      <c r="AQ174" s="5"/>
      <c r="AR174" s="7"/>
      <c r="AT174" s="5"/>
      <c r="AU174" s="5"/>
      <c r="AV174" s="5"/>
      <c r="AW174" s="5"/>
    </row>
    <row r="175" spans="8:49" s="6" customFormat="1" ht="20.100000000000001" customHeight="1" x14ac:dyDescent="0.3">
      <c r="H175" s="17"/>
      <c r="I175" s="17"/>
      <c r="J175" s="17"/>
      <c r="K175" s="17"/>
      <c r="L175" s="17"/>
      <c r="M175" s="17"/>
      <c r="N175" s="17"/>
      <c r="O175" s="17"/>
      <c r="P175" s="18"/>
      <c r="Q175" s="17"/>
      <c r="R175" s="17"/>
      <c r="S175" s="18"/>
      <c r="T175" s="18"/>
      <c r="U175" s="17"/>
      <c r="V175" s="17"/>
      <c r="W175" s="17"/>
      <c r="X175" s="17"/>
      <c r="Y175" s="3"/>
      <c r="AE175" s="8"/>
      <c r="AH175" s="210"/>
      <c r="AI175" s="210"/>
      <c r="AJ175" s="210"/>
      <c r="AO175" s="7"/>
      <c r="AP175" s="7"/>
      <c r="AQ175" s="5"/>
      <c r="AR175" s="7"/>
      <c r="AT175" s="5"/>
      <c r="AU175" s="5"/>
      <c r="AV175" s="5"/>
      <c r="AW175" s="5"/>
    </row>
    <row r="176" spans="8:49" s="6" customFormat="1" ht="20.100000000000001" customHeight="1" x14ac:dyDescent="0.3">
      <c r="H176" s="17"/>
      <c r="I176" s="17"/>
      <c r="J176" s="17"/>
      <c r="K176" s="17"/>
      <c r="L176" s="17"/>
      <c r="M176" s="17"/>
      <c r="N176" s="17"/>
      <c r="O176" s="17"/>
      <c r="P176" s="18"/>
      <c r="Q176" s="17"/>
      <c r="R176" s="17"/>
      <c r="S176" s="18"/>
      <c r="T176" s="18"/>
      <c r="U176" s="17"/>
      <c r="V176" s="17"/>
      <c r="W176" s="17"/>
      <c r="X176" s="17"/>
      <c r="Y176" s="3"/>
      <c r="AE176" s="8"/>
      <c r="AH176" s="210"/>
      <c r="AI176" s="210"/>
      <c r="AJ176" s="210"/>
      <c r="AO176" s="7"/>
      <c r="AP176" s="7"/>
      <c r="AQ176" s="5"/>
      <c r="AR176" s="7"/>
      <c r="AT176" s="5"/>
      <c r="AU176" s="5"/>
      <c r="AV176" s="5"/>
      <c r="AW176" s="5"/>
    </row>
    <row r="177" spans="8:49" s="6" customFormat="1" ht="20.100000000000001" customHeight="1" x14ac:dyDescent="0.3">
      <c r="H177" s="17"/>
      <c r="I177" s="17"/>
      <c r="J177" s="17"/>
      <c r="K177" s="17"/>
      <c r="L177" s="17"/>
      <c r="M177" s="17"/>
      <c r="N177" s="17"/>
      <c r="O177" s="17"/>
      <c r="P177" s="18"/>
      <c r="Q177" s="17"/>
      <c r="R177" s="17"/>
      <c r="S177" s="18"/>
      <c r="T177" s="18"/>
      <c r="U177" s="17"/>
      <c r="V177" s="17"/>
      <c r="W177" s="17"/>
      <c r="X177" s="17"/>
      <c r="Y177" s="3"/>
      <c r="AE177" s="8"/>
      <c r="AH177" s="210"/>
      <c r="AI177" s="210"/>
      <c r="AJ177" s="210"/>
      <c r="AO177" s="7"/>
      <c r="AP177" s="7"/>
      <c r="AQ177" s="5"/>
      <c r="AR177" s="7"/>
      <c r="AT177" s="5"/>
      <c r="AU177" s="5"/>
      <c r="AV177" s="5"/>
      <c r="AW177" s="5"/>
    </row>
    <row r="178" spans="8:49" s="6" customFormat="1" ht="20.100000000000001" customHeight="1" x14ac:dyDescent="0.3">
      <c r="H178" s="17"/>
      <c r="I178" s="17"/>
      <c r="J178" s="17"/>
      <c r="K178" s="17"/>
      <c r="L178" s="17"/>
      <c r="M178" s="17"/>
      <c r="N178" s="17"/>
      <c r="O178" s="17"/>
      <c r="P178" s="18"/>
      <c r="Q178" s="17"/>
      <c r="R178" s="17"/>
      <c r="S178" s="18"/>
      <c r="T178" s="18"/>
      <c r="U178" s="17"/>
      <c r="V178" s="17"/>
      <c r="W178" s="17"/>
      <c r="X178" s="17"/>
      <c r="Y178" s="3"/>
      <c r="AE178" s="8"/>
      <c r="AH178" s="210"/>
      <c r="AI178" s="210"/>
      <c r="AJ178" s="210"/>
      <c r="AO178" s="7"/>
      <c r="AP178" s="7"/>
      <c r="AQ178" s="5"/>
      <c r="AR178" s="7"/>
      <c r="AT178" s="5"/>
      <c r="AU178" s="5"/>
      <c r="AV178" s="5"/>
      <c r="AW178" s="5"/>
    </row>
    <row r="179" spans="8:49" s="6" customFormat="1" ht="20.100000000000001" customHeight="1" x14ac:dyDescent="0.3">
      <c r="H179" s="17"/>
      <c r="I179" s="17"/>
      <c r="J179" s="17"/>
      <c r="K179" s="17"/>
      <c r="L179" s="17"/>
      <c r="M179" s="17"/>
      <c r="N179" s="17"/>
      <c r="O179" s="17"/>
      <c r="P179" s="18"/>
      <c r="Q179" s="17"/>
      <c r="R179" s="17"/>
      <c r="S179" s="18"/>
      <c r="T179" s="18"/>
      <c r="U179" s="17"/>
      <c r="V179" s="17"/>
      <c r="W179" s="17"/>
      <c r="X179" s="17"/>
      <c r="Y179" s="3"/>
      <c r="AE179" s="8"/>
      <c r="AH179" s="210"/>
      <c r="AI179" s="210"/>
      <c r="AJ179" s="210"/>
      <c r="AO179" s="7"/>
      <c r="AP179" s="7"/>
      <c r="AQ179" s="5"/>
      <c r="AR179" s="7"/>
      <c r="AT179" s="5"/>
      <c r="AU179" s="5"/>
      <c r="AV179" s="5"/>
      <c r="AW179" s="5"/>
    </row>
    <row r="180" spans="8:49" s="6" customFormat="1" ht="20.100000000000001" customHeight="1" x14ac:dyDescent="0.3">
      <c r="H180" s="17"/>
      <c r="I180" s="17"/>
      <c r="J180" s="17"/>
      <c r="K180" s="17"/>
      <c r="L180" s="17"/>
      <c r="M180" s="17"/>
      <c r="N180" s="17"/>
      <c r="O180" s="17"/>
      <c r="P180" s="18"/>
      <c r="Q180" s="17"/>
      <c r="R180" s="17"/>
      <c r="S180" s="18"/>
      <c r="T180" s="18"/>
      <c r="U180" s="17"/>
      <c r="V180" s="17"/>
      <c r="W180" s="17"/>
      <c r="X180" s="17"/>
      <c r="Y180" s="3"/>
      <c r="AE180" s="8"/>
      <c r="AH180" s="210"/>
      <c r="AI180" s="210"/>
      <c r="AJ180" s="210"/>
      <c r="AO180" s="7"/>
      <c r="AP180" s="7"/>
      <c r="AQ180" s="5"/>
      <c r="AR180" s="7"/>
      <c r="AT180" s="5"/>
      <c r="AU180" s="5"/>
      <c r="AV180" s="5"/>
      <c r="AW180" s="5"/>
    </row>
    <row r="181" spans="8:49" s="6" customFormat="1" ht="20.100000000000001" customHeight="1" x14ac:dyDescent="0.3">
      <c r="H181" s="17"/>
      <c r="I181" s="17"/>
      <c r="J181" s="17"/>
      <c r="K181" s="17"/>
      <c r="L181" s="17"/>
      <c r="M181" s="17"/>
      <c r="N181" s="17"/>
      <c r="O181" s="17"/>
      <c r="P181" s="18"/>
      <c r="Q181" s="17"/>
      <c r="R181" s="17"/>
      <c r="S181" s="18"/>
      <c r="T181" s="18"/>
      <c r="U181" s="17"/>
      <c r="V181" s="17"/>
      <c r="W181" s="17"/>
      <c r="X181" s="17"/>
      <c r="Y181" s="3"/>
      <c r="AE181" s="8"/>
      <c r="AH181" s="210"/>
      <c r="AI181" s="210"/>
      <c r="AJ181" s="210"/>
      <c r="AO181" s="7"/>
      <c r="AP181" s="7"/>
      <c r="AQ181" s="5"/>
      <c r="AR181" s="7"/>
      <c r="AT181" s="5"/>
      <c r="AU181" s="5"/>
      <c r="AV181" s="5"/>
      <c r="AW181" s="5"/>
    </row>
    <row r="182" spans="8:49" s="6" customFormat="1" ht="20.100000000000001" customHeight="1" x14ac:dyDescent="0.3">
      <c r="H182" s="17"/>
      <c r="I182" s="17"/>
      <c r="J182" s="17"/>
      <c r="K182" s="17"/>
      <c r="L182" s="17"/>
      <c r="M182" s="17"/>
      <c r="N182" s="17"/>
      <c r="O182" s="17"/>
      <c r="P182" s="18"/>
      <c r="Q182" s="17"/>
      <c r="R182" s="17"/>
      <c r="S182" s="18"/>
      <c r="T182" s="18"/>
      <c r="U182" s="17"/>
      <c r="V182" s="17"/>
      <c r="W182" s="17"/>
      <c r="X182" s="17"/>
      <c r="Y182" s="3"/>
      <c r="AE182" s="8"/>
      <c r="AH182" s="210"/>
      <c r="AI182" s="210"/>
      <c r="AJ182" s="210"/>
      <c r="AO182" s="7"/>
      <c r="AP182" s="7"/>
      <c r="AQ182" s="5"/>
      <c r="AR182" s="7"/>
      <c r="AT182" s="5"/>
      <c r="AU182" s="5"/>
      <c r="AV182" s="5"/>
      <c r="AW182" s="5"/>
    </row>
    <row r="183" spans="8:49" s="6" customFormat="1" ht="20.100000000000001" customHeight="1" x14ac:dyDescent="0.3">
      <c r="H183" s="17"/>
      <c r="I183" s="17"/>
      <c r="J183" s="17"/>
      <c r="K183" s="17"/>
      <c r="L183" s="17"/>
      <c r="M183" s="17"/>
      <c r="N183" s="17"/>
      <c r="O183" s="17"/>
      <c r="P183" s="18"/>
      <c r="Q183" s="17"/>
      <c r="R183" s="17"/>
      <c r="S183" s="18"/>
      <c r="T183" s="18"/>
      <c r="U183" s="17"/>
      <c r="V183" s="17"/>
      <c r="W183" s="17"/>
      <c r="X183" s="17"/>
      <c r="Y183" s="3"/>
      <c r="AE183" s="8"/>
      <c r="AH183" s="210"/>
      <c r="AI183" s="210"/>
      <c r="AJ183" s="210"/>
      <c r="AO183" s="7"/>
      <c r="AP183" s="7"/>
      <c r="AQ183" s="5"/>
      <c r="AR183" s="7"/>
      <c r="AT183" s="5"/>
      <c r="AU183" s="5"/>
      <c r="AV183" s="5"/>
      <c r="AW183" s="5"/>
    </row>
    <row r="184" spans="8:49" s="6" customFormat="1" ht="20.100000000000001" customHeight="1" x14ac:dyDescent="0.3">
      <c r="H184" s="17"/>
      <c r="I184" s="17"/>
      <c r="J184" s="17"/>
      <c r="K184" s="17"/>
      <c r="L184" s="17"/>
      <c r="M184" s="17"/>
      <c r="N184" s="17"/>
      <c r="O184" s="17"/>
      <c r="P184" s="18"/>
      <c r="Q184" s="17"/>
      <c r="R184" s="17"/>
      <c r="S184" s="18"/>
      <c r="T184" s="18"/>
      <c r="U184" s="17"/>
      <c r="V184" s="17"/>
      <c r="W184" s="17"/>
      <c r="X184" s="17"/>
      <c r="Y184" s="3"/>
      <c r="AE184" s="8"/>
      <c r="AH184" s="210"/>
      <c r="AI184" s="210"/>
      <c r="AJ184" s="210"/>
      <c r="AO184" s="7"/>
      <c r="AP184" s="7"/>
      <c r="AQ184" s="5"/>
      <c r="AR184" s="7"/>
      <c r="AT184" s="5"/>
      <c r="AU184" s="5"/>
      <c r="AV184" s="5"/>
      <c r="AW184" s="5"/>
    </row>
    <row r="185" spans="8:49" s="6" customFormat="1" ht="20.100000000000001" customHeight="1" x14ac:dyDescent="0.3">
      <c r="H185" s="17"/>
      <c r="I185" s="17"/>
      <c r="J185" s="17"/>
      <c r="K185" s="17"/>
      <c r="L185" s="17"/>
      <c r="M185" s="17"/>
      <c r="N185" s="17"/>
      <c r="O185" s="17"/>
      <c r="P185" s="18"/>
      <c r="Q185" s="17"/>
      <c r="R185" s="17"/>
      <c r="S185" s="18"/>
      <c r="T185" s="18"/>
      <c r="U185" s="17"/>
      <c r="V185" s="17"/>
      <c r="W185" s="17"/>
      <c r="X185" s="17"/>
      <c r="Y185" s="3"/>
      <c r="AE185" s="8"/>
      <c r="AH185" s="210"/>
      <c r="AI185" s="210"/>
      <c r="AJ185" s="210"/>
      <c r="AO185" s="7"/>
      <c r="AP185" s="7"/>
      <c r="AQ185" s="5"/>
      <c r="AR185" s="7"/>
      <c r="AT185" s="5"/>
      <c r="AU185" s="5"/>
      <c r="AV185" s="5"/>
      <c r="AW185" s="5"/>
    </row>
    <row r="186" spans="8:49" s="6" customFormat="1" ht="20.100000000000001" customHeight="1" x14ac:dyDescent="0.3">
      <c r="H186" s="17"/>
      <c r="I186" s="17"/>
      <c r="J186" s="17"/>
      <c r="K186" s="17"/>
      <c r="L186" s="17"/>
      <c r="M186" s="17"/>
      <c r="N186" s="17"/>
      <c r="O186" s="17"/>
      <c r="P186" s="18"/>
      <c r="Q186" s="17"/>
      <c r="R186" s="17"/>
      <c r="S186" s="18"/>
      <c r="T186" s="18"/>
      <c r="U186" s="17"/>
      <c r="V186" s="17"/>
      <c r="W186" s="17"/>
      <c r="X186" s="17"/>
      <c r="Y186" s="3"/>
      <c r="AE186" s="8"/>
      <c r="AH186" s="210"/>
      <c r="AI186" s="210"/>
      <c r="AJ186" s="210"/>
      <c r="AO186" s="7"/>
      <c r="AP186" s="7"/>
      <c r="AQ186" s="5"/>
      <c r="AR186" s="7"/>
      <c r="AT186" s="5"/>
      <c r="AU186" s="5"/>
      <c r="AV186" s="5"/>
      <c r="AW186" s="5"/>
    </row>
    <row r="187" spans="8:49" s="6" customFormat="1" ht="20.100000000000001" customHeight="1" x14ac:dyDescent="0.3">
      <c r="H187" s="17"/>
      <c r="I187" s="17"/>
      <c r="J187" s="17"/>
      <c r="K187" s="17"/>
      <c r="L187" s="17"/>
      <c r="M187" s="17"/>
      <c r="N187" s="17"/>
      <c r="O187" s="17"/>
      <c r="P187" s="18"/>
      <c r="Q187" s="17"/>
      <c r="R187" s="17"/>
      <c r="S187" s="18"/>
      <c r="T187" s="18"/>
      <c r="U187" s="17"/>
      <c r="V187" s="17"/>
      <c r="W187" s="17"/>
      <c r="X187" s="17"/>
      <c r="Y187" s="3"/>
      <c r="AE187" s="8"/>
      <c r="AH187" s="210"/>
      <c r="AI187" s="210"/>
      <c r="AJ187" s="210"/>
      <c r="AO187" s="7"/>
      <c r="AP187" s="7"/>
      <c r="AQ187" s="5"/>
      <c r="AR187" s="7"/>
      <c r="AT187" s="5"/>
      <c r="AU187" s="5"/>
      <c r="AV187" s="5"/>
      <c r="AW187" s="5"/>
    </row>
    <row r="188" spans="8:49" s="6" customFormat="1" ht="20.100000000000001" customHeight="1" x14ac:dyDescent="0.3">
      <c r="H188" s="17"/>
      <c r="I188" s="17"/>
      <c r="J188" s="17"/>
      <c r="K188" s="17"/>
      <c r="L188" s="17"/>
      <c r="M188" s="17"/>
      <c r="N188" s="17"/>
      <c r="O188" s="17"/>
      <c r="P188" s="18"/>
      <c r="Q188" s="17"/>
      <c r="R188" s="17"/>
      <c r="S188" s="18"/>
      <c r="T188" s="18"/>
      <c r="U188" s="17"/>
      <c r="V188" s="17"/>
      <c r="W188" s="17"/>
      <c r="X188" s="17"/>
      <c r="Y188" s="3"/>
      <c r="AE188" s="8"/>
      <c r="AH188" s="210"/>
      <c r="AI188" s="210"/>
      <c r="AJ188" s="210"/>
      <c r="AO188" s="7"/>
      <c r="AP188" s="7"/>
      <c r="AQ188" s="5"/>
      <c r="AR188" s="7"/>
      <c r="AT188" s="5"/>
      <c r="AU188" s="5"/>
      <c r="AV188" s="5"/>
      <c r="AW188" s="5"/>
    </row>
    <row r="189" spans="8:49" s="6" customFormat="1" ht="20.100000000000001" customHeight="1" x14ac:dyDescent="0.3">
      <c r="H189" s="17"/>
      <c r="I189" s="17"/>
      <c r="J189" s="17"/>
      <c r="K189" s="17"/>
      <c r="L189" s="17"/>
      <c r="M189" s="17"/>
      <c r="N189" s="17"/>
      <c r="O189" s="17"/>
      <c r="P189" s="18"/>
      <c r="Q189" s="17"/>
      <c r="R189" s="17"/>
      <c r="S189" s="18"/>
      <c r="T189" s="18"/>
      <c r="U189" s="17"/>
      <c r="V189" s="17"/>
      <c r="W189" s="17"/>
      <c r="X189" s="17"/>
      <c r="Y189" s="3"/>
      <c r="AE189" s="8"/>
      <c r="AH189" s="210"/>
      <c r="AI189" s="210"/>
      <c r="AJ189" s="210"/>
      <c r="AO189" s="7"/>
      <c r="AP189" s="7"/>
      <c r="AQ189" s="5"/>
      <c r="AR189" s="7"/>
      <c r="AT189" s="5"/>
      <c r="AU189" s="5"/>
      <c r="AV189" s="5"/>
      <c r="AW189" s="5"/>
    </row>
    <row r="190" spans="8:49" s="6" customFormat="1" ht="20.100000000000001" customHeight="1" x14ac:dyDescent="0.3">
      <c r="H190" s="17"/>
      <c r="I190" s="17"/>
      <c r="J190" s="17"/>
      <c r="K190" s="17"/>
      <c r="L190" s="17"/>
      <c r="M190" s="17"/>
      <c r="N190" s="17"/>
      <c r="O190" s="17"/>
      <c r="P190" s="18"/>
      <c r="Q190" s="17"/>
      <c r="R190" s="17"/>
      <c r="S190" s="18"/>
      <c r="T190" s="18"/>
      <c r="U190" s="17"/>
      <c r="V190" s="17"/>
      <c r="W190" s="17"/>
      <c r="X190" s="17"/>
      <c r="Y190" s="3"/>
      <c r="AE190" s="8"/>
      <c r="AH190" s="210"/>
      <c r="AI190" s="210"/>
      <c r="AJ190" s="210"/>
      <c r="AO190" s="7"/>
      <c r="AP190" s="7"/>
      <c r="AQ190" s="5"/>
      <c r="AR190" s="7"/>
      <c r="AT190" s="5"/>
      <c r="AU190" s="5"/>
      <c r="AV190" s="5"/>
      <c r="AW190" s="5"/>
    </row>
    <row r="191" spans="8:49" s="6" customFormat="1" ht="20.100000000000001" customHeight="1" x14ac:dyDescent="0.3">
      <c r="H191" s="17"/>
      <c r="I191" s="17"/>
      <c r="J191" s="17"/>
      <c r="K191" s="17"/>
      <c r="L191" s="17"/>
      <c r="M191" s="17"/>
      <c r="N191" s="17"/>
      <c r="O191" s="17"/>
      <c r="P191" s="18"/>
      <c r="Q191" s="17"/>
      <c r="R191" s="17"/>
      <c r="S191" s="18"/>
      <c r="T191" s="18"/>
      <c r="U191" s="17"/>
      <c r="V191" s="17"/>
      <c r="W191" s="17"/>
      <c r="X191" s="17"/>
      <c r="Y191" s="3"/>
      <c r="AE191" s="8"/>
      <c r="AH191" s="210"/>
      <c r="AI191" s="210"/>
      <c r="AJ191" s="210"/>
      <c r="AO191" s="7"/>
      <c r="AP191" s="7"/>
      <c r="AQ191" s="5"/>
      <c r="AR191" s="7"/>
      <c r="AT191" s="5"/>
      <c r="AU191" s="5"/>
      <c r="AV191" s="5"/>
      <c r="AW191" s="5"/>
    </row>
    <row r="192" spans="8:49" s="6" customFormat="1" ht="20.100000000000001" customHeight="1" x14ac:dyDescent="0.3">
      <c r="H192" s="17"/>
      <c r="I192" s="17"/>
      <c r="J192" s="17"/>
      <c r="K192" s="17"/>
      <c r="L192" s="17"/>
      <c r="M192" s="17"/>
      <c r="N192" s="17"/>
      <c r="O192" s="17"/>
      <c r="P192" s="18"/>
      <c r="Q192" s="17"/>
      <c r="R192" s="17"/>
      <c r="S192" s="18"/>
      <c r="T192" s="18"/>
      <c r="U192" s="17"/>
      <c r="V192" s="17"/>
      <c r="W192" s="17"/>
      <c r="X192" s="17"/>
      <c r="Y192" s="3"/>
      <c r="AE192" s="8"/>
      <c r="AH192" s="210"/>
      <c r="AI192" s="210"/>
      <c r="AJ192" s="210"/>
      <c r="AO192" s="7"/>
      <c r="AP192" s="7"/>
      <c r="AQ192" s="5"/>
      <c r="AR192" s="7"/>
      <c r="AT192" s="5"/>
      <c r="AU192" s="5"/>
      <c r="AV192" s="5"/>
      <c r="AW192" s="5"/>
    </row>
    <row r="193" spans="8:49" s="6" customFormat="1" ht="20.100000000000001" customHeight="1" x14ac:dyDescent="0.3">
      <c r="H193" s="17"/>
      <c r="I193" s="17"/>
      <c r="J193" s="17"/>
      <c r="K193" s="17"/>
      <c r="L193" s="17"/>
      <c r="M193" s="17"/>
      <c r="N193" s="17"/>
      <c r="O193" s="17"/>
      <c r="P193" s="18"/>
      <c r="Q193" s="17"/>
      <c r="R193" s="17"/>
      <c r="S193" s="18"/>
      <c r="T193" s="18"/>
      <c r="U193" s="17"/>
      <c r="V193" s="17"/>
      <c r="W193" s="17"/>
      <c r="X193" s="17"/>
      <c r="Y193" s="3"/>
      <c r="AE193" s="8"/>
      <c r="AH193" s="210"/>
      <c r="AI193" s="210"/>
      <c r="AJ193" s="210"/>
      <c r="AO193" s="7"/>
      <c r="AP193" s="7"/>
      <c r="AQ193" s="5"/>
      <c r="AR193" s="7"/>
      <c r="AT193" s="5"/>
      <c r="AU193" s="5"/>
      <c r="AV193" s="5"/>
      <c r="AW193" s="5"/>
    </row>
    <row r="194" spans="8:49" s="6" customFormat="1" ht="20.100000000000001" customHeight="1" x14ac:dyDescent="0.3">
      <c r="H194" s="17"/>
      <c r="I194" s="17"/>
      <c r="J194" s="17"/>
      <c r="K194" s="17"/>
      <c r="L194" s="17"/>
      <c r="M194" s="17"/>
      <c r="N194" s="17"/>
      <c r="O194" s="17"/>
      <c r="P194" s="18"/>
      <c r="Q194" s="17"/>
      <c r="R194" s="17"/>
      <c r="S194" s="18"/>
      <c r="T194" s="18"/>
      <c r="U194" s="17"/>
      <c r="V194" s="17"/>
      <c r="W194" s="17"/>
      <c r="X194" s="17"/>
      <c r="Y194" s="3"/>
      <c r="AE194" s="8"/>
      <c r="AH194" s="210"/>
      <c r="AI194" s="210"/>
      <c r="AJ194" s="210"/>
      <c r="AO194" s="7"/>
      <c r="AP194" s="7"/>
      <c r="AQ194" s="5"/>
      <c r="AR194" s="7"/>
      <c r="AT194" s="5"/>
      <c r="AU194" s="5"/>
      <c r="AV194" s="5"/>
      <c r="AW194" s="5"/>
    </row>
    <row r="195" spans="8:49" s="6" customFormat="1" ht="20.100000000000001" customHeight="1" x14ac:dyDescent="0.3">
      <c r="H195" s="17"/>
      <c r="I195" s="17"/>
      <c r="J195" s="17"/>
      <c r="K195" s="17"/>
      <c r="L195" s="17"/>
      <c r="M195" s="17"/>
      <c r="N195" s="17"/>
      <c r="O195" s="17"/>
      <c r="P195" s="18"/>
      <c r="Q195" s="17"/>
      <c r="R195" s="17"/>
      <c r="S195" s="18"/>
      <c r="T195" s="18"/>
      <c r="U195" s="17"/>
      <c r="V195" s="17"/>
      <c r="W195" s="17"/>
      <c r="X195" s="17"/>
      <c r="Y195" s="3"/>
      <c r="AE195" s="8"/>
      <c r="AH195" s="210"/>
      <c r="AI195" s="210"/>
      <c r="AJ195" s="210"/>
      <c r="AO195" s="7"/>
      <c r="AP195" s="7"/>
      <c r="AQ195" s="5"/>
      <c r="AR195" s="7"/>
      <c r="AT195" s="5"/>
      <c r="AU195" s="5"/>
      <c r="AV195" s="5"/>
      <c r="AW195" s="5"/>
    </row>
    <row r="196" spans="8:49" s="6" customFormat="1" ht="20.100000000000001" customHeight="1" x14ac:dyDescent="0.3">
      <c r="H196" s="17"/>
      <c r="I196" s="17"/>
      <c r="J196" s="17"/>
      <c r="K196" s="17"/>
      <c r="L196" s="17"/>
      <c r="M196" s="17"/>
      <c r="N196" s="17"/>
      <c r="O196" s="17"/>
      <c r="P196" s="18"/>
      <c r="Q196" s="17"/>
      <c r="R196" s="17"/>
      <c r="S196" s="18"/>
      <c r="T196" s="18"/>
      <c r="U196" s="17"/>
      <c r="V196" s="17"/>
      <c r="W196" s="17"/>
      <c r="X196" s="17"/>
      <c r="Y196" s="3"/>
      <c r="AE196" s="8"/>
      <c r="AH196" s="210"/>
      <c r="AI196" s="210"/>
      <c r="AJ196" s="210"/>
      <c r="AO196" s="7"/>
      <c r="AP196" s="7"/>
      <c r="AQ196" s="5"/>
      <c r="AR196" s="7"/>
      <c r="AT196" s="5"/>
      <c r="AU196" s="5"/>
      <c r="AV196" s="5"/>
      <c r="AW196" s="5"/>
    </row>
    <row r="197" spans="8:49" s="6" customFormat="1" ht="20.100000000000001" customHeight="1" x14ac:dyDescent="0.3">
      <c r="H197" s="17"/>
      <c r="I197" s="17"/>
      <c r="J197" s="17"/>
      <c r="K197" s="17"/>
      <c r="L197" s="17"/>
      <c r="M197" s="17"/>
      <c r="N197" s="17"/>
      <c r="O197" s="17"/>
      <c r="P197" s="18"/>
      <c r="Q197" s="17"/>
      <c r="R197" s="17"/>
      <c r="S197" s="18"/>
      <c r="T197" s="18"/>
      <c r="U197" s="17"/>
      <c r="V197" s="17"/>
      <c r="W197" s="17"/>
      <c r="X197" s="17"/>
      <c r="Y197" s="3"/>
      <c r="AE197" s="8"/>
      <c r="AH197" s="210"/>
      <c r="AI197" s="210"/>
      <c r="AJ197" s="210"/>
      <c r="AO197" s="7"/>
      <c r="AP197" s="7"/>
      <c r="AQ197" s="5"/>
      <c r="AR197" s="7"/>
      <c r="AT197" s="5"/>
      <c r="AU197" s="5"/>
      <c r="AV197" s="5"/>
      <c r="AW197" s="5"/>
    </row>
    <row r="198" spans="8:49" s="6" customFormat="1" ht="20.100000000000001" customHeight="1" x14ac:dyDescent="0.3">
      <c r="H198" s="17"/>
      <c r="I198" s="17"/>
      <c r="J198" s="17"/>
      <c r="K198" s="17"/>
      <c r="L198" s="17"/>
      <c r="M198" s="17"/>
      <c r="N198" s="17"/>
      <c r="O198" s="17"/>
      <c r="P198" s="18"/>
      <c r="Q198" s="17"/>
      <c r="R198" s="17"/>
      <c r="S198" s="18"/>
      <c r="T198" s="18"/>
      <c r="U198" s="17"/>
      <c r="V198" s="17"/>
      <c r="W198" s="17"/>
      <c r="X198" s="17"/>
      <c r="Y198" s="3"/>
      <c r="AE198" s="8"/>
      <c r="AH198" s="210"/>
      <c r="AI198" s="210"/>
      <c r="AJ198" s="210"/>
      <c r="AO198" s="7"/>
      <c r="AP198" s="7"/>
      <c r="AQ198" s="5"/>
      <c r="AR198" s="7"/>
      <c r="AT198" s="5"/>
      <c r="AU198" s="5"/>
      <c r="AV198" s="5"/>
      <c r="AW198" s="5"/>
    </row>
    <row r="199" spans="8:49" s="6" customFormat="1" ht="20.100000000000001" customHeight="1" x14ac:dyDescent="0.3">
      <c r="H199" s="17"/>
      <c r="I199" s="17"/>
      <c r="J199" s="17"/>
      <c r="K199" s="17"/>
      <c r="L199" s="17"/>
      <c r="M199" s="17"/>
      <c r="N199" s="17"/>
      <c r="O199" s="17"/>
      <c r="P199" s="18"/>
      <c r="Q199" s="17"/>
      <c r="R199" s="17"/>
      <c r="S199" s="18"/>
      <c r="T199" s="18"/>
      <c r="U199" s="17"/>
      <c r="V199" s="17"/>
      <c r="W199" s="17"/>
      <c r="X199" s="17"/>
      <c r="Y199" s="3"/>
      <c r="AE199" s="8"/>
      <c r="AH199" s="210"/>
      <c r="AI199" s="210"/>
      <c r="AJ199" s="210"/>
      <c r="AO199" s="7"/>
      <c r="AP199" s="7"/>
      <c r="AQ199" s="5"/>
      <c r="AR199" s="7"/>
      <c r="AT199" s="5"/>
      <c r="AU199" s="5"/>
      <c r="AV199" s="5"/>
      <c r="AW199" s="5"/>
    </row>
    <row r="200" spans="8:49" s="6" customFormat="1" ht="20.100000000000001" customHeight="1" x14ac:dyDescent="0.3">
      <c r="H200" s="17"/>
      <c r="I200" s="17"/>
      <c r="J200" s="17"/>
      <c r="K200" s="17"/>
      <c r="L200" s="17"/>
      <c r="M200" s="17"/>
      <c r="N200" s="17"/>
      <c r="O200" s="17"/>
      <c r="P200" s="18"/>
      <c r="Q200" s="17"/>
      <c r="R200" s="17"/>
      <c r="S200" s="18"/>
      <c r="T200" s="18"/>
      <c r="U200" s="17"/>
      <c r="V200" s="17"/>
      <c r="W200" s="17"/>
      <c r="X200" s="17"/>
      <c r="Y200" s="3"/>
      <c r="AE200" s="8"/>
      <c r="AH200" s="210"/>
      <c r="AI200" s="210"/>
      <c r="AJ200" s="210"/>
      <c r="AO200" s="7"/>
      <c r="AP200" s="7"/>
      <c r="AQ200" s="5"/>
      <c r="AR200" s="7"/>
      <c r="AT200" s="5"/>
      <c r="AU200" s="5"/>
      <c r="AV200" s="5"/>
      <c r="AW200" s="5"/>
    </row>
    <row r="201" spans="8:49" s="6" customFormat="1" ht="20.100000000000001" customHeight="1" x14ac:dyDescent="0.3">
      <c r="H201" s="17"/>
      <c r="I201" s="17"/>
      <c r="J201" s="17"/>
      <c r="K201" s="17"/>
      <c r="L201" s="17"/>
      <c r="M201" s="17"/>
      <c r="N201" s="17"/>
      <c r="O201" s="17"/>
      <c r="P201" s="18"/>
      <c r="Q201" s="17"/>
      <c r="R201" s="17"/>
      <c r="S201" s="18"/>
      <c r="T201" s="18"/>
      <c r="U201" s="17"/>
      <c r="V201" s="17"/>
      <c r="W201" s="17"/>
      <c r="X201" s="17"/>
      <c r="Y201" s="3"/>
      <c r="AE201" s="8"/>
      <c r="AH201" s="210"/>
      <c r="AI201" s="210"/>
      <c r="AJ201" s="210"/>
      <c r="AO201" s="7"/>
      <c r="AP201" s="7"/>
      <c r="AQ201" s="5"/>
      <c r="AR201" s="7"/>
      <c r="AT201" s="5"/>
      <c r="AU201" s="5"/>
      <c r="AV201" s="5"/>
      <c r="AW201" s="5"/>
    </row>
    <row r="202" spans="8:49" s="6" customFormat="1" ht="20.100000000000001" customHeight="1" x14ac:dyDescent="0.3">
      <c r="H202" s="17"/>
      <c r="I202" s="17"/>
      <c r="J202" s="17"/>
      <c r="K202" s="17"/>
      <c r="L202" s="17"/>
      <c r="M202" s="17"/>
      <c r="N202" s="17"/>
      <c r="O202" s="17"/>
      <c r="P202" s="18"/>
      <c r="Q202" s="17"/>
      <c r="R202" s="17"/>
      <c r="S202" s="18"/>
      <c r="T202" s="18"/>
      <c r="U202" s="17"/>
      <c r="V202" s="17"/>
      <c r="W202" s="17"/>
      <c r="X202" s="17"/>
      <c r="Y202" s="3"/>
      <c r="AE202" s="8"/>
      <c r="AH202" s="210"/>
      <c r="AI202" s="210"/>
      <c r="AJ202" s="210"/>
      <c r="AO202" s="7"/>
      <c r="AP202" s="7"/>
      <c r="AQ202" s="5"/>
      <c r="AR202" s="7"/>
      <c r="AT202" s="5"/>
      <c r="AU202" s="5"/>
      <c r="AV202" s="5"/>
      <c r="AW202" s="5"/>
    </row>
    <row r="203" spans="8:49" s="6" customFormat="1" ht="20.100000000000001" customHeight="1" x14ac:dyDescent="0.3">
      <c r="H203" s="17"/>
      <c r="I203" s="17"/>
      <c r="J203" s="17"/>
      <c r="K203" s="17"/>
      <c r="L203" s="17"/>
      <c r="M203" s="17"/>
      <c r="N203" s="17"/>
      <c r="O203" s="17"/>
      <c r="P203" s="18"/>
      <c r="Q203" s="17"/>
      <c r="R203" s="17"/>
      <c r="S203" s="18"/>
      <c r="T203" s="18"/>
      <c r="U203" s="17"/>
      <c r="V203" s="17"/>
      <c r="W203" s="17"/>
      <c r="X203" s="17"/>
      <c r="Y203" s="3"/>
      <c r="AE203" s="8"/>
      <c r="AH203" s="210"/>
      <c r="AI203" s="210"/>
      <c r="AJ203" s="210"/>
      <c r="AO203" s="7"/>
      <c r="AP203" s="7"/>
      <c r="AQ203" s="5"/>
      <c r="AR203" s="7"/>
      <c r="AT203" s="5"/>
      <c r="AU203" s="5"/>
      <c r="AV203" s="5"/>
      <c r="AW203" s="5"/>
    </row>
    <row r="204" spans="8:49" s="6" customFormat="1" ht="20.100000000000001" customHeight="1" x14ac:dyDescent="0.3">
      <c r="H204" s="17"/>
      <c r="I204" s="17"/>
      <c r="J204" s="17"/>
      <c r="K204" s="17"/>
      <c r="L204" s="17"/>
      <c r="M204" s="17"/>
      <c r="N204" s="17"/>
      <c r="O204" s="17"/>
      <c r="P204" s="18"/>
      <c r="Q204" s="17"/>
      <c r="R204" s="17"/>
      <c r="S204" s="18"/>
      <c r="T204" s="18"/>
      <c r="U204" s="17"/>
      <c r="V204" s="17"/>
      <c r="W204" s="17"/>
      <c r="X204" s="17"/>
      <c r="Y204" s="3"/>
      <c r="AE204" s="8"/>
      <c r="AH204" s="210"/>
      <c r="AI204" s="210"/>
      <c r="AJ204" s="210"/>
      <c r="AO204" s="7"/>
      <c r="AP204" s="7"/>
      <c r="AQ204" s="5"/>
      <c r="AR204" s="7"/>
      <c r="AT204" s="5"/>
      <c r="AU204" s="5"/>
      <c r="AV204" s="5"/>
      <c r="AW204" s="5"/>
    </row>
    <row r="205" spans="8:49" s="6" customFormat="1" ht="20.100000000000001" customHeight="1" x14ac:dyDescent="0.3">
      <c r="H205" s="17"/>
      <c r="I205" s="17"/>
      <c r="J205" s="17"/>
      <c r="K205" s="17"/>
      <c r="L205" s="17"/>
      <c r="M205" s="17"/>
      <c r="N205" s="17"/>
      <c r="O205" s="17"/>
      <c r="P205" s="18"/>
      <c r="Q205" s="17"/>
      <c r="R205" s="17"/>
      <c r="S205" s="18"/>
      <c r="T205" s="18"/>
      <c r="U205" s="17"/>
      <c r="V205" s="17"/>
      <c r="W205" s="17"/>
      <c r="X205" s="17"/>
      <c r="Y205" s="3"/>
      <c r="AE205" s="8"/>
      <c r="AH205" s="210"/>
      <c r="AI205" s="210"/>
      <c r="AJ205" s="210"/>
      <c r="AO205" s="7"/>
      <c r="AP205" s="7"/>
      <c r="AQ205" s="5"/>
      <c r="AR205" s="7"/>
      <c r="AT205" s="5"/>
      <c r="AU205" s="5"/>
      <c r="AV205" s="5"/>
      <c r="AW205" s="5"/>
    </row>
    <row r="206" spans="8:49" s="6" customFormat="1" ht="20.100000000000001" customHeight="1" x14ac:dyDescent="0.3">
      <c r="H206" s="17"/>
      <c r="I206" s="17"/>
      <c r="J206" s="17"/>
      <c r="K206" s="17"/>
      <c r="L206" s="17"/>
      <c r="M206" s="17"/>
      <c r="N206" s="17"/>
      <c r="O206" s="17"/>
      <c r="P206" s="18"/>
      <c r="Q206" s="17"/>
      <c r="R206" s="17"/>
      <c r="S206" s="18"/>
      <c r="T206" s="18"/>
      <c r="U206" s="17"/>
      <c r="V206" s="17"/>
      <c r="W206" s="17"/>
      <c r="X206" s="17"/>
      <c r="Y206" s="3"/>
      <c r="AE206" s="8"/>
      <c r="AH206" s="210"/>
      <c r="AI206" s="210"/>
      <c r="AJ206" s="210"/>
      <c r="AO206" s="7"/>
      <c r="AP206" s="7"/>
      <c r="AQ206" s="5"/>
      <c r="AR206" s="7"/>
      <c r="AT206" s="5"/>
      <c r="AU206" s="5"/>
      <c r="AV206" s="5"/>
      <c r="AW206" s="5"/>
    </row>
    <row r="207" spans="8:49" s="6" customFormat="1" ht="20.100000000000001" customHeight="1" x14ac:dyDescent="0.3">
      <c r="H207" s="17"/>
      <c r="I207" s="17"/>
      <c r="J207" s="17"/>
      <c r="K207" s="17"/>
      <c r="L207" s="17"/>
      <c r="M207" s="17"/>
      <c r="N207" s="17"/>
      <c r="O207" s="17"/>
      <c r="P207" s="18"/>
      <c r="Q207" s="17"/>
      <c r="R207" s="17"/>
      <c r="S207" s="18"/>
      <c r="T207" s="18"/>
      <c r="U207" s="17"/>
      <c r="V207" s="17"/>
      <c r="W207" s="17"/>
      <c r="X207" s="17"/>
      <c r="Y207" s="3"/>
      <c r="AE207" s="8"/>
      <c r="AH207" s="210"/>
      <c r="AI207" s="210"/>
      <c r="AJ207" s="210"/>
      <c r="AO207" s="7"/>
      <c r="AP207" s="7"/>
      <c r="AQ207" s="5"/>
      <c r="AR207" s="7"/>
      <c r="AT207" s="5"/>
      <c r="AU207" s="5"/>
      <c r="AV207" s="5"/>
      <c r="AW207" s="5"/>
    </row>
    <row r="208" spans="8:49" s="6" customFormat="1" ht="20.100000000000001" customHeight="1" x14ac:dyDescent="0.3">
      <c r="H208" s="17"/>
      <c r="I208" s="17"/>
      <c r="J208" s="17"/>
      <c r="K208" s="17"/>
      <c r="L208" s="17"/>
      <c r="M208" s="17"/>
      <c r="N208" s="17"/>
      <c r="O208" s="17"/>
      <c r="P208" s="18"/>
      <c r="Q208" s="17"/>
      <c r="R208" s="17"/>
      <c r="S208" s="18"/>
      <c r="T208" s="18"/>
      <c r="U208" s="17"/>
      <c r="V208" s="17"/>
      <c r="W208" s="17"/>
      <c r="X208" s="17"/>
      <c r="Y208" s="3"/>
      <c r="AE208" s="8"/>
      <c r="AH208" s="210"/>
      <c r="AI208" s="210"/>
      <c r="AJ208" s="210"/>
      <c r="AO208" s="7"/>
      <c r="AP208" s="7"/>
      <c r="AQ208" s="5"/>
      <c r="AR208" s="7"/>
      <c r="AT208" s="5"/>
      <c r="AU208" s="5"/>
      <c r="AV208" s="5"/>
      <c r="AW208" s="5"/>
    </row>
    <row r="209" spans="8:49" s="6" customFormat="1" ht="20.100000000000001" customHeight="1" x14ac:dyDescent="0.3">
      <c r="H209" s="17"/>
      <c r="I209" s="17"/>
      <c r="J209" s="17"/>
      <c r="K209" s="17"/>
      <c r="L209" s="17"/>
      <c r="M209" s="17"/>
      <c r="N209" s="17"/>
      <c r="O209" s="17"/>
      <c r="P209" s="18"/>
      <c r="Q209" s="17"/>
      <c r="R209" s="17"/>
      <c r="S209" s="18"/>
      <c r="T209" s="18"/>
      <c r="U209" s="17"/>
      <c r="V209" s="17"/>
      <c r="W209" s="17"/>
      <c r="X209" s="17"/>
      <c r="Y209" s="3"/>
      <c r="AE209" s="8"/>
      <c r="AH209" s="210"/>
      <c r="AI209" s="210"/>
      <c r="AJ209" s="210"/>
      <c r="AO209" s="7"/>
      <c r="AP209" s="7"/>
      <c r="AQ209" s="5"/>
      <c r="AR209" s="7"/>
      <c r="AT209" s="5"/>
      <c r="AU209" s="5"/>
      <c r="AV209" s="5"/>
      <c r="AW209" s="5"/>
    </row>
    <row r="210" spans="8:49" s="6" customFormat="1" ht="20.100000000000001" customHeight="1" x14ac:dyDescent="0.3">
      <c r="H210" s="17"/>
      <c r="I210" s="17"/>
      <c r="J210" s="17"/>
      <c r="K210" s="17"/>
      <c r="L210" s="17"/>
      <c r="M210" s="17"/>
      <c r="N210" s="17"/>
      <c r="O210" s="17"/>
      <c r="P210" s="18"/>
      <c r="Q210" s="17"/>
      <c r="R210" s="17"/>
      <c r="S210" s="18"/>
      <c r="T210" s="18"/>
      <c r="U210" s="17"/>
      <c r="V210" s="17"/>
      <c r="W210" s="17"/>
      <c r="X210" s="17"/>
      <c r="Y210" s="3"/>
      <c r="AE210" s="8"/>
      <c r="AH210" s="210"/>
      <c r="AI210" s="210"/>
      <c r="AJ210" s="210"/>
      <c r="AO210" s="7"/>
      <c r="AP210" s="7"/>
      <c r="AQ210" s="5"/>
      <c r="AR210" s="7"/>
      <c r="AT210" s="5"/>
      <c r="AU210" s="5"/>
      <c r="AV210" s="5"/>
      <c r="AW210" s="5"/>
    </row>
    <row r="211" spans="8:49" s="6" customFormat="1" ht="20.100000000000001" customHeight="1" x14ac:dyDescent="0.3">
      <c r="H211" s="17"/>
      <c r="I211" s="17"/>
      <c r="J211" s="17"/>
      <c r="K211" s="17"/>
      <c r="L211" s="17"/>
      <c r="M211" s="17"/>
      <c r="N211" s="17"/>
      <c r="O211" s="17"/>
      <c r="P211" s="18"/>
      <c r="Q211" s="17"/>
      <c r="R211" s="17"/>
      <c r="S211" s="18"/>
      <c r="T211" s="18"/>
      <c r="U211" s="17"/>
      <c r="V211" s="17"/>
      <c r="W211" s="17"/>
      <c r="X211" s="17"/>
      <c r="Y211" s="3"/>
      <c r="AE211" s="8"/>
      <c r="AH211" s="210"/>
      <c r="AI211" s="210"/>
      <c r="AJ211" s="210"/>
      <c r="AO211" s="7"/>
      <c r="AP211" s="7"/>
      <c r="AQ211" s="5"/>
      <c r="AR211" s="7"/>
      <c r="AT211" s="5"/>
      <c r="AU211" s="5"/>
      <c r="AV211" s="5"/>
      <c r="AW211" s="5"/>
    </row>
    <row r="212" spans="8:49" s="6" customFormat="1" ht="20.100000000000001" customHeight="1" x14ac:dyDescent="0.3">
      <c r="H212" s="17"/>
      <c r="I212" s="17"/>
      <c r="J212" s="17"/>
      <c r="K212" s="17"/>
      <c r="L212" s="17"/>
      <c r="M212" s="17"/>
      <c r="N212" s="17"/>
      <c r="O212" s="17"/>
      <c r="P212" s="18"/>
      <c r="Q212" s="17"/>
      <c r="R212" s="17"/>
      <c r="S212" s="18"/>
      <c r="T212" s="18"/>
      <c r="U212" s="17"/>
      <c r="V212" s="17"/>
      <c r="W212" s="17"/>
      <c r="X212" s="17"/>
      <c r="Y212" s="3"/>
      <c r="AE212" s="8"/>
      <c r="AH212" s="210"/>
      <c r="AI212" s="210"/>
      <c r="AJ212" s="210"/>
      <c r="AO212" s="7"/>
      <c r="AP212" s="7"/>
      <c r="AQ212" s="5"/>
      <c r="AR212" s="7"/>
      <c r="AT212" s="5"/>
      <c r="AU212" s="5"/>
      <c r="AV212" s="5"/>
      <c r="AW212" s="5"/>
    </row>
    <row r="213" spans="8:49" s="6" customFormat="1" ht="20.100000000000001" customHeight="1" x14ac:dyDescent="0.3">
      <c r="H213" s="17"/>
      <c r="I213" s="17"/>
      <c r="J213" s="17"/>
      <c r="K213" s="17"/>
      <c r="L213" s="17"/>
      <c r="M213" s="17"/>
      <c r="N213" s="17"/>
      <c r="O213" s="17"/>
      <c r="P213" s="18"/>
      <c r="Q213" s="17"/>
      <c r="R213" s="17"/>
      <c r="S213" s="18"/>
      <c r="T213" s="18"/>
      <c r="U213" s="17"/>
      <c r="V213" s="17"/>
      <c r="W213" s="17"/>
      <c r="X213" s="17"/>
      <c r="Y213" s="3"/>
      <c r="AE213" s="8"/>
      <c r="AH213" s="210"/>
      <c r="AI213" s="210"/>
      <c r="AJ213" s="210"/>
      <c r="AO213" s="7"/>
      <c r="AP213" s="7"/>
      <c r="AQ213" s="5"/>
      <c r="AR213" s="7"/>
      <c r="AT213" s="5"/>
      <c r="AU213" s="5"/>
      <c r="AV213" s="5"/>
      <c r="AW213" s="5"/>
    </row>
    <row r="214" spans="8:49" s="6" customFormat="1" ht="20.100000000000001" customHeight="1" x14ac:dyDescent="0.3">
      <c r="H214" s="17"/>
      <c r="I214" s="17"/>
      <c r="J214" s="17"/>
      <c r="K214" s="17"/>
      <c r="L214" s="17"/>
      <c r="M214" s="17"/>
      <c r="N214" s="17"/>
      <c r="O214" s="17"/>
      <c r="P214" s="18"/>
      <c r="Q214" s="17"/>
      <c r="R214" s="17"/>
      <c r="S214" s="18"/>
      <c r="T214" s="18"/>
      <c r="U214" s="17"/>
      <c r="V214" s="17"/>
      <c r="W214" s="17"/>
      <c r="X214" s="17"/>
      <c r="Y214" s="3"/>
      <c r="AE214" s="8"/>
      <c r="AH214" s="210"/>
      <c r="AI214" s="210"/>
      <c r="AJ214" s="210"/>
      <c r="AO214" s="7"/>
      <c r="AP214" s="7"/>
      <c r="AQ214" s="5"/>
      <c r="AR214" s="7"/>
      <c r="AT214" s="5"/>
      <c r="AU214" s="5"/>
      <c r="AV214" s="5"/>
      <c r="AW214" s="5"/>
    </row>
    <row r="215" spans="8:49" s="6" customFormat="1" ht="20.100000000000001" customHeight="1" x14ac:dyDescent="0.3">
      <c r="H215" s="17"/>
      <c r="I215" s="17"/>
      <c r="J215" s="17"/>
      <c r="K215" s="17"/>
      <c r="L215" s="17"/>
      <c r="M215" s="17"/>
      <c r="N215" s="17"/>
      <c r="O215" s="17"/>
      <c r="P215" s="18"/>
      <c r="Q215" s="17"/>
      <c r="R215" s="17"/>
      <c r="S215" s="18"/>
      <c r="T215" s="18"/>
      <c r="U215" s="17"/>
      <c r="V215" s="17"/>
      <c r="W215" s="17"/>
      <c r="X215" s="17"/>
      <c r="Y215" s="3"/>
      <c r="AE215" s="8"/>
      <c r="AH215" s="210"/>
      <c r="AI215" s="210"/>
      <c r="AJ215" s="210"/>
      <c r="AO215" s="7"/>
      <c r="AP215" s="7"/>
      <c r="AQ215" s="5"/>
      <c r="AR215" s="7"/>
      <c r="AT215" s="5"/>
      <c r="AU215" s="5"/>
      <c r="AV215" s="5"/>
      <c r="AW215" s="5"/>
    </row>
    <row r="216" spans="8:49" s="6" customFormat="1" ht="20.100000000000001" customHeight="1" x14ac:dyDescent="0.3">
      <c r="H216" s="17"/>
      <c r="I216" s="17"/>
      <c r="J216" s="17"/>
      <c r="K216" s="17"/>
      <c r="L216" s="17"/>
      <c r="M216" s="17"/>
      <c r="N216" s="17"/>
      <c r="O216" s="17"/>
      <c r="P216" s="18"/>
      <c r="Q216" s="17"/>
      <c r="R216" s="17"/>
      <c r="S216" s="18"/>
      <c r="T216" s="18"/>
      <c r="U216" s="17"/>
      <c r="V216" s="17"/>
      <c r="W216" s="17"/>
      <c r="X216" s="17"/>
      <c r="Y216" s="3"/>
      <c r="AE216" s="8"/>
      <c r="AH216" s="210"/>
      <c r="AI216" s="210"/>
      <c r="AJ216" s="210"/>
      <c r="AO216" s="7"/>
      <c r="AP216" s="7"/>
      <c r="AQ216" s="5"/>
      <c r="AR216" s="7"/>
      <c r="AT216" s="5"/>
      <c r="AU216" s="5"/>
      <c r="AV216" s="5"/>
      <c r="AW216" s="5"/>
    </row>
    <row r="217" spans="8:49" s="6" customFormat="1" ht="20.100000000000001" customHeight="1" x14ac:dyDescent="0.3">
      <c r="H217" s="17"/>
      <c r="I217" s="17"/>
      <c r="J217" s="17"/>
      <c r="K217" s="17"/>
      <c r="L217" s="17"/>
      <c r="M217" s="17"/>
      <c r="N217" s="17"/>
      <c r="O217" s="17"/>
      <c r="P217" s="18"/>
      <c r="Q217" s="17"/>
      <c r="R217" s="17"/>
      <c r="S217" s="18"/>
      <c r="T217" s="18"/>
      <c r="U217" s="17"/>
      <c r="V217" s="17"/>
      <c r="W217" s="17"/>
      <c r="X217" s="17"/>
      <c r="Y217" s="3"/>
      <c r="AE217" s="8"/>
      <c r="AH217" s="210"/>
      <c r="AI217" s="210"/>
      <c r="AJ217" s="210"/>
      <c r="AO217" s="7"/>
      <c r="AP217" s="7"/>
      <c r="AQ217" s="5"/>
      <c r="AR217" s="7"/>
      <c r="AT217" s="5"/>
      <c r="AU217" s="5"/>
      <c r="AV217" s="5"/>
      <c r="AW217" s="5"/>
    </row>
    <row r="218" spans="8:49" s="6" customFormat="1" ht="20.100000000000001" customHeight="1" x14ac:dyDescent="0.3">
      <c r="H218" s="17"/>
      <c r="I218" s="17"/>
      <c r="J218" s="17"/>
      <c r="K218" s="17"/>
      <c r="L218" s="17"/>
      <c r="M218" s="17"/>
      <c r="N218" s="17"/>
      <c r="O218" s="17"/>
      <c r="P218" s="18"/>
      <c r="Q218" s="17"/>
      <c r="R218" s="17"/>
      <c r="S218" s="18"/>
      <c r="T218" s="18"/>
      <c r="U218" s="17"/>
      <c r="V218" s="17"/>
      <c r="W218" s="17"/>
      <c r="X218" s="17"/>
      <c r="Y218" s="3"/>
      <c r="AE218" s="8"/>
      <c r="AH218" s="210"/>
      <c r="AI218" s="210"/>
      <c r="AJ218" s="210"/>
      <c r="AO218" s="7"/>
      <c r="AP218" s="7"/>
      <c r="AQ218" s="5"/>
      <c r="AR218" s="7"/>
      <c r="AT218" s="5"/>
      <c r="AU218" s="5"/>
      <c r="AV218" s="5"/>
      <c r="AW218" s="5"/>
    </row>
    <row r="219" spans="8:49" s="6" customFormat="1" ht="20.100000000000001" customHeight="1" x14ac:dyDescent="0.3">
      <c r="H219" s="17"/>
      <c r="I219" s="17"/>
      <c r="J219" s="17"/>
      <c r="K219" s="17"/>
      <c r="L219" s="17"/>
      <c r="M219" s="17"/>
      <c r="N219" s="17"/>
      <c r="O219" s="17"/>
      <c r="P219" s="18"/>
      <c r="Q219" s="17"/>
      <c r="R219" s="17"/>
      <c r="S219" s="18"/>
      <c r="T219" s="18"/>
      <c r="U219" s="17"/>
      <c r="V219" s="17"/>
      <c r="W219" s="17"/>
      <c r="X219" s="17"/>
      <c r="Y219" s="3"/>
      <c r="AE219" s="8"/>
      <c r="AH219" s="210"/>
      <c r="AI219" s="210"/>
      <c r="AJ219" s="210"/>
      <c r="AO219" s="7"/>
      <c r="AP219" s="7"/>
      <c r="AQ219" s="5"/>
      <c r="AR219" s="7"/>
      <c r="AT219" s="5"/>
      <c r="AU219" s="5"/>
      <c r="AV219" s="5"/>
      <c r="AW219" s="5"/>
    </row>
    <row r="220" spans="8:49" s="6" customFormat="1" ht="20.100000000000001" customHeight="1" x14ac:dyDescent="0.3">
      <c r="H220" s="17"/>
      <c r="I220" s="17"/>
      <c r="J220" s="17"/>
      <c r="K220" s="17"/>
      <c r="L220" s="17"/>
      <c r="M220" s="17"/>
      <c r="N220" s="17"/>
      <c r="O220" s="17"/>
      <c r="P220" s="18"/>
      <c r="Q220" s="17"/>
      <c r="R220" s="17"/>
      <c r="S220" s="18"/>
      <c r="T220" s="18"/>
      <c r="U220" s="17"/>
      <c r="V220" s="17"/>
      <c r="W220" s="17"/>
      <c r="X220" s="17"/>
      <c r="Y220" s="3"/>
      <c r="AE220" s="8"/>
      <c r="AH220" s="210"/>
      <c r="AI220" s="210"/>
      <c r="AJ220" s="210"/>
      <c r="AO220" s="7"/>
      <c r="AP220" s="7"/>
      <c r="AQ220" s="5"/>
      <c r="AR220" s="7"/>
      <c r="AT220" s="5"/>
      <c r="AU220" s="5"/>
      <c r="AV220" s="5"/>
      <c r="AW220" s="5"/>
    </row>
    <row r="221" spans="8:49" s="6" customFormat="1" ht="20.100000000000001" customHeight="1" x14ac:dyDescent="0.3">
      <c r="H221" s="17"/>
      <c r="I221" s="17"/>
      <c r="J221" s="17"/>
      <c r="K221" s="17"/>
      <c r="L221" s="17"/>
      <c r="M221" s="17"/>
      <c r="N221" s="17"/>
      <c r="O221" s="17"/>
      <c r="P221" s="18"/>
      <c r="Q221" s="17"/>
      <c r="R221" s="17"/>
      <c r="S221" s="18"/>
      <c r="T221" s="18"/>
      <c r="U221" s="17"/>
      <c r="V221" s="17"/>
      <c r="W221" s="17"/>
      <c r="X221" s="17"/>
      <c r="Y221" s="3"/>
      <c r="AE221" s="8"/>
      <c r="AH221" s="210"/>
      <c r="AI221" s="210"/>
      <c r="AJ221" s="210"/>
      <c r="AO221" s="7"/>
      <c r="AP221" s="7"/>
      <c r="AQ221" s="5"/>
      <c r="AR221" s="7"/>
      <c r="AT221" s="5"/>
      <c r="AU221" s="5"/>
      <c r="AV221" s="5"/>
      <c r="AW221" s="5"/>
    </row>
    <row r="222" spans="8:49" s="6" customFormat="1" ht="20.100000000000001" customHeight="1" x14ac:dyDescent="0.3">
      <c r="H222" s="17"/>
      <c r="I222" s="17"/>
      <c r="J222" s="17"/>
      <c r="K222" s="17"/>
      <c r="L222" s="17"/>
      <c r="M222" s="17"/>
      <c r="N222" s="17"/>
      <c r="O222" s="17"/>
      <c r="P222" s="18"/>
      <c r="Q222" s="17"/>
      <c r="R222" s="17"/>
      <c r="S222" s="18"/>
      <c r="T222" s="18"/>
      <c r="U222" s="17"/>
      <c r="V222" s="17"/>
      <c r="W222" s="17"/>
      <c r="X222" s="17"/>
      <c r="Y222" s="3"/>
      <c r="AE222" s="8"/>
      <c r="AH222" s="210"/>
      <c r="AI222" s="210"/>
      <c r="AJ222" s="210"/>
      <c r="AO222" s="7"/>
      <c r="AP222" s="7"/>
      <c r="AQ222" s="5"/>
      <c r="AR222" s="7"/>
      <c r="AT222" s="5"/>
      <c r="AU222" s="5"/>
      <c r="AV222" s="5"/>
      <c r="AW222" s="5"/>
    </row>
    <row r="223" spans="8:49" s="6" customFormat="1" ht="20.100000000000001" customHeight="1" x14ac:dyDescent="0.3">
      <c r="H223" s="17"/>
      <c r="I223" s="17"/>
      <c r="J223" s="17"/>
      <c r="K223" s="17"/>
      <c r="L223" s="17"/>
      <c r="M223" s="17"/>
      <c r="N223" s="17"/>
      <c r="O223" s="17"/>
      <c r="P223" s="18"/>
      <c r="Q223" s="17"/>
      <c r="R223" s="17"/>
      <c r="S223" s="18"/>
      <c r="T223" s="18"/>
      <c r="U223" s="17"/>
      <c r="V223" s="17"/>
      <c r="W223" s="17"/>
      <c r="X223" s="17"/>
      <c r="Y223" s="3"/>
      <c r="AE223" s="8"/>
      <c r="AH223" s="210"/>
      <c r="AI223" s="210"/>
      <c r="AJ223" s="210"/>
      <c r="AO223" s="7"/>
      <c r="AP223" s="7"/>
      <c r="AQ223" s="5"/>
      <c r="AR223" s="7"/>
      <c r="AT223" s="5"/>
      <c r="AU223" s="5"/>
      <c r="AV223" s="5"/>
      <c r="AW223" s="5"/>
    </row>
    <row r="224" spans="8:49" s="6" customFormat="1" ht="20.100000000000001" customHeight="1" x14ac:dyDescent="0.3">
      <c r="H224" s="17"/>
      <c r="I224" s="17"/>
      <c r="J224" s="17"/>
      <c r="K224" s="17"/>
      <c r="L224" s="17"/>
      <c r="M224" s="17"/>
      <c r="N224" s="17"/>
      <c r="O224" s="17"/>
      <c r="P224" s="18"/>
      <c r="Q224" s="17"/>
      <c r="R224" s="17"/>
      <c r="S224" s="18"/>
      <c r="T224" s="18"/>
      <c r="U224" s="17"/>
      <c r="V224" s="17"/>
      <c r="W224" s="17"/>
      <c r="X224" s="17"/>
      <c r="Y224" s="3"/>
      <c r="AE224" s="8"/>
      <c r="AH224" s="210"/>
      <c r="AI224" s="210"/>
      <c r="AJ224" s="210"/>
      <c r="AO224" s="7"/>
      <c r="AP224" s="7"/>
      <c r="AQ224" s="5"/>
      <c r="AR224" s="7"/>
      <c r="AT224" s="5"/>
      <c r="AU224" s="5"/>
      <c r="AV224" s="5"/>
      <c r="AW224" s="5"/>
    </row>
    <row r="225" spans="8:49" s="6" customFormat="1" ht="20.100000000000001" customHeight="1" x14ac:dyDescent="0.3">
      <c r="H225" s="17"/>
      <c r="I225" s="17"/>
      <c r="J225" s="17"/>
      <c r="K225" s="17"/>
      <c r="L225" s="17"/>
      <c r="M225" s="17"/>
      <c r="N225" s="17"/>
      <c r="O225" s="17"/>
      <c r="P225" s="18"/>
      <c r="Q225" s="17"/>
      <c r="R225" s="17"/>
      <c r="S225" s="18"/>
      <c r="T225" s="18"/>
      <c r="U225" s="17"/>
      <c r="V225" s="17"/>
      <c r="W225" s="17"/>
      <c r="X225" s="17"/>
      <c r="Y225" s="3"/>
      <c r="AE225" s="8"/>
      <c r="AH225" s="210"/>
      <c r="AI225" s="210"/>
      <c r="AJ225" s="210"/>
      <c r="AO225" s="7"/>
      <c r="AP225" s="7"/>
      <c r="AQ225" s="5"/>
      <c r="AR225" s="7"/>
      <c r="AT225" s="5"/>
      <c r="AU225" s="5"/>
      <c r="AV225" s="5"/>
      <c r="AW225" s="5"/>
    </row>
    <row r="226" spans="8:49" s="6" customFormat="1" ht="20.100000000000001" customHeight="1" x14ac:dyDescent="0.3">
      <c r="H226" s="17"/>
      <c r="I226" s="17"/>
      <c r="J226" s="17"/>
      <c r="K226" s="17"/>
      <c r="L226" s="17"/>
      <c r="M226" s="17"/>
      <c r="N226" s="17"/>
      <c r="O226" s="17"/>
      <c r="P226" s="18"/>
      <c r="Q226" s="17"/>
      <c r="R226" s="17"/>
      <c r="S226" s="18"/>
      <c r="T226" s="18"/>
      <c r="U226" s="17"/>
      <c r="V226" s="17"/>
      <c r="W226" s="17"/>
      <c r="X226" s="17"/>
      <c r="Y226" s="3"/>
      <c r="AE226" s="8"/>
      <c r="AH226" s="210"/>
      <c r="AI226" s="210"/>
      <c r="AJ226" s="210"/>
      <c r="AO226" s="7"/>
      <c r="AP226" s="7"/>
      <c r="AQ226" s="5"/>
      <c r="AR226" s="7"/>
      <c r="AT226" s="5"/>
      <c r="AU226" s="5"/>
      <c r="AV226" s="5"/>
      <c r="AW226" s="5"/>
    </row>
    <row r="227" spans="8:49" s="6" customFormat="1" ht="20.100000000000001" customHeight="1" x14ac:dyDescent="0.3">
      <c r="H227" s="17"/>
      <c r="I227" s="17"/>
      <c r="J227" s="17"/>
      <c r="K227" s="17"/>
      <c r="L227" s="17"/>
      <c r="M227" s="17"/>
      <c r="N227" s="17"/>
      <c r="O227" s="17"/>
      <c r="P227" s="18"/>
      <c r="Q227" s="17"/>
      <c r="R227" s="17"/>
      <c r="S227" s="18"/>
      <c r="T227" s="18"/>
      <c r="U227" s="17"/>
      <c r="V227" s="17"/>
      <c r="W227" s="17"/>
      <c r="X227" s="17"/>
      <c r="Y227" s="3"/>
      <c r="AE227" s="8"/>
      <c r="AH227" s="210"/>
      <c r="AI227" s="210"/>
      <c r="AJ227" s="210"/>
      <c r="AO227" s="7"/>
      <c r="AP227" s="7"/>
      <c r="AQ227" s="5"/>
      <c r="AR227" s="7"/>
      <c r="AT227" s="5"/>
      <c r="AU227" s="5"/>
      <c r="AV227" s="5"/>
      <c r="AW227" s="5"/>
    </row>
    <row r="228" spans="8:49" s="6" customFormat="1" ht="20.100000000000001" customHeight="1" x14ac:dyDescent="0.3">
      <c r="H228" s="17"/>
      <c r="I228" s="17"/>
      <c r="J228" s="17"/>
      <c r="K228" s="17"/>
      <c r="L228" s="17"/>
      <c r="M228" s="17"/>
      <c r="N228" s="17"/>
      <c r="O228" s="17"/>
      <c r="P228" s="18"/>
      <c r="Q228" s="17"/>
      <c r="R228" s="17"/>
      <c r="S228" s="18"/>
      <c r="T228" s="18"/>
      <c r="U228" s="17"/>
      <c r="V228" s="17"/>
      <c r="W228" s="17"/>
      <c r="X228" s="17"/>
      <c r="Y228" s="3"/>
      <c r="AE228" s="8"/>
      <c r="AH228" s="210"/>
      <c r="AI228" s="210"/>
      <c r="AJ228" s="210"/>
      <c r="AO228" s="7"/>
      <c r="AP228" s="7"/>
      <c r="AQ228" s="5"/>
      <c r="AR228" s="7"/>
      <c r="AT228" s="5"/>
      <c r="AU228" s="5"/>
      <c r="AV228" s="5"/>
      <c r="AW228" s="5"/>
    </row>
    <row r="229" spans="8:49" s="6" customFormat="1" ht="20.100000000000001" customHeight="1" x14ac:dyDescent="0.3">
      <c r="H229" s="17"/>
      <c r="I229" s="17"/>
      <c r="J229" s="17"/>
      <c r="K229" s="17"/>
      <c r="L229" s="17"/>
      <c r="M229" s="17"/>
      <c r="N229" s="17"/>
      <c r="O229" s="17"/>
      <c r="P229" s="18"/>
      <c r="Q229" s="17"/>
      <c r="R229" s="17"/>
      <c r="S229" s="18"/>
      <c r="T229" s="18"/>
      <c r="U229" s="17"/>
      <c r="V229" s="17"/>
      <c r="W229" s="17"/>
      <c r="X229" s="17"/>
      <c r="Y229" s="3"/>
      <c r="AE229" s="8"/>
      <c r="AH229" s="210"/>
      <c r="AI229" s="210"/>
      <c r="AJ229" s="210"/>
      <c r="AO229" s="7"/>
      <c r="AP229" s="7"/>
      <c r="AQ229" s="5"/>
      <c r="AR229" s="7"/>
      <c r="AT229" s="5"/>
      <c r="AU229" s="5"/>
      <c r="AV229" s="5"/>
      <c r="AW229" s="5"/>
    </row>
    <row r="230" spans="8:49" s="6" customFormat="1" ht="20.100000000000001" customHeight="1" x14ac:dyDescent="0.3">
      <c r="H230" s="17"/>
      <c r="I230" s="17"/>
      <c r="J230" s="17"/>
      <c r="K230" s="17"/>
      <c r="L230" s="17"/>
      <c r="M230" s="17"/>
      <c r="N230" s="17"/>
      <c r="O230" s="17"/>
      <c r="P230" s="18"/>
      <c r="Q230" s="17"/>
      <c r="R230" s="17"/>
      <c r="S230" s="18"/>
      <c r="T230" s="18"/>
      <c r="U230" s="17"/>
      <c r="V230" s="17"/>
      <c r="W230" s="17"/>
      <c r="X230" s="17"/>
      <c r="Y230" s="3"/>
      <c r="AE230" s="8"/>
      <c r="AH230" s="210"/>
      <c r="AI230" s="210"/>
      <c r="AJ230" s="210"/>
      <c r="AO230" s="7"/>
      <c r="AP230" s="7"/>
      <c r="AQ230" s="5"/>
      <c r="AR230" s="7"/>
      <c r="AT230" s="5"/>
      <c r="AU230" s="5"/>
      <c r="AV230" s="5"/>
      <c r="AW230" s="5"/>
    </row>
    <row r="231" spans="8:49" s="6" customFormat="1" ht="20.100000000000001" customHeight="1" x14ac:dyDescent="0.3">
      <c r="H231" s="17"/>
      <c r="I231" s="17"/>
      <c r="J231" s="17"/>
      <c r="K231" s="17"/>
      <c r="L231" s="17"/>
      <c r="M231" s="17"/>
      <c r="N231" s="17"/>
      <c r="O231" s="17"/>
      <c r="P231" s="18"/>
      <c r="Q231" s="17"/>
      <c r="R231" s="17"/>
      <c r="S231" s="18"/>
      <c r="T231" s="18"/>
      <c r="U231" s="17"/>
      <c r="V231" s="17"/>
      <c r="W231" s="17"/>
      <c r="X231" s="17"/>
      <c r="Y231" s="3"/>
      <c r="AE231" s="8"/>
      <c r="AH231" s="210"/>
      <c r="AI231" s="210"/>
      <c r="AJ231" s="210"/>
      <c r="AO231" s="7"/>
      <c r="AP231" s="7"/>
      <c r="AQ231" s="5"/>
      <c r="AR231" s="7"/>
      <c r="AT231" s="5"/>
      <c r="AU231" s="5"/>
      <c r="AV231" s="5"/>
      <c r="AW231" s="5"/>
    </row>
    <row r="232" spans="8:49" s="6" customFormat="1" ht="20.100000000000001" customHeight="1" x14ac:dyDescent="0.3">
      <c r="H232" s="17"/>
      <c r="I232" s="17"/>
      <c r="J232" s="17"/>
      <c r="K232" s="17"/>
      <c r="L232" s="17"/>
      <c r="M232" s="17"/>
      <c r="N232" s="17"/>
      <c r="O232" s="17"/>
      <c r="P232" s="18"/>
      <c r="Q232" s="17"/>
      <c r="R232" s="17"/>
      <c r="S232" s="18"/>
      <c r="T232" s="18"/>
      <c r="U232" s="17"/>
      <c r="V232" s="17"/>
      <c r="W232" s="17"/>
      <c r="X232" s="17"/>
      <c r="Y232" s="3"/>
      <c r="AE232" s="8"/>
      <c r="AH232" s="210"/>
      <c r="AI232" s="210"/>
      <c r="AJ232" s="210"/>
      <c r="AO232" s="7"/>
      <c r="AP232" s="7"/>
      <c r="AQ232" s="5"/>
      <c r="AR232" s="7"/>
      <c r="AT232" s="5"/>
      <c r="AU232" s="5"/>
      <c r="AV232" s="5"/>
      <c r="AW232" s="5"/>
    </row>
    <row r="233" spans="8:49" s="6" customFormat="1" ht="20.100000000000001" customHeight="1" x14ac:dyDescent="0.3">
      <c r="H233" s="17"/>
      <c r="I233" s="17"/>
      <c r="J233" s="17"/>
      <c r="K233" s="17"/>
      <c r="L233" s="17"/>
      <c r="M233" s="17"/>
      <c r="N233" s="17"/>
      <c r="O233" s="17"/>
      <c r="P233" s="18"/>
      <c r="Q233" s="17"/>
      <c r="R233" s="17"/>
      <c r="S233" s="18"/>
      <c r="T233" s="18"/>
      <c r="U233" s="17"/>
      <c r="V233" s="17"/>
      <c r="W233" s="17"/>
      <c r="X233" s="17"/>
      <c r="Y233" s="3"/>
      <c r="AE233" s="8"/>
      <c r="AH233" s="210"/>
      <c r="AI233" s="210"/>
      <c r="AJ233" s="210"/>
      <c r="AO233" s="7"/>
      <c r="AP233" s="7"/>
      <c r="AQ233" s="5"/>
      <c r="AR233" s="7"/>
      <c r="AT233" s="5"/>
      <c r="AU233" s="5"/>
      <c r="AV233" s="5"/>
      <c r="AW233" s="5"/>
    </row>
    <row r="234" spans="8:49" s="6" customFormat="1" ht="20.100000000000001" customHeight="1" x14ac:dyDescent="0.3">
      <c r="H234" s="17"/>
      <c r="I234" s="17"/>
      <c r="J234" s="17"/>
      <c r="K234" s="17"/>
      <c r="L234" s="17"/>
      <c r="M234" s="17"/>
      <c r="N234" s="17"/>
      <c r="O234" s="17"/>
      <c r="P234" s="18"/>
      <c r="Q234" s="17"/>
      <c r="R234" s="17"/>
      <c r="S234" s="18"/>
      <c r="T234" s="18"/>
      <c r="U234" s="17"/>
      <c r="V234" s="17"/>
      <c r="W234" s="17"/>
      <c r="X234" s="17"/>
      <c r="Y234" s="3"/>
      <c r="AE234" s="8"/>
      <c r="AH234" s="210"/>
      <c r="AI234" s="210"/>
      <c r="AJ234" s="210"/>
      <c r="AO234" s="7"/>
      <c r="AP234" s="7"/>
      <c r="AQ234" s="5"/>
      <c r="AR234" s="7"/>
      <c r="AT234" s="5"/>
      <c r="AU234" s="5"/>
      <c r="AV234" s="5"/>
      <c r="AW234" s="5"/>
    </row>
    <row r="235" spans="8:49" s="6" customFormat="1" ht="20.100000000000001" customHeight="1" x14ac:dyDescent="0.3">
      <c r="H235" s="17"/>
      <c r="I235" s="17"/>
      <c r="J235" s="17"/>
      <c r="K235" s="17"/>
      <c r="L235" s="17"/>
      <c r="M235" s="17"/>
      <c r="N235" s="17"/>
      <c r="O235" s="17"/>
      <c r="P235" s="18"/>
      <c r="Q235" s="17"/>
      <c r="R235" s="17"/>
      <c r="S235" s="18"/>
      <c r="T235" s="18"/>
      <c r="U235" s="17"/>
      <c r="V235" s="17"/>
      <c r="W235" s="17"/>
      <c r="X235" s="17"/>
      <c r="Y235" s="3"/>
      <c r="AE235" s="8"/>
      <c r="AH235" s="210"/>
      <c r="AI235" s="210"/>
      <c r="AJ235" s="210"/>
      <c r="AO235" s="7"/>
      <c r="AP235" s="7"/>
      <c r="AQ235" s="5"/>
      <c r="AR235" s="7"/>
      <c r="AT235" s="5"/>
      <c r="AU235" s="5"/>
      <c r="AV235" s="5"/>
      <c r="AW235" s="5"/>
    </row>
    <row r="236" spans="8:49" s="6" customFormat="1" ht="20.100000000000001" customHeight="1" x14ac:dyDescent="0.3">
      <c r="H236" s="17"/>
      <c r="I236" s="17"/>
      <c r="J236" s="17"/>
      <c r="K236" s="17"/>
      <c r="L236" s="17"/>
      <c r="M236" s="17"/>
      <c r="N236" s="17"/>
      <c r="O236" s="17"/>
      <c r="P236" s="18"/>
      <c r="Q236" s="17"/>
      <c r="R236" s="17"/>
      <c r="S236" s="18"/>
      <c r="T236" s="18"/>
      <c r="U236" s="17"/>
      <c r="V236" s="17"/>
      <c r="W236" s="17"/>
      <c r="X236" s="17"/>
      <c r="Y236" s="3"/>
      <c r="AE236" s="8"/>
      <c r="AH236" s="210"/>
      <c r="AI236" s="210"/>
      <c r="AJ236" s="210"/>
      <c r="AO236" s="7"/>
      <c r="AP236" s="7"/>
      <c r="AQ236" s="5"/>
      <c r="AR236" s="7"/>
      <c r="AT236" s="5"/>
      <c r="AU236" s="5"/>
      <c r="AV236" s="5"/>
      <c r="AW236" s="5"/>
    </row>
    <row r="237" spans="8:49" s="6" customFormat="1" ht="20.100000000000001" customHeight="1" x14ac:dyDescent="0.3">
      <c r="H237" s="17"/>
      <c r="I237" s="17"/>
      <c r="J237" s="17"/>
      <c r="K237" s="17"/>
      <c r="L237" s="17"/>
      <c r="M237" s="17"/>
      <c r="N237" s="17"/>
      <c r="O237" s="17"/>
      <c r="P237" s="18"/>
      <c r="Q237" s="17"/>
      <c r="R237" s="17"/>
      <c r="S237" s="18"/>
      <c r="T237" s="18"/>
      <c r="U237" s="17"/>
      <c r="V237" s="17"/>
      <c r="W237" s="17"/>
      <c r="X237" s="17"/>
      <c r="Y237" s="3"/>
      <c r="AE237" s="8"/>
      <c r="AH237" s="210"/>
      <c r="AI237" s="210"/>
      <c r="AJ237" s="210"/>
      <c r="AO237" s="7"/>
      <c r="AP237" s="7"/>
      <c r="AQ237" s="5"/>
      <c r="AR237" s="7"/>
      <c r="AT237" s="5"/>
      <c r="AU237" s="5"/>
      <c r="AV237" s="5"/>
      <c r="AW237" s="5"/>
    </row>
    <row r="238" spans="8:49" s="6" customFormat="1" ht="20.100000000000001" customHeight="1" x14ac:dyDescent="0.3">
      <c r="H238" s="17"/>
      <c r="I238" s="17"/>
      <c r="J238" s="17"/>
      <c r="K238" s="17"/>
      <c r="L238" s="17"/>
      <c r="M238" s="17"/>
      <c r="N238" s="17"/>
      <c r="O238" s="17"/>
      <c r="P238" s="18"/>
      <c r="Q238" s="17"/>
      <c r="R238" s="17"/>
      <c r="S238" s="18"/>
      <c r="T238" s="18"/>
      <c r="U238" s="17"/>
      <c r="V238" s="17"/>
      <c r="W238" s="17"/>
      <c r="X238" s="17"/>
      <c r="Y238" s="3"/>
      <c r="AE238" s="8"/>
      <c r="AH238" s="210"/>
      <c r="AI238" s="210"/>
      <c r="AJ238" s="210"/>
      <c r="AO238" s="7"/>
      <c r="AP238" s="7"/>
      <c r="AQ238" s="5"/>
      <c r="AR238" s="7"/>
      <c r="AT238" s="5"/>
      <c r="AU238" s="5"/>
      <c r="AV238" s="5"/>
      <c r="AW238" s="5"/>
    </row>
    <row r="239" spans="8:49" s="6" customFormat="1" ht="20.100000000000001" customHeight="1" x14ac:dyDescent="0.3">
      <c r="H239" s="17"/>
      <c r="I239" s="17"/>
      <c r="J239" s="17"/>
      <c r="K239" s="17"/>
      <c r="L239" s="17"/>
      <c r="M239" s="17"/>
      <c r="N239" s="17"/>
      <c r="O239" s="17"/>
      <c r="P239" s="18"/>
      <c r="Q239" s="17"/>
      <c r="R239" s="17"/>
      <c r="S239" s="18"/>
      <c r="T239" s="18"/>
      <c r="U239" s="17"/>
      <c r="V239" s="17"/>
      <c r="W239" s="17"/>
      <c r="X239" s="17"/>
      <c r="Y239" s="3"/>
      <c r="AE239" s="8"/>
      <c r="AH239" s="210"/>
      <c r="AI239" s="210"/>
      <c r="AJ239" s="210"/>
      <c r="AO239" s="7"/>
      <c r="AP239" s="7"/>
      <c r="AQ239" s="5"/>
      <c r="AR239" s="7"/>
      <c r="AT239" s="5"/>
      <c r="AU239" s="5"/>
      <c r="AV239" s="5"/>
      <c r="AW239" s="5"/>
    </row>
    <row r="240" spans="8:49" s="6" customFormat="1" ht="20.100000000000001" customHeight="1" x14ac:dyDescent="0.3">
      <c r="H240" s="17"/>
      <c r="I240" s="17"/>
      <c r="J240" s="17"/>
      <c r="K240" s="17"/>
      <c r="L240" s="17"/>
      <c r="M240" s="17"/>
      <c r="N240" s="17"/>
      <c r="O240" s="17"/>
      <c r="P240" s="18"/>
      <c r="Q240" s="17"/>
      <c r="R240" s="17"/>
      <c r="S240" s="18"/>
      <c r="T240" s="18"/>
      <c r="U240" s="17"/>
      <c r="V240" s="17"/>
      <c r="W240" s="17"/>
      <c r="X240" s="17"/>
      <c r="Y240" s="3"/>
      <c r="AE240" s="8"/>
      <c r="AH240" s="210"/>
      <c r="AI240" s="210"/>
      <c r="AJ240" s="210"/>
      <c r="AO240" s="7"/>
      <c r="AP240" s="7"/>
      <c r="AQ240" s="5"/>
      <c r="AR240" s="7"/>
      <c r="AT240" s="5"/>
      <c r="AU240" s="5"/>
      <c r="AV240" s="5"/>
      <c r="AW240" s="5"/>
    </row>
    <row r="241" spans="8:49" s="6" customFormat="1" ht="20.100000000000001" customHeight="1" x14ac:dyDescent="0.3">
      <c r="H241" s="17"/>
      <c r="I241" s="17"/>
      <c r="J241" s="17"/>
      <c r="K241" s="17"/>
      <c r="L241" s="17"/>
      <c r="M241" s="17"/>
      <c r="N241" s="17"/>
      <c r="O241" s="17"/>
      <c r="P241" s="18"/>
      <c r="Q241" s="17"/>
      <c r="R241" s="17"/>
      <c r="S241" s="18"/>
      <c r="T241" s="18"/>
      <c r="U241" s="17"/>
      <c r="V241" s="17"/>
      <c r="W241" s="17"/>
      <c r="X241" s="17"/>
      <c r="Y241" s="3"/>
      <c r="AE241" s="8"/>
      <c r="AH241" s="210"/>
      <c r="AI241" s="210"/>
      <c r="AJ241" s="210"/>
      <c r="AO241" s="7"/>
      <c r="AP241" s="7"/>
      <c r="AQ241" s="5"/>
      <c r="AR241" s="7"/>
      <c r="AT241" s="5"/>
      <c r="AU241" s="5"/>
      <c r="AV241" s="5"/>
      <c r="AW241" s="5"/>
    </row>
    <row r="242" spans="8:49" s="6" customFormat="1" ht="20.100000000000001" customHeight="1" x14ac:dyDescent="0.3">
      <c r="H242" s="17"/>
      <c r="I242" s="17"/>
      <c r="J242" s="17"/>
      <c r="K242" s="17"/>
      <c r="L242" s="17"/>
      <c r="M242" s="17"/>
      <c r="N242" s="17"/>
      <c r="O242" s="17"/>
      <c r="P242" s="18"/>
      <c r="Q242" s="17"/>
      <c r="R242" s="17"/>
      <c r="S242" s="18"/>
      <c r="T242" s="18"/>
      <c r="U242" s="17"/>
      <c r="V242" s="17"/>
      <c r="W242" s="17"/>
      <c r="X242" s="17"/>
      <c r="Y242" s="3"/>
      <c r="AE242" s="8"/>
      <c r="AH242" s="210"/>
      <c r="AI242" s="210"/>
      <c r="AJ242" s="210"/>
      <c r="AO242" s="7"/>
      <c r="AP242" s="7"/>
      <c r="AQ242" s="5"/>
      <c r="AR242" s="7"/>
      <c r="AT242" s="5"/>
      <c r="AU242" s="5"/>
      <c r="AV242" s="5"/>
      <c r="AW242" s="5"/>
    </row>
    <row r="243" spans="8:49" s="6" customFormat="1" ht="20.100000000000001" customHeight="1" x14ac:dyDescent="0.3">
      <c r="H243" s="17"/>
      <c r="I243" s="17"/>
      <c r="J243" s="17"/>
      <c r="K243" s="17"/>
      <c r="L243" s="17"/>
      <c r="M243" s="17"/>
      <c r="N243" s="17"/>
      <c r="O243" s="17"/>
      <c r="P243" s="18"/>
      <c r="Q243" s="17"/>
      <c r="R243" s="17"/>
      <c r="S243" s="18"/>
      <c r="T243" s="18"/>
      <c r="U243" s="17"/>
      <c r="V243" s="17"/>
      <c r="W243" s="17"/>
      <c r="X243" s="17"/>
      <c r="Y243" s="3"/>
      <c r="AE243" s="8"/>
      <c r="AH243" s="210"/>
      <c r="AI243" s="210"/>
      <c r="AJ243" s="210"/>
      <c r="AO243" s="7"/>
      <c r="AP243" s="7"/>
      <c r="AQ243" s="5"/>
      <c r="AR243" s="7"/>
      <c r="AT243" s="5"/>
      <c r="AU243" s="5"/>
      <c r="AV243" s="5"/>
      <c r="AW243" s="5"/>
    </row>
    <row r="244" spans="8:49" s="6" customFormat="1" ht="20.100000000000001" customHeight="1" x14ac:dyDescent="0.3">
      <c r="H244" s="17"/>
      <c r="I244" s="17"/>
      <c r="J244" s="17"/>
      <c r="K244" s="17"/>
      <c r="L244" s="17"/>
      <c r="M244" s="17"/>
      <c r="N244" s="17"/>
      <c r="O244" s="17"/>
      <c r="P244" s="18"/>
      <c r="Q244" s="17"/>
      <c r="R244" s="17"/>
      <c r="S244" s="18"/>
      <c r="T244" s="18"/>
      <c r="U244" s="17"/>
      <c r="V244" s="17"/>
      <c r="W244" s="17"/>
      <c r="X244" s="17"/>
      <c r="Y244" s="3"/>
      <c r="AE244" s="8"/>
      <c r="AH244" s="210"/>
      <c r="AI244" s="210"/>
      <c r="AJ244" s="210"/>
      <c r="AO244" s="7"/>
      <c r="AP244" s="7"/>
      <c r="AQ244" s="5"/>
      <c r="AR244" s="7"/>
      <c r="AT244" s="5"/>
      <c r="AU244" s="5"/>
      <c r="AV244" s="5"/>
      <c r="AW244" s="5"/>
    </row>
    <row r="245" spans="8:49" s="6" customFormat="1" ht="20.100000000000001" customHeight="1" x14ac:dyDescent="0.3">
      <c r="H245" s="17"/>
      <c r="I245" s="17"/>
      <c r="J245" s="17"/>
      <c r="K245" s="17"/>
      <c r="L245" s="17"/>
      <c r="M245" s="17"/>
      <c r="N245" s="17"/>
      <c r="O245" s="17"/>
      <c r="P245" s="18"/>
      <c r="Q245" s="17"/>
      <c r="R245" s="17"/>
      <c r="S245" s="18"/>
      <c r="T245" s="18"/>
      <c r="U245" s="17"/>
      <c r="V245" s="17"/>
      <c r="W245" s="17"/>
      <c r="X245" s="17"/>
      <c r="Y245" s="3"/>
      <c r="AE245" s="8"/>
      <c r="AH245" s="210"/>
      <c r="AI245" s="210"/>
      <c r="AJ245" s="210"/>
      <c r="AO245" s="7"/>
      <c r="AP245" s="7"/>
      <c r="AQ245" s="5"/>
      <c r="AR245" s="7"/>
      <c r="AT245" s="5"/>
      <c r="AU245" s="5"/>
      <c r="AV245" s="5"/>
      <c r="AW245" s="5"/>
    </row>
    <row r="246" spans="8:49" s="6" customFormat="1" ht="20.100000000000001" customHeight="1" x14ac:dyDescent="0.3">
      <c r="H246" s="17"/>
      <c r="I246" s="17"/>
      <c r="J246" s="17"/>
      <c r="K246" s="17"/>
      <c r="L246" s="17"/>
      <c r="M246" s="17"/>
      <c r="N246" s="17"/>
      <c r="O246" s="17"/>
      <c r="P246" s="18"/>
      <c r="Q246" s="17"/>
      <c r="R246" s="17"/>
      <c r="S246" s="18"/>
      <c r="T246" s="18"/>
      <c r="U246" s="17"/>
      <c r="V246" s="17"/>
      <c r="W246" s="17"/>
      <c r="X246" s="17"/>
      <c r="Y246" s="3"/>
      <c r="AE246" s="8"/>
      <c r="AH246" s="210"/>
      <c r="AI246" s="210"/>
      <c r="AJ246" s="210"/>
      <c r="AO246" s="7"/>
      <c r="AP246" s="7"/>
      <c r="AQ246" s="5"/>
      <c r="AR246" s="7"/>
      <c r="AT246" s="5"/>
      <c r="AU246" s="5"/>
      <c r="AV246" s="5"/>
      <c r="AW246" s="5"/>
    </row>
    <row r="247" spans="8:49" s="6" customFormat="1" ht="20.100000000000001" customHeight="1" x14ac:dyDescent="0.3">
      <c r="H247" s="17"/>
      <c r="I247" s="17"/>
      <c r="J247" s="17"/>
      <c r="K247" s="17"/>
      <c r="L247" s="17"/>
      <c r="M247" s="17"/>
      <c r="N247" s="17"/>
      <c r="O247" s="17"/>
      <c r="P247" s="18"/>
      <c r="Q247" s="17"/>
      <c r="R247" s="17"/>
      <c r="S247" s="18"/>
      <c r="T247" s="18"/>
      <c r="U247" s="17"/>
      <c r="V247" s="17"/>
      <c r="W247" s="17"/>
      <c r="X247" s="17"/>
      <c r="Y247" s="3"/>
      <c r="AE247" s="8"/>
      <c r="AH247" s="210"/>
      <c r="AI247" s="210"/>
      <c r="AJ247" s="210"/>
      <c r="AO247" s="7"/>
      <c r="AP247" s="7"/>
      <c r="AQ247" s="5"/>
      <c r="AR247" s="7"/>
      <c r="AT247" s="5"/>
      <c r="AU247" s="5"/>
      <c r="AV247" s="5"/>
      <c r="AW247" s="5"/>
    </row>
    <row r="248" spans="8:49" s="6" customFormat="1" ht="20.100000000000001" customHeight="1" x14ac:dyDescent="0.3">
      <c r="H248" s="17"/>
      <c r="I248" s="17"/>
      <c r="J248" s="17"/>
      <c r="K248" s="17"/>
      <c r="L248" s="17"/>
      <c r="M248" s="17"/>
      <c r="N248" s="17"/>
      <c r="O248" s="17"/>
      <c r="P248" s="18"/>
      <c r="Q248" s="17"/>
      <c r="R248" s="17"/>
      <c r="S248" s="18"/>
      <c r="T248" s="18"/>
      <c r="U248" s="17"/>
      <c r="V248" s="17"/>
      <c r="W248" s="17"/>
      <c r="X248" s="17"/>
      <c r="Y248" s="3"/>
      <c r="AE248" s="8"/>
      <c r="AH248" s="210"/>
      <c r="AI248" s="210"/>
      <c r="AJ248" s="210"/>
      <c r="AO248" s="7"/>
      <c r="AP248" s="7"/>
      <c r="AQ248" s="5"/>
      <c r="AR248" s="7"/>
      <c r="AT248" s="5"/>
      <c r="AU248" s="5"/>
      <c r="AV248" s="5"/>
      <c r="AW248" s="5"/>
    </row>
    <row r="249" spans="8:49" s="6" customFormat="1" ht="20.100000000000001" customHeight="1" x14ac:dyDescent="0.3">
      <c r="H249" s="17"/>
      <c r="I249" s="17"/>
      <c r="J249" s="17"/>
      <c r="K249" s="17"/>
      <c r="L249" s="17"/>
      <c r="M249" s="17"/>
      <c r="N249" s="17"/>
      <c r="O249" s="17"/>
      <c r="P249" s="18"/>
      <c r="Q249" s="17"/>
      <c r="R249" s="17"/>
      <c r="S249" s="18"/>
      <c r="T249" s="18"/>
      <c r="U249" s="17"/>
      <c r="V249" s="17"/>
      <c r="W249" s="17"/>
      <c r="X249" s="17"/>
      <c r="Y249" s="3"/>
      <c r="AE249" s="8"/>
      <c r="AH249" s="210"/>
      <c r="AI249" s="210"/>
      <c r="AJ249" s="210"/>
      <c r="AO249" s="7"/>
      <c r="AP249" s="7"/>
      <c r="AQ249" s="5"/>
      <c r="AR249" s="7"/>
      <c r="AT249" s="5"/>
      <c r="AU249" s="5"/>
      <c r="AV249" s="5"/>
      <c r="AW249" s="5"/>
    </row>
    <row r="250" spans="8:49" s="6" customFormat="1" ht="20.100000000000001" customHeight="1" x14ac:dyDescent="0.3">
      <c r="H250" s="17"/>
      <c r="I250" s="17"/>
      <c r="J250" s="17"/>
      <c r="K250" s="17"/>
      <c r="L250" s="17"/>
      <c r="M250" s="17"/>
      <c r="N250" s="17"/>
      <c r="O250" s="17"/>
      <c r="P250" s="18"/>
      <c r="Q250" s="17"/>
      <c r="R250" s="17"/>
      <c r="S250" s="18"/>
      <c r="T250" s="18"/>
      <c r="U250" s="17"/>
      <c r="V250" s="17"/>
      <c r="W250" s="17"/>
      <c r="X250" s="17"/>
      <c r="Y250" s="3"/>
      <c r="AE250" s="8"/>
      <c r="AH250" s="210"/>
      <c r="AI250" s="210"/>
      <c r="AJ250" s="210"/>
      <c r="AO250" s="7"/>
      <c r="AP250" s="7"/>
      <c r="AQ250" s="5"/>
      <c r="AR250" s="7"/>
      <c r="AT250" s="5"/>
      <c r="AU250" s="5"/>
      <c r="AV250" s="5"/>
      <c r="AW250" s="5"/>
    </row>
    <row r="251" spans="8:49" s="6" customFormat="1" ht="20.100000000000001" customHeight="1" x14ac:dyDescent="0.3">
      <c r="H251" s="17"/>
      <c r="I251" s="17"/>
      <c r="J251" s="17"/>
      <c r="K251" s="17"/>
      <c r="L251" s="17"/>
      <c r="M251" s="17"/>
      <c r="N251" s="17"/>
      <c r="O251" s="17"/>
      <c r="P251" s="18"/>
      <c r="Q251" s="17"/>
      <c r="R251" s="17"/>
      <c r="S251" s="18"/>
      <c r="T251" s="18"/>
      <c r="U251" s="17"/>
      <c r="V251" s="17"/>
      <c r="W251" s="17"/>
      <c r="X251" s="17"/>
      <c r="Y251" s="3"/>
      <c r="AE251" s="8"/>
      <c r="AH251" s="210"/>
      <c r="AI251" s="210"/>
      <c r="AJ251" s="210"/>
      <c r="AO251" s="7"/>
      <c r="AP251" s="7"/>
      <c r="AQ251" s="5"/>
      <c r="AR251" s="7"/>
      <c r="AT251" s="5"/>
      <c r="AU251" s="5"/>
      <c r="AV251" s="5"/>
      <c r="AW251" s="5"/>
    </row>
    <row r="252" spans="8:49" s="6" customFormat="1" ht="20.100000000000001" customHeight="1" x14ac:dyDescent="0.3">
      <c r="H252" s="17"/>
      <c r="I252" s="17"/>
      <c r="J252" s="17"/>
      <c r="K252" s="17"/>
      <c r="L252" s="17"/>
      <c r="M252" s="17"/>
      <c r="N252" s="17"/>
      <c r="O252" s="17"/>
      <c r="P252" s="18"/>
      <c r="Q252" s="17"/>
      <c r="R252" s="17"/>
      <c r="S252" s="18"/>
      <c r="T252" s="18"/>
      <c r="U252" s="17"/>
      <c r="V252" s="17"/>
      <c r="W252" s="17"/>
      <c r="X252" s="17"/>
      <c r="Y252" s="3"/>
      <c r="AE252" s="8"/>
      <c r="AH252" s="210"/>
      <c r="AI252" s="210"/>
      <c r="AJ252" s="210"/>
      <c r="AO252" s="7"/>
      <c r="AP252" s="7"/>
      <c r="AQ252" s="5"/>
      <c r="AR252" s="7"/>
      <c r="AT252" s="5"/>
      <c r="AU252" s="5"/>
      <c r="AV252" s="5"/>
      <c r="AW252" s="5"/>
    </row>
    <row r="253" spans="8:49" s="6" customFormat="1" ht="20.100000000000001" customHeight="1" x14ac:dyDescent="0.3">
      <c r="H253" s="17"/>
      <c r="I253" s="17"/>
      <c r="J253" s="17"/>
      <c r="K253" s="17"/>
      <c r="L253" s="17"/>
      <c r="M253" s="17"/>
      <c r="N253" s="17"/>
      <c r="O253" s="17"/>
      <c r="P253" s="18"/>
      <c r="Q253" s="17"/>
      <c r="R253" s="17"/>
      <c r="S253" s="18"/>
      <c r="T253" s="18"/>
      <c r="U253" s="17"/>
      <c r="V253" s="17"/>
      <c r="W253" s="17"/>
      <c r="X253" s="17"/>
      <c r="Y253" s="3"/>
      <c r="AE253" s="8"/>
      <c r="AH253" s="210"/>
      <c r="AI253" s="210"/>
      <c r="AJ253" s="210"/>
      <c r="AO253" s="7"/>
      <c r="AP253" s="7"/>
      <c r="AQ253" s="5"/>
      <c r="AR253" s="7"/>
      <c r="AT253" s="5"/>
      <c r="AU253" s="5"/>
      <c r="AV253" s="5"/>
      <c r="AW253" s="5"/>
    </row>
    <row r="254" spans="8:49" s="6" customFormat="1" ht="20.100000000000001" customHeight="1" x14ac:dyDescent="0.3">
      <c r="H254" s="17"/>
      <c r="I254" s="17"/>
      <c r="J254" s="17"/>
      <c r="K254" s="17"/>
      <c r="L254" s="17"/>
      <c r="M254" s="17"/>
      <c r="N254" s="17"/>
      <c r="O254" s="17"/>
      <c r="P254" s="18"/>
      <c r="Q254" s="17"/>
      <c r="R254" s="17"/>
      <c r="S254" s="18"/>
      <c r="T254" s="18"/>
      <c r="U254" s="17"/>
      <c r="V254" s="17"/>
      <c r="W254" s="17"/>
      <c r="X254" s="17"/>
      <c r="Y254" s="3"/>
      <c r="AE254" s="8"/>
      <c r="AH254" s="210"/>
      <c r="AI254" s="210"/>
      <c r="AJ254" s="210"/>
      <c r="AO254" s="7"/>
      <c r="AP254" s="7"/>
      <c r="AQ254" s="5"/>
      <c r="AR254" s="7"/>
      <c r="AT254" s="5"/>
      <c r="AU254" s="5"/>
      <c r="AV254" s="5"/>
      <c r="AW254" s="5"/>
    </row>
    <row r="255" spans="8:49" s="6" customFormat="1" ht="20.100000000000001" customHeight="1" x14ac:dyDescent="0.3">
      <c r="H255" s="17"/>
      <c r="I255" s="17"/>
      <c r="J255" s="17"/>
      <c r="K255" s="17"/>
      <c r="L255" s="17"/>
      <c r="M255" s="17"/>
      <c r="N255" s="17"/>
      <c r="O255" s="17"/>
      <c r="P255" s="18"/>
      <c r="Q255" s="17"/>
      <c r="R255" s="17"/>
      <c r="S255" s="18"/>
      <c r="T255" s="18"/>
      <c r="U255" s="17"/>
      <c r="V255" s="17"/>
      <c r="W255" s="17"/>
      <c r="X255" s="17"/>
      <c r="Y255" s="3"/>
      <c r="AE255" s="8"/>
      <c r="AH255" s="210"/>
      <c r="AI255" s="210"/>
      <c r="AJ255" s="210"/>
      <c r="AO255" s="7"/>
      <c r="AP255" s="7"/>
      <c r="AQ255" s="5"/>
      <c r="AR255" s="7"/>
      <c r="AT255" s="5"/>
      <c r="AU255" s="5"/>
      <c r="AV255" s="5"/>
      <c r="AW255" s="5"/>
    </row>
    <row r="256" spans="8:49" s="6" customFormat="1" ht="20.100000000000001" customHeight="1" x14ac:dyDescent="0.3">
      <c r="H256" s="17"/>
      <c r="I256" s="17"/>
      <c r="J256" s="17"/>
      <c r="K256" s="17"/>
      <c r="L256" s="17"/>
      <c r="M256" s="17"/>
      <c r="N256" s="17"/>
      <c r="O256" s="17"/>
      <c r="P256" s="18"/>
      <c r="Q256" s="17"/>
      <c r="R256" s="17"/>
      <c r="S256" s="18"/>
      <c r="T256" s="18"/>
      <c r="U256" s="17"/>
      <c r="V256" s="17"/>
      <c r="W256" s="17"/>
      <c r="X256" s="17"/>
      <c r="Y256" s="3"/>
      <c r="AE256" s="8"/>
      <c r="AH256" s="210"/>
      <c r="AI256" s="210"/>
      <c r="AJ256" s="210"/>
      <c r="AO256" s="7"/>
      <c r="AP256" s="7"/>
      <c r="AQ256" s="5"/>
      <c r="AR256" s="7"/>
      <c r="AT256" s="5"/>
      <c r="AU256" s="5"/>
      <c r="AV256" s="5"/>
      <c r="AW256" s="5"/>
    </row>
    <row r="257" spans="8:49" s="6" customFormat="1" ht="20.100000000000001" customHeight="1" x14ac:dyDescent="0.3">
      <c r="H257" s="17"/>
      <c r="I257" s="17"/>
      <c r="J257" s="17"/>
      <c r="K257" s="17"/>
      <c r="L257" s="17"/>
      <c r="M257" s="17"/>
      <c r="N257" s="17"/>
      <c r="O257" s="17"/>
      <c r="P257" s="18"/>
      <c r="Q257" s="17"/>
      <c r="R257" s="17"/>
      <c r="S257" s="18"/>
      <c r="T257" s="18"/>
      <c r="U257" s="17"/>
      <c r="V257" s="17"/>
      <c r="W257" s="17"/>
      <c r="X257" s="17"/>
      <c r="Y257" s="3"/>
      <c r="AE257" s="8"/>
      <c r="AH257" s="210"/>
      <c r="AI257" s="210"/>
      <c r="AJ257" s="210"/>
      <c r="AO257" s="7"/>
      <c r="AP257" s="7"/>
      <c r="AQ257" s="5"/>
      <c r="AR257" s="7"/>
      <c r="AT257" s="5"/>
      <c r="AU257" s="5"/>
      <c r="AV257" s="5"/>
      <c r="AW257" s="5"/>
    </row>
    <row r="258" spans="8:49" s="6" customFormat="1" ht="20.100000000000001" customHeight="1" x14ac:dyDescent="0.3">
      <c r="H258" s="17"/>
      <c r="I258" s="17"/>
      <c r="J258" s="17"/>
      <c r="K258" s="17"/>
      <c r="L258" s="17"/>
      <c r="M258" s="17"/>
      <c r="N258" s="17"/>
      <c r="O258" s="17"/>
      <c r="P258" s="18"/>
      <c r="Q258" s="17"/>
      <c r="R258" s="17"/>
      <c r="S258" s="18"/>
      <c r="T258" s="18"/>
      <c r="U258" s="17"/>
      <c r="V258" s="17"/>
      <c r="W258" s="17"/>
      <c r="X258" s="17"/>
      <c r="Y258" s="3"/>
      <c r="AE258" s="8"/>
      <c r="AH258" s="210"/>
      <c r="AI258" s="210"/>
      <c r="AJ258" s="210"/>
      <c r="AO258" s="7"/>
      <c r="AP258" s="7"/>
      <c r="AQ258" s="5"/>
      <c r="AR258" s="7"/>
      <c r="AT258" s="5"/>
      <c r="AU258" s="5"/>
      <c r="AV258" s="5"/>
      <c r="AW258" s="5"/>
    </row>
    <row r="259" spans="8:49" s="6" customFormat="1" ht="20.100000000000001" customHeight="1" x14ac:dyDescent="0.3">
      <c r="H259" s="17"/>
      <c r="I259" s="17"/>
      <c r="J259" s="17"/>
      <c r="K259" s="17"/>
      <c r="L259" s="17"/>
      <c r="M259" s="17"/>
      <c r="N259" s="17"/>
      <c r="O259" s="17"/>
      <c r="P259" s="18"/>
      <c r="Q259" s="17"/>
      <c r="R259" s="17"/>
      <c r="S259" s="18"/>
      <c r="T259" s="18"/>
      <c r="U259" s="17"/>
      <c r="V259" s="17"/>
      <c r="W259" s="17"/>
      <c r="X259" s="17"/>
      <c r="Y259" s="3"/>
      <c r="AE259" s="8"/>
      <c r="AH259" s="210"/>
      <c r="AI259" s="210"/>
      <c r="AJ259" s="210"/>
      <c r="AO259" s="7"/>
      <c r="AP259" s="7"/>
      <c r="AQ259" s="5"/>
      <c r="AR259" s="7"/>
      <c r="AT259" s="5"/>
      <c r="AU259" s="5"/>
      <c r="AV259" s="5"/>
      <c r="AW259" s="5"/>
    </row>
    <row r="260" spans="8:49" s="6" customFormat="1" ht="20.100000000000001" customHeight="1" x14ac:dyDescent="0.3">
      <c r="H260" s="17"/>
      <c r="I260" s="17"/>
      <c r="J260" s="17"/>
      <c r="K260" s="17"/>
      <c r="L260" s="17"/>
      <c r="M260" s="17"/>
      <c r="N260" s="17"/>
      <c r="O260" s="17"/>
      <c r="P260" s="18"/>
      <c r="Q260" s="17"/>
      <c r="R260" s="17"/>
      <c r="S260" s="18"/>
      <c r="T260" s="18"/>
      <c r="U260" s="17"/>
      <c r="V260" s="17"/>
      <c r="W260" s="17"/>
      <c r="X260" s="17"/>
      <c r="Y260" s="3"/>
      <c r="AE260" s="8"/>
      <c r="AH260" s="210"/>
      <c r="AI260" s="210"/>
      <c r="AJ260" s="210"/>
      <c r="AO260" s="7"/>
      <c r="AP260" s="7"/>
      <c r="AQ260" s="5"/>
      <c r="AR260" s="7"/>
      <c r="AT260" s="5"/>
      <c r="AU260" s="5"/>
      <c r="AV260" s="5"/>
      <c r="AW260" s="5"/>
    </row>
    <row r="261" spans="8:49" s="6" customFormat="1" ht="20.100000000000001" customHeight="1" x14ac:dyDescent="0.3">
      <c r="H261" s="17"/>
      <c r="I261" s="17"/>
      <c r="J261" s="17"/>
      <c r="K261" s="17"/>
      <c r="L261" s="17"/>
      <c r="M261" s="17"/>
      <c r="N261" s="17"/>
      <c r="O261" s="17"/>
      <c r="P261" s="18"/>
      <c r="Q261" s="17"/>
      <c r="R261" s="17"/>
      <c r="S261" s="18"/>
      <c r="T261" s="18"/>
      <c r="U261" s="17"/>
      <c r="V261" s="17"/>
      <c r="W261" s="17"/>
      <c r="X261" s="17"/>
      <c r="Y261" s="3"/>
      <c r="AE261" s="8"/>
      <c r="AH261" s="210"/>
      <c r="AI261" s="210"/>
      <c r="AJ261" s="210"/>
      <c r="AO261" s="7"/>
      <c r="AP261" s="7"/>
      <c r="AQ261" s="5"/>
      <c r="AR261" s="7"/>
      <c r="AT261" s="5"/>
      <c r="AU261" s="5"/>
      <c r="AV261" s="5"/>
      <c r="AW261" s="5"/>
    </row>
    <row r="262" spans="8:49" s="6" customFormat="1" ht="20.100000000000001" customHeight="1" x14ac:dyDescent="0.3">
      <c r="H262" s="17"/>
      <c r="I262" s="17"/>
      <c r="J262" s="17"/>
      <c r="K262" s="17"/>
      <c r="L262" s="17"/>
      <c r="M262" s="17"/>
      <c r="N262" s="17"/>
      <c r="O262" s="17"/>
      <c r="P262" s="18"/>
      <c r="Q262" s="17"/>
      <c r="R262" s="17"/>
      <c r="S262" s="18"/>
      <c r="T262" s="18"/>
      <c r="U262" s="17"/>
      <c r="V262" s="17"/>
      <c r="W262" s="17"/>
      <c r="X262" s="17"/>
      <c r="Y262" s="3"/>
      <c r="AE262" s="8"/>
      <c r="AH262" s="210"/>
      <c r="AI262" s="210"/>
      <c r="AJ262" s="210"/>
      <c r="AO262" s="7"/>
      <c r="AP262" s="7"/>
      <c r="AQ262" s="5"/>
      <c r="AR262" s="7"/>
      <c r="AT262" s="5"/>
      <c r="AU262" s="5"/>
      <c r="AV262" s="5"/>
      <c r="AW262" s="5"/>
    </row>
    <row r="263" spans="8:49" s="6" customFormat="1" ht="20.100000000000001" customHeight="1" x14ac:dyDescent="0.3">
      <c r="H263" s="17"/>
      <c r="I263" s="17"/>
      <c r="J263" s="17"/>
      <c r="K263" s="17"/>
      <c r="L263" s="17"/>
      <c r="M263" s="17"/>
      <c r="N263" s="17"/>
      <c r="O263" s="17"/>
      <c r="P263" s="18"/>
      <c r="Q263" s="17"/>
      <c r="R263" s="17"/>
      <c r="S263" s="18"/>
      <c r="T263" s="18"/>
      <c r="U263" s="17"/>
      <c r="V263" s="17"/>
      <c r="W263" s="17"/>
      <c r="X263" s="17"/>
      <c r="Y263" s="3"/>
      <c r="AE263" s="8"/>
      <c r="AH263" s="210"/>
      <c r="AI263" s="210"/>
      <c r="AJ263" s="210"/>
      <c r="AO263" s="7"/>
      <c r="AP263" s="7"/>
      <c r="AQ263" s="5"/>
      <c r="AR263" s="7"/>
      <c r="AT263" s="5"/>
      <c r="AU263" s="5"/>
      <c r="AV263" s="5"/>
      <c r="AW263" s="5"/>
    </row>
    <row r="264" spans="8:49" s="6" customFormat="1" ht="20.100000000000001" customHeight="1" x14ac:dyDescent="0.3">
      <c r="H264" s="17"/>
      <c r="I264" s="17"/>
      <c r="J264" s="17"/>
      <c r="K264" s="17"/>
      <c r="L264" s="17"/>
      <c r="M264" s="17"/>
      <c r="N264" s="17"/>
      <c r="O264" s="17"/>
      <c r="P264" s="18"/>
      <c r="Q264" s="17"/>
      <c r="R264" s="17"/>
      <c r="S264" s="18"/>
      <c r="T264" s="18"/>
      <c r="U264" s="17"/>
      <c r="V264" s="17"/>
      <c r="W264" s="17"/>
      <c r="X264" s="17"/>
      <c r="Y264" s="3"/>
      <c r="AE264" s="8"/>
      <c r="AH264" s="210"/>
      <c r="AI264" s="210"/>
      <c r="AJ264" s="210"/>
      <c r="AO264" s="7"/>
      <c r="AP264" s="7"/>
      <c r="AQ264" s="5"/>
      <c r="AR264" s="7"/>
      <c r="AT264" s="5"/>
      <c r="AU264" s="5"/>
      <c r="AV264" s="5"/>
      <c r="AW264" s="5"/>
    </row>
    <row r="265" spans="8:49" s="6" customFormat="1" ht="20.100000000000001" customHeight="1" x14ac:dyDescent="0.3">
      <c r="H265" s="17"/>
      <c r="I265" s="17"/>
      <c r="J265" s="17"/>
      <c r="K265" s="17"/>
      <c r="L265" s="17"/>
      <c r="M265" s="17"/>
      <c r="N265" s="17"/>
      <c r="O265" s="17"/>
      <c r="P265" s="18"/>
      <c r="Q265" s="17"/>
      <c r="R265" s="17"/>
      <c r="S265" s="18"/>
      <c r="T265" s="18"/>
      <c r="U265" s="17"/>
      <c r="V265" s="17"/>
      <c r="W265" s="17"/>
      <c r="X265" s="17"/>
      <c r="Y265" s="3"/>
      <c r="AE265" s="8"/>
      <c r="AH265" s="210"/>
      <c r="AI265" s="210"/>
      <c r="AJ265" s="210"/>
      <c r="AO265" s="7"/>
      <c r="AP265" s="7"/>
      <c r="AQ265" s="5"/>
      <c r="AR265" s="7"/>
      <c r="AT265" s="5"/>
      <c r="AU265" s="5"/>
      <c r="AV265" s="5"/>
      <c r="AW265" s="5"/>
    </row>
    <row r="266" spans="8:49" s="6" customFormat="1" ht="20.100000000000001" customHeight="1" x14ac:dyDescent="0.3">
      <c r="H266" s="17"/>
      <c r="I266" s="17"/>
      <c r="J266" s="17"/>
      <c r="K266" s="17"/>
      <c r="L266" s="17"/>
      <c r="M266" s="17"/>
      <c r="N266" s="17"/>
      <c r="O266" s="17"/>
      <c r="P266" s="18"/>
      <c r="Q266" s="17"/>
      <c r="R266" s="17"/>
      <c r="S266" s="18"/>
      <c r="T266" s="18"/>
      <c r="U266" s="17"/>
      <c r="V266" s="17"/>
      <c r="W266" s="17"/>
      <c r="X266" s="17"/>
      <c r="Y266" s="3"/>
      <c r="AE266" s="8"/>
      <c r="AH266" s="210"/>
      <c r="AI266" s="210"/>
      <c r="AJ266" s="210"/>
      <c r="AO266" s="7"/>
      <c r="AP266" s="7"/>
      <c r="AQ266" s="5"/>
      <c r="AR266" s="7"/>
      <c r="AT266" s="5"/>
      <c r="AU266" s="5"/>
      <c r="AV266" s="5"/>
      <c r="AW266" s="5"/>
    </row>
    <row r="267" spans="8:49" s="6" customFormat="1" ht="20.100000000000001" customHeight="1" x14ac:dyDescent="0.3">
      <c r="H267" s="17"/>
      <c r="I267" s="17"/>
      <c r="J267" s="17"/>
      <c r="K267" s="17"/>
      <c r="L267" s="17"/>
      <c r="M267" s="17"/>
      <c r="N267" s="17"/>
      <c r="O267" s="17"/>
      <c r="P267" s="18"/>
      <c r="Q267" s="17"/>
      <c r="R267" s="17"/>
      <c r="S267" s="18"/>
      <c r="T267" s="18"/>
      <c r="U267" s="17"/>
      <c r="V267" s="17"/>
      <c r="W267" s="17"/>
      <c r="X267" s="17"/>
      <c r="Y267" s="3"/>
      <c r="AE267" s="8"/>
      <c r="AH267" s="210"/>
      <c r="AI267" s="210"/>
      <c r="AJ267" s="210"/>
      <c r="AO267" s="7"/>
      <c r="AP267" s="7"/>
      <c r="AQ267" s="5"/>
      <c r="AR267" s="7"/>
      <c r="AT267" s="5"/>
      <c r="AU267" s="5"/>
      <c r="AV267" s="5"/>
      <c r="AW267" s="5"/>
    </row>
    <row r="268" spans="8:49" s="6" customFormat="1" ht="20.100000000000001" customHeight="1" x14ac:dyDescent="0.3">
      <c r="H268" s="17"/>
      <c r="I268" s="17"/>
      <c r="J268" s="17"/>
      <c r="K268" s="17"/>
      <c r="L268" s="17"/>
      <c r="M268" s="17"/>
      <c r="N268" s="17"/>
      <c r="O268" s="17"/>
      <c r="P268" s="18"/>
      <c r="Q268" s="17"/>
      <c r="R268" s="17"/>
      <c r="S268" s="18"/>
      <c r="T268" s="18"/>
      <c r="U268" s="17"/>
      <c r="V268" s="17"/>
      <c r="W268" s="17"/>
      <c r="X268" s="17"/>
      <c r="Y268" s="3"/>
      <c r="AE268" s="8"/>
      <c r="AH268" s="210"/>
      <c r="AI268" s="210"/>
      <c r="AJ268" s="210"/>
      <c r="AO268" s="7"/>
      <c r="AP268" s="7"/>
      <c r="AQ268" s="5"/>
      <c r="AR268" s="7"/>
      <c r="AT268" s="5"/>
      <c r="AU268" s="5"/>
      <c r="AV268" s="5"/>
      <c r="AW268" s="5"/>
    </row>
    <row r="269" spans="8:49" s="6" customFormat="1" ht="20.100000000000001" customHeight="1" x14ac:dyDescent="0.3">
      <c r="H269" s="17"/>
      <c r="I269" s="17"/>
      <c r="J269" s="17"/>
      <c r="K269" s="17"/>
      <c r="L269" s="17"/>
      <c r="M269" s="17"/>
      <c r="N269" s="17"/>
      <c r="O269" s="17"/>
      <c r="P269" s="18"/>
      <c r="Q269" s="17"/>
      <c r="R269" s="17"/>
      <c r="S269" s="18"/>
      <c r="T269" s="18"/>
      <c r="U269" s="17"/>
      <c r="V269" s="17"/>
      <c r="W269" s="17"/>
      <c r="X269" s="17"/>
      <c r="Y269" s="3"/>
      <c r="AE269" s="8"/>
      <c r="AH269" s="210"/>
      <c r="AI269" s="210"/>
      <c r="AJ269" s="210"/>
      <c r="AO269" s="7"/>
      <c r="AP269" s="7"/>
      <c r="AQ269" s="5"/>
      <c r="AR269" s="7"/>
      <c r="AT269" s="5"/>
      <c r="AU269" s="5"/>
      <c r="AV269" s="5"/>
      <c r="AW269" s="5"/>
    </row>
    <row r="270" spans="8:49" s="6" customFormat="1" ht="20.100000000000001" customHeight="1" x14ac:dyDescent="0.3">
      <c r="H270" s="17"/>
      <c r="I270" s="17"/>
      <c r="J270" s="17"/>
      <c r="K270" s="17"/>
      <c r="L270" s="17"/>
      <c r="M270" s="17"/>
      <c r="N270" s="17"/>
      <c r="O270" s="17"/>
      <c r="P270" s="18"/>
      <c r="Q270" s="17"/>
      <c r="R270" s="17"/>
      <c r="S270" s="18"/>
      <c r="T270" s="18"/>
      <c r="U270" s="17"/>
      <c r="V270" s="17"/>
      <c r="W270" s="17"/>
      <c r="X270" s="17"/>
      <c r="Y270" s="3"/>
      <c r="AE270" s="8"/>
      <c r="AH270" s="210"/>
      <c r="AI270" s="210"/>
      <c r="AJ270" s="210"/>
      <c r="AO270" s="7"/>
      <c r="AP270" s="7"/>
      <c r="AQ270" s="5"/>
      <c r="AR270" s="7"/>
      <c r="AT270" s="5"/>
      <c r="AU270" s="5"/>
      <c r="AV270" s="5"/>
      <c r="AW270" s="5"/>
    </row>
    <row r="271" spans="8:49" s="6" customFormat="1" ht="20.100000000000001" customHeight="1" x14ac:dyDescent="0.3">
      <c r="H271" s="17"/>
      <c r="I271" s="17"/>
      <c r="J271" s="17"/>
      <c r="K271" s="17"/>
      <c r="L271" s="17"/>
      <c r="M271" s="17"/>
      <c r="N271" s="17"/>
      <c r="O271" s="17"/>
      <c r="P271" s="18"/>
      <c r="Q271" s="17"/>
      <c r="R271" s="17"/>
      <c r="S271" s="18"/>
      <c r="T271" s="18"/>
      <c r="U271" s="17"/>
      <c r="V271" s="17"/>
      <c r="W271" s="17"/>
      <c r="X271" s="17"/>
      <c r="Y271" s="3"/>
      <c r="AE271" s="8"/>
      <c r="AH271" s="210"/>
      <c r="AI271" s="210"/>
      <c r="AJ271" s="210"/>
      <c r="AO271" s="7"/>
      <c r="AP271" s="7"/>
      <c r="AQ271" s="5"/>
      <c r="AR271" s="7"/>
      <c r="AT271" s="5"/>
      <c r="AU271" s="5"/>
      <c r="AV271" s="5"/>
      <c r="AW271" s="5"/>
    </row>
    <row r="272" spans="8:49" s="6" customFormat="1" ht="20.100000000000001" customHeight="1" x14ac:dyDescent="0.3">
      <c r="H272" s="17"/>
      <c r="I272" s="17"/>
      <c r="J272" s="17"/>
      <c r="K272" s="17"/>
      <c r="L272" s="17"/>
      <c r="M272" s="17"/>
      <c r="N272" s="17"/>
      <c r="O272" s="17"/>
      <c r="P272" s="18"/>
      <c r="Q272" s="17"/>
      <c r="R272" s="17"/>
      <c r="S272" s="18"/>
      <c r="T272" s="18"/>
      <c r="U272" s="17"/>
      <c r="V272" s="17"/>
      <c r="W272" s="17"/>
      <c r="X272" s="17"/>
      <c r="Y272" s="3"/>
      <c r="AE272" s="8"/>
      <c r="AH272" s="210"/>
      <c r="AI272" s="210"/>
      <c r="AJ272" s="210"/>
      <c r="AO272" s="7"/>
      <c r="AP272" s="7"/>
      <c r="AQ272" s="5"/>
      <c r="AR272" s="7"/>
      <c r="AT272" s="5"/>
      <c r="AU272" s="5"/>
      <c r="AV272" s="5"/>
      <c r="AW272" s="5"/>
    </row>
    <row r="273" spans="1:52" s="6" customFormat="1" ht="20.100000000000001" customHeight="1" x14ac:dyDescent="0.3">
      <c r="H273" s="17"/>
      <c r="I273" s="17"/>
      <c r="J273" s="17"/>
      <c r="K273" s="17"/>
      <c r="L273" s="17"/>
      <c r="M273" s="17"/>
      <c r="N273" s="17"/>
      <c r="O273" s="17"/>
      <c r="P273" s="18"/>
      <c r="Q273" s="17"/>
      <c r="R273" s="17"/>
      <c r="S273" s="18"/>
      <c r="T273" s="18"/>
      <c r="U273" s="17"/>
      <c r="V273" s="17"/>
      <c r="W273" s="17"/>
      <c r="X273" s="17"/>
      <c r="Y273" s="3"/>
      <c r="AE273" s="8"/>
      <c r="AH273" s="210"/>
      <c r="AI273" s="210"/>
      <c r="AJ273" s="210"/>
      <c r="AO273" s="7"/>
      <c r="AP273" s="7"/>
      <c r="AQ273" s="5"/>
      <c r="AR273" s="7"/>
      <c r="AT273" s="5"/>
      <c r="AU273" s="5"/>
      <c r="AV273" s="5"/>
      <c r="AW273" s="5"/>
    </row>
    <row r="274" spans="1:52" s="6" customFormat="1" ht="20.100000000000001" customHeight="1" x14ac:dyDescent="0.3">
      <c r="H274" s="17"/>
      <c r="I274" s="17"/>
      <c r="J274" s="17"/>
      <c r="K274" s="17"/>
      <c r="L274" s="17"/>
      <c r="M274" s="17"/>
      <c r="N274" s="17"/>
      <c r="O274" s="17"/>
      <c r="P274" s="18"/>
      <c r="Q274" s="17"/>
      <c r="R274" s="17"/>
      <c r="S274" s="18"/>
      <c r="T274" s="18"/>
      <c r="U274" s="17"/>
      <c r="V274" s="17"/>
      <c r="W274" s="17"/>
      <c r="X274" s="17"/>
      <c r="Y274" s="3"/>
      <c r="AE274" s="8"/>
      <c r="AH274" s="210"/>
      <c r="AI274" s="210"/>
      <c r="AJ274" s="210"/>
      <c r="AO274" s="7"/>
      <c r="AP274" s="7"/>
      <c r="AQ274" s="5"/>
      <c r="AR274" s="7"/>
      <c r="AT274" s="5"/>
      <c r="AU274" s="5"/>
      <c r="AV274" s="5"/>
      <c r="AW274" s="5"/>
    </row>
    <row r="275" spans="1:52" s="6" customFormat="1" ht="20.100000000000001" customHeight="1" x14ac:dyDescent="0.3">
      <c r="H275" s="17"/>
      <c r="I275" s="17"/>
      <c r="J275" s="17"/>
      <c r="K275" s="17"/>
      <c r="L275" s="17"/>
      <c r="M275" s="17"/>
      <c r="N275" s="17"/>
      <c r="O275" s="17"/>
      <c r="P275" s="18"/>
      <c r="Q275" s="17"/>
      <c r="R275" s="17"/>
      <c r="S275" s="18"/>
      <c r="T275" s="18"/>
      <c r="U275" s="17"/>
      <c r="V275" s="17"/>
      <c r="W275" s="17"/>
      <c r="X275" s="17"/>
      <c r="Y275" s="3"/>
      <c r="AE275" s="8"/>
      <c r="AH275" s="210"/>
      <c r="AI275" s="210"/>
      <c r="AJ275" s="210"/>
      <c r="AO275" s="7"/>
      <c r="AP275" s="7"/>
      <c r="AQ275" s="5"/>
      <c r="AR275" s="7"/>
      <c r="AT275" s="5"/>
      <c r="AU275" s="5"/>
      <c r="AV275" s="5"/>
      <c r="AW275" s="5"/>
    </row>
    <row r="276" spans="1:52" s="6" customFormat="1" ht="20.100000000000001" customHeight="1" x14ac:dyDescent="0.3">
      <c r="H276" s="17"/>
      <c r="I276" s="17"/>
      <c r="J276" s="17"/>
      <c r="K276" s="17"/>
      <c r="L276" s="17"/>
      <c r="M276" s="17"/>
      <c r="N276" s="17"/>
      <c r="O276" s="17"/>
      <c r="P276" s="18"/>
      <c r="Q276" s="17"/>
      <c r="R276" s="17"/>
      <c r="S276" s="18"/>
      <c r="T276" s="18"/>
      <c r="U276" s="17"/>
      <c r="V276" s="17"/>
      <c r="W276" s="17"/>
      <c r="X276" s="17"/>
      <c r="Y276" s="3"/>
      <c r="AE276" s="8"/>
      <c r="AH276" s="210"/>
      <c r="AI276" s="210"/>
      <c r="AJ276" s="210"/>
      <c r="AO276" s="7"/>
      <c r="AP276" s="7"/>
      <c r="AQ276" s="5"/>
      <c r="AR276" s="7"/>
      <c r="AT276" s="5"/>
      <c r="AU276" s="5"/>
      <c r="AV276" s="5"/>
      <c r="AW276" s="5"/>
    </row>
    <row r="277" spans="1:52" s="6" customFormat="1" ht="20.100000000000001" customHeight="1" x14ac:dyDescent="0.3">
      <c r="H277" s="17"/>
      <c r="I277" s="17"/>
      <c r="J277" s="17"/>
      <c r="K277" s="17"/>
      <c r="L277" s="17"/>
      <c r="M277" s="17"/>
      <c r="N277" s="17"/>
      <c r="O277" s="17"/>
      <c r="P277" s="18"/>
      <c r="Q277" s="17"/>
      <c r="R277" s="17"/>
      <c r="S277" s="18"/>
      <c r="T277" s="18"/>
      <c r="U277" s="17"/>
      <c r="V277" s="17"/>
      <c r="W277" s="17"/>
      <c r="X277" s="17"/>
      <c r="Y277" s="3"/>
      <c r="AE277" s="8"/>
      <c r="AH277" s="210"/>
      <c r="AI277" s="210"/>
      <c r="AJ277" s="210"/>
      <c r="AO277" s="7"/>
      <c r="AP277" s="7"/>
      <c r="AQ277" s="5"/>
      <c r="AR277" s="7"/>
      <c r="AT277" s="5"/>
      <c r="AU277" s="5"/>
      <c r="AV277" s="5"/>
      <c r="AW277" s="5"/>
    </row>
    <row r="278" spans="1:52" s="6" customFormat="1" ht="20.100000000000001" customHeight="1" x14ac:dyDescent="0.3">
      <c r="A278" s="8"/>
      <c r="H278" s="17"/>
      <c r="I278" s="17"/>
      <c r="J278" s="9"/>
      <c r="K278" s="9"/>
      <c r="L278" s="9"/>
      <c r="M278" s="9"/>
      <c r="N278" s="9"/>
      <c r="O278" s="9"/>
      <c r="P278" s="12"/>
      <c r="Q278" s="12"/>
      <c r="R278" s="12"/>
      <c r="S278" s="12"/>
      <c r="T278" s="12"/>
      <c r="U278" s="12"/>
      <c r="V278" s="12"/>
      <c r="W278" s="9"/>
      <c r="X278" s="12"/>
      <c r="Y278" s="13"/>
      <c r="Z278" s="4"/>
      <c r="AA278" s="4"/>
      <c r="AB278" s="4"/>
      <c r="AC278" s="4"/>
      <c r="AD278" s="4"/>
      <c r="AE278" s="4"/>
      <c r="AF278" s="4"/>
      <c r="AG278" s="4"/>
      <c r="AH278" s="211"/>
      <c r="AI278" s="211"/>
      <c r="AJ278" s="211"/>
      <c r="AK278" s="4"/>
      <c r="AL278" s="4"/>
      <c r="AM278" s="4"/>
      <c r="AN278" s="4"/>
      <c r="AO278" s="26"/>
      <c r="AP278" s="26"/>
      <c r="AQ278" s="11"/>
      <c r="AR278" s="26"/>
      <c r="AS278" s="4"/>
      <c r="AT278" s="11"/>
      <c r="AU278" s="11"/>
      <c r="AV278" s="11"/>
      <c r="AW278" s="11"/>
      <c r="AX278" s="4"/>
      <c r="AY278" s="4"/>
      <c r="AZ278" s="4"/>
    </row>
    <row r="279" spans="1:52" s="6" customFormat="1" ht="20.100000000000001" customHeight="1" x14ac:dyDescent="0.3">
      <c r="A279" s="8"/>
      <c r="H279" s="17"/>
      <c r="I279" s="17"/>
      <c r="J279" s="9"/>
      <c r="K279" s="9"/>
      <c r="L279" s="9"/>
      <c r="M279" s="9"/>
      <c r="N279" s="9"/>
      <c r="O279" s="9"/>
      <c r="P279" s="12"/>
      <c r="Q279" s="12"/>
      <c r="R279" s="12"/>
      <c r="S279" s="12"/>
      <c r="T279" s="12"/>
      <c r="U279" s="12"/>
      <c r="V279" s="12"/>
      <c r="W279" s="9"/>
      <c r="X279" s="12"/>
      <c r="Y279" s="13"/>
      <c r="Z279" s="4"/>
      <c r="AA279" s="4"/>
      <c r="AB279" s="4"/>
      <c r="AC279" s="4"/>
      <c r="AD279" s="4"/>
      <c r="AE279" s="4"/>
      <c r="AF279" s="4"/>
      <c r="AG279" s="4"/>
      <c r="AH279" s="211"/>
      <c r="AI279" s="211"/>
      <c r="AJ279" s="211"/>
      <c r="AK279" s="4"/>
      <c r="AL279" s="4"/>
      <c r="AM279" s="4"/>
      <c r="AN279" s="4"/>
      <c r="AO279" s="26"/>
      <c r="AP279" s="26"/>
      <c r="AQ279" s="11"/>
      <c r="AR279" s="26"/>
      <c r="AS279" s="4"/>
      <c r="AT279" s="11"/>
      <c r="AU279" s="11"/>
      <c r="AV279" s="11"/>
      <c r="AW279" s="11"/>
      <c r="AX279" s="4"/>
      <c r="AY279" s="4"/>
      <c r="AZ279" s="4"/>
    </row>
    <row r="280" spans="1:52" s="6" customFormat="1" ht="20.100000000000001" customHeight="1" x14ac:dyDescent="0.3">
      <c r="A280" s="8"/>
      <c r="H280" s="17"/>
      <c r="I280" s="17"/>
      <c r="J280" s="9"/>
      <c r="K280" s="9"/>
      <c r="L280" s="9"/>
      <c r="M280" s="9"/>
      <c r="N280" s="9"/>
      <c r="O280" s="9"/>
      <c r="P280" s="12"/>
      <c r="Q280" s="12"/>
      <c r="R280" s="12"/>
      <c r="S280" s="12"/>
      <c r="T280" s="12"/>
      <c r="U280" s="12"/>
      <c r="V280" s="12"/>
      <c r="W280" s="9"/>
      <c r="X280" s="12"/>
      <c r="Y280" s="13"/>
      <c r="Z280" s="4"/>
      <c r="AA280" s="4"/>
      <c r="AB280" s="4"/>
      <c r="AC280" s="4"/>
      <c r="AD280" s="4"/>
      <c r="AE280" s="4"/>
      <c r="AF280" s="4"/>
      <c r="AG280" s="4"/>
      <c r="AH280" s="211"/>
      <c r="AI280" s="211"/>
      <c r="AJ280" s="211"/>
      <c r="AK280" s="4"/>
      <c r="AL280" s="4"/>
      <c r="AM280" s="4"/>
      <c r="AN280" s="4"/>
      <c r="AO280" s="26"/>
      <c r="AP280" s="26"/>
      <c r="AQ280" s="11"/>
      <c r="AR280" s="26"/>
      <c r="AS280" s="4"/>
      <c r="AT280" s="11"/>
      <c r="AU280" s="11"/>
      <c r="AV280" s="11"/>
      <c r="AW280" s="11"/>
      <c r="AX280" s="4"/>
      <c r="AY280" s="4"/>
      <c r="AZ280" s="4"/>
    </row>
  </sheetData>
  <sheetProtection algorithmName="SHA-512" hashValue="/HZltJPXArVw3pCjZmP0cF9uvIy7gI0HjHVJOovMeg61tN0QIXz9zh1ReLV9+TDsfjico+BUE90cNKJwXOhVTA==" saltValue="RO5Pf6QeEnrCHmIhbyz/Zw==" spinCount="100000" sheet="1" objects="1" scenarios="1"/>
  <autoFilter ref="A3:AZ153" xr:uid="{1C8DCE1C-ADEA-47FB-A53C-811C7EBAEFB9}">
    <sortState xmlns:xlrd2="http://schemas.microsoft.com/office/spreadsheetml/2017/richdata2" ref="A4:AZ153">
      <sortCondition ref="A3:A153"/>
    </sortState>
  </autoFilter>
  <mergeCells count="29">
    <mergeCell ref="B2:B3"/>
    <mergeCell ref="C2:C3"/>
    <mergeCell ref="D2:D3"/>
    <mergeCell ref="E2:E3"/>
    <mergeCell ref="U2:U3"/>
    <mergeCell ref="AK1:AZ1"/>
    <mergeCell ref="F1:G1"/>
    <mergeCell ref="F2:F3"/>
    <mergeCell ref="H2:H3"/>
    <mergeCell ref="J2:J3"/>
    <mergeCell ref="K2:K3"/>
    <mergeCell ref="L2:L3"/>
    <mergeCell ref="M2:M3"/>
    <mergeCell ref="O2:O3"/>
    <mergeCell ref="P2:P3"/>
    <mergeCell ref="V2:V3"/>
    <mergeCell ref="W2:W3"/>
    <mergeCell ref="X2:X3"/>
    <mergeCell ref="AD2:AG2"/>
    <mergeCell ref="AH2:AJ2"/>
    <mergeCell ref="AO2:AT2"/>
    <mergeCell ref="AU2:AW2"/>
    <mergeCell ref="AX2:AZ2"/>
    <mergeCell ref="H1:K1"/>
    <mergeCell ref="B1:E1"/>
    <mergeCell ref="Q1:S1"/>
    <mergeCell ref="L1:P1"/>
    <mergeCell ref="U1:X1"/>
    <mergeCell ref="Z1:AJ1"/>
  </mergeCells>
  <pageMargins left="0.7" right="0.7" top="0.75" bottom="0.75" header="0.3" footer="0.3"/>
  <pageSetup paperSize="1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F1785-C6AD-40AB-A76A-235F86E732B7}">
  <sheetPr>
    <tabColor theme="3" tint="0.79998168889431442"/>
  </sheetPr>
  <dimension ref="A2:AA64"/>
  <sheetViews>
    <sheetView topLeftCell="A40" zoomScale="80" zoomScaleNormal="80" workbookViewId="0">
      <pane xSplit="1" topLeftCell="B1" activePane="topRight" state="frozen"/>
      <selection activeCell="A8" sqref="A8"/>
      <selection pane="topRight" activeCell="U63" sqref="U63"/>
    </sheetView>
  </sheetViews>
  <sheetFormatPr defaultRowHeight="15" x14ac:dyDescent="0.25"/>
  <cols>
    <col min="1" max="1" width="38.85546875" customWidth="1"/>
    <col min="2" max="4" width="7.42578125" customWidth="1"/>
    <col min="5" max="5" width="6.7109375" customWidth="1"/>
    <col min="8" max="8" width="14.140625" customWidth="1"/>
    <col min="9" max="9" width="12.42578125" customWidth="1"/>
    <col min="10" max="10" width="12.7109375" customWidth="1"/>
    <col min="17" max="17" width="9.140625" customWidth="1"/>
    <col min="18" max="18" width="9.42578125" customWidth="1"/>
    <col min="22" max="22" width="9.28515625" customWidth="1"/>
    <col min="23" max="23" width="14.85546875" bestFit="1" customWidth="1"/>
  </cols>
  <sheetData>
    <row r="2" spans="1:27" s="115" customFormat="1" ht="15" customHeight="1" x14ac:dyDescent="0.25">
      <c r="A2" s="535" t="s">
        <v>917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433"/>
      <c r="Y2" s="433"/>
      <c r="Z2" s="433"/>
      <c r="AA2" s="433"/>
    </row>
    <row r="3" spans="1:27" s="115" customFormat="1" x14ac:dyDescent="0.25">
      <c r="A3" s="535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433"/>
      <c r="Y3" s="433"/>
      <c r="Z3" s="433"/>
      <c r="AA3" s="433"/>
    </row>
    <row r="4" spans="1:27" s="115" customFormat="1" ht="15.75" thickBot="1" x14ac:dyDescent="0.3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</row>
    <row r="5" spans="1:27" s="115" customFormat="1" ht="44.25" customHeight="1" thickBot="1" x14ac:dyDescent="0.3">
      <c r="A5" s="532" t="s">
        <v>934</v>
      </c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4"/>
      <c r="X5" s="284"/>
      <c r="Y5" s="284"/>
      <c r="Z5" s="284"/>
      <c r="AA5" s="284"/>
    </row>
    <row r="6" spans="1:27" s="115" customFormat="1" ht="90.75" customHeight="1" thickBot="1" x14ac:dyDescent="0.3">
      <c r="A6" s="459" t="s">
        <v>323</v>
      </c>
      <c r="B6" s="460" t="s">
        <v>826</v>
      </c>
      <c r="C6" s="460" t="s">
        <v>827</v>
      </c>
      <c r="D6" s="460" t="s">
        <v>930</v>
      </c>
      <c r="E6" s="461" t="s">
        <v>282</v>
      </c>
      <c r="F6" s="461" t="s">
        <v>828</v>
      </c>
      <c r="G6" s="461" t="s">
        <v>829</v>
      </c>
      <c r="H6" s="461" t="s">
        <v>830</v>
      </c>
      <c r="I6" s="461" t="s">
        <v>831</v>
      </c>
      <c r="J6" s="462" t="s">
        <v>832</v>
      </c>
      <c r="K6" s="462" t="s">
        <v>833</v>
      </c>
      <c r="L6" s="462" t="s">
        <v>834</v>
      </c>
      <c r="M6" s="461" t="s">
        <v>835</v>
      </c>
      <c r="N6" s="461" t="s">
        <v>836</v>
      </c>
      <c r="O6" s="462" t="s">
        <v>837</v>
      </c>
      <c r="P6" s="462" t="s">
        <v>838</v>
      </c>
      <c r="Q6" s="461" t="s">
        <v>926</v>
      </c>
      <c r="R6" s="461" t="s">
        <v>927</v>
      </c>
      <c r="S6" s="461" t="s">
        <v>841</v>
      </c>
      <c r="T6" s="463" t="s">
        <v>842</v>
      </c>
      <c r="U6" s="320" t="s">
        <v>843</v>
      </c>
      <c r="V6" s="461" t="s">
        <v>844</v>
      </c>
      <c r="W6" s="464" t="s">
        <v>845</v>
      </c>
      <c r="X6" s="284"/>
      <c r="Y6" s="284"/>
      <c r="Z6" s="284"/>
      <c r="AA6" s="284"/>
    </row>
    <row r="7" spans="1:27" s="115" customFormat="1" x14ac:dyDescent="0.25">
      <c r="A7" s="334" t="s">
        <v>188</v>
      </c>
      <c r="B7" s="325">
        <v>3.5</v>
      </c>
      <c r="C7" s="325"/>
      <c r="D7" s="325"/>
      <c r="E7" s="501" t="s">
        <v>944</v>
      </c>
      <c r="F7" s="501"/>
      <c r="G7" s="452">
        <f>INDEX('CERF UFE 2019-1 All Data'!$A$4:$AJ$153, MATCH(A7, 'CERF UFE 2019-1 All Data'!$A$4:$A$153, 0), 32)</f>
        <v>0</v>
      </c>
      <c r="H7" s="452">
        <f>INDEX('CERF UFE 2019-1 All Data'!$A$4:$AJ$153, MATCH(A7, 'CERF UFE 2019-1 All Data'!$A$4:$A$153, 0), 33)</f>
        <v>0</v>
      </c>
      <c r="I7" s="453">
        <f t="shared" ref="I7:I13" si="0">G7-H7</f>
        <v>0</v>
      </c>
      <c r="J7" s="328" t="e">
        <f t="shared" ref="J7:J13" si="1">H7/G7</f>
        <v>#DIV/0!</v>
      </c>
      <c r="K7" s="302" t="e">
        <f t="shared" ref="K7:K13" si="2">1-J7</f>
        <v>#DIV/0!</v>
      </c>
      <c r="L7" s="303">
        <f t="shared" ref="L7:L13" si="3">I7/$I$14</f>
        <v>0</v>
      </c>
      <c r="M7" s="326"/>
      <c r="N7" s="327"/>
      <c r="O7" s="304"/>
      <c r="P7" s="304"/>
      <c r="Q7" s="451">
        <f t="shared" ref="Q7:Q13" si="4">75000000*25%/7</f>
        <v>2678571.4285714286</v>
      </c>
      <c r="R7" s="327">
        <f t="shared" ref="R7:R13" si="5">75000000*75%*L7</f>
        <v>0</v>
      </c>
      <c r="S7" s="305">
        <f t="shared" ref="S7:S13" si="6">Q7+R7</f>
        <v>2678571.4285714286</v>
      </c>
      <c r="T7" s="298" t="e">
        <f t="shared" ref="T7:T14" si="7">S7/I7</f>
        <v>#DIV/0!</v>
      </c>
      <c r="U7" s="467">
        <v>3000000</v>
      </c>
      <c r="V7" s="470">
        <f t="shared" ref="V7:V13" si="8">(U7-S7)/S7</f>
        <v>0.11999999999999997</v>
      </c>
      <c r="W7" s="468" t="e">
        <f t="shared" ref="W7:W13" si="9">U7/I7</f>
        <v>#DIV/0!</v>
      </c>
      <c r="X7" s="284"/>
      <c r="Y7" s="284"/>
      <c r="Z7" s="284"/>
      <c r="AA7" s="284"/>
    </row>
    <row r="8" spans="1:27" s="115" customFormat="1" x14ac:dyDescent="0.25">
      <c r="A8" s="324" t="s">
        <v>273</v>
      </c>
      <c r="B8" s="325">
        <v>8</v>
      </c>
      <c r="C8" s="325"/>
      <c r="D8" s="325"/>
      <c r="E8" s="501" t="s">
        <v>944</v>
      </c>
      <c r="F8" s="501"/>
      <c r="G8" s="452">
        <f>INDEX('CERF UFE 2019-1 All Data'!$A$4:$AJ$153, MATCH(A8, 'CERF UFE 2019-1 All Data'!$A$4:$A$153, 0), 32)</f>
        <v>0</v>
      </c>
      <c r="H8" s="452">
        <f>INDEX('CERF UFE 2019-1 All Data'!$A$4:$AJ$153, MATCH(A8, 'CERF UFE 2019-1 All Data'!$A$4:$A$153, 0), 33)</f>
        <v>0</v>
      </c>
      <c r="I8" s="453">
        <f t="shared" si="0"/>
        <v>0</v>
      </c>
      <c r="J8" s="328" t="e">
        <f t="shared" si="1"/>
        <v>#DIV/0!</v>
      </c>
      <c r="K8" s="302" t="e">
        <f t="shared" si="2"/>
        <v>#DIV/0!</v>
      </c>
      <c r="L8" s="303">
        <f t="shared" si="3"/>
        <v>0</v>
      </c>
      <c r="M8" s="326"/>
      <c r="N8" s="327"/>
      <c r="O8" s="304"/>
      <c r="P8" s="304"/>
      <c r="Q8" s="451">
        <f t="shared" si="4"/>
        <v>2678571.4285714286</v>
      </c>
      <c r="R8" s="327">
        <f t="shared" si="5"/>
        <v>0</v>
      </c>
      <c r="S8" s="305">
        <f t="shared" si="6"/>
        <v>2678571.4285714286</v>
      </c>
      <c r="T8" s="298" t="e">
        <f t="shared" si="7"/>
        <v>#DIV/0!</v>
      </c>
      <c r="U8" s="480">
        <v>15000000</v>
      </c>
      <c r="V8" s="479">
        <f t="shared" si="8"/>
        <v>4.5999999999999996</v>
      </c>
      <c r="W8" s="468" t="e">
        <f t="shared" si="9"/>
        <v>#DIV/0!</v>
      </c>
      <c r="X8" s="284"/>
      <c r="Y8" s="284"/>
      <c r="Z8" s="284"/>
      <c r="AA8" s="284"/>
    </row>
    <row r="9" spans="1:27" s="115" customFormat="1" x14ac:dyDescent="0.25">
      <c r="A9" s="334" t="s">
        <v>676</v>
      </c>
      <c r="B9" s="325"/>
      <c r="C9" s="325">
        <v>5</v>
      </c>
      <c r="D9" s="325"/>
      <c r="E9" s="325" t="s">
        <v>923</v>
      </c>
      <c r="F9" s="325"/>
      <c r="G9" s="326">
        <f>INDEX('CERF UFE 2019-1 All Data'!$A$4:$AJ$153, MATCH(A9, 'CERF UFE 2019-1 All Data'!$A$4:$A$153, 0), 26)</f>
        <v>10900000</v>
      </c>
      <c r="H9" s="326">
        <f>INDEX('CERF UFE 2019-1 All Data'!$A$4:$AJ$153, MATCH(A9, 'CERF UFE 2019-1 All Data'!$A$4:$A$153, 0), 28)</f>
        <v>120345890</v>
      </c>
      <c r="I9" s="327">
        <f t="shared" si="0"/>
        <v>-109445890</v>
      </c>
      <c r="J9" s="328">
        <f t="shared" si="1"/>
        <v>11.040907339449541</v>
      </c>
      <c r="K9" s="302">
        <f t="shared" si="2"/>
        <v>-10.040907339449541</v>
      </c>
      <c r="L9" s="303">
        <f t="shared" si="3"/>
        <v>5.1765409741413845E-2</v>
      </c>
      <c r="M9" s="326">
        <f>INDEX('CERF UFE 2019-1 All Data'!$A$4:$AJ$153, MATCH(A9, 'CERF UFE 2019-1 All Data'!$A$4:$A$153, 0), 30)</f>
        <v>19658626</v>
      </c>
      <c r="N9" s="327">
        <f>H9+M9</f>
        <v>140004516</v>
      </c>
      <c r="O9" s="304">
        <f>N9/G9</f>
        <v>12.844451009174312</v>
      </c>
      <c r="P9" s="304">
        <f>O9-J9</f>
        <v>1.8035436697247711</v>
      </c>
      <c r="Q9" s="451">
        <f t="shared" si="4"/>
        <v>2678571.4285714286</v>
      </c>
      <c r="R9" s="327">
        <f t="shared" si="5"/>
        <v>2911804.2979545286</v>
      </c>
      <c r="S9" s="305">
        <f t="shared" si="6"/>
        <v>5590375.7265259568</v>
      </c>
      <c r="T9" s="298">
        <f t="shared" si="7"/>
        <v>-5.1078900509886269E-2</v>
      </c>
      <c r="U9" s="480">
        <v>8000000</v>
      </c>
      <c r="V9" s="479">
        <f t="shared" si="8"/>
        <v>0.43103082714826091</v>
      </c>
      <c r="W9" s="468">
        <f t="shared" si="9"/>
        <v>-7.309548124648628E-2</v>
      </c>
      <c r="X9" s="284"/>
      <c r="Y9" s="284"/>
      <c r="Z9" s="284"/>
      <c r="AA9" s="284"/>
    </row>
    <row r="10" spans="1:27" s="115" customFormat="1" x14ac:dyDescent="0.25">
      <c r="A10" s="324" t="s">
        <v>629</v>
      </c>
      <c r="B10" s="325"/>
      <c r="C10" s="325">
        <v>8</v>
      </c>
      <c r="D10" s="325" t="s">
        <v>931</v>
      </c>
      <c r="E10" s="325" t="s">
        <v>924</v>
      </c>
      <c r="F10" s="325"/>
      <c r="G10" s="326">
        <f>INDEX('CERF UFE 2019-1 All Data'!$A$4:$AJ$153, MATCH(A10, 'CERF UFE 2019-1 All Data'!$A$4:$A$153, 0), 26)</f>
        <v>1200000</v>
      </c>
      <c r="H10" s="326">
        <f>INDEX('CERF UFE 2019-1 All Data'!$A$4:$AJ$153, MATCH(A10, 'CERF UFE 2019-1 All Data'!$A$4:$A$153, 0), 28)</f>
        <v>188000000</v>
      </c>
      <c r="I10" s="327">
        <f t="shared" si="0"/>
        <v>-186800000</v>
      </c>
      <c r="J10" s="328">
        <f t="shared" si="1"/>
        <v>156.66666666666666</v>
      </c>
      <c r="K10" s="302">
        <f t="shared" si="2"/>
        <v>-155.66666666666666</v>
      </c>
      <c r="L10" s="303">
        <f t="shared" si="3"/>
        <v>8.8352139488254017E-2</v>
      </c>
      <c r="M10" s="326">
        <f>INDEX('CERF UFE 2019-1 All Data'!$A$4:$AJ$153, MATCH(A10, 'CERF UFE 2019-1 All Data'!$A$4:$A$153, 0), 30)</f>
        <v>44556210</v>
      </c>
      <c r="N10" s="327">
        <f>H10+M10</f>
        <v>232556210</v>
      </c>
      <c r="O10" s="304">
        <f>N10/G10</f>
        <v>193.79684166666667</v>
      </c>
      <c r="P10" s="304">
        <f>O10-J10</f>
        <v>37.130175000000008</v>
      </c>
      <c r="Q10" s="451">
        <f t="shared" si="4"/>
        <v>2678571.4285714286</v>
      </c>
      <c r="R10" s="327">
        <f t="shared" si="5"/>
        <v>4969807.8462142888</v>
      </c>
      <c r="S10" s="305">
        <f t="shared" si="6"/>
        <v>7648379.2747857179</v>
      </c>
      <c r="T10" s="298">
        <f t="shared" si="7"/>
        <v>-4.0944214533114122E-2</v>
      </c>
      <c r="U10" s="465">
        <v>7000000</v>
      </c>
      <c r="V10" s="471">
        <f t="shared" si="8"/>
        <v>-8.4773420811284667E-2</v>
      </c>
      <c r="W10" s="468">
        <f t="shared" si="9"/>
        <v>-3.7473233404710919E-2</v>
      </c>
      <c r="X10" s="284"/>
      <c r="Y10" s="284"/>
      <c r="Z10" s="284"/>
      <c r="AA10" s="284"/>
    </row>
    <row r="11" spans="1:27" s="115" customFormat="1" x14ac:dyDescent="0.25">
      <c r="A11" s="324" t="s">
        <v>507</v>
      </c>
      <c r="B11" s="325"/>
      <c r="C11" s="325">
        <v>4.5</v>
      </c>
      <c r="D11" s="325"/>
      <c r="E11" s="325" t="s">
        <v>312</v>
      </c>
      <c r="F11" s="325"/>
      <c r="G11" s="326">
        <f>INDEX('CERF UFE 2019-1 All Data'!$A$4:$AJ$153, MATCH(A11, 'CERF UFE 2019-1 All Data'!$A$4:$A$153, 0), 26)</f>
        <v>3200000</v>
      </c>
      <c r="H11" s="326">
        <f>INDEX('CERF UFE 2019-1 All Data'!$A$4:$AJ$153, MATCH(A11, 'CERF UFE 2019-1 All Data'!$A$4:$A$153, 0), 28)</f>
        <v>296499705</v>
      </c>
      <c r="I11" s="327">
        <f t="shared" si="0"/>
        <v>-293299705</v>
      </c>
      <c r="J11" s="328">
        <f t="shared" si="1"/>
        <v>92.656157812499998</v>
      </c>
      <c r="K11" s="302">
        <f t="shared" si="2"/>
        <v>-91.656157812499998</v>
      </c>
      <c r="L11" s="303">
        <f t="shared" si="3"/>
        <v>0.13872407092089806</v>
      </c>
      <c r="M11" s="326">
        <f>INDEX('CERF UFE 2019-1 All Data'!$A$4:$AJ$153, MATCH(A11, 'CERF UFE 2019-1 All Data'!$A$4:$A$153, 0), 30)</f>
        <v>75771322</v>
      </c>
      <c r="N11" s="327">
        <f>H11+M11</f>
        <v>372271027</v>
      </c>
      <c r="O11" s="304">
        <f>N11/G11</f>
        <v>116.3346959375</v>
      </c>
      <c r="P11" s="304">
        <f>O11-J11</f>
        <v>23.678538125000003</v>
      </c>
      <c r="Q11" s="451">
        <f t="shared" si="4"/>
        <v>2678571.4285714286</v>
      </c>
      <c r="R11" s="327">
        <f t="shared" si="5"/>
        <v>7803228.9893005155</v>
      </c>
      <c r="S11" s="305">
        <f t="shared" si="6"/>
        <v>10481800.417871945</v>
      </c>
      <c r="T11" s="298">
        <f t="shared" si="7"/>
        <v>-3.573750753643596E-2</v>
      </c>
      <c r="U11" s="465">
        <v>9000000</v>
      </c>
      <c r="V11" s="471">
        <f t="shared" si="8"/>
        <v>-0.14136888309239393</v>
      </c>
      <c r="W11" s="468">
        <f t="shared" si="9"/>
        <v>-3.0685336011504E-2</v>
      </c>
      <c r="X11" s="284"/>
      <c r="Y11" s="284"/>
      <c r="Z11" s="284"/>
      <c r="AA11" s="284"/>
    </row>
    <row r="12" spans="1:27" s="115" customFormat="1" x14ac:dyDescent="0.25">
      <c r="A12" s="334" t="s">
        <v>150</v>
      </c>
      <c r="B12" s="325"/>
      <c r="C12" s="325">
        <v>4.5</v>
      </c>
      <c r="D12" s="325"/>
      <c r="E12" s="325" t="s">
        <v>278</v>
      </c>
      <c r="F12" s="325"/>
      <c r="G12" s="326">
        <f>INDEX('CERF UFE 2019-1 All Data'!$A$4:$AJ$153, MATCH(A12, 'CERF UFE 2019-1 All Data'!$A$4:$A$153, 0), 26)</f>
        <v>6300000</v>
      </c>
      <c r="H12" s="326">
        <f>INDEX('CERF UFE 2019-1 All Data'!$A$4:$AJ$153, MATCH(A12, 'CERF UFE 2019-1 All Data'!$A$4:$A$153, 0), 28)</f>
        <v>611759986</v>
      </c>
      <c r="I12" s="327">
        <f t="shared" si="0"/>
        <v>-605459986</v>
      </c>
      <c r="J12" s="328">
        <f t="shared" si="1"/>
        <v>97.104759682539679</v>
      </c>
      <c r="K12" s="302">
        <f t="shared" si="2"/>
        <v>-96.104759682539679</v>
      </c>
      <c r="L12" s="303">
        <f t="shared" si="3"/>
        <v>0.28636876412006601</v>
      </c>
      <c r="M12" s="326">
        <f>INDEX('CERF UFE 2019-1 All Data'!$A$4:$AJ$153, MATCH(A12, 'CERF UFE 2019-1 All Data'!$A$4:$A$153, 0), 30)</f>
        <v>156691887</v>
      </c>
      <c r="N12" s="327">
        <f>H12+M12</f>
        <v>768451873</v>
      </c>
      <c r="O12" s="304">
        <f>N12/G12</f>
        <v>121.97648777777778</v>
      </c>
      <c r="P12" s="304">
        <f>O12-J12</f>
        <v>24.871728095238097</v>
      </c>
      <c r="Q12" s="451">
        <f t="shared" si="4"/>
        <v>2678571.4285714286</v>
      </c>
      <c r="R12" s="327">
        <f t="shared" si="5"/>
        <v>16108242.981753713</v>
      </c>
      <c r="S12" s="305">
        <f t="shared" si="6"/>
        <v>18786814.41032514</v>
      </c>
      <c r="T12" s="298">
        <f t="shared" si="7"/>
        <v>-3.1028994227085289E-2</v>
      </c>
      <c r="U12" s="465">
        <v>16000000</v>
      </c>
      <c r="V12" s="471">
        <f t="shared" si="8"/>
        <v>-0.1483388481654197</v>
      </c>
      <c r="W12" s="468">
        <f t="shared" si="9"/>
        <v>-2.6426188963707999E-2</v>
      </c>
      <c r="X12" s="284"/>
      <c r="Y12" s="284"/>
      <c r="Z12" s="284"/>
      <c r="AA12" s="284"/>
    </row>
    <row r="13" spans="1:27" s="115" customFormat="1" ht="15.75" thickBot="1" x14ac:dyDescent="0.3">
      <c r="A13" s="490" t="s">
        <v>160</v>
      </c>
      <c r="B13" s="336"/>
      <c r="C13" s="336">
        <v>1</v>
      </c>
      <c r="D13" s="336"/>
      <c r="E13" s="336" t="s">
        <v>312</v>
      </c>
      <c r="F13" s="336"/>
      <c r="G13" s="337">
        <f>INDEX('CERF UFE 2019-1 All Data'!$A$4:$AJ$153, MATCH(A13, 'CERF UFE 2019-1 All Data'!$A$4:$A$153, 0), 26)</f>
        <v>1200000</v>
      </c>
      <c r="H13" s="337">
        <f>INDEX('CERF UFE 2019-1 All Data'!$A$4:$AJ$153, MATCH(A13, 'CERF UFE 2019-1 All Data'!$A$4:$A$153, 0), 28)</f>
        <v>920461273</v>
      </c>
      <c r="I13" s="338">
        <f t="shared" si="0"/>
        <v>-919261273</v>
      </c>
      <c r="J13" s="339">
        <f t="shared" si="1"/>
        <v>767.05106083333328</v>
      </c>
      <c r="K13" s="351">
        <f t="shared" si="2"/>
        <v>-766.05106083333328</v>
      </c>
      <c r="L13" s="352">
        <f t="shared" si="3"/>
        <v>0.43478961572936808</v>
      </c>
      <c r="M13" s="337">
        <f>INDEX('CERF UFE 2019-1 All Data'!$A$4:$AJ$153, MATCH(A13, 'CERF UFE 2019-1 All Data'!$A$4:$A$153, 0), 30)</f>
        <v>301699408</v>
      </c>
      <c r="N13" s="338">
        <f>H13+M13</f>
        <v>1222160681</v>
      </c>
      <c r="O13" s="456">
        <f>N13/G13</f>
        <v>1018.4672341666667</v>
      </c>
      <c r="P13" s="456">
        <f>O13-J13</f>
        <v>251.4161733333334</v>
      </c>
      <c r="Q13" s="457">
        <f t="shared" si="4"/>
        <v>2678571.4285714286</v>
      </c>
      <c r="R13" s="338">
        <f t="shared" si="5"/>
        <v>24456915.884776954</v>
      </c>
      <c r="S13" s="353">
        <f t="shared" si="6"/>
        <v>27135487.313348383</v>
      </c>
      <c r="T13" s="458">
        <f t="shared" si="7"/>
        <v>-2.9518797441332418E-2</v>
      </c>
      <c r="U13" s="491">
        <v>17000000</v>
      </c>
      <c r="V13" s="492">
        <f t="shared" si="8"/>
        <v>-0.37351410705502874</v>
      </c>
      <c r="W13" s="469">
        <f t="shared" si="9"/>
        <v>-1.8493110173694875E-2</v>
      </c>
      <c r="X13" s="284"/>
      <c r="Y13" s="284"/>
      <c r="Z13" s="284"/>
      <c r="AA13" s="284"/>
    </row>
    <row r="14" spans="1:27" s="115" customFormat="1" x14ac:dyDescent="0.25">
      <c r="A14"/>
      <c r="B14"/>
      <c r="C14"/>
      <c r="D14"/>
      <c r="E14"/>
      <c r="F14"/>
      <c r="G14"/>
      <c r="H14"/>
      <c r="I14" s="316">
        <f>SUM(I7:I13)</f>
        <v>-2114266854</v>
      </c>
      <c r="J14"/>
      <c r="K14"/>
      <c r="L14" s="317"/>
      <c r="M14"/>
      <c r="N14"/>
      <c r="O14"/>
      <c r="P14"/>
      <c r="Q14" s="508">
        <f>SUM(Q7:Q13)</f>
        <v>18750000</v>
      </c>
      <c r="R14" s="292">
        <f>SUM(R7:R13)</f>
        <v>56250000</v>
      </c>
      <c r="S14" s="425">
        <f>SUM(S7:S13)</f>
        <v>75000000</v>
      </c>
      <c r="T14" s="475">
        <f t="shared" si="7"/>
        <v>-3.5473289409095568E-2</v>
      </c>
      <c r="U14" s="425">
        <f>SUM(U7:U13)</f>
        <v>75000000</v>
      </c>
      <c r="V14"/>
      <c r="W14"/>
      <c r="X14" s="284"/>
      <c r="Y14" s="284"/>
      <c r="Z14" s="284"/>
      <c r="AA14" s="284"/>
    </row>
    <row r="15" spans="1:27" s="115" customFormat="1" x14ac:dyDescent="0.25">
      <c r="A15" s="284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</row>
    <row r="16" spans="1:27" ht="15.75" thickBot="1" x14ac:dyDescent="0.3"/>
    <row r="17" spans="1:27" ht="46.5" customHeight="1" thickBot="1" x14ac:dyDescent="0.3">
      <c r="A17" s="536" t="s">
        <v>943</v>
      </c>
      <c r="B17" s="537"/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7"/>
      <c r="Q17" s="537"/>
      <c r="R17" s="537"/>
      <c r="S17" s="537"/>
      <c r="T17" s="537"/>
      <c r="U17" s="537"/>
      <c r="V17" s="537"/>
      <c r="W17" s="538"/>
    </row>
    <row r="18" spans="1:27" ht="93" thickBot="1" x14ac:dyDescent="0.3">
      <c r="A18" s="459" t="s">
        <v>323</v>
      </c>
      <c r="B18" s="460" t="s">
        <v>826</v>
      </c>
      <c r="C18" s="460" t="s">
        <v>827</v>
      </c>
      <c r="D18" s="460" t="s">
        <v>930</v>
      </c>
      <c r="E18" s="461" t="s">
        <v>282</v>
      </c>
      <c r="F18" s="461" t="s">
        <v>828</v>
      </c>
      <c r="G18" s="461" t="s">
        <v>829</v>
      </c>
      <c r="H18" s="461" t="s">
        <v>830</v>
      </c>
      <c r="I18" s="461" t="s">
        <v>831</v>
      </c>
      <c r="J18" s="462" t="s">
        <v>832</v>
      </c>
      <c r="K18" s="462" t="s">
        <v>833</v>
      </c>
      <c r="L18" s="462" t="s">
        <v>834</v>
      </c>
      <c r="M18" s="461" t="s">
        <v>835</v>
      </c>
      <c r="N18" s="461" t="s">
        <v>836</v>
      </c>
      <c r="O18" s="462" t="s">
        <v>837</v>
      </c>
      <c r="P18" s="462" t="s">
        <v>838</v>
      </c>
      <c r="Q18" s="461" t="s">
        <v>926</v>
      </c>
      <c r="R18" s="461" t="s">
        <v>927</v>
      </c>
      <c r="S18" s="461" t="s">
        <v>841</v>
      </c>
      <c r="T18" s="463" t="s">
        <v>842</v>
      </c>
      <c r="U18" s="320" t="s">
        <v>860</v>
      </c>
      <c r="V18" s="461" t="s">
        <v>844</v>
      </c>
      <c r="W18" s="464" t="s">
        <v>845</v>
      </c>
    </row>
    <row r="19" spans="1:27" s="115" customFormat="1" x14ac:dyDescent="0.25">
      <c r="A19" s="334" t="s">
        <v>188</v>
      </c>
      <c r="B19" s="325">
        <v>3.5</v>
      </c>
      <c r="C19" s="325"/>
      <c r="D19" s="325"/>
      <c r="E19" s="501" t="s">
        <v>944</v>
      </c>
      <c r="F19" s="501"/>
      <c r="G19" s="452">
        <f>INDEX('CERF UFE 2019-1 All Data'!$A$4:$AJ$153, MATCH(A19, 'CERF UFE 2019-1 All Data'!$A$4:$A$153, 0), 32)</f>
        <v>0</v>
      </c>
      <c r="H19" s="452">
        <f>INDEX('CERF UFE 2019-1 All Data'!$A$4:$AJ$153, MATCH(A19, 'CERF UFE 2019-1 All Data'!$A$4:$A$153, 0), 33)</f>
        <v>0</v>
      </c>
      <c r="I19" s="453">
        <f t="shared" ref="I19:I26" si="10">G19-H19</f>
        <v>0</v>
      </c>
      <c r="J19" s="328" t="e">
        <f t="shared" ref="J19:J26" si="11">H19/G19</f>
        <v>#DIV/0!</v>
      </c>
      <c r="K19" s="302" t="e">
        <f t="shared" ref="K19:K26" si="12">1-J19</f>
        <v>#DIV/0!</v>
      </c>
      <c r="L19" s="303">
        <f t="shared" ref="L19:L26" si="13">I19/$I$27</f>
        <v>0</v>
      </c>
      <c r="M19" s="326"/>
      <c r="N19" s="327"/>
      <c r="O19" s="304"/>
      <c r="P19" s="304"/>
      <c r="Q19" s="451">
        <f t="shared" ref="Q19:Q26" si="14">75000000*25%/8</f>
        <v>2343750</v>
      </c>
      <c r="R19" s="327">
        <f>75000000*75%*L19</f>
        <v>0</v>
      </c>
      <c r="S19" s="305">
        <f t="shared" ref="S19:S27" si="15">Q19+R19</f>
        <v>2343750</v>
      </c>
      <c r="T19" s="298" t="e">
        <f t="shared" ref="T19:T27" si="16">S19/I19</f>
        <v>#DIV/0!</v>
      </c>
      <c r="U19" s="467">
        <v>3000000</v>
      </c>
      <c r="V19" s="471">
        <f t="shared" ref="V19:V26" si="17">(U19-S19)/S19</f>
        <v>0.28000000000000003</v>
      </c>
      <c r="W19" s="468" t="e">
        <f t="shared" ref="W19:W26" si="18">U19/I19</f>
        <v>#DIV/0!</v>
      </c>
      <c r="X19" s="284"/>
      <c r="Y19" s="284"/>
      <c r="Z19" s="284"/>
      <c r="AA19" s="284"/>
    </row>
    <row r="20" spans="1:27" s="115" customFormat="1" x14ac:dyDescent="0.25">
      <c r="A20" s="324" t="s">
        <v>273</v>
      </c>
      <c r="B20" s="325">
        <v>8</v>
      </c>
      <c r="C20" s="325"/>
      <c r="D20" s="325"/>
      <c r="E20" s="501" t="s">
        <v>944</v>
      </c>
      <c r="F20" s="501"/>
      <c r="G20" s="452">
        <f>INDEX('CERF UFE 2019-1 All Data'!$A$4:$AJ$153, MATCH(A20, 'CERF UFE 2019-1 All Data'!$A$4:$A$153, 0), 32)</f>
        <v>0</v>
      </c>
      <c r="H20" s="452">
        <f>INDEX('CERF UFE 2019-1 All Data'!$A$4:$AJ$153, MATCH(A20, 'CERF UFE 2019-1 All Data'!$A$4:$A$153, 0), 33)</f>
        <v>0</v>
      </c>
      <c r="I20" s="453">
        <f t="shared" si="10"/>
        <v>0</v>
      </c>
      <c r="J20" s="328" t="e">
        <f t="shared" si="11"/>
        <v>#DIV/0!</v>
      </c>
      <c r="K20" s="302" t="e">
        <f t="shared" si="12"/>
        <v>#DIV/0!</v>
      </c>
      <c r="L20" s="303">
        <f t="shared" si="13"/>
        <v>0</v>
      </c>
      <c r="M20" s="326"/>
      <c r="N20" s="327"/>
      <c r="O20" s="304"/>
      <c r="P20" s="304"/>
      <c r="Q20" s="451">
        <f t="shared" si="14"/>
        <v>2343750</v>
      </c>
      <c r="R20" s="327">
        <f>75000000*75%*L20</f>
        <v>0</v>
      </c>
      <c r="S20" s="305">
        <f t="shared" si="15"/>
        <v>2343750</v>
      </c>
      <c r="T20" s="298" t="e">
        <f t="shared" si="16"/>
        <v>#DIV/0!</v>
      </c>
      <c r="U20" s="480">
        <v>15000000</v>
      </c>
      <c r="V20" s="479">
        <f t="shared" si="17"/>
        <v>5.4</v>
      </c>
      <c r="W20" s="468" t="e">
        <f t="shared" si="18"/>
        <v>#DIV/0!</v>
      </c>
      <c r="X20" s="284"/>
      <c r="Y20" s="284"/>
      <c r="Z20" s="284"/>
      <c r="AA20" s="284"/>
    </row>
    <row r="21" spans="1:27" s="115" customFormat="1" x14ac:dyDescent="0.25">
      <c r="A21" s="334" t="s">
        <v>676</v>
      </c>
      <c r="B21" s="325"/>
      <c r="C21" s="325">
        <v>5</v>
      </c>
      <c r="D21" s="325"/>
      <c r="E21" s="325" t="s">
        <v>923</v>
      </c>
      <c r="F21" s="325"/>
      <c r="G21" s="326">
        <f>INDEX('CERF UFE 2019-1 All Data'!$A$4:$AJ$153, MATCH(A21, 'CERF UFE 2019-1 All Data'!$A$4:$A$153, 0), 26)</f>
        <v>10900000</v>
      </c>
      <c r="H21" s="326">
        <f>INDEX('CERF UFE 2019-1 All Data'!$A$4:$AJ$153, MATCH(A21, 'CERF UFE 2019-1 All Data'!$A$4:$A$153, 0), 28)</f>
        <v>120345890</v>
      </c>
      <c r="I21" s="327">
        <f t="shared" si="10"/>
        <v>-109445890</v>
      </c>
      <c r="J21" s="328">
        <f t="shared" si="11"/>
        <v>11.040907339449541</v>
      </c>
      <c r="K21" s="302">
        <f t="shared" si="12"/>
        <v>-10.040907339449541</v>
      </c>
      <c r="L21" s="303">
        <f t="shared" si="13"/>
        <v>4.5434927580770383E-2</v>
      </c>
      <c r="M21" s="326">
        <f>INDEX('CERF UFE 2019-1 All Data'!$A$4:$AJ$153, MATCH(A21, 'CERF UFE 2019-1 All Data'!$A$4:$A$153, 0), 30)</f>
        <v>19658626</v>
      </c>
      <c r="N21" s="327">
        <f t="shared" ref="N21:N26" si="19">H21+M21</f>
        <v>140004516</v>
      </c>
      <c r="O21" s="304">
        <f t="shared" ref="O21:O26" si="20">N21/G21</f>
        <v>12.844451009174312</v>
      </c>
      <c r="P21" s="304">
        <f t="shared" ref="P21:P26" si="21">O21-J21</f>
        <v>1.8035436697247711</v>
      </c>
      <c r="Q21" s="451">
        <f t="shared" si="14"/>
        <v>2343750</v>
      </c>
      <c r="R21" s="327">
        <f>75000000*75%*L21</f>
        <v>2555714.6764183342</v>
      </c>
      <c r="S21" s="305">
        <f t="shared" si="15"/>
        <v>4899464.6764183342</v>
      </c>
      <c r="T21" s="298">
        <f t="shared" si="16"/>
        <v>-4.4766091046619785E-2</v>
      </c>
      <c r="U21" s="480">
        <v>7000000</v>
      </c>
      <c r="V21" s="479">
        <f t="shared" si="17"/>
        <v>0.42872751663906766</v>
      </c>
      <c r="W21" s="468">
        <f t="shared" si="18"/>
        <v>-6.3958546090675486E-2</v>
      </c>
      <c r="X21" s="284"/>
      <c r="Y21" s="284"/>
      <c r="Z21" s="284"/>
      <c r="AA21" s="284"/>
    </row>
    <row r="22" spans="1:27" s="115" customFormat="1" x14ac:dyDescent="0.25">
      <c r="A22" s="334" t="s">
        <v>173</v>
      </c>
      <c r="B22" s="325"/>
      <c r="C22" s="325"/>
      <c r="D22" s="325" t="s">
        <v>932</v>
      </c>
      <c r="E22" s="325" t="s">
        <v>278</v>
      </c>
      <c r="F22" s="325"/>
      <c r="G22" s="326">
        <f>INDEX('CERF UFE 2019-1 All Data'!$A$4:$AJ$153, MATCH(A22, 'CERF UFE 2019-1 All Data'!$A$4:$A$153, 0), 26)</f>
        <v>4300000</v>
      </c>
      <c r="H22" s="326">
        <f>INDEX('CERF UFE 2019-1 All Data'!$A$4:$AJ$153, MATCH(A22, 'CERF UFE 2019-1 All Data'!$A$4:$A$153, 0), 28)</f>
        <v>298882369</v>
      </c>
      <c r="I22" s="327">
        <f t="shared" si="10"/>
        <v>-294582369</v>
      </c>
      <c r="J22" s="328">
        <f t="shared" si="11"/>
        <v>69.507527674418611</v>
      </c>
      <c r="K22" s="302">
        <f t="shared" si="12"/>
        <v>-68.507527674418611</v>
      </c>
      <c r="L22" s="303">
        <f t="shared" si="13"/>
        <v>0.12229174254133049</v>
      </c>
      <c r="M22" s="326">
        <f>INDEX('CERF UFE 2019-1 All Data'!$A$4:$AJ$153, MATCH(A22, 'CERF UFE 2019-1 All Data'!$A$4:$A$153, 0), 30)</f>
        <v>56286697</v>
      </c>
      <c r="N22" s="327">
        <f t="shared" si="19"/>
        <v>355169066</v>
      </c>
      <c r="O22" s="304">
        <f t="shared" si="20"/>
        <v>82.59745720930232</v>
      </c>
      <c r="P22" s="304">
        <f t="shared" si="21"/>
        <v>13.089929534883709</v>
      </c>
      <c r="Q22" s="451">
        <f t="shared" si="14"/>
        <v>2343750</v>
      </c>
      <c r="R22" s="327">
        <f>60000000*L22</f>
        <v>7337504.5524798296</v>
      </c>
      <c r="S22" s="305">
        <f t="shared" si="15"/>
        <v>9681254.5524798296</v>
      </c>
      <c r="T22" s="298">
        <f t="shared" si="16"/>
        <v>-3.2864338029951243E-2</v>
      </c>
      <c r="U22" s="480">
        <v>5000000</v>
      </c>
      <c r="V22" s="479">
        <f t="shared" si="17"/>
        <v>-0.48353800916026302</v>
      </c>
      <c r="W22" s="468">
        <f t="shared" si="18"/>
        <v>-1.6973181446578698E-2</v>
      </c>
      <c r="X22" s="284"/>
      <c r="Y22" s="284"/>
      <c r="Z22" s="284"/>
      <c r="AA22" s="284"/>
    </row>
    <row r="23" spans="1:27" s="115" customFormat="1" x14ac:dyDescent="0.25">
      <c r="A23" s="324" t="s">
        <v>629</v>
      </c>
      <c r="B23" s="325"/>
      <c r="C23" s="325">
        <v>8</v>
      </c>
      <c r="D23" s="325" t="s">
        <v>931</v>
      </c>
      <c r="E23" s="325" t="s">
        <v>924</v>
      </c>
      <c r="F23" s="325"/>
      <c r="G23" s="326">
        <f>INDEX('CERF UFE 2019-1 All Data'!$A$4:$AJ$153, MATCH(A23, 'CERF UFE 2019-1 All Data'!$A$4:$A$153, 0), 26)</f>
        <v>1200000</v>
      </c>
      <c r="H23" s="326">
        <f>INDEX('CERF UFE 2019-1 All Data'!$A$4:$AJ$153, MATCH(A23, 'CERF UFE 2019-1 All Data'!$A$4:$A$153, 0), 28)</f>
        <v>188000000</v>
      </c>
      <c r="I23" s="327">
        <f t="shared" si="10"/>
        <v>-186800000</v>
      </c>
      <c r="J23" s="328">
        <f t="shared" si="11"/>
        <v>156.66666666666666</v>
      </c>
      <c r="K23" s="302">
        <f t="shared" si="12"/>
        <v>-155.66666666666666</v>
      </c>
      <c r="L23" s="303">
        <f t="shared" si="13"/>
        <v>7.7547402392980747E-2</v>
      </c>
      <c r="M23" s="326">
        <f>INDEX('CERF UFE 2019-1 All Data'!$A$4:$AJ$153, MATCH(A23, 'CERF UFE 2019-1 All Data'!$A$4:$A$153, 0), 30)</f>
        <v>44556210</v>
      </c>
      <c r="N23" s="327">
        <f t="shared" si="19"/>
        <v>232556210</v>
      </c>
      <c r="O23" s="304">
        <f t="shared" si="20"/>
        <v>193.79684166666667</v>
      </c>
      <c r="P23" s="304">
        <f t="shared" si="21"/>
        <v>37.130175000000008</v>
      </c>
      <c r="Q23" s="451">
        <f t="shared" si="14"/>
        <v>2343750</v>
      </c>
      <c r="R23" s="327">
        <f>75000000*75%*L23</f>
        <v>4362041.3846051674</v>
      </c>
      <c r="S23" s="305">
        <f t="shared" si="15"/>
        <v>6705791.3846051674</v>
      </c>
      <c r="T23" s="298">
        <f t="shared" si="16"/>
        <v>-3.5898240816944149E-2</v>
      </c>
      <c r="U23" s="465">
        <v>6000000</v>
      </c>
      <c r="V23" s="471">
        <f t="shared" si="17"/>
        <v>-0.10525102021895422</v>
      </c>
      <c r="W23" s="468">
        <f t="shared" si="18"/>
        <v>-3.2119914346895075E-2</v>
      </c>
      <c r="X23" s="284"/>
      <c r="Y23" s="284"/>
      <c r="Z23" s="284"/>
      <c r="AA23" s="284"/>
    </row>
    <row r="24" spans="1:27" s="115" customFormat="1" x14ac:dyDescent="0.25">
      <c r="A24" s="334" t="s">
        <v>507</v>
      </c>
      <c r="B24" s="325"/>
      <c r="C24" s="325">
        <v>4.5</v>
      </c>
      <c r="D24" s="325"/>
      <c r="E24" s="325" t="s">
        <v>312</v>
      </c>
      <c r="F24" s="325"/>
      <c r="G24" s="326">
        <f>INDEX('CERF UFE 2019-1 All Data'!$A$4:$AJ$153, MATCH(A24, 'CERF UFE 2019-1 All Data'!$A$4:$A$153, 0), 26)</f>
        <v>3200000</v>
      </c>
      <c r="H24" s="326">
        <f>INDEX('CERF UFE 2019-1 All Data'!$A$4:$AJ$153, MATCH(A24, 'CERF UFE 2019-1 All Data'!$A$4:$A$153, 0), 28)</f>
        <v>296499705</v>
      </c>
      <c r="I24" s="327">
        <f t="shared" si="10"/>
        <v>-293299705</v>
      </c>
      <c r="J24" s="328">
        <f t="shared" si="11"/>
        <v>92.656157812499998</v>
      </c>
      <c r="K24" s="302">
        <f t="shared" si="12"/>
        <v>-91.656157812499998</v>
      </c>
      <c r="L24" s="303">
        <f t="shared" si="13"/>
        <v>0.12175926255555432</v>
      </c>
      <c r="M24" s="326">
        <f>INDEX('CERF UFE 2019-1 All Data'!$A$4:$AJ$153, MATCH(A24, 'CERF UFE 2019-1 All Data'!$A$4:$A$153, 0), 30)</f>
        <v>75771322</v>
      </c>
      <c r="N24" s="327">
        <f t="shared" si="19"/>
        <v>372271027</v>
      </c>
      <c r="O24" s="304">
        <f t="shared" si="20"/>
        <v>116.3346959375</v>
      </c>
      <c r="P24" s="304">
        <f t="shared" si="21"/>
        <v>23.678538125000003</v>
      </c>
      <c r="Q24" s="451">
        <f t="shared" si="14"/>
        <v>2343750</v>
      </c>
      <c r="R24" s="327">
        <f>75000000*75%*L24</f>
        <v>6848958.51874993</v>
      </c>
      <c r="S24" s="305">
        <f t="shared" si="15"/>
        <v>9192708.51874993</v>
      </c>
      <c r="T24" s="298">
        <f t="shared" si="16"/>
        <v>-3.1342372194850761E-2</v>
      </c>
      <c r="U24" s="465">
        <v>8000000</v>
      </c>
      <c r="V24" s="471">
        <f t="shared" si="17"/>
        <v>-0.1297450600459287</v>
      </c>
      <c r="W24" s="468">
        <f t="shared" si="18"/>
        <v>-2.7275854232448001E-2</v>
      </c>
      <c r="X24" s="284"/>
      <c r="Y24" s="284"/>
      <c r="Z24" s="284"/>
      <c r="AA24" s="284"/>
    </row>
    <row r="25" spans="1:27" s="115" customFormat="1" x14ac:dyDescent="0.25">
      <c r="A25" s="334" t="s">
        <v>150</v>
      </c>
      <c r="B25" s="325"/>
      <c r="C25" s="325">
        <v>4.5</v>
      </c>
      <c r="D25" s="325"/>
      <c r="E25" s="325" t="s">
        <v>278</v>
      </c>
      <c r="F25" s="325"/>
      <c r="G25" s="326">
        <f>INDEX('CERF UFE 2019-1 All Data'!$A$4:$AJ$153, MATCH(A25, 'CERF UFE 2019-1 All Data'!$A$4:$A$153, 0), 26)</f>
        <v>6300000</v>
      </c>
      <c r="H25" s="326">
        <f>INDEX('CERF UFE 2019-1 All Data'!$A$4:$AJ$153, MATCH(A25, 'CERF UFE 2019-1 All Data'!$A$4:$A$153, 0), 28)</f>
        <v>611759986</v>
      </c>
      <c r="I25" s="327">
        <f t="shared" si="10"/>
        <v>-605459986</v>
      </c>
      <c r="J25" s="328">
        <f t="shared" si="11"/>
        <v>97.104759682539679</v>
      </c>
      <c r="K25" s="302">
        <f t="shared" si="12"/>
        <v>-96.104759682539679</v>
      </c>
      <c r="L25" s="303">
        <f t="shared" si="13"/>
        <v>0.2513482289464159</v>
      </c>
      <c r="M25" s="326">
        <f>INDEX('CERF UFE 2019-1 All Data'!$A$4:$AJ$153, MATCH(A25, 'CERF UFE 2019-1 All Data'!$A$4:$A$153, 0), 30)</f>
        <v>156691887</v>
      </c>
      <c r="N25" s="327">
        <f t="shared" si="19"/>
        <v>768451873</v>
      </c>
      <c r="O25" s="304">
        <f t="shared" si="20"/>
        <v>121.97648777777778</v>
      </c>
      <c r="P25" s="304">
        <f t="shared" si="21"/>
        <v>24.871728095238097</v>
      </c>
      <c r="Q25" s="451">
        <f t="shared" si="14"/>
        <v>2343750</v>
      </c>
      <c r="R25" s="327">
        <f>75000000*75%*L25</f>
        <v>14138337.878235893</v>
      </c>
      <c r="S25" s="305">
        <f t="shared" si="15"/>
        <v>16482087.878235893</v>
      </c>
      <c r="T25" s="298">
        <f t="shared" si="16"/>
        <v>-2.7222423049168921E-2</v>
      </c>
      <c r="U25" s="465">
        <v>15000000</v>
      </c>
      <c r="V25" s="471">
        <f t="shared" si="17"/>
        <v>-8.9921124628448701E-2</v>
      </c>
      <c r="W25" s="468">
        <f t="shared" si="18"/>
        <v>-2.4774552153476251E-2</v>
      </c>
      <c r="X25" s="284"/>
      <c r="Y25" s="284"/>
      <c r="Z25" s="284"/>
      <c r="AA25" s="284"/>
    </row>
    <row r="26" spans="1:27" s="115" customFormat="1" ht="15.75" thickBot="1" x14ac:dyDescent="0.3">
      <c r="A26" s="490" t="s">
        <v>160</v>
      </c>
      <c r="B26" s="336"/>
      <c r="C26" s="336">
        <v>1</v>
      </c>
      <c r="D26" s="336"/>
      <c r="E26" s="336" t="s">
        <v>312</v>
      </c>
      <c r="F26" s="336"/>
      <c r="G26" s="337">
        <f>INDEX('CERF UFE 2019-1 All Data'!$A$4:$AJ$153, MATCH(A26, 'CERF UFE 2019-1 All Data'!$A$4:$A$153, 0), 26)</f>
        <v>1200000</v>
      </c>
      <c r="H26" s="337">
        <f>INDEX('CERF UFE 2019-1 All Data'!$A$4:$AJ$153, MATCH(A26, 'CERF UFE 2019-1 All Data'!$A$4:$A$153, 0), 28)</f>
        <v>920461273</v>
      </c>
      <c r="I26" s="338">
        <f t="shared" si="10"/>
        <v>-919261273</v>
      </c>
      <c r="J26" s="339">
        <f t="shared" si="11"/>
        <v>767.05106083333328</v>
      </c>
      <c r="K26" s="351">
        <f t="shared" si="12"/>
        <v>-766.05106083333328</v>
      </c>
      <c r="L26" s="352">
        <f t="shared" si="13"/>
        <v>0.3816184359829482</v>
      </c>
      <c r="M26" s="337">
        <f>INDEX('CERF UFE 2019-1 All Data'!$A$4:$AJ$153, MATCH(A26, 'CERF UFE 2019-1 All Data'!$A$4:$A$153, 0), 30)</f>
        <v>301699408</v>
      </c>
      <c r="N26" s="338">
        <f t="shared" si="19"/>
        <v>1222160681</v>
      </c>
      <c r="O26" s="456">
        <f t="shared" si="20"/>
        <v>1018.4672341666667</v>
      </c>
      <c r="P26" s="456">
        <f t="shared" si="21"/>
        <v>251.4161733333334</v>
      </c>
      <c r="Q26" s="457">
        <f t="shared" si="14"/>
        <v>2343750</v>
      </c>
      <c r="R26" s="338">
        <f>75000000*75%*L26</f>
        <v>21466037.024040837</v>
      </c>
      <c r="S26" s="353">
        <f t="shared" si="15"/>
        <v>23809787.024040837</v>
      </c>
      <c r="T26" s="458">
        <f t="shared" si="16"/>
        <v>-2.5901000861635163E-2</v>
      </c>
      <c r="U26" s="491">
        <v>16000000</v>
      </c>
      <c r="V26" s="492">
        <f t="shared" si="17"/>
        <v>-0.32800742888440221</v>
      </c>
      <c r="W26" s="469">
        <f t="shared" si="18"/>
        <v>-1.7405280163477529E-2</v>
      </c>
      <c r="X26" s="284"/>
      <c r="Y26" s="284"/>
      <c r="Z26" s="284"/>
      <c r="AA26" s="284"/>
    </row>
    <row r="27" spans="1:27" x14ac:dyDescent="0.25">
      <c r="I27" s="316">
        <f>SUM(I19:I26)</f>
        <v>-2408849223</v>
      </c>
      <c r="L27" s="317"/>
      <c r="Q27" s="509">
        <f>SUM(Q19:Q26)</f>
        <v>18750000</v>
      </c>
      <c r="R27" s="292">
        <f>SUM(R19:R26)</f>
        <v>56708594.034529984</v>
      </c>
      <c r="S27" s="499">
        <f t="shared" si="15"/>
        <v>75458594.034529984</v>
      </c>
      <c r="T27" s="475">
        <f t="shared" si="16"/>
        <v>-3.1325577920793754E-2</v>
      </c>
      <c r="U27" s="425">
        <f>SUM(U19:U26)</f>
        <v>75000000</v>
      </c>
    </row>
    <row r="29" spans="1:27" ht="15.75" thickBot="1" x14ac:dyDescent="0.3"/>
    <row r="30" spans="1:27" ht="64.5" customHeight="1" thickBot="1" x14ac:dyDescent="0.3">
      <c r="A30" s="532" t="s">
        <v>942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4"/>
    </row>
    <row r="31" spans="1:27" ht="92.25" x14ac:dyDescent="0.25">
      <c r="A31" s="459" t="s">
        <v>323</v>
      </c>
      <c r="B31" s="460" t="s">
        <v>826</v>
      </c>
      <c r="C31" s="460" t="s">
        <v>827</v>
      </c>
      <c r="D31" s="460" t="s">
        <v>930</v>
      </c>
      <c r="E31" s="461" t="s">
        <v>282</v>
      </c>
      <c r="F31" s="461" t="s">
        <v>828</v>
      </c>
      <c r="G31" s="461" t="s">
        <v>829</v>
      </c>
      <c r="H31" s="461" t="s">
        <v>830</v>
      </c>
      <c r="I31" s="461" t="s">
        <v>831</v>
      </c>
      <c r="J31" s="462" t="s">
        <v>832</v>
      </c>
      <c r="K31" s="462" t="s">
        <v>833</v>
      </c>
      <c r="L31" s="462" t="s">
        <v>834</v>
      </c>
      <c r="M31" s="461" t="s">
        <v>835</v>
      </c>
      <c r="N31" s="461" t="s">
        <v>836</v>
      </c>
      <c r="O31" s="462" t="s">
        <v>837</v>
      </c>
      <c r="P31" s="462" t="s">
        <v>838</v>
      </c>
      <c r="Q31" s="461" t="s">
        <v>926</v>
      </c>
      <c r="R31" s="461" t="s">
        <v>927</v>
      </c>
      <c r="S31" s="461" t="s">
        <v>841</v>
      </c>
      <c r="T31" s="463" t="s">
        <v>842</v>
      </c>
      <c r="U31" s="461" t="s">
        <v>860</v>
      </c>
      <c r="V31" s="461" t="s">
        <v>844</v>
      </c>
      <c r="W31" s="464" t="s">
        <v>845</v>
      </c>
    </row>
    <row r="32" spans="1:27" x14ac:dyDescent="0.25">
      <c r="A32" s="324" t="s">
        <v>273</v>
      </c>
      <c r="B32" s="325">
        <v>8</v>
      </c>
      <c r="C32" s="325"/>
      <c r="D32" s="325"/>
      <c r="E32" s="501" t="s">
        <v>944</v>
      </c>
      <c r="F32" s="501"/>
      <c r="G32" s="452">
        <f>INDEX('CERF UFE 2019-1 All Data'!$A$4:$AJ$153, MATCH(A32, 'CERF UFE 2019-1 All Data'!$A$4:$A$153, 0), 32)</f>
        <v>0</v>
      </c>
      <c r="H32" s="452">
        <f>INDEX('CERF UFE 2019-1 All Data'!$A$4:$AJ$153, MATCH(A32, 'CERF UFE 2019-1 All Data'!$A$4:$A$153, 0), 33)</f>
        <v>0</v>
      </c>
      <c r="I32" s="453">
        <f t="shared" ref="I32:I38" si="22">G32-H32</f>
        <v>0</v>
      </c>
      <c r="J32" s="328" t="e">
        <f t="shared" ref="J32:J38" si="23">H32/G32</f>
        <v>#DIV/0!</v>
      </c>
      <c r="K32" s="302" t="e">
        <f t="shared" ref="K32:K38" si="24">1-J32</f>
        <v>#DIV/0!</v>
      </c>
      <c r="L32" s="303">
        <f t="shared" ref="L32:L38" si="25">I32/$I$39</f>
        <v>0</v>
      </c>
      <c r="M32" s="326"/>
      <c r="N32" s="327"/>
      <c r="O32" s="304"/>
      <c r="P32" s="304"/>
      <c r="Q32" s="451">
        <f t="shared" ref="Q32:Q38" si="26">75000000*25%/7</f>
        <v>2678571.4285714286</v>
      </c>
      <c r="R32" s="327">
        <f t="shared" ref="R32:R38" si="27">75000000*75%*L32</f>
        <v>0</v>
      </c>
      <c r="S32" s="345">
        <f t="shared" ref="S32:S38" si="28">Q32+R32</f>
        <v>2678571.4285714286</v>
      </c>
      <c r="T32" s="298" t="e">
        <f t="shared" ref="T32:T39" si="29">S32/I32</f>
        <v>#DIV/0!</v>
      </c>
      <c r="U32" s="480">
        <v>10000000</v>
      </c>
      <c r="V32" s="483">
        <f t="shared" ref="V32:V38" si="30">(U32-S32)/S32</f>
        <v>2.7333333333333329</v>
      </c>
      <c r="W32" s="468" t="e">
        <f t="shared" ref="W32:W38" si="31">U32/I32</f>
        <v>#DIV/0!</v>
      </c>
    </row>
    <row r="33" spans="1:27" s="115" customFormat="1" x14ac:dyDescent="0.25">
      <c r="A33" s="334" t="s">
        <v>676</v>
      </c>
      <c r="B33" s="325"/>
      <c r="C33" s="325">
        <v>5</v>
      </c>
      <c r="D33" s="325"/>
      <c r="E33" s="325" t="s">
        <v>923</v>
      </c>
      <c r="F33" s="325"/>
      <c r="G33" s="326">
        <f>INDEX('CERF UFE 2019-1 All Data'!$A$4:$AJ$153, MATCH(A33, 'CERF UFE 2019-1 All Data'!$A$4:$A$153, 0), 26)</f>
        <v>10900000</v>
      </c>
      <c r="H33" s="326">
        <f>INDEX('CERF UFE 2019-1 All Data'!$A$4:$AJ$153, MATCH(A33, 'CERF UFE 2019-1 All Data'!$A$4:$A$153, 0), 28)</f>
        <v>120345890</v>
      </c>
      <c r="I33" s="327">
        <f t="shared" si="22"/>
        <v>-109445890</v>
      </c>
      <c r="J33" s="328">
        <f t="shared" si="23"/>
        <v>11.040907339449541</v>
      </c>
      <c r="K33" s="302">
        <f t="shared" si="24"/>
        <v>-10.040907339449541</v>
      </c>
      <c r="L33" s="303">
        <f t="shared" si="25"/>
        <v>3.3594449369005082E-2</v>
      </c>
      <c r="M33" s="326">
        <f>INDEX('CERF UFE 2019-1 All Data'!$A$4:$AJ$153, MATCH(A33, 'CERF UFE 2019-1 All Data'!$A$4:$A$153, 0), 30)</f>
        <v>19658626</v>
      </c>
      <c r="N33" s="327">
        <f t="shared" ref="N33:N38" si="32">H33+M33</f>
        <v>140004516</v>
      </c>
      <c r="O33" s="304">
        <f t="shared" ref="O33:O38" si="33">N33/G33</f>
        <v>12.844451009174312</v>
      </c>
      <c r="P33" s="304">
        <f t="shared" ref="P33:P38" si="34">O33-J33</f>
        <v>1.8035436697247711</v>
      </c>
      <c r="Q33" s="451">
        <f t="shared" si="26"/>
        <v>2678571.4285714286</v>
      </c>
      <c r="R33" s="327">
        <f t="shared" si="27"/>
        <v>1889687.7770065358</v>
      </c>
      <c r="S33" s="305">
        <f t="shared" si="28"/>
        <v>4568259.205577964</v>
      </c>
      <c r="T33" s="298">
        <f t="shared" si="29"/>
        <v>-4.1739888136301542E-2</v>
      </c>
      <c r="U33" s="480">
        <v>6000000</v>
      </c>
      <c r="V33" s="483">
        <f t="shared" si="30"/>
        <v>0.31341058595664689</v>
      </c>
      <c r="W33" s="468">
        <f t="shared" si="31"/>
        <v>-5.4821610934864706E-2</v>
      </c>
      <c r="X33" s="284"/>
      <c r="Y33" s="284"/>
      <c r="Z33" s="284"/>
      <c r="AA33" s="284"/>
    </row>
    <row r="34" spans="1:27" s="115" customFormat="1" x14ac:dyDescent="0.25">
      <c r="A34" s="324" t="s">
        <v>629</v>
      </c>
      <c r="B34" s="325"/>
      <c r="C34" s="325">
        <v>8</v>
      </c>
      <c r="D34" s="325"/>
      <c r="E34" s="325" t="s">
        <v>924</v>
      </c>
      <c r="F34" s="325"/>
      <c r="G34" s="326">
        <f>INDEX('CERF UFE 2019-1 All Data'!$A$4:$AJ$153, MATCH(A34, 'CERF UFE 2019-1 All Data'!$A$4:$A$153, 0), 26)</f>
        <v>1200000</v>
      </c>
      <c r="H34" s="326">
        <f>INDEX('CERF UFE 2019-1 All Data'!$A$4:$AJ$153, MATCH(A34, 'CERF UFE 2019-1 All Data'!$A$4:$A$153, 0), 28)</f>
        <v>188000000</v>
      </c>
      <c r="I34" s="327">
        <f t="shared" si="22"/>
        <v>-186800000</v>
      </c>
      <c r="J34" s="328">
        <f t="shared" si="23"/>
        <v>156.66666666666666</v>
      </c>
      <c r="K34" s="302">
        <f t="shared" si="24"/>
        <v>-155.66666666666666</v>
      </c>
      <c r="L34" s="303">
        <f t="shared" si="25"/>
        <v>5.7338317063620657E-2</v>
      </c>
      <c r="M34" s="326">
        <f>INDEX('CERF UFE 2019-1 All Data'!$A$4:$AJ$153, MATCH(A34, 'CERF UFE 2019-1 All Data'!$A$4:$A$153, 0), 30)</f>
        <v>44556210</v>
      </c>
      <c r="N34" s="327">
        <f t="shared" si="32"/>
        <v>232556210</v>
      </c>
      <c r="O34" s="304">
        <f t="shared" si="33"/>
        <v>193.79684166666667</v>
      </c>
      <c r="P34" s="304">
        <f t="shared" si="34"/>
        <v>37.130175000000008</v>
      </c>
      <c r="Q34" s="451">
        <f t="shared" si="26"/>
        <v>2678571.4285714286</v>
      </c>
      <c r="R34" s="327">
        <f t="shared" si="27"/>
        <v>3225280.3348286618</v>
      </c>
      <c r="S34" s="305">
        <f t="shared" si="28"/>
        <v>5903851.7634000909</v>
      </c>
      <c r="T34" s="298">
        <f t="shared" si="29"/>
        <v>-3.1605202159529396E-2</v>
      </c>
      <c r="U34" s="465">
        <v>6000000</v>
      </c>
      <c r="V34" s="306">
        <f t="shared" si="30"/>
        <v>1.6285679324803432E-2</v>
      </c>
      <c r="W34" s="468">
        <f t="shared" si="31"/>
        <v>-3.2119914346895075E-2</v>
      </c>
      <c r="X34" s="284"/>
      <c r="Y34" s="284"/>
      <c r="Z34" s="284"/>
      <c r="AA34" s="284"/>
    </row>
    <row r="35" spans="1:27" s="115" customFormat="1" x14ac:dyDescent="0.25">
      <c r="A35" s="324" t="s">
        <v>507</v>
      </c>
      <c r="B35" s="325"/>
      <c r="C35" s="325">
        <v>4.5</v>
      </c>
      <c r="D35" s="325"/>
      <c r="E35" s="325" t="s">
        <v>312</v>
      </c>
      <c r="F35" s="325"/>
      <c r="G35" s="326">
        <f>INDEX('CERF UFE 2019-1 All Data'!$A$4:$AJ$153, MATCH(A35, 'CERF UFE 2019-1 All Data'!$A$4:$A$153, 0), 26)</f>
        <v>3200000</v>
      </c>
      <c r="H35" s="326">
        <f>INDEX('CERF UFE 2019-1 All Data'!$A$4:$AJ$153, MATCH(A35, 'CERF UFE 2019-1 All Data'!$A$4:$A$153, 0), 28)</f>
        <v>296499705</v>
      </c>
      <c r="I35" s="327">
        <f t="shared" si="22"/>
        <v>-293299705</v>
      </c>
      <c r="J35" s="328">
        <f t="shared" si="23"/>
        <v>92.656157812499998</v>
      </c>
      <c r="K35" s="302">
        <f t="shared" si="24"/>
        <v>-91.656157812499998</v>
      </c>
      <c r="L35" s="303">
        <f t="shared" si="25"/>
        <v>9.0028434046875827E-2</v>
      </c>
      <c r="M35" s="326">
        <f>INDEX('CERF UFE 2019-1 All Data'!$A$4:$AJ$153, MATCH(A35, 'CERF UFE 2019-1 All Data'!$A$4:$A$153, 0), 30)</f>
        <v>75771322</v>
      </c>
      <c r="N35" s="327">
        <f t="shared" si="32"/>
        <v>372271027</v>
      </c>
      <c r="O35" s="304">
        <f t="shared" si="33"/>
        <v>116.3346959375</v>
      </c>
      <c r="P35" s="304">
        <f t="shared" si="34"/>
        <v>23.678538125000003</v>
      </c>
      <c r="Q35" s="451">
        <f t="shared" si="26"/>
        <v>2678571.4285714286</v>
      </c>
      <c r="R35" s="327">
        <f t="shared" si="27"/>
        <v>5064099.4151367657</v>
      </c>
      <c r="S35" s="305">
        <f t="shared" si="28"/>
        <v>7742670.8437081948</v>
      </c>
      <c r="T35" s="298">
        <f t="shared" si="29"/>
        <v>-2.6398495162851237E-2</v>
      </c>
      <c r="U35" s="480">
        <v>6000000</v>
      </c>
      <c r="V35" s="483">
        <f t="shared" si="30"/>
        <v>-0.2250736055923537</v>
      </c>
      <c r="W35" s="468">
        <f t="shared" si="31"/>
        <v>-2.0456890674336002E-2</v>
      </c>
      <c r="X35" s="284"/>
      <c r="Y35" s="284"/>
      <c r="Z35" s="284"/>
      <c r="AA35" s="284"/>
    </row>
    <row r="36" spans="1:27" s="115" customFormat="1" x14ac:dyDescent="0.25">
      <c r="A36" s="334" t="s">
        <v>150</v>
      </c>
      <c r="B36" s="325"/>
      <c r="C36" s="325">
        <v>4.5</v>
      </c>
      <c r="D36" s="325"/>
      <c r="E36" s="325" t="s">
        <v>278</v>
      </c>
      <c r="F36" s="325"/>
      <c r="G36" s="326">
        <f>INDEX('CERF UFE 2019-1 All Data'!$A$4:$AJ$153, MATCH(A36, 'CERF UFE 2019-1 All Data'!$A$4:$A$153, 0), 26)</f>
        <v>6300000</v>
      </c>
      <c r="H36" s="326">
        <f>INDEX('CERF UFE 2019-1 All Data'!$A$4:$AJ$153, MATCH(A36, 'CERF UFE 2019-1 All Data'!$A$4:$A$153, 0), 28)</f>
        <v>611759986</v>
      </c>
      <c r="I36" s="327">
        <f t="shared" si="22"/>
        <v>-605459986</v>
      </c>
      <c r="J36" s="328">
        <f t="shared" si="23"/>
        <v>97.104759682539679</v>
      </c>
      <c r="K36" s="302">
        <f t="shared" si="24"/>
        <v>-96.104759682539679</v>
      </c>
      <c r="L36" s="303">
        <f t="shared" si="25"/>
        <v>0.18584612765847602</v>
      </c>
      <c r="M36" s="326">
        <f>INDEX('CERF UFE 2019-1 All Data'!$A$4:$AJ$153, MATCH(A36, 'CERF UFE 2019-1 All Data'!$A$4:$A$153, 0), 30)</f>
        <v>156691887</v>
      </c>
      <c r="N36" s="327">
        <f t="shared" si="32"/>
        <v>768451873</v>
      </c>
      <c r="O36" s="304">
        <f t="shared" si="33"/>
        <v>121.97648777777778</v>
      </c>
      <c r="P36" s="304">
        <f t="shared" si="34"/>
        <v>24.871728095238097</v>
      </c>
      <c r="Q36" s="451">
        <f t="shared" si="26"/>
        <v>2678571.4285714286</v>
      </c>
      <c r="R36" s="327">
        <f t="shared" si="27"/>
        <v>10453844.680789277</v>
      </c>
      <c r="S36" s="305">
        <f t="shared" si="28"/>
        <v>13132416.109360706</v>
      </c>
      <c r="T36" s="298">
        <f t="shared" si="29"/>
        <v>-2.1689981853500566E-2</v>
      </c>
      <c r="U36" s="465">
        <v>12000000</v>
      </c>
      <c r="V36" s="306">
        <f t="shared" si="30"/>
        <v>-8.6230599147214565E-2</v>
      </c>
      <c r="W36" s="468">
        <f t="shared" si="31"/>
        <v>-1.9819641722781001E-2</v>
      </c>
      <c r="X36" s="284"/>
      <c r="Y36" s="284"/>
      <c r="Z36" s="284"/>
      <c r="AA36" s="284"/>
    </row>
    <row r="37" spans="1:27" s="115" customFormat="1" x14ac:dyDescent="0.25">
      <c r="A37" s="324" t="s">
        <v>256</v>
      </c>
      <c r="B37" s="325"/>
      <c r="C37" s="325">
        <v>4</v>
      </c>
      <c r="D37" s="325"/>
      <c r="E37" s="325" t="s">
        <v>312</v>
      </c>
      <c r="F37" s="325"/>
      <c r="G37" s="326">
        <f>INDEX('CERF UFE 2019-1 All Data'!$A$4:$AJ$153, MATCH(A37, 'CERF UFE 2019-1 All Data'!$A$4:$A$153, 0), 26)</f>
        <v>5700000</v>
      </c>
      <c r="H37" s="326">
        <f>INDEX('CERF UFE 2019-1 All Data'!$A$4:$AJ$153, MATCH(A37, 'CERF UFE 2019-1 All Data'!$A$4:$A$153, 0), 28)</f>
        <v>1149289490</v>
      </c>
      <c r="I37" s="327">
        <f t="shared" si="22"/>
        <v>-1143589490</v>
      </c>
      <c r="J37" s="328">
        <f t="shared" si="23"/>
        <v>201.6297350877193</v>
      </c>
      <c r="K37" s="302">
        <f t="shared" si="24"/>
        <v>-200.6297350877193</v>
      </c>
      <c r="L37" s="303">
        <f t="shared" si="25"/>
        <v>0.35102514329895207</v>
      </c>
      <c r="M37" s="326">
        <f>INDEX('CERF UFE 2019-1 All Data'!$A$4:$AJ$153, MATCH(A37, 'CERF UFE 2019-1 All Data'!$A$4:$A$153, 0), 30)</f>
        <v>330921328</v>
      </c>
      <c r="N37" s="327">
        <f t="shared" si="32"/>
        <v>1480210818</v>
      </c>
      <c r="O37" s="304">
        <f t="shared" si="33"/>
        <v>259.68610842105261</v>
      </c>
      <c r="P37" s="304">
        <f t="shared" si="34"/>
        <v>58.056373333333312</v>
      </c>
      <c r="Q37" s="451">
        <f t="shared" si="26"/>
        <v>2678571.4285714286</v>
      </c>
      <c r="R37" s="327">
        <f t="shared" si="27"/>
        <v>19745164.310566053</v>
      </c>
      <c r="S37" s="305">
        <f t="shared" si="28"/>
        <v>22423735.739137482</v>
      </c>
      <c r="T37" s="298">
        <f t="shared" si="29"/>
        <v>-1.9608203761244326E-2</v>
      </c>
      <c r="U37" s="465">
        <v>20000000</v>
      </c>
      <c r="V37" s="306">
        <f t="shared" si="30"/>
        <v>-0.10808795498366454</v>
      </c>
      <c r="W37" s="333">
        <f t="shared" si="31"/>
        <v>-1.748879311578843E-2</v>
      </c>
      <c r="X37" s="284"/>
      <c r="Y37" s="284"/>
      <c r="Z37" s="284"/>
      <c r="AA37" s="284"/>
    </row>
    <row r="38" spans="1:27" s="115" customFormat="1" ht="15.75" thickBot="1" x14ac:dyDescent="0.3">
      <c r="A38" s="490" t="s">
        <v>160</v>
      </c>
      <c r="B38" s="336"/>
      <c r="C38" s="336">
        <v>1</v>
      </c>
      <c r="D38" s="336"/>
      <c r="E38" s="336" t="s">
        <v>312</v>
      </c>
      <c r="F38" s="336"/>
      <c r="G38" s="337">
        <f>INDEX('CERF UFE 2019-1 All Data'!$A$4:$AJ$153, MATCH(A38, 'CERF UFE 2019-1 All Data'!$A$4:$A$153, 0), 26)</f>
        <v>1200000</v>
      </c>
      <c r="H38" s="337">
        <f>INDEX('CERF UFE 2019-1 All Data'!$A$4:$AJ$153, MATCH(A38, 'CERF UFE 2019-1 All Data'!$A$4:$A$153, 0), 28)</f>
        <v>920461273</v>
      </c>
      <c r="I38" s="338">
        <f t="shared" si="22"/>
        <v>-919261273</v>
      </c>
      <c r="J38" s="339">
        <f t="shared" si="23"/>
        <v>767.05106083333328</v>
      </c>
      <c r="K38" s="351">
        <f t="shared" si="24"/>
        <v>-766.05106083333328</v>
      </c>
      <c r="L38" s="352">
        <f t="shared" si="25"/>
        <v>0.28216752856307037</v>
      </c>
      <c r="M38" s="337">
        <f>INDEX('CERF UFE 2019-1 All Data'!$A$4:$AJ$153, MATCH(A38, 'CERF UFE 2019-1 All Data'!$A$4:$A$153, 0), 30)</f>
        <v>301699408</v>
      </c>
      <c r="N38" s="338">
        <f t="shared" si="32"/>
        <v>1222160681</v>
      </c>
      <c r="O38" s="456">
        <f t="shared" si="33"/>
        <v>1018.4672341666667</v>
      </c>
      <c r="P38" s="456">
        <f t="shared" si="34"/>
        <v>251.4161733333334</v>
      </c>
      <c r="Q38" s="457">
        <f t="shared" si="26"/>
        <v>2678571.4285714286</v>
      </c>
      <c r="R38" s="338">
        <f t="shared" si="27"/>
        <v>15871923.481672708</v>
      </c>
      <c r="S38" s="473">
        <f t="shared" si="28"/>
        <v>18550494.910244137</v>
      </c>
      <c r="T38" s="458">
        <f t="shared" si="29"/>
        <v>-2.0179785067747695E-2</v>
      </c>
      <c r="U38" s="466">
        <v>15000000</v>
      </c>
      <c r="V38" s="343">
        <f t="shared" si="30"/>
        <v>-0.19139623645746764</v>
      </c>
      <c r="W38" s="469">
        <f t="shared" si="31"/>
        <v>-1.6317450153260183E-2</v>
      </c>
      <c r="X38" s="284"/>
      <c r="Y38" s="284"/>
      <c r="Z38" s="284"/>
      <c r="AA38" s="284"/>
    </row>
    <row r="39" spans="1:27" s="115" customFormat="1" x14ac:dyDescent="0.25">
      <c r="A39" s="301"/>
      <c r="B39" s="325"/>
      <c r="C39" s="325"/>
      <c r="D39" s="325"/>
      <c r="E39" s="325"/>
      <c r="F39" s="325"/>
      <c r="G39" s="326"/>
      <c r="H39" s="326"/>
      <c r="I39" s="316">
        <f>SUM(I32:I38)</f>
        <v>-3257856344</v>
      </c>
      <c r="J39" s="328"/>
      <c r="K39" s="328"/>
      <c r="L39" s="328"/>
      <c r="M39" s="326"/>
      <c r="N39" s="327"/>
      <c r="O39" s="304"/>
      <c r="P39" s="304"/>
      <c r="Q39" s="451">
        <f>SUM(Q32:Q38)</f>
        <v>18750000</v>
      </c>
      <c r="R39" s="327">
        <f>SUM(R32:R38)</f>
        <v>56250000</v>
      </c>
      <c r="S39" s="499">
        <f>SUM(S32:S38)</f>
        <v>75000000</v>
      </c>
      <c r="T39" s="475">
        <f t="shared" si="29"/>
        <v>-2.3021272910982597E-2</v>
      </c>
      <c r="U39" s="499">
        <f>SUM(U32:U38)</f>
        <v>75000000</v>
      </c>
      <c r="V39" s="475"/>
      <c r="W39" s="477"/>
      <c r="X39" s="284"/>
      <c r="Y39" s="284"/>
      <c r="Z39" s="284"/>
      <c r="AA39" s="284"/>
    </row>
    <row r="40" spans="1:27" x14ac:dyDescent="0.25">
      <c r="V40" s="475"/>
    </row>
    <row r="41" spans="1:27" ht="15.75" thickBot="1" x14ac:dyDescent="0.3"/>
    <row r="42" spans="1:27" ht="85.5" customHeight="1" thickBot="1" x14ac:dyDescent="0.3">
      <c r="A42" s="532" t="s">
        <v>945</v>
      </c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4"/>
    </row>
    <row r="43" spans="1:27" ht="92.25" x14ac:dyDescent="0.25">
      <c r="A43" s="459" t="s">
        <v>323</v>
      </c>
      <c r="B43" s="460" t="s">
        <v>826</v>
      </c>
      <c r="C43" s="460" t="s">
        <v>827</v>
      </c>
      <c r="D43" s="460" t="s">
        <v>930</v>
      </c>
      <c r="E43" s="461" t="s">
        <v>282</v>
      </c>
      <c r="F43" s="461" t="s">
        <v>828</v>
      </c>
      <c r="G43" s="461" t="s">
        <v>829</v>
      </c>
      <c r="H43" s="461" t="s">
        <v>830</v>
      </c>
      <c r="I43" s="461" t="s">
        <v>831</v>
      </c>
      <c r="J43" s="462" t="s">
        <v>832</v>
      </c>
      <c r="K43" s="462" t="s">
        <v>833</v>
      </c>
      <c r="L43" s="462" t="s">
        <v>834</v>
      </c>
      <c r="M43" s="461" t="s">
        <v>835</v>
      </c>
      <c r="N43" s="461" t="s">
        <v>836</v>
      </c>
      <c r="O43" s="462" t="s">
        <v>837</v>
      </c>
      <c r="P43" s="462" t="s">
        <v>838</v>
      </c>
      <c r="Q43" s="461" t="s">
        <v>926</v>
      </c>
      <c r="R43" s="461" t="s">
        <v>927</v>
      </c>
      <c r="S43" s="461" t="s">
        <v>841</v>
      </c>
      <c r="T43" s="463" t="s">
        <v>842</v>
      </c>
      <c r="U43" s="461" t="s">
        <v>860</v>
      </c>
      <c r="V43" s="461" t="s">
        <v>844</v>
      </c>
      <c r="W43" s="464" t="s">
        <v>845</v>
      </c>
    </row>
    <row r="44" spans="1:27" x14ac:dyDescent="0.25">
      <c r="A44" s="324" t="s">
        <v>273</v>
      </c>
      <c r="B44" s="325">
        <v>8</v>
      </c>
      <c r="C44" s="325"/>
      <c r="D44" s="325"/>
      <c r="E44" s="501" t="s">
        <v>904</v>
      </c>
      <c r="F44" s="501"/>
      <c r="G44" s="452">
        <f>INDEX('CERF UFE 2019-1 All Data'!$A$4:$AJ$153, MATCH(A44, 'CERF UFE 2019-1 All Data'!$A$4:$A$153, 0), 32)</f>
        <v>0</v>
      </c>
      <c r="H44" s="452">
        <f>INDEX('CERF UFE 2019-1 All Data'!$A$4:$AJ$153, MATCH(A44, 'CERF UFE 2019-1 All Data'!$A$4:$A$153, 0), 33)</f>
        <v>0</v>
      </c>
      <c r="I44" s="453">
        <f t="shared" ref="I44:I49" si="35">G44-H44</f>
        <v>0</v>
      </c>
      <c r="J44" s="328" t="e">
        <f t="shared" ref="J44:J49" si="36">H44/G44</f>
        <v>#DIV/0!</v>
      </c>
      <c r="K44" s="302" t="e">
        <f t="shared" ref="K44:K49" si="37">1-J44</f>
        <v>#DIV/0!</v>
      </c>
      <c r="L44" s="303">
        <f t="shared" ref="L44:L49" si="38">I44/$I$39</f>
        <v>0</v>
      </c>
      <c r="M44" s="326"/>
      <c r="N44" s="327"/>
      <c r="O44" s="304"/>
      <c r="P44" s="304"/>
      <c r="Q44" s="451">
        <f>75000000*25%/7</f>
        <v>2678571.4285714286</v>
      </c>
      <c r="R44" s="327">
        <f t="shared" ref="R44:R49" si="39">75000000*75%*L44</f>
        <v>0</v>
      </c>
      <c r="S44" s="345">
        <f t="shared" ref="S44:S49" si="40">Q44+R44</f>
        <v>2678571.4285714286</v>
      </c>
      <c r="T44" s="298" t="e">
        <f t="shared" ref="T44:T50" si="41">S44/I44</f>
        <v>#DIV/0!</v>
      </c>
      <c r="U44" s="482">
        <v>16000000</v>
      </c>
      <c r="V44" s="483">
        <f t="shared" ref="V44:V49" si="42">(U44-S44)/S44</f>
        <v>4.9733333333333327</v>
      </c>
      <c r="W44" s="502" t="e">
        <f>U44/I44</f>
        <v>#DIV/0!</v>
      </c>
    </row>
    <row r="45" spans="1:27" x14ac:dyDescent="0.25">
      <c r="A45" s="324" t="s">
        <v>629</v>
      </c>
      <c r="B45" s="325"/>
      <c r="C45" s="325">
        <v>8</v>
      </c>
      <c r="D45" s="325"/>
      <c r="E45" s="325" t="s">
        <v>924</v>
      </c>
      <c r="F45" s="325"/>
      <c r="G45" s="326">
        <f>INDEX('CERF UFE 2019-1 All Data'!$A$4:$AJ$153, MATCH(A45, 'CERF UFE 2019-1 All Data'!$A$4:$A$153, 0), 26)</f>
        <v>1200000</v>
      </c>
      <c r="H45" s="326">
        <f>INDEX('CERF UFE 2019-1 All Data'!$A$4:$AJ$153, MATCH(A45, 'CERF UFE 2019-1 All Data'!$A$4:$A$153, 0), 28)</f>
        <v>188000000</v>
      </c>
      <c r="I45" s="327">
        <f t="shared" si="35"/>
        <v>-186800000</v>
      </c>
      <c r="J45" s="328">
        <f t="shared" si="36"/>
        <v>156.66666666666666</v>
      </c>
      <c r="K45" s="302">
        <f t="shared" si="37"/>
        <v>-155.66666666666666</v>
      </c>
      <c r="L45" s="303">
        <f t="shared" si="38"/>
        <v>5.7338317063620657E-2</v>
      </c>
      <c r="M45" s="326">
        <f>INDEX('CERF UFE 2019-1 All Data'!$A$4:$AJ$153, MATCH(A45, 'CERF UFE 2019-1 All Data'!$A$4:$A$153, 0), 30)</f>
        <v>44556210</v>
      </c>
      <c r="N45" s="327">
        <f t="shared" ref="N45:N49" si="43">H45+M45</f>
        <v>232556210</v>
      </c>
      <c r="O45" s="304">
        <f t="shared" ref="O45:O49" si="44">N45/G45</f>
        <v>193.79684166666667</v>
      </c>
      <c r="P45" s="304">
        <f t="shared" ref="P45:P49" si="45">O45-J45</f>
        <v>37.130175000000008</v>
      </c>
      <c r="Q45" s="451">
        <f t="shared" ref="Q45:Q49" si="46">75000000*25%/7</f>
        <v>2678571.4285714286</v>
      </c>
      <c r="R45" s="327">
        <f t="shared" si="39"/>
        <v>3225280.3348286618</v>
      </c>
      <c r="S45" s="305">
        <f t="shared" si="40"/>
        <v>5903851.7634000909</v>
      </c>
      <c r="T45" s="298">
        <f t="shared" si="41"/>
        <v>-3.1605202159529396E-2</v>
      </c>
      <c r="U45" s="450">
        <v>6000000</v>
      </c>
      <c r="V45" s="306">
        <f t="shared" si="42"/>
        <v>1.6285679324803432E-2</v>
      </c>
      <c r="W45" s="502">
        <f t="shared" ref="W45:W49" si="47">U45/I45</f>
        <v>-3.2119914346895075E-2</v>
      </c>
    </row>
    <row r="46" spans="1:27" x14ac:dyDescent="0.25">
      <c r="A46" s="324" t="s">
        <v>507</v>
      </c>
      <c r="B46" s="325"/>
      <c r="C46" s="325">
        <v>4.5</v>
      </c>
      <c r="D46" s="325"/>
      <c r="E46" s="325" t="s">
        <v>312</v>
      </c>
      <c r="F46" s="325"/>
      <c r="G46" s="326">
        <f>INDEX('CERF UFE 2019-1 All Data'!$A$4:$AJ$153, MATCH(A46, 'CERF UFE 2019-1 All Data'!$A$4:$A$153, 0), 26)</f>
        <v>3200000</v>
      </c>
      <c r="H46" s="326">
        <f>INDEX('CERF UFE 2019-1 All Data'!$A$4:$AJ$153, MATCH(A46, 'CERF UFE 2019-1 All Data'!$A$4:$A$153, 0), 28)</f>
        <v>296499705</v>
      </c>
      <c r="I46" s="327">
        <f t="shared" si="35"/>
        <v>-293299705</v>
      </c>
      <c r="J46" s="328">
        <f t="shared" si="36"/>
        <v>92.656157812499998</v>
      </c>
      <c r="K46" s="302">
        <f t="shared" si="37"/>
        <v>-91.656157812499998</v>
      </c>
      <c r="L46" s="303">
        <f t="shared" si="38"/>
        <v>9.0028434046875827E-2</v>
      </c>
      <c r="M46" s="326">
        <f>INDEX('CERF UFE 2019-1 All Data'!$A$4:$AJ$153, MATCH(A46, 'CERF UFE 2019-1 All Data'!$A$4:$A$153, 0), 30)</f>
        <v>75771322</v>
      </c>
      <c r="N46" s="327">
        <f t="shared" si="43"/>
        <v>372271027</v>
      </c>
      <c r="O46" s="304">
        <f t="shared" si="44"/>
        <v>116.3346959375</v>
      </c>
      <c r="P46" s="304">
        <f t="shared" si="45"/>
        <v>23.678538125000003</v>
      </c>
      <c r="Q46" s="451">
        <f t="shared" si="46"/>
        <v>2678571.4285714286</v>
      </c>
      <c r="R46" s="327">
        <f t="shared" si="39"/>
        <v>5064099.4151367657</v>
      </c>
      <c r="S46" s="305">
        <f t="shared" si="40"/>
        <v>7742670.8437081948</v>
      </c>
      <c r="T46" s="298">
        <f t="shared" si="41"/>
        <v>-2.6398495162851237E-2</v>
      </c>
      <c r="U46" s="450">
        <v>8000000</v>
      </c>
      <c r="V46" s="306">
        <f t="shared" si="42"/>
        <v>3.3235192543528386E-2</v>
      </c>
      <c r="W46" s="502">
        <f t="shared" si="47"/>
        <v>-2.7275854232448001E-2</v>
      </c>
    </row>
    <row r="47" spans="1:27" x14ac:dyDescent="0.25">
      <c r="A47" s="334" t="s">
        <v>150</v>
      </c>
      <c r="B47" s="325"/>
      <c r="C47" s="325">
        <v>4.5</v>
      </c>
      <c r="D47" s="325"/>
      <c r="E47" s="325" t="s">
        <v>278</v>
      </c>
      <c r="F47" s="325"/>
      <c r="G47" s="326">
        <f>INDEX('CERF UFE 2019-1 All Data'!$A$4:$AJ$153, MATCH(A47, 'CERF UFE 2019-1 All Data'!$A$4:$A$153, 0), 26)</f>
        <v>6300000</v>
      </c>
      <c r="H47" s="326">
        <f>INDEX('CERF UFE 2019-1 All Data'!$A$4:$AJ$153, MATCH(A47, 'CERF UFE 2019-1 All Data'!$A$4:$A$153, 0), 28)</f>
        <v>611759986</v>
      </c>
      <c r="I47" s="327">
        <f t="shared" si="35"/>
        <v>-605459986</v>
      </c>
      <c r="J47" s="328">
        <f t="shared" si="36"/>
        <v>97.104759682539679</v>
      </c>
      <c r="K47" s="302">
        <f t="shared" si="37"/>
        <v>-96.104759682539679</v>
      </c>
      <c r="L47" s="303">
        <f t="shared" si="38"/>
        <v>0.18584612765847602</v>
      </c>
      <c r="M47" s="326">
        <f>INDEX('CERF UFE 2019-1 All Data'!$A$4:$AJ$153, MATCH(A47, 'CERF UFE 2019-1 All Data'!$A$4:$A$153, 0), 30)</f>
        <v>156691887</v>
      </c>
      <c r="N47" s="327">
        <f t="shared" si="43"/>
        <v>768451873</v>
      </c>
      <c r="O47" s="304">
        <f t="shared" si="44"/>
        <v>121.97648777777778</v>
      </c>
      <c r="P47" s="304">
        <f t="shared" si="45"/>
        <v>24.871728095238097</v>
      </c>
      <c r="Q47" s="451">
        <f t="shared" si="46"/>
        <v>2678571.4285714286</v>
      </c>
      <c r="R47" s="327">
        <f t="shared" si="39"/>
        <v>10453844.680789277</v>
      </c>
      <c r="S47" s="305">
        <f t="shared" si="40"/>
        <v>13132416.109360706</v>
      </c>
      <c r="T47" s="298">
        <f t="shared" si="41"/>
        <v>-2.1689981853500566E-2</v>
      </c>
      <c r="U47" s="482">
        <v>16000000</v>
      </c>
      <c r="V47" s="483">
        <f t="shared" si="42"/>
        <v>0.21835920113704727</v>
      </c>
      <c r="W47" s="502">
        <f t="shared" si="47"/>
        <v>-2.6426188963707999E-2</v>
      </c>
    </row>
    <row r="48" spans="1:27" x14ac:dyDescent="0.25">
      <c r="A48" s="324" t="s">
        <v>256</v>
      </c>
      <c r="B48" s="325"/>
      <c r="C48" s="325">
        <v>4</v>
      </c>
      <c r="D48" s="325"/>
      <c r="E48" s="325" t="s">
        <v>312</v>
      </c>
      <c r="F48" s="325"/>
      <c r="G48" s="326">
        <f>INDEX('CERF UFE 2019-1 All Data'!$A$4:$AJ$153, MATCH(A48, 'CERF UFE 2019-1 All Data'!$A$4:$A$153, 0), 26)</f>
        <v>5700000</v>
      </c>
      <c r="H48" s="326">
        <f>INDEX('CERF UFE 2019-1 All Data'!$A$4:$AJ$153, MATCH(A48, 'CERF UFE 2019-1 All Data'!$A$4:$A$153, 0), 28)</f>
        <v>1149289490</v>
      </c>
      <c r="I48" s="327">
        <f t="shared" si="35"/>
        <v>-1143589490</v>
      </c>
      <c r="J48" s="328">
        <f t="shared" si="36"/>
        <v>201.6297350877193</v>
      </c>
      <c r="K48" s="302">
        <f t="shared" si="37"/>
        <v>-200.6297350877193</v>
      </c>
      <c r="L48" s="303">
        <f t="shared" si="38"/>
        <v>0.35102514329895207</v>
      </c>
      <c r="M48" s="326">
        <f>INDEX('CERF UFE 2019-1 All Data'!$A$4:$AJ$153, MATCH(A48, 'CERF UFE 2019-1 All Data'!$A$4:$A$153, 0), 30)</f>
        <v>330921328</v>
      </c>
      <c r="N48" s="327">
        <f t="shared" si="43"/>
        <v>1480210818</v>
      </c>
      <c r="O48" s="304">
        <f t="shared" si="44"/>
        <v>259.68610842105261</v>
      </c>
      <c r="P48" s="304">
        <f t="shared" si="45"/>
        <v>58.056373333333312</v>
      </c>
      <c r="Q48" s="451">
        <f t="shared" si="46"/>
        <v>2678571.4285714286</v>
      </c>
      <c r="R48" s="327">
        <f t="shared" si="39"/>
        <v>19745164.310566053</v>
      </c>
      <c r="S48" s="305">
        <f t="shared" si="40"/>
        <v>22423735.739137482</v>
      </c>
      <c r="T48" s="298">
        <f t="shared" si="41"/>
        <v>-1.9608203761244326E-2</v>
      </c>
      <c r="U48" s="482">
        <v>14000000</v>
      </c>
      <c r="V48" s="483">
        <f t="shared" si="42"/>
        <v>-0.37566156848856519</v>
      </c>
      <c r="W48" s="502">
        <f t="shared" si="47"/>
        <v>-1.22421551810519E-2</v>
      </c>
    </row>
    <row r="49" spans="1:27" ht="15.75" thickBot="1" x14ac:dyDescent="0.3">
      <c r="A49" s="490" t="s">
        <v>160</v>
      </c>
      <c r="B49" s="336"/>
      <c r="C49" s="336">
        <v>1</v>
      </c>
      <c r="D49" s="336"/>
      <c r="E49" s="336" t="s">
        <v>312</v>
      </c>
      <c r="F49" s="336"/>
      <c r="G49" s="337">
        <f>INDEX('CERF UFE 2019-1 All Data'!$A$4:$AJ$153, MATCH(A49, 'CERF UFE 2019-1 All Data'!$A$4:$A$153, 0), 26)</f>
        <v>1200000</v>
      </c>
      <c r="H49" s="337">
        <f>INDEX('CERF UFE 2019-1 All Data'!$A$4:$AJ$153, MATCH(A49, 'CERF UFE 2019-1 All Data'!$A$4:$A$153, 0), 28)</f>
        <v>920461273</v>
      </c>
      <c r="I49" s="338">
        <f t="shared" si="35"/>
        <v>-919261273</v>
      </c>
      <c r="J49" s="339">
        <f t="shared" si="36"/>
        <v>767.05106083333328</v>
      </c>
      <c r="K49" s="351">
        <f t="shared" si="37"/>
        <v>-766.05106083333328</v>
      </c>
      <c r="L49" s="352">
        <f t="shared" si="38"/>
        <v>0.28216752856307037</v>
      </c>
      <c r="M49" s="337">
        <f>INDEX('CERF UFE 2019-1 All Data'!$A$4:$AJ$153, MATCH(A49, 'CERF UFE 2019-1 All Data'!$A$4:$A$153, 0), 30)</f>
        <v>301699408</v>
      </c>
      <c r="N49" s="338">
        <f t="shared" si="43"/>
        <v>1222160681</v>
      </c>
      <c r="O49" s="456">
        <f t="shared" si="44"/>
        <v>1018.4672341666667</v>
      </c>
      <c r="P49" s="456">
        <f t="shared" si="45"/>
        <v>251.4161733333334</v>
      </c>
      <c r="Q49" s="457">
        <f t="shared" si="46"/>
        <v>2678571.4285714286</v>
      </c>
      <c r="R49" s="503">
        <f t="shared" si="39"/>
        <v>15871923.481672708</v>
      </c>
      <c r="S49" s="353">
        <f t="shared" si="40"/>
        <v>18550494.910244137</v>
      </c>
      <c r="T49" s="504">
        <f t="shared" si="41"/>
        <v>-2.0179785067747695E-2</v>
      </c>
      <c r="U49" s="482">
        <v>10000000</v>
      </c>
      <c r="V49" s="483">
        <f t="shared" si="42"/>
        <v>-0.46093082430497845</v>
      </c>
      <c r="W49" s="502">
        <f t="shared" si="47"/>
        <v>-1.0878300102173454E-2</v>
      </c>
    </row>
    <row r="50" spans="1:27" x14ac:dyDescent="0.25">
      <c r="A50" s="301"/>
      <c r="B50" s="325"/>
      <c r="C50" s="325"/>
      <c r="D50" s="325"/>
      <c r="E50" s="325"/>
      <c r="F50" s="325"/>
      <c r="G50" s="326"/>
      <c r="H50" s="326"/>
      <c r="I50" s="316">
        <f>SUM(I44:I49)</f>
        <v>-3148410454</v>
      </c>
      <c r="J50" s="328"/>
      <c r="K50" s="328"/>
      <c r="L50" s="328"/>
      <c r="M50" s="326"/>
      <c r="N50" s="327"/>
      <c r="O50" s="304"/>
      <c r="P50" s="304"/>
      <c r="Q50" s="451">
        <f>SUM(Q44:Q49)</f>
        <v>16071428.571428573</v>
      </c>
      <c r="R50" s="327">
        <f>SUM(R44:R49)</f>
        <v>54360312.222993463</v>
      </c>
      <c r="S50" s="499">
        <f>SUM(S44:S49)</f>
        <v>70431740.794422045</v>
      </c>
      <c r="T50" s="475">
        <f t="shared" si="41"/>
        <v>-2.2370571379897359E-2</v>
      </c>
      <c r="U50" s="505">
        <f>SUM(U44:U49)</f>
        <v>70000000</v>
      </c>
      <c r="V50" s="506"/>
      <c r="W50" s="507"/>
    </row>
    <row r="52" spans="1:27" x14ac:dyDescent="0.25">
      <c r="Q52" s="500"/>
    </row>
    <row r="53" spans="1:27" ht="15.75" thickBot="1" x14ac:dyDescent="0.3"/>
    <row r="54" spans="1:27" ht="54.75" customHeight="1" thickBot="1" x14ac:dyDescent="0.3">
      <c r="A54" s="532" t="s">
        <v>946</v>
      </c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4"/>
    </row>
    <row r="55" spans="1:27" ht="92.25" x14ac:dyDescent="0.25">
      <c r="A55" s="459" t="s">
        <v>323</v>
      </c>
      <c r="B55" s="460" t="s">
        <v>826</v>
      </c>
      <c r="C55" s="460" t="s">
        <v>827</v>
      </c>
      <c r="D55" s="460" t="s">
        <v>930</v>
      </c>
      <c r="E55" s="461" t="s">
        <v>282</v>
      </c>
      <c r="F55" s="461" t="s">
        <v>828</v>
      </c>
      <c r="G55" s="461" t="s">
        <v>829</v>
      </c>
      <c r="H55" s="461" t="s">
        <v>830</v>
      </c>
      <c r="I55" s="461" t="s">
        <v>831</v>
      </c>
      <c r="J55" s="462" t="s">
        <v>832</v>
      </c>
      <c r="K55" s="462" t="s">
        <v>833</v>
      </c>
      <c r="L55" s="462" t="s">
        <v>834</v>
      </c>
      <c r="M55" s="461" t="s">
        <v>835</v>
      </c>
      <c r="N55" s="461" t="s">
        <v>836</v>
      </c>
      <c r="O55" s="462" t="s">
        <v>837</v>
      </c>
      <c r="P55" s="462" t="s">
        <v>838</v>
      </c>
      <c r="Q55" s="461" t="s">
        <v>926</v>
      </c>
      <c r="R55" s="461" t="s">
        <v>927</v>
      </c>
      <c r="S55" s="461" t="s">
        <v>841</v>
      </c>
      <c r="T55" s="463" t="s">
        <v>842</v>
      </c>
      <c r="U55" s="461" t="s">
        <v>860</v>
      </c>
      <c r="V55" s="461" t="s">
        <v>844</v>
      </c>
      <c r="W55" s="464" t="s">
        <v>845</v>
      </c>
    </row>
    <row r="56" spans="1:27" x14ac:dyDescent="0.25">
      <c r="A56" s="324" t="s">
        <v>273</v>
      </c>
      <c r="B56" s="325">
        <v>8</v>
      </c>
      <c r="C56" s="325"/>
      <c r="D56" s="325"/>
      <c r="E56" s="501" t="s">
        <v>904</v>
      </c>
      <c r="F56" s="501"/>
      <c r="G56" s="452">
        <f>INDEX('CERF UFE 2019-1 All Data'!$A$4:$AJ$153, MATCH(A56, 'CERF UFE 2019-1 All Data'!$A$4:$A$153, 0), 32)</f>
        <v>0</v>
      </c>
      <c r="H56" s="452">
        <f>INDEX('CERF UFE 2019-1 All Data'!$A$4:$AJ$153, MATCH(A56, 'CERF UFE 2019-1 All Data'!$A$4:$A$153, 0), 33)</f>
        <v>0</v>
      </c>
      <c r="I56" s="453">
        <f t="shared" ref="I56:I60" si="48">G56-H56</f>
        <v>0</v>
      </c>
      <c r="J56" s="328" t="e">
        <f t="shared" ref="J56:J60" si="49">H56/G56</f>
        <v>#DIV/0!</v>
      </c>
      <c r="K56" s="302" t="e">
        <f t="shared" ref="K56:K63" si="50">1-J56</f>
        <v>#DIV/0!</v>
      </c>
      <c r="L56" s="303">
        <f t="shared" ref="L56:L61" si="51">I56/$I$39</f>
        <v>0</v>
      </c>
      <c r="M56" s="326"/>
      <c r="N56" s="327"/>
      <c r="O56" s="304"/>
      <c r="P56" s="304"/>
      <c r="Q56" s="451">
        <f>75000000*25%/7</f>
        <v>2678571.4285714286</v>
      </c>
      <c r="R56" s="327">
        <f t="shared" ref="R56:R60" si="52">75000000*75%*L56</f>
        <v>0</v>
      </c>
      <c r="S56" s="345">
        <f t="shared" ref="S56:S60" si="53">Q56+R56</f>
        <v>2678571.4285714286</v>
      </c>
      <c r="T56" s="298" t="e">
        <f t="shared" ref="T56:T60" si="54">S56/I56</f>
        <v>#DIV/0!</v>
      </c>
      <c r="U56" s="482">
        <v>16000000</v>
      </c>
      <c r="V56" s="483">
        <f t="shared" ref="V56:V60" si="55">(U56-S56)/S56</f>
        <v>4.9733333333333327</v>
      </c>
      <c r="W56" s="502" t="e">
        <f>U56/I56</f>
        <v>#DIV/0!</v>
      </c>
    </row>
    <row r="57" spans="1:27" x14ac:dyDescent="0.25">
      <c r="A57" s="324" t="s">
        <v>629</v>
      </c>
      <c r="B57" s="325"/>
      <c r="C57" s="325">
        <v>8</v>
      </c>
      <c r="D57" s="325"/>
      <c r="E57" s="325" t="s">
        <v>924</v>
      </c>
      <c r="F57" s="325"/>
      <c r="G57" s="326">
        <f>INDEX('CERF UFE 2019-1 All Data'!$A$4:$AJ$153, MATCH(A57, 'CERF UFE 2019-1 All Data'!$A$4:$A$153, 0), 26)</f>
        <v>1200000</v>
      </c>
      <c r="H57" s="326">
        <f>INDEX('CERF UFE 2019-1 All Data'!$A$4:$AJ$153, MATCH(A57, 'CERF UFE 2019-1 All Data'!$A$4:$A$153, 0), 28)</f>
        <v>188000000</v>
      </c>
      <c r="I57" s="327">
        <f t="shared" si="48"/>
        <v>-186800000</v>
      </c>
      <c r="J57" s="328">
        <f t="shared" si="49"/>
        <v>156.66666666666666</v>
      </c>
      <c r="K57" s="302">
        <f t="shared" si="50"/>
        <v>-155.66666666666666</v>
      </c>
      <c r="L57" s="303">
        <f t="shared" si="51"/>
        <v>5.7338317063620657E-2</v>
      </c>
      <c r="M57" s="326">
        <f>INDEX('CERF UFE 2019-1 All Data'!$A$4:$AJ$153, MATCH(A57, 'CERF UFE 2019-1 All Data'!$A$4:$A$153, 0), 30)</f>
        <v>44556210</v>
      </c>
      <c r="N57" s="327">
        <f t="shared" ref="N57:N60" si="56">H57+M57</f>
        <v>232556210</v>
      </c>
      <c r="O57" s="304">
        <f t="shared" ref="O57:O60" si="57">N57/G57</f>
        <v>193.79684166666667</v>
      </c>
      <c r="P57" s="304">
        <f t="shared" ref="P57:P60" si="58">O57-J57</f>
        <v>37.130175000000008</v>
      </c>
      <c r="Q57" s="451">
        <f t="shared" ref="Q57:Q61" si="59">75000000*25%/7</f>
        <v>2678571.4285714286</v>
      </c>
      <c r="R57" s="327">
        <f t="shared" si="52"/>
        <v>3225280.3348286618</v>
      </c>
      <c r="S57" s="305">
        <f t="shared" si="53"/>
        <v>5903851.7634000909</v>
      </c>
      <c r="T57" s="298">
        <f t="shared" si="54"/>
        <v>-3.1605202159529396E-2</v>
      </c>
      <c r="U57" s="450">
        <v>6000000</v>
      </c>
      <c r="V57" s="306">
        <f t="shared" si="55"/>
        <v>1.6285679324803432E-2</v>
      </c>
      <c r="W57" s="502">
        <f t="shared" ref="W57:W60" si="60">U57/I57</f>
        <v>-3.2119914346895075E-2</v>
      </c>
    </row>
    <row r="58" spans="1:27" x14ac:dyDescent="0.25">
      <c r="A58" s="324" t="s">
        <v>507</v>
      </c>
      <c r="B58" s="325"/>
      <c r="C58" s="325">
        <v>4.5</v>
      </c>
      <c r="D58" s="325"/>
      <c r="E58" s="325" t="s">
        <v>312</v>
      </c>
      <c r="F58" s="325"/>
      <c r="G58" s="326">
        <f>INDEX('CERF UFE 2019-1 All Data'!$A$4:$AJ$153, MATCH(A58, 'CERF UFE 2019-1 All Data'!$A$4:$A$153, 0), 26)</f>
        <v>3200000</v>
      </c>
      <c r="H58" s="326">
        <f>INDEX('CERF UFE 2019-1 All Data'!$A$4:$AJ$153, MATCH(A58, 'CERF UFE 2019-1 All Data'!$A$4:$A$153, 0), 28)</f>
        <v>296499705</v>
      </c>
      <c r="I58" s="327">
        <f t="shared" si="48"/>
        <v>-293299705</v>
      </c>
      <c r="J58" s="328">
        <f t="shared" si="49"/>
        <v>92.656157812499998</v>
      </c>
      <c r="K58" s="302">
        <f t="shared" si="50"/>
        <v>-91.656157812499998</v>
      </c>
      <c r="L58" s="303">
        <f t="shared" si="51"/>
        <v>9.0028434046875827E-2</v>
      </c>
      <c r="M58" s="326">
        <f>INDEX('CERF UFE 2019-1 All Data'!$A$4:$AJ$153, MATCH(A58, 'CERF UFE 2019-1 All Data'!$A$4:$A$153, 0), 30)</f>
        <v>75771322</v>
      </c>
      <c r="N58" s="327">
        <f t="shared" si="56"/>
        <v>372271027</v>
      </c>
      <c r="O58" s="304">
        <f t="shared" si="57"/>
        <v>116.3346959375</v>
      </c>
      <c r="P58" s="304">
        <f t="shared" si="58"/>
        <v>23.678538125000003</v>
      </c>
      <c r="Q58" s="451">
        <f t="shared" si="59"/>
        <v>2678571.4285714286</v>
      </c>
      <c r="R58" s="327">
        <f t="shared" si="52"/>
        <v>5064099.4151367657</v>
      </c>
      <c r="S58" s="305">
        <f t="shared" si="53"/>
        <v>7742670.8437081948</v>
      </c>
      <c r="T58" s="298">
        <f t="shared" si="54"/>
        <v>-2.6398495162851237E-2</v>
      </c>
      <c r="U58" s="450">
        <v>6000000</v>
      </c>
      <c r="V58" s="306">
        <f t="shared" si="55"/>
        <v>-0.2250736055923537</v>
      </c>
      <c r="W58" s="502">
        <f t="shared" si="60"/>
        <v>-2.0456890674336002E-2</v>
      </c>
    </row>
    <row r="59" spans="1:27" x14ac:dyDescent="0.25">
      <c r="A59" s="334" t="s">
        <v>150</v>
      </c>
      <c r="B59" s="325"/>
      <c r="C59" s="325">
        <v>4.5</v>
      </c>
      <c r="D59" s="325"/>
      <c r="E59" s="325" t="s">
        <v>278</v>
      </c>
      <c r="F59" s="325"/>
      <c r="G59" s="326">
        <f>INDEX('CERF UFE 2019-1 All Data'!$A$4:$AJ$153, MATCH(A59, 'CERF UFE 2019-1 All Data'!$A$4:$A$153, 0), 26)</f>
        <v>6300000</v>
      </c>
      <c r="H59" s="326">
        <f>INDEX('CERF UFE 2019-1 All Data'!$A$4:$AJ$153, MATCH(A59, 'CERF UFE 2019-1 All Data'!$A$4:$A$153, 0), 28)</f>
        <v>611759986</v>
      </c>
      <c r="I59" s="327">
        <f t="shared" si="48"/>
        <v>-605459986</v>
      </c>
      <c r="J59" s="328">
        <f t="shared" si="49"/>
        <v>97.104759682539679</v>
      </c>
      <c r="K59" s="302">
        <f t="shared" si="50"/>
        <v>-96.104759682539679</v>
      </c>
      <c r="L59" s="303">
        <f t="shared" si="51"/>
        <v>0.18584612765847602</v>
      </c>
      <c r="M59" s="326">
        <f>INDEX('CERF UFE 2019-1 All Data'!$A$4:$AJ$153, MATCH(A59, 'CERF UFE 2019-1 All Data'!$A$4:$A$153, 0), 30)</f>
        <v>156691887</v>
      </c>
      <c r="N59" s="327">
        <f t="shared" si="56"/>
        <v>768451873</v>
      </c>
      <c r="O59" s="304">
        <f t="shared" si="57"/>
        <v>121.97648777777778</v>
      </c>
      <c r="P59" s="304">
        <f t="shared" si="58"/>
        <v>24.871728095238097</v>
      </c>
      <c r="Q59" s="451">
        <f t="shared" si="59"/>
        <v>2678571.4285714286</v>
      </c>
      <c r="R59" s="327">
        <f t="shared" si="52"/>
        <v>10453844.680789277</v>
      </c>
      <c r="S59" s="305">
        <f t="shared" si="53"/>
        <v>13132416.109360706</v>
      </c>
      <c r="T59" s="298">
        <f t="shared" si="54"/>
        <v>-2.1689981853500566E-2</v>
      </c>
      <c r="U59" s="482">
        <v>15000000</v>
      </c>
      <c r="V59" s="483">
        <f t="shared" si="55"/>
        <v>0.1422117510659818</v>
      </c>
      <c r="W59" s="502">
        <f t="shared" si="60"/>
        <v>-2.4774552153476251E-2</v>
      </c>
    </row>
    <row r="60" spans="1:27" x14ac:dyDescent="0.25">
      <c r="A60" s="324" t="s">
        <v>256</v>
      </c>
      <c r="B60" s="325"/>
      <c r="C60" s="325">
        <v>4</v>
      </c>
      <c r="D60" s="325"/>
      <c r="E60" s="325" t="s">
        <v>312</v>
      </c>
      <c r="F60" s="325"/>
      <c r="G60" s="326">
        <f>INDEX('CERF UFE 2019-1 All Data'!$A$4:$AJ$153, MATCH(A60, 'CERF UFE 2019-1 All Data'!$A$4:$A$153, 0), 26)</f>
        <v>5700000</v>
      </c>
      <c r="H60" s="326">
        <f>INDEX('CERF UFE 2019-1 All Data'!$A$4:$AJ$153, MATCH(A60, 'CERF UFE 2019-1 All Data'!$A$4:$A$153, 0), 28)</f>
        <v>1149289490</v>
      </c>
      <c r="I60" s="327">
        <f t="shared" si="48"/>
        <v>-1143589490</v>
      </c>
      <c r="J60" s="328">
        <f t="shared" si="49"/>
        <v>201.6297350877193</v>
      </c>
      <c r="K60" s="302">
        <f t="shared" si="50"/>
        <v>-200.6297350877193</v>
      </c>
      <c r="L60" s="303">
        <f t="shared" si="51"/>
        <v>0.35102514329895207</v>
      </c>
      <c r="M60" s="326">
        <f>INDEX('CERF UFE 2019-1 All Data'!$A$4:$AJ$153, MATCH(A60, 'CERF UFE 2019-1 All Data'!$A$4:$A$153, 0), 30)</f>
        <v>330921328</v>
      </c>
      <c r="N60" s="327">
        <f t="shared" si="56"/>
        <v>1480210818</v>
      </c>
      <c r="O60" s="304">
        <f t="shared" si="57"/>
        <v>259.68610842105261</v>
      </c>
      <c r="P60" s="304">
        <f t="shared" si="58"/>
        <v>58.056373333333312</v>
      </c>
      <c r="Q60" s="451">
        <f t="shared" si="59"/>
        <v>2678571.4285714286</v>
      </c>
      <c r="R60" s="327">
        <f t="shared" si="52"/>
        <v>19745164.310566053</v>
      </c>
      <c r="S60" s="305">
        <f t="shared" si="53"/>
        <v>22423735.739137482</v>
      </c>
      <c r="T60" s="298">
        <f t="shared" si="54"/>
        <v>-1.9608203761244326E-2</v>
      </c>
      <c r="U60" s="482">
        <v>14000000</v>
      </c>
      <c r="V60" s="483">
        <f t="shared" si="55"/>
        <v>-0.37566156848856519</v>
      </c>
      <c r="W60" s="502">
        <f t="shared" si="60"/>
        <v>-1.22421551810519E-2</v>
      </c>
    </row>
    <row r="61" spans="1:27" ht="15.75" thickBot="1" x14ac:dyDescent="0.3">
      <c r="A61" s="324" t="s">
        <v>160</v>
      </c>
      <c r="B61" s="325"/>
      <c r="C61" s="325">
        <v>1</v>
      </c>
      <c r="D61" s="325"/>
      <c r="E61" s="325" t="s">
        <v>312</v>
      </c>
      <c r="F61" s="325"/>
      <c r="G61" s="326">
        <f>INDEX('CERF UFE 2019-1 All Data'!$A$4:$AJ$153, MATCH(A61, 'CERF UFE 2019-1 All Data'!$A$4:$A$153, 0), 26)</f>
        <v>1200000</v>
      </c>
      <c r="H61" s="326">
        <f>INDEX('CERF UFE 2019-1 All Data'!$A$4:$AJ$153, MATCH(A61, 'CERF UFE 2019-1 All Data'!$A$4:$A$153, 0), 28)</f>
        <v>920461273</v>
      </c>
      <c r="I61" s="327">
        <f>G61-H61</f>
        <v>-919261273</v>
      </c>
      <c r="J61" s="328">
        <f>H61/G61</f>
        <v>767.05106083333328</v>
      </c>
      <c r="K61" s="302">
        <f t="shared" si="50"/>
        <v>-766.05106083333328</v>
      </c>
      <c r="L61" s="303">
        <f t="shared" si="51"/>
        <v>0.28216752856307037</v>
      </c>
      <c r="M61" s="326">
        <f>INDEX('CERF UFE 2019-1 All Data'!$A$4:$AJ$153, MATCH(A61, 'CERF UFE 2019-1 All Data'!$A$4:$A$153, 0), 30)</f>
        <v>301699408</v>
      </c>
      <c r="N61" s="327">
        <f>H61+M61</f>
        <v>1222160681</v>
      </c>
      <c r="O61" s="304">
        <f>N61/G61</f>
        <v>1018.4672341666667</v>
      </c>
      <c r="P61" s="304">
        <f>O61-J61</f>
        <v>251.4161733333334</v>
      </c>
      <c r="Q61" s="451">
        <f t="shared" si="59"/>
        <v>2678571.4285714286</v>
      </c>
      <c r="R61" s="510">
        <f>75000000*75%*L61</f>
        <v>15871923.481672708</v>
      </c>
      <c r="S61" s="345">
        <f>Q61+R61</f>
        <v>18550494.910244137</v>
      </c>
      <c r="T61" s="511">
        <f>S61/I61</f>
        <v>-2.0179785067747695E-2</v>
      </c>
      <c r="U61" s="482">
        <v>10000000</v>
      </c>
      <c r="V61" s="483">
        <f>(U61-S61)/S61</f>
        <v>-0.46093082430497845</v>
      </c>
      <c r="W61" s="502">
        <f>U61/I61</f>
        <v>-1.0878300102173454E-2</v>
      </c>
    </row>
    <row r="62" spans="1:27" s="115" customFormat="1" x14ac:dyDescent="0.25">
      <c r="A62" s="334" t="s">
        <v>188</v>
      </c>
      <c r="B62" s="325">
        <v>3.5</v>
      </c>
      <c r="C62" s="325"/>
      <c r="D62" s="325"/>
      <c r="E62" s="501" t="s">
        <v>944</v>
      </c>
      <c r="F62" s="501"/>
      <c r="G62" s="452">
        <f>INDEX('CERF UFE 2019-1 All Data'!$A$4:$AJ$153, MATCH(A62, 'CERF UFE 2019-1 All Data'!$A$4:$A$153, 0), 32)</f>
        <v>0</v>
      </c>
      <c r="H62" s="452">
        <f>INDEX('CERF UFE 2019-1 All Data'!$A$4:$AJ$153, MATCH(A62, 'CERF UFE 2019-1 All Data'!$A$4:$A$153, 0), 33)</f>
        <v>0</v>
      </c>
      <c r="I62" s="453">
        <f t="shared" ref="I62:I63" si="61">G62-H62</f>
        <v>0</v>
      </c>
      <c r="J62" s="328" t="e">
        <f t="shared" ref="J62:J63" si="62">H62/G62</f>
        <v>#DIV/0!</v>
      </c>
      <c r="K62" s="302" t="e">
        <f t="shared" si="50"/>
        <v>#DIV/0!</v>
      </c>
      <c r="L62" s="303">
        <f t="shared" ref="L62:L63" si="63">I62/$I$27</f>
        <v>0</v>
      </c>
      <c r="M62" s="326"/>
      <c r="N62" s="327"/>
      <c r="O62" s="304"/>
      <c r="P62" s="304"/>
      <c r="Q62" s="451">
        <f t="shared" ref="Q62:Q63" si="64">75000000*25%/8</f>
        <v>2343750</v>
      </c>
      <c r="R62" s="327">
        <f>75000000*75%*L62</f>
        <v>0</v>
      </c>
      <c r="S62" s="305">
        <f t="shared" ref="S62:S63" si="65">Q62+R62</f>
        <v>2343750</v>
      </c>
      <c r="T62" s="298" t="e">
        <f t="shared" ref="T62:T63" si="66">S62/I62</f>
        <v>#DIV/0!</v>
      </c>
      <c r="U62" s="467">
        <v>3000000</v>
      </c>
      <c r="V62" s="471">
        <f t="shared" ref="V62:V63" si="67">(U62-S62)/S62</f>
        <v>0.28000000000000003</v>
      </c>
      <c r="W62" s="468" t="e">
        <f t="shared" ref="W62:W63" si="68">U62/I62</f>
        <v>#DIV/0!</v>
      </c>
      <c r="X62" s="284"/>
      <c r="Y62" s="284"/>
      <c r="Z62" s="284"/>
      <c r="AA62" s="284"/>
    </row>
    <row r="63" spans="1:27" s="115" customFormat="1" ht="15.75" thickBot="1" x14ac:dyDescent="0.3">
      <c r="A63" s="334" t="s">
        <v>173</v>
      </c>
      <c r="B63" s="325"/>
      <c r="C63" s="325"/>
      <c r="D63" s="325" t="s">
        <v>932</v>
      </c>
      <c r="E63" s="325" t="s">
        <v>278</v>
      </c>
      <c r="F63" s="325"/>
      <c r="G63" s="326">
        <f>INDEX('CERF UFE 2019-1 All Data'!$A$4:$AJ$153, MATCH(A63, 'CERF UFE 2019-1 All Data'!$A$4:$A$153, 0), 26)</f>
        <v>4300000</v>
      </c>
      <c r="H63" s="326">
        <f>INDEX('CERF UFE 2019-1 All Data'!$A$4:$AJ$153, MATCH(A63, 'CERF UFE 2019-1 All Data'!$A$4:$A$153, 0), 28)</f>
        <v>298882369</v>
      </c>
      <c r="I63" s="327">
        <f t="shared" si="61"/>
        <v>-294582369</v>
      </c>
      <c r="J63" s="328">
        <f t="shared" si="62"/>
        <v>69.507527674418611</v>
      </c>
      <c r="K63" s="302">
        <f t="shared" si="50"/>
        <v>-68.507527674418611</v>
      </c>
      <c r="L63" s="303">
        <f t="shared" si="63"/>
        <v>0.12229174254133049</v>
      </c>
      <c r="M63" s="326">
        <f>INDEX('CERF UFE 2019-1 All Data'!$A$4:$AJ$153, MATCH(A63, 'CERF UFE 2019-1 All Data'!$A$4:$A$153, 0), 30)</f>
        <v>56286697</v>
      </c>
      <c r="N63" s="327">
        <f t="shared" ref="N63" si="69">H63+M63</f>
        <v>355169066</v>
      </c>
      <c r="O63" s="304">
        <f t="shared" ref="O63" si="70">N63/G63</f>
        <v>82.59745720930232</v>
      </c>
      <c r="P63" s="304">
        <f t="shared" ref="P63" si="71">O63-J63</f>
        <v>13.089929534883709</v>
      </c>
      <c r="Q63" s="451">
        <f t="shared" si="64"/>
        <v>2343750</v>
      </c>
      <c r="R63" s="327">
        <f>60000000*L63</f>
        <v>7337504.5524798296</v>
      </c>
      <c r="S63" s="305">
        <f t="shared" si="65"/>
        <v>9681254.5524798296</v>
      </c>
      <c r="T63" s="298">
        <f t="shared" si="66"/>
        <v>-3.2864338029951243E-2</v>
      </c>
      <c r="U63" s="480">
        <v>5000000</v>
      </c>
      <c r="V63" s="479">
        <f t="shared" si="67"/>
        <v>-0.48353800916026302</v>
      </c>
      <c r="W63" s="468">
        <f t="shared" si="68"/>
        <v>-1.6973181446578698E-2</v>
      </c>
      <c r="X63" s="284"/>
      <c r="Y63" s="284"/>
      <c r="Z63" s="284"/>
      <c r="AA63" s="284"/>
    </row>
    <row r="64" spans="1:27" x14ac:dyDescent="0.25">
      <c r="A64" s="301"/>
      <c r="B64" s="325"/>
      <c r="C64" s="325"/>
      <c r="D64" s="325"/>
      <c r="E64" s="325"/>
      <c r="F64" s="325"/>
      <c r="G64" s="326"/>
      <c r="H64" s="326"/>
      <c r="I64" s="316"/>
      <c r="J64" s="328"/>
      <c r="K64" s="328"/>
      <c r="L64" s="328"/>
      <c r="M64" s="326"/>
      <c r="N64" s="327"/>
      <c r="O64" s="304"/>
      <c r="P64" s="304"/>
      <c r="Q64" s="451"/>
      <c r="R64" s="327"/>
      <c r="S64" s="499"/>
      <c r="T64" s="475"/>
      <c r="U64" s="505">
        <f>SUM(U56:U63)</f>
        <v>75000000</v>
      </c>
      <c r="V64" s="506"/>
      <c r="W64" s="507"/>
    </row>
  </sheetData>
  <autoFilter ref="A31:W31" xr:uid="{8873DACB-64F3-4BCA-8A67-C434E9F0B95D}">
    <sortState xmlns:xlrd2="http://schemas.microsoft.com/office/spreadsheetml/2017/richdata2" ref="A32:W39">
      <sortCondition ref="J31"/>
    </sortState>
  </autoFilter>
  <mergeCells count="6">
    <mergeCell ref="A54:W54"/>
    <mergeCell ref="A42:W42"/>
    <mergeCell ref="A2:W3"/>
    <mergeCell ref="A5:W5"/>
    <mergeCell ref="A17:W17"/>
    <mergeCell ref="A30:W30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93BF-18C4-484B-91C5-A61CC69CFEDB}">
  <sheetPr>
    <tabColor theme="3" tint="0.79998168889431442"/>
  </sheetPr>
  <dimension ref="A1:D10"/>
  <sheetViews>
    <sheetView workbookViewId="0">
      <selection activeCell="D31" sqref="D31"/>
    </sheetView>
  </sheetViews>
  <sheetFormatPr defaultRowHeight="15" x14ac:dyDescent="0.25"/>
  <cols>
    <col min="1" max="1" width="15.85546875" customWidth="1"/>
    <col min="2" max="2" width="16.5703125" customWidth="1"/>
    <col min="3" max="3" width="15.85546875" customWidth="1"/>
    <col min="4" max="4" width="16.5703125" customWidth="1"/>
  </cols>
  <sheetData>
    <row r="1" spans="1:4" x14ac:dyDescent="0.25">
      <c r="A1" s="498" t="s">
        <v>667</v>
      </c>
      <c r="B1" s="498" t="s">
        <v>935</v>
      </c>
      <c r="C1" s="498" t="s">
        <v>936</v>
      </c>
      <c r="D1" s="498" t="s">
        <v>937</v>
      </c>
    </row>
    <row r="2" spans="1:4" x14ac:dyDescent="0.25">
      <c r="A2" s="494" t="s">
        <v>188</v>
      </c>
      <c r="B2" s="496">
        <v>3000000</v>
      </c>
      <c r="C2" s="496">
        <v>3000000</v>
      </c>
      <c r="D2" s="497"/>
    </row>
    <row r="3" spans="1:4" x14ac:dyDescent="0.25">
      <c r="A3" s="495" t="s">
        <v>273</v>
      </c>
      <c r="B3" s="496">
        <v>15000000</v>
      </c>
      <c r="C3" s="496">
        <v>15000000</v>
      </c>
      <c r="D3" s="496">
        <v>10000000</v>
      </c>
    </row>
    <row r="4" spans="1:4" x14ac:dyDescent="0.25">
      <c r="A4" s="494" t="s">
        <v>851</v>
      </c>
      <c r="B4" s="496">
        <v>8000000</v>
      </c>
      <c r="C4" s="496">
        <v>7000000</v>
      </c>
      <c r="D4" s="496">
        <v>6000000</v>
      </c>
    </row>
    <row r="5" spans="1:4" x14ac:dyDescent="0.25">
      <c r="A5" s="495" t="s">
        <v>629</v>
      </c>
      <c r="B5" s="496">
        <v>7000000</v>
      </c>
      <c r="C5" s="496">
        <v>6000000</v>
      </c>
      <c r="D5" s="496">
        <v>6000000</v>
      </c>
    </row>
    <row r="6" spans="1:4" x14ac:dyDescent="0.25">
      <c r="A6" s="494" t="s">
        <v>507</v>
      </c>
      <c r="B6" s="496">
        <v>9000000</v>
      </c>
      <c r="C6" s="496">
        <v>8000000</v>
      </c>
      <c r="D6" s="496">
        <v>6000000</v>
      </c>
    </row>
    <row r="7" spans="1:4" x14ac:dyDescent="0.25">
      <c r="A7" s="494" t="s">
        <v>150</v>
      </c>
      <c r="B7" s="496">
        <v>16000000</v>
      </c>
      <c r="C7" s="496">
        <v>15000000</v>
      </c>
      <c r="D7" s="496">
        <v>12000000</v>
      </c>
    </row>
    <row r="8" spans="1:4" x14ac:dyDescent="0.25">
      <c r="A8" s="495" t="s">
        <v>160</v>
      </c>
      <c r="B8" s="496">
        <v>17000000</v>
      </c>
      <c r="C8" s="496">
        <v>16000000</v>
      </c>
      <c r="D8" s="496">
        <v>15000000</v>
      </c>
    </row>
    <row r="9" spans="1:4" x14ac:dyDescent="0.25">
      <c r="A9" s="494" t="s">
        <v>173</v>
      </c>
      <c r="B9" s="497"/>
      <c r="C9" s="496">
        <v>5000000</v>
      </c>
      <c r="D9" s="497"/>
    </row>
    <row r="10" spans="1:4" x14ac:dyDescent="0.25">
      <c r="A10" s="494" t="s">
        <v>256</v>
      </c>
      <c r="B10" s="497"/>
      <c r="C10" s="497"/>
      <c r="D10" s="496">
        <v>20000000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BD8A-DDB4-4517-905D-807579469F93}">
  <dimension ref="A3:AF183"/>
  <sheetViews>
    <sheetView topLeftCell="A15" workbookViewId="0">
      <pane xSplit="1" topLeftCell="B1" activePane="topRight" state="frozen"/>
      <selection activeCell="A8" sqref="A8"/>
      <selection pane="topRight" activeCell="A26" sqref="A26:XFD26"/>
    </sheetView>
  </sheetViews>
  <sheetFormatPr defaultRowHeight="15" x14ac:dyDescent="0.25"/>
  <cols>
    <col min="1" max="1" width="18.5703125" bestFit="1" customWidth="1"/>
    <col min="2" max="4" width="7.42578125" customWidth="1"/>
    <col min="5" max="5" width="6.7109375" customWidth="1"/>
    <col min="10" max="10" width="12.7109375" customWidth="1"/>
    <col min="17" max="17" width="10.140625" bestFit="1" customWidth="1"/>
    <col min="18" max="18" width="9.42578125" customWidth="1"/>
    <col min="22" max="22" width="9.28515625" customWidth="1"/>
    <col min="23" max="23" width="14.85546875" bestFit="1" customWidth="1"/>
  </cols>
  <sheetData>
    <row r="3" spans="1:27" s="283" customFormat="1" ht="15" customHeight="1" x14ac:dyDescent="0.25">
      <c r="A3" s="540" t="s">
        <v>917</v>
      </c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282"/>
      <c r="Y3" s="282"/>
      <c r="Z3" s="282"/>
      <c r="AA3" s="282"/>
    </row>
    <row r="4" spans="1:27" s="283" customFormat="1" x14ac:dyDescent="0.25">
      <c r="A4" s="540"/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282"/>
      <c r="Y4" s="282"/>
      <c r="Z4" s="282"/>
      <c r="AA4" s="282"/>
    </row>
    <row r="5" spans="1:27" s="115" customFormat="1" ht="15.75" thickBot="1" x14ac:dyDescent="0.3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</row>
    <row r="6" spans="1:27" s="115" customFormat="1" ht="44.25" customHeight="1" thickBot="1" x14ac:dyDescent="0.3">
      <c r="A6" s="532" t="s">
        <v>933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4"/>
      <c r="X6" s="284"/>
      <c r="Y6" s="284"/>
      <c r="Z6" s="284"/>
      <c r="AA6" s="284"/>
    </row>
    <row r="7" spans="1:27" s="115" customFormat="1" ht="90.75" customHeight="1" thickBot="1" x14ac:dyDescent="0.3">
      <c r="A7" s="459" t="s">
        <v>323</v>
      </c>
      <c r="B7" s="460" t="s">
        <v>826</v>
      </c>
      <c r="C7" s="460" t="s">
        <v>827</v>
      </c>
      <c r="D7" s="460" t="s">
        <v>930</v>
      </c>
      <c r="E7" s="461" t="s">
        <v>282</v>
      </c>
      <c r="F7" s="461" t="s">
        <v>828</v>
      </c>
      <c r="G7" s="461" t="s">
        <v>829</v>
      </c>
      <c r="H7" s="461" t="s">
        <v>830</v>
      </c>
      <c r="I7" s="461" t="s">
        <v>831</v>
      </c>
      <c r="J7" s="462" t="s">
        <v>832</v>
      </c>
      <c r="K7" s="462" t="s">
        <v>833</v>
      </c>
      <c r="L7" s="462" t="s">
        <v>834</v>
      </c>
      <c r="M7" s="461" t="s">
        <v>835</v>
      </c>
      <c r="N7" s="461" t="s">
        <v>836</v>
      </c>
      <c r="O7" s="462" t="s">
        <v>837</v>
      </c>
      <c r="P7" s="462" t="s">
        <v>838</v>
      </c>
      <c r="Q7" s="461" t="s">
        <v>926</v>
      </c>
      <c r="R7" s="461" t="s">
        <v>927</v>
      </c>
      <c r="S7" s="461" t="s">
        <v>841</v>
      </c>
      <c r="T7" s="463" t="s">
        <v>842</v>
      </c>
      <c r="U7" s="320" t="s">
        <v>843</v>
      </c>
      <c r="V7" s="461" t="s">
        <v>844</v>
      </c>
      <c r="W7" s="464" t="s">
        <v>845</v>
      </c>
      <c r="X7" s="284"/>
      <c r="Y7" s="284"/>
      <c r="Z7" s="284"/>
      <c r="AA7" s="284"/>
    </row>
    <row r="8" spans="1:27" s="115" customFormat="1" x14ac:dyDescent="0.25">
      <c r="A8" s="324" t="s">
        <v>160</v>
      </c>
      <c r="B8" s="325"/>
      <c r="C8" s="325">
        <v>1</v>
      </c>
      <c r="D8" s="325"/>
      <c r="E8" s="325" t="s">
        <v>312</v>
      </c>
      <c r="F8" s="325"/>
      <c r="G8" s="326">
        <f>INDEX('CERF UFE 2019-1 All Data'!$A$4:$AJ$153, MATCH(A8, 'CERF UFE 2019-1 All Data'!$A$4:$A$153, 0), 26)</f>
        <v>1200000</v>
      </c>
      <c r="H8" s="326">
        <f>INDEX('CERF UFE 2019-1 All Data'!$A$4:$AJ$153, MATCH(A8, 'CERF UFE 2019-1 All Data'!$A$4:$A$153, 0), 28)</f>
        <v>920461273</v>
      </c>
      <c r="I8" s="327">
        <f t="shared" ref="I8:I10" si="0">G8-H8</f>
        <v>-919261273</v>
      </c>
      <c r="J8" s="328">
        <f t="shared" ref="J8:J15" si="1">H8/G8</f>
        <v>767.05106083333328</v>
      </c>
      <c r="K8" s="302">
        <f t="shared" ref="K8" si="2">1-J8</f>
        <v>-766.05106083333328</v>
      </c>
      <c r="L8" s="303">
        <f t="shared" ref="L8:L15" si="3">I8/$I$16</f>
        <v>0.39707738911055845</v>
      </c>
      <c r="M8" s="326">
        <f>INDEX('CERF UFE 2019-1 All Data'!$A$4:$AJ$153, MATCH(A8, 'CERF UFE 2019-1 All Data'!$A$4:$A$153, 0), 30)</f>
        <v>301699408</v>
      </c>
      <c r="N8" s="327">
        <f t="shared" ref="N8:N13" si="4">H8+M8</f>
        <v>1222160681</v>
      </c>
      <c r="O8" s="304">
        <f t="shared" ref="O8:O13" si="5">N8/G8</f>
        <v>1018.4672341666667</v>
      </c>
      <c r="P8" s="304">
        <f t="shared" ref="P8" si="6">O8-J8</f>
        <v>251.4161733333334</v>
      </c>
      <c r="Q8" s="451">
        <f>75000000*25%/8</f>
        <v>2343750</v>
      </c>
      <c r="R8" s="327">
        <f>75000000*75%*L8</f>
        <v>22335603.137468912</v>
      </c>
      <c r="S8" s="305">
        <f t="shared" ref="S8" si="7">Q8+R8</f>
        <v>24679353.137468912</v>
      </c>
      <c r="T8" s="298">
        <f>S8/I8</f>
        <v>-2.6846940975690282E-2</v>
      </c>
      <c r="U8" s="478">
        <v>17000000</v>
      </c>
      <c r="V8" s="481">
        <f>(U8-S8)/S8</f>
        <v>-0.31116508989086489</v>
      </c>
      <c r="W8" s="468">
        <f>U8/I8</f>
        <v>-1.8493110173694875E-2</v>
      </c>
      <c r="X8" s="284"/>
      <c r="Y8" s="284"/>
      <c r="Z8" s="284"/>
      <c r="AA8" s="284"/>
    </row>
    <row r="9" spans="1:27" s="115" customFormat="1" x14ac:dyDescent="0.25">
      <c r="A9" s="334" t="s">
        <v>150</v>
      </c>
      <c r="B9" s="325"/>
      <c r="C9" s="325">
        <v>4.5</v>
      </c>
      <c r="D9" s="325"/>
      <c r="E9" s="325" t="s">
        <v>278</v>
      </c>
      <c r="F9" s="325"/>
      <c r="G9" s="326">
        <f>INDEX('CERF UFE 2019-1 All Data'!$A$4:$AJ$153, MATCH(A9, 'CERF UFE 2019-1 All Data'!$A$4:$A$153, 0), 26)</f>
        <v>6300000</v>
      </c>
      <c r="H9" s="326">
        <f>INDEX('CERF UFE 2019-1 All Data'!$A$4:$AJ$153, MATCH(A9, 'CERF UFE 2019-1 All Data'!$A$4:$A$153, 0), 28)</f>
        <v>611759986</v>
      </c>
      <c r="I9" s="327">
        <f t="shared" si="0"/>
        <v>-605459986</v>
      </c>
      <c r="J9" s="328">
        <f t="shared" si="1"/>
        <v>97.104759682539679</v>
      </c>
      <c r="K9" s="302">
        <f>1-J9</f>
        <v>-96.104759682539679</v>
      </c>
      <c r="L9" s="303">
        <f t="shared" si="3"/>
        <v>0.26153007584797416</v>
      </c>
      <c r="M9" s="326">
        <f>INDEX('CERF UFE 2019-1 All Data'!$A$4:$AJ$153, MATCH(A9, 'CERF UFE 2019-1 All Data'!$A$4:$A$153, 0), 30)</f>
        <v>156691887</v>
      </c>
      <c r="N9" s="327">
        <f t="shared" si="4"/>
        <v>768451873</v>
      </c>
      <c r="O9" s="304">
        <f t="shared" si="5"/>
        <v>121.97648777777778</v>
      </c>
      <c r="P9" s="304">
        <f>O9-J9</f>
        <v>24.871728095238097</v>
      </c>
      <c r="Q9" s="451">
        <f t="shared" ref="Q9:Q15" si="8">75000000*25%/8</f>
        <v>2343750</v>
      </c>
      <c r="R9" s="327">
        <f t="shared" ref="R9:R15" si="9">75000000*75%*L9</f>
        <v>14711066.766448546</v>
      </c>
      <c r="S9" s="305">
        <f>Q9+R9</f>
        <v>17054816.766448546</v>
      </c>
      <c r="T9" s="298">
        <f t="shared" ref="T9:T15" si="10">S9/I9</f>
        <v>-2.8168363163224044E-2</v>
      </c>
      <c r="U9" s="465">
        <v>15012534.8422626</v>
      </c>
      <c r="V9" s="471">
        <f t="shared" ref="V9:V15" si="11">(U9-S9)/S9</f>
        <v>-0.11974810120526592</v>
      </c>
      <c r="W9" s="468">
        <f t="shared" ref="W9:W15" si="12">U9/I9</f>
        <v>-2.4795255160367607E-2</v>
      </c>
      <c r="X9" s="284"/>
      <c r="Y9" s="284"/>
      <c r="Z9" s="284"/>
      <c r="AA9" s="284"/>
    </row>
    <row r="10" spans="1:27" s="115" customFormat="1" x14ac:dyDescent="0.25">
      <c r="A10" s="324" t="s">
        <v>273</v>
      </c>
      <c r="B10" s="325">
        <v>8</v>
      </c>
      <c r="C10" s="325"/>
      <c r="D10" s="325"/>
      <c r="E10" s="325"/>
      <c r="F10" s="325"/>
      <c r="G10" s="452">
        <f>INDEX('CERF UFE 2019-1 All Data'!$A$4:$AJ$153, MATCH(A10, 'CERF UFE 2019-1 All Data'!$A$4:$A$153, 0), 32)</f>
        <v>0</v>
      </c>
      <c r="H10" s="452">
        <f>INDEX('CERF UFE 2019-1 All Data'!$A$4:$AJ$153, MATCH(A10, 'CERF UFE 2019-1 All Data'!$A$4:$A$153, 0), 33)</f>
        <v>0</v>
      </c>
      <c r="I10" s="453">
        <f t="shared" si="0"/>
        <v>0</v>
      </c>
      <c r="J10" s="328" t="e">
        <f t="shared" si="1"/>
        <v>#DIV/0!</v>
      </c>
      <c r="K10" s="302" t="e">
        <f t="shared" ref="K10" si="13">1-J10</f>
        <v>#DIV/0!</v>
      </c>
      <c r="L10" s="303">
        <f t="shared" si="3"/>
        <v>0</v>
      </c>
      <c r="M10" s="326"/>
      <c r="N10" s="327"/>
      <c r="O10" s="304"/>
      <c r="P10" s="304"/>
      <c r="Q10" s="451">
        <f t="shared" si="8"/>
        <v>2343750</v>
      </c>
      <c r="R10" s="327">
        <f t="shared" si="9"/>
        <v>0</v>
      </c>
      <c r="S10" s="305">
        <f t="shared" ref="S10:S15" si="14">Q10+R10</f>
        <v>2343750</v>
      </c>
      <c r="T10" s="298" t="e">
        <f t="shared" si="10"/>
        <v>#DIV/0!</v>
      </c>
      <c r="U10" s="480">
        <v>13000000</v>
      </c>
      <c r="V10" s="479">
        <f t="shared" si="11"/>
        <v>4.5466666666666669</v>
      </c>
      <c r="W10" s="468" t="e">
        <f t="shared" si="12"/>
        <v>#DIV/0!</v>
      </c>
      <c r="X10" s="284"/>
      <c r="Y10" s="284"/>
      <c r="Z10" s="284"/>
      <c r="AA10" s="284"/>
    </row>
    <row r="11" spans="1:27" s="115" customFormat="1" x14ac:dyDescent="0.25">
      <c r="A11" s="324" t="s">
        <v>507</v>
      </c>
      <c r="B11" s="325"/>
      <c r="C11" s="325">
        <v>4.5</v>
      </c>
      <c r="D11" s="325"/>
      <c r="E11" s="325" t="s">
        <v>312</v>
      </c>
      <c r="F11" s="325"/>
      <c r="G11" s="326">
        <f>INDEX('CERF UFE 2019-1 All Data'!$A$4:$AJ$153, MATCH(A11, 'CERF UFE 2019-1 All Data'!$A$4:$A$153, 0), 26)</f>
        <v>3200000</v>
      </c>
      <c r="H11" s="326">
        <f>INDEX('CERF UFE 2019-1 All Data'!$A$4:$AJ$153, MATCH(A11, 'CERF UFE 2019-1 All Data'!$A$4:$A$153, 0), 28)</f>
        <v>296499705</v>
      </c>
      <c r="I11" s="327">
        <f>G11-H11</f>
        <v>-293299705</v>
      </c>
      <c r="J11" s="328">
        <f t="shared" si="1"/>
        <v>92.656157812499998</v>
      </c>
      <c r="K11" s="302">
        <f>1-J11</f>
        <v>-91.656157812499998</v>
      </c>
      <c r="L11" s="303">
        <f t="shared" si="3"/>
        <v>0.1266915995582216</v>
      </c>
      <c r="M11" s="326">
        <f>INDEX('CERF UFE 2019-1 All Data'!$A$4:$AJ$153, MATCH(A11, 'CERF UFE 2019-1 All Data'!$A$4:$A$153, 0), 30)</f>
        <v>75771322</v>
      </c>
      <c r="N11" s="327">
        <f t="shared" si="4"/>
        <v>372271027</v>
      </c>
      <c r="O11" s="304">
        <f t="shared" si="5"/>
        <v>116.3346959375</v>
      </c>
      <c r="P11" s="304">
        <f t="shared" ref="P11:P13" si="15">O11-J11</f>
        <v>23.678538125000003</v>
      </c>
      <c r="Q11" s="451">
        <f t="shared" si="8"/>
        <v>2343750</v>
      </c>
      <c r="R11" s="327">
        <f t="shared" si="9"/>
        <v>7126402.4751499649</v>
      </c>
      <c r="S11" s="305">
        <f t="shared" si="14"/>
        <v>9470152.4751499649</v>
      </c>
      <c r="T11" s="298">
        <f t="shared" si="10"/>
        <v>-3.2288312308905887E-2</v>
      </c>
      <c r="U11" s="465">
        <v>8488677.3173673376</v>
      </c>
      <c r="V11" s="471">
        <f t="shared" si="11"/>
        <v>-0.10363879149338459</v>
      </c>
      <c r="W11" s="468">
        <f t="shared" si="12"/>
        <v>-2.8941990641849904E-2</v>
      </c>
      <c r="X11" s="284"/>
      <c r="Y11" s="284"/>
      <c r="Z11" s="284"/>
      <c r="AA11" s="284"/>
    </row>
    <row r="12" spans="1:27" s="115" customFormat="1" x14ac:dyDescent="0.25">
      <c r="A12" s="324" t="s">
        <v>213</v>
      </c>
      <c r="B12" s="325"/>
      <c r="C12" s="325">
        <v>3</v>
      </c>
      <c r="D12" s="325" t="s">
        <v>931</v>
      </c>
      <c r="E12" s="325" t="s">
        <v>278</v>
      </c>
      <c r="F12" s="325"/>
      <c r="G12" s="326">
        <f>INDEX('CERF UFE 2019-1 All Data'!$A$4:$AJ$153, MATCH(A12, 'CERF UFE 2019-1 All Data'!$A$4:$A$153, 0), 26)</f>
        <v>823000</v>
      </c>
      <c r="H12" s="326">
        <f>INDEX('CERF UFE 2019-1 All Data'!$A$4:$AJ$153, MATCH(A12, 'CERF UFE 2019-1 All Data'!$A$4:$A$153, 0), 28)</f>
        <v>201624438</v>
      </c>
      <c r="I12" s="327">
        <f>G12-H12</f>
        <v>-200801438</v>
      </c>
      <c r="J12" s="328">
        <f>H12/G12</f>
        <v>244.98716646415554</v>
      </c>
      <c r="K12" s="302">
        <f>1-J12</f>
        <v>-243.98716646415554</v>
      </c>
      <c r="L12" s="303">
        <f t="shared" si="3"/>
        <v>8.6736723358828677E-2</v>
      </c>
      <c r="M12" s="326">
        <f>INDEX('CERF UFE 2019-1 All Data'!$A$4:$AJ$153, MATCH(A12, 'CERF UFE 2019-1 All Data'!$A$4:$A$153, 0), 30)</f>
        <v>57757542</v>
      </c>
      <c r="N12" s="327">
        <f>H12+M12</f>
        <v>259381980</v>
      </c>
      <c r="O12" s="304">
        <f>N12/G12</f>
        <v>315.16643985419199</v>
      </c>
      <c r="P12" s="304">
        <f>O12-J12</f>
        <v>70.179273390036457</v>
      </c>
      <c r="Q12" s="451">
        <f t="shared" si="8"/>
        <v>2343750</v>
      </c>
      <c r="R12" s="327">
        <f>75000000*75%*L12</f>
        <v>4878940.6889341129</v>
      </c>
      <c r="S12" s="305">
        <f>Q12+R12</f>
        <v>7222690.6889341129</v>
      </c>
      <c r="T12" s="298">
        <f>S12/I12</f>
        <v>-3.5969317555057112E-2</v>
      </c>
      <c r="U12" s="480">
        <v>5000000</v>
      </c>
      <c r="V12" s="479">
        <f>(U12-S12)/S12</f>
        <v>-0.30773721105619239</v>
      </c>
      <c r="W12" s="468">
        <f>U12/I12</f>
        <v>-2.4900220087069297E-2</v>
      </c>
      <c r="X12" s="284"/>
      <c r="Y12" s="284"/>
      <c r="Z12" s="284"/>
      <c r="AA12" s="284"/>
    </row>
    <row r="13" spans="1:27" s="115" customFormat="1" x14ac:dyDescent="0.25">
      <c r="A13" s="324" t="s">
        <v>629</v>
      </c>
      <c r="B13" s="325"/>
      <c r="C13" s="325">
        <v>8</v>
      </c>
      <c r="D13" s="325" t="s">
        <v>931</v>
      </c>
      <c r="E13" s="325" t="s">
        <v>924</v>
      </c>
      <c r="F13" s="325"/>
      <c r="G13" s="326">
        <f>INDEX('CERF UFE 2019-1 All Data'!$A$4:$AJ$153, MATCH(A13, 'CERF UFE 2019-1 All Data'!$A$4:$A$153, 0), 26)</f>
        <v>1200000</v>
      </c>
      <c r="H13" s="326">
        <f>INDEX('CERF UFE 2019-1 All Data'!$A$4:$AJ$153, MATCH(A13, 'CERF UFE 2019-1 All Data'!$A$4:$A$153, 0), 28)</f>
        <v>188000000</v>
      </c>
      <c r="I13" s="327">
        <f t="shared" ref="I13:I15" si="16">G13-H13</f>
        <v>-186800000</v>
      </c>
      <c r="J13" s="328">
        <f t="shared" si="1"/>
        <v>156.66666666666666</v>
      </c>
      <c r="K13" s="302">
        <f t="shared" ref="K13:K15" si="17">1-J13</f>
        <v>-155.66666666666666</v>
      </c>
      <c r="L13" s="303">
        <f t="shared" si="3"/>
        <v>8.0688764407300689E-2</v>
      </c>
      <c r="M13" s="326">
        <f>INDEX('CERF UFE 2019-1 All Data'!$A$4:$AJ$153, MATCH(A13, 'CERF UFE 2019-1 All Data'!$A$4:$A$153, 0), 30)</f>
        <v>44556210</v>
      </c>
      <c r="N13" s="327">
        <f t="shared" si="4"/>
        <v>232556210</v>
      </c>
      <c r="O13" s="304">
        <f t="shared" si="5"/>
        <v>193.79684166666667</v>
      </c>
      <c r="P13" s="304">
        <f t="shared" si="15"/>
        <v>37.130175000000008</v>
      </c>
      <c r="Q13" s="451">
        <f t="shared" si="8"/>
        <v>2343750</v>
      </c>
      <c r="R13" s="327">
        <f t="shared" si="9"/>
        <v>4538742.9979106635</v>
      </c>
      <c r="S13" s="305">
        <f t="shared" si="14"/>
        <v>6882492.9979106635</v>
      </c>
      <c r="T13" s="298">
        <f t="shared" si="10"/>
        <v>-3.6844180930999268E-2</v>
      </c>
      <c r="U13" s="480">
        <v>5000000</v>
      </c>
      <c r="V13" s="479">
        <f t="shared" si="11"/>
        <v>-0.27351905748137145</v>
      </c>
      <c r="W13" s="468">
        <f t="shared" si="12"/>
        <v>-2.676659528907923E-2</v>
      </c>
      <c r="X13" s="284"/>
      <c r="Y13" s="284"/>
      <c r="Z13" s="284"/>
      <c r="AA13" s="284"/>
    </row>
    <row r="14" spans="1:27" s="115" customFormat="1" x14ac:dyDescent="0.25">
      <c r="A14" s="334" t="s">
        <v>676</v>
      </c>
      <c r="B14" s="325"/>
      <c r="C14" s="325">
        <v>5</v>
      </c>
      <c r="D14" s="325"/>
      <c r="E14" s="325" t="s">
        <v>923</v>
      </c>
      <c r="F14" s="325"/>
      <c r="G14" s="326">
        <f>INDEX('CERF UFE 2019-1 All Data'!$A$4:$AJ$153, MATCH(A14, 'CERF UFE 2019-1 All Data'!$A$4:$A$153, 0), 26)</f>
        <v>10900000</v>
      </c>
      <c r="H14" s="326">
        <f>INDEX('CERF UFE 2019-1 All Data'!$A$4:$AJ$153, MATCH(A14, 'CERF UFE 2019-1 All Data'!$A$4:$A$153, 0), 28)</f>
        <v>120345890</v>
      </c>
      <c r="I14" s="327">
        <f>G14-H14</f>
        <v>-109445890</v>
      </c>
      <c r="J14" s="328">
        <f>H14/G14</f>
        <v>11.040907339449541</v>
      </c>
      <c r="K14" s="302">
        <f>1-J14</f>
        <v>-10.040907339449541</v>
      </c>
      <c r="L14" s="303">
        <f t="shared" si="3"/>
        <v>4.7275447717116413E-2</v>
      </c>
      <c r="M14" s="326">
        <f>INDEX('CERF UFE 2019-1 All Data'!$A$4:$AJ$153, MATCH(A14, 'CERF UFE 2019-1 All Data'!$A$4:$A$153, 0), 30)</f>
        <v>19658626</v>
      </c>
      <c r="N14" s="327">
        <f>H14+M14</f>
        <v>140004516</v>
      </c>
      <c r="O14" s="304">
        <f>N14/G14</f>
        <v>12.844451009174312</v>
      </c>
      <c r="P14" s="304">
        <f>O14-J14</f>
        <v>1.8035436697247711</v>
      </c>
      <c r="Q14" s="451">
        <f t="shared" si="8"/>
        <v>2343750</v>
      </c>
      <c r="R14" s="327">
        <f>75000000*75%*L14</f>
        <v>2659243.9340877985</v>
      </c>
      <c r="S14" s="305">
        <f>Q14+R14</f>
        <v>5002993.934087798</v>
      </c>
      <c r="T14" s="298">
        <f>S14/I14</f>
        <v>-4.5712031160674904E-2</v>
      </c>
      <c r="U14" s="480">
        <v>8000000</v>
      </c>
      <c r="V14" s="479">
        <f>(U14-S14)/S14</f>
        <v>0.59904251442164691</v>
      </c>
      <c r="W14" s="468">
        <f>U14/I14</f>
        <v>-7.309548124648628E-2</v>
      </c>
      <c r="X14" s="284"/>
      <c r="Y14" s="284"/>
      <c r="Z14" s="284"/>
      <c r="AA14" s="284"/>
    </row>
    <row r="15" spans="1:27" s="115" customFormat="1" ht="15.75" thickBot="1" x14ac:dyDescent="0.3">
      <c r="A15" s="335" t="s">
        <v>188</v>
      </c>
      <c r="B15" s="336">
        <v>3.5</v>
      </c>
      <c r="C15" s="336"/>
      <c r="D15" s="336"/>
      <c r="E15" s="336"/>
      <c r="F15" s="336"/>
      <c r="G15" s="454">
        <f>INDEX('CERF UFE 2019-1 All Data'!$A$4:$AJ$153, MATCH(A15, 'CERF UFE 2019-1 All Data'!$A$4:$A$153, 0), 32)</f>
        <v>0</v>
      </c>
      <c r="H15" s="454">
        <f>INDEX('CERF UFE 2019-1 All Data'!$A$4:$AJ$153, MATCH(A15, 'CERF UFE 2019-1 All Data'!$A$4:$A$153, 0), 33)</f>
        <v>0</v>
      </c>
      <c r="I15" s="455">
        <f t="shared" si="16"/>
        <v>0</v>
      </c>
      <c r="J15" s="339" t="e">
        <f t="shared" si="1"/>
        <v>#DIV/0!</v>
      </c>
      <c r="K15" s="351" t="e">
        <f t="shared" si="17"/>
        <v>#DIV/0!</v>
      </c>
      <c r="L15" s="352">
        <f t="shared" si="3"/>
        <v>0</v>
      </c>
      <c r="M15" s="337"/>
      <c r="N15" s="338"/>
      <c r="O15" s="456"/>
      <c r="P15" s="456"/>
      <c r="Q15" s="457">
        <f t="shared" si="8"/>
        <v>2343750</v>
      </c>
      <c r="R15" s="338">
        <f t="shared" si="9"/>
        <v>0</v>
      </c>
      <c r="S15" s="353">
        <f t="shared" si="14"/>
        <v>2343750</v>
      </c>
      <c r="T15" s="458" t="e">
        <f t="shared" si="10"/>
        <v>#DIV/0!</v>
      </c>
      <c r="U15" s="466">
        <v>3096932.2406305671</v>
      </c>
      <c r="V15" s="472">
        <f t="shared" si="11"/>
        <v>0.32135775600237526</v>
      </c>
      <c r="W15" s="469" t="e">
        <f t="shared" si="12"/>
        <v>#DIV/0!</v>
      </c>
      <c r="X15" s="284"/>
      <c r="Y15" s="284"/>
      <c r="Z15" s="284"/>
      <c r="AA15" s="284"/>
    </row>
    <row r="16" spans="1:27" s="115" customFormat="1" x14ac:dyDescent="0.25">
      <c r="A16"/>
      <c r="B16"/>
      <c r="C16"/>
      <c r="D16"/>
      <c r="E16"/>
      <c r="F16"/>
      <c r="G16"/>
      <c r="H16"/>
      <c r="I16" s="316">
        <f>SUM(I8:I15)</f>
        <v>-2315068292</v>
      </c>
      <c r="J16"/>
      <c r="K16"/>
      <c r="L16" s="317"/>
      <c r="M16"/>
      <c r="N16"/>
      <c r="O16"/>
      <c r="P16"/>
      <c r="Q16"/>
      <c r="R16" s="292"/>
      <c r="S16"/>
      <c r="T16"/>
      <c r="U16"/>
      <c r="V16"/>
      <c r="W16"/>
      <c r="X16" s="284"/>
      <c r="Y16" s="284"/>
      <c r="Z16" s="284"/>
      <c r="AA16" s="284"/>
    </row>
    <row r="17" spans="1:27" s="115" customFormat="1" x14ac:dyDescent="0.25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</row>
    <row r="18" spans="1:27" ht="15.75" thickBot="1" x14ac:dyDescent="0.3"/>
    <row r="19" spans="1:27" ht="46.5" customHeight="1" thickBot="1" x14ac:dyDescent="0.3">
      <c r="A19" s="536" t="s">
        <v>928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8"/>
    </row>
    <row r="20" spans="1:27" ht="93" thickBot="1" x14ac:dyDescent="0.3">
      <c r="A20" s="459" t="s">
        <v>323</v>
      </c>
      <c r="B20" s="460" t="s">
        <v>826</v>
      </c>
      <c r="C20" s="460" t="s">
        <v>827</v>
      </c>
      <c r="D20" s="460" t="s">
        <v>930</v>
      </c>
      <c r="E20" s="461" t="s">
        <v>282</v>
      </c>
      <c r="F20" s="461" t="s">
        <v>828</v>
      </c>
      <c r="G20" s="461" t="s">
        <v>829</v>
      </c>
      <c r="H20" s="461" t="s">
        <v>830</v>
      </c>
      <c r="I20" s="461" t="s">
        <v>831</v>
      </c>
      <c r="J20" s="462" t="s">
        <v>832</v>
      </c>
      <c r="K20" s="462" t="s">
        <v>833</v>
      </c>
      <c r="L20" s="462" t="s">
        <v>834</v>
      </c>
      <c r="M20" s="461" t="s">
        <v>835</v>
      </c>
      <c r="N20" s="461" t="s">
        <v>836</v>
      </c>
      <c r="O20" s="462" t="s">
        <v>837</v>
      </c>
      <c r="P20" s="462" t="s">
        <v>838</v>
      </c>
      <c r="Q20" s="461" t="s">
        <v>926</v>
      </c>
      <c r="R20" s="461" t="s">
        <v>927</v>
      </c>
      <c r="S20" s="461" t="s">
        <v>841</v>
      </c>
      <c r="T20" s="463" t="s">
        <v>842</v>
      </c>
      <c r="U20" s="320" t="s">
        <v>860</v>
      </c>
      <c r="V20" s="461" t="s">
        <v>844</v>
      </c>
      <c r="W20" s="464" t="s">
        <v>845</v>
      </c>
    </row>
    <row r="21" spans="1:27" s="115" customFormat="1" x14ac:dyDescent="0.25">
      <c r="A21" s="324" t="s">
        <v>160</v>
      </c>
      <c r="B21" s="325"/>
      <c r="C21" s="325">
        <v>1</v>
      </c>
      <c r="D21" s="325"/>
      <c r="E21" s="325" t="s">
        <v>312</v>
      </c>
      <c r="F21" s="325"/>
      <c r="G21" s="326">
        <f>INDEX('CERF UFE 2019-1 All Data'!$A$4:$AJ$153, MATCH(A21, 'CERF UFE 2019-1 All Data'!$A$4:$A$153, 0), 26)</f>
        <v>1200000</v>
      </c>
      <c r="H21" s="326">
        <f>INDEX('CERF UFE 2019-1 All Data'!$A$4:$AJ$153, MATCH(A21, 'CERF UFE 2019-1 All Data'!$A$4:$A$153, 0), 28)</f>
        <v>920461273</v>
      </c>
      <c r="I21" s="327">
        <f t="shared" ref="I21:I23" si="18">G21-H21</f>
        <v>-919261273</v>
      </c>
      <c r="J21" s="328">
        <f t="shared" ref="J21:J27" si="19">H21/G21</f>
        <v>767.05106083333328</v>
      </c>
      <c r="K21" s="302">
        <f t="shared" ref="K21" si="20">1-J21</f>
        <v>-766.05106083333328</v>
      </c>
      <c r="L21" s="303">
        <f t="shared" ref="L21:L29" si="21">I21/$I$30</f>
        <v>0.35225453227818065</v>
      </c>
      <c r="M21" s="326">
        <f>INDEX('CERF UFE 2019-1 All Data'!$A$4:$AJ$153, MATCH(A21, 'CERF UFE 2019-1 All Data'!$A$4:$A$153, 0), 30)</f>
        <v>301699408</v>
      </c>
      <c r="N21" s="327">
        <f t="shared" ref="N21:N22" si="22">H21+M21</f>
        <v>1222160681</v>
      </c>
      <c r="O21" s="304">
        <f t="shared" ref="O21:O22" si="23">N21/G21</f>
        <v>1018.4672341666667</v>
      </c>
      <c r="P21" s="304">
        <f t="shared" ref="P21" si="24">O21-J21</f>
        <v>251.4161733333334</v>
      </c>
      <c r="Q21" s="451">
        <f>75000000*25%/9</f>
        <v>2083333.3333333333</v>
      </c>
      <c r="R21" s="327">
        <f>75000000*75%*L21</f>
        <v>19814317.440647662</v>
      </c>
      <c r="S21" s="305">
        <f t="shared" ref="S21" si="25">Q21+R21</f>
        <v>21897650.773980994</v>
      </c>
      <c r="T21" s="298">
        <f>S21/I21</f>
        <v>-2.3820921665195609E-2</v>
      </c>
      <c r="U21" s="478">
        <v>16000000</v>
      </c>
      <c r="V21" s="479">
        <f>(U21-S21)/S21</f>
        <v>-0.26932801307566018</v>
      </c>
      <c r="W21" s="468">
        <f>U21/I21</f>
        <v>-1.7405280163477529E-2</v>
      </c>
      <c r="X21" s="284"/>
      <c r="Y21" s="284"/>
      <c r="Z21" s="284"/>
      <c r="AA21" s="284"/>
    </row>
    <row r="22" spans="1:27" s="115" customFormat="1" x14ac:dyDescent="0.25">
      <c r="A22" s="334" t="s">
        <v>150</v>
      </c>
      <c r="B22" s="325"/>
      <c r="C22" s="325">
        <v>4.5</v>
      </c>
      <c r="D22" s="325"/>
      <c r="E22" s="325" t="s">
        <v>278</v>
      </c>
      <c r="F22" s="325"/>
      <c r="G22" s="326">
        <f>INDEX('CERF UFE 2019-1 All Data'!$A$4:$AJ$153, MATCH(A22, 'CERF UFE 2019-1 All Data'!$A$4:$A$153, 0), 26)</f>
        <v>6300000</v>
      </c>
      <c r="H22" s="326">
        <f>INDEX('CERF UFE 2019-1 All Data'!$A$4:$AJ$153, MATCH(A22, 'CERF UFE 2019-1 All Data'!$A$4:$A$153, 0), 28)</f>
        <v>611759986</v>
      </c>
      <c r="I22" s="327">
        <f t="shared" si="18"/>
        <v>-605459986</v>
      </c>
      <c r="J22" s="328">
        <f t="shared" si="19"/>
        <v>97.104759682539679</v>
      </c>
      <c r="K22" s="302">
        <f>1-J22</f>
        <v>-96.104759682539679</v>
      </c>
      <c r="L22" s="303">
        <f t="shared" si="21"/>
        <v>0.23200805956456713</v>
      </c>
      <c r="M22" s="326">
        <f>INDEX('CERF UFE 2019-1 All Data'!$A$4:$AJ$153, MATCH(A22, 'CERF UFE 2019-1 All Data'!$A$4:$A$153, 0), 30)</f>
        <v>156691887</v>
      </c>
      <c r="N22" s="327">
        <f t="shared" si="22"/>
        <v>768451873</v>
      </c>
      <c r="O22" s="304">
        <f t="shared" si="23"/>
        <v>121.97648777777778</v>
      </c>
      <c r="P22" s="304">
        <f>O22-J22</f>
        <v>24.871728095238097</v>
      </c>
      <c r="Q22" s="451">
        <f t="shared" ref="Q22:Q29" si="26">75000000*25%/9</f>
        <v>2083333.3333333333</v>
      </c>
      <c r="R22" s="327">
        <f t="shared" ref="R22:R27" si="27">75000000*75%*L22</f>
        <v>13050453.350506902</v>
      </c>
      <c r="S22" s="305">
        <f>Q22+R22</f>
        <v>15133786.683840236</v>
      </c>
      <c r="T22" s="298">
        <f t="shared" ref="T22:T27" si="28">S22/I22</f>
        <v>-2.4995519165225619E-2</v>
      </c>
      <c r="U22" s="465">
        <v>13394084.502312193</v>
      </c>
      <c r="V22" s="471">
        <f t="shared" ref="V22:V27" si="29">(U22-S22)/S22</f>
        <v>-0.11495485022170203</v>
      </c>
      <c r="W22" s="468">
        <f t="shared" ref="W22:W27" si="30">U22/I22</f>
        <v>-2.2122163003373427E-2</v>
      </c>
      <c r="X22" s="284"/>
      <c r="Y22" s="284"/>
      <c r="Z22" s="284"/>
      <c r="AA22" s="284"/>
    </row>
    <row r="23" spans="1:27" s="115" customFormat="1" x14ac:dyDescent="0.25">
      <c r="A23" s="324" t="s">
        <v>273</v>
      </c>
      <c r="B23" s="325">
        <v>8</v>
      </c>
      <c r="C23" s="325"/>
      <c r="D23" s="325"/>
      <c r="E23" s="325"/>
      <c r="F23" s="325"/>
      <c r="G23" s="452">
        <f>INDEX('CERF UFE 2019-1 All Data'!$A$4:$AJ$153, MATCH(A23, 'CERF UFE 2019-1 All Data'!$A$4:$A$153, 0), 32)</f>
        <v>0</v>
      </c>
      <c r="H23" s="452">
        <f>INDEX('CERF UFE 2019-1 All Data'!$A$4:$AJ$153, MATCH(A23, 'CERF UFE 2019-1 All Data'!$A$4:$A$153, 0), 33)</f>
        <v>0</v>
      </c>
      <c r="I23" s="453">
        <f t="shared" si="18"/>
        <v>0</v>
      </c>
      <c r="J23" s="328" t="e">
        <f t="shared" si="19"/>
        <v>#DIV/0!</v>
      </c>
      <c r="K23" s="302" t="e">
        <f t="shared" ref="K23" si="31">1-J23</f>
        <v>#DIV/0!</v>
      </c>
      <c r="L23" s="303">
        <f t="shared" si="21"/>
        <v>0</v>
      </c>
      <c r="M23" s="326"/>
      <c r="N23" s="327"/>
      <c r="O23" s="304"/>
      <c r="P23" s="304"/>
      <c r="Q23" s="451">
        <f t="shared" si="26"/>
        <v>2083333.3333333333</v>
      </c>
      <c r="R23" s="327">
        <f t="shared" si="27"/>
        <v>0</v>
      </c>
      <c r="S23" s="305">
        <f t="shared" ref="S23:S27" si="32">Q23+R23</f>
        <v>2083333.3333333333</v>
      </c>
      <c r="T23" s="298" t="e">
        <f t="shared" si="28"/>
        <v>#DIV/0!</v>
      </c>
      <c r="U23" s="480">
        <v>11000000</v>
      </c>
      <c r="V23" s="479">
        <f t="shared" si="29"/>
        <v>4.28</v>
      </c>
      <c r="W23" s="468" t="e">
        <f t="shared" si="30"/>
        <v>#DIV/0!</v>
      </c>
      <c r="X23" s="284"/>
      <c r="Y23" s="284"/>
      <c r="Z23" s="284"/>
      <c r="AA23" s="284"/>
    </row>
    <row r="24" spans="1:27" s="115" customFormat="1" x14ac:dyDescent="0.25">
      <c r="A24" s="334" t="s">
        <v>173</v>
      </c>
      <c r="B24" s="325"/>
      <c r="C24" s="325"/>
      <c r="D24" s="325" t="s">
        <v>932</v>
      </c>
      <c r="E24" s="325" t="s">
        <v>278</v>
      </c>
      <c r="F24" s="325"/>
      <c r="G24" s="326">
        <f>INDEX('CERF UFE 2019-1 All Data'!$A$4:$AJ$153, MATCH(A24, 'CERF UFE 2019-1 All Data'!$A$4:$A$153, 0), 26)</f>
        <v>4300000</v>
      </c>
      <c r="H24" s="326">
        <f>INDEX('CERF UFE 2019-1 All Data'!$A$4:$AJ$153, MATCH(A24, 'CERF UFE 2019-1 All Data'!$A$4:$A$153, 0), 28)</f>
        <v>298882369</v>
      </c>
      <c r="I24" s="327">
        <f t="shared" ref="I24" si="33">G24-H24</f>
        <v>-294582369</v>
      </c>
      <c r="J24" s="328">
        <f t="shared" ref="J24" si="34">H24/G24</f>
        <v>69.507527674418611</v>
      </c>
      <c r="K24" s="302">
        <f t="shared" ref="K24" si="35">1-J24</f>
        <v>-68.507527674418611</v>
      </c>
      <c r="L24" s="303">
        <f t="shared" si="21"/>
        <v>0.11288191687967848</v>
      </c>
      <c r="M24" s="326">
        <f>INDEX('CERF UFE 2019-1 All Data'!$A$4:$AJ$153, MATCH(A24, 'CERF UFE 2019-1 All Data'!$A$4:$A$153, 0), 30)</f>
        <v>56286697</v>
      </c>
      <c r="N24" s="327">
        <f t="shared" ref="N24:N27" si="36">H24+M24</f>
        <v>355169066</v>
      </c>
      <c r="O24" s="304">
        <f t="shared" ref="O24:O27" si="37">N24/G24</f>
        <v>82.59745720930232</v>
      </c>
      <c r="P24" s="304">
        <f t="shared" ref="P24:P27" si="38">O24-J24</f>
        <v>13.089929534883709</v>
      </c>
      <c r="Q24" s="451">
        <f t="shared" si="26"/>
        <v>2083333.3333333333</v>
      </c>
      <c r="R24" s="327">
        <f t="shared" ref="R24" si="39">60000000*L24</f>
        <v>6772915.0127807092</v>
      </c>
      <c r="S24" s="305">
        <f t="shared" ref="S24" si="40">Q24+R24</f>
        <v>8856248.3461140431</v>
      </c>
      <c r="T24" s="298">
        <f t="shared" ref="T24" si="41">S24/I24</f>
        <v>-3.0063742022911233E-2</v>
      </c>
      <c r="U24" s="480">
        <v>6000000</v>
      </c>
      <c r="V24" s="479">
        <f t="shared" si="29"/>
        <v>-0.32251222351587644</v>
      </c>
      <c r="W24" s="468">
        <f t="shared" ref="W24" si="42">U24/I24</f>
        <v>-2.0367817735894439E-2</v>
      </c>
      <c r="X24" s="284"/>
      <c r="Y24" s="284"/>
      <c r="Z24" s="284"/>
      <c r="AA24" s="284"/>
    </row>
    <row r="25" spans="1:27" s="115" customFormat="1" x14ac:dyDescent="0.25">
      <c r="A25" s="334" t="s">
        <v>507</v>
      </c>
      <c r="B25" s="325"/>
      <c r="C25" s="325">
        <v>4.5</v>
      </c>
      <c r="D25" s="325"/>
      <c r="E25" s="325" t="s">
        <v>312</v>
      </c>
      <c r="F25" s="325"/>
      <c r="G25" s="326">
        <f>INDEX('CERF UFE 2019-1 All Data'!$A$4:$AJ$153, MATCH(A25, 'CERF UFE 2019-1 All Data'!$A$4:$A$153, 0), 26)</f>
        <v>3200000</v>
      </c>
      <c r="H25" s="326">
        <f>INDEX('CERF UFE 2019-1 All Data'!$A$4:$AJ$153, MATCH(A25, 'CERF UFE 2019-1 All Data'!$A$4:$A$153, 0), 28)</f>
        <v>296499705</v>
      </c>
      <c r="I25" s="327">
        <f>G25-H25</f>
        <v>-293299705</v>
      </c>
      <c r="J25" s="328">
        <f t="shared" si="19"/>
        <v>92.656157812499998</v>
      </c>
      <c r="K25" s="302">
        <f>1-J25</f>
        <v>-91.656157812499998</v>
      </c>
      <c r="L25" s="303">
        <f t="shared" si="21"/>
        <v>0.11239040894753691</v>
      </c>
      <c r="M25" s="326">
        <f>INDEX('CERF UFE 2019-1 All Data'!$A$4:$AJ$153, MATCH(A25, 'CERF UFE 2019-1 All Data'!$A$4:$A$153, 0), 30)</f>
        <v>75771322</v>
      </c>
      <c r="N25" s="327">
        <f t="shared" si="36"/>
        <v>372271027</v>
      </c>
      <c r="O25" s="304">
        <f t="shared" si="37"/>
        <v>116.3346959375</v>
      </c>
      <c r="P25" s="304">
        <f t="shared" si="38"/>
        <v>23.678538125000003</v>
      </c>
      <c r="Q25" s="451">
        <f t="shared" si="26"/>
        <v>2083333.3333333333</v>
      </c>
      <c r="R25" s="327">
        <f t="shared" si="27"/>
        <v>6321960.5032989513</v>
      </c>
      <c r="S25" s="305">
        <f t="shared" si="32"/>
        <v>8405293.8366322853</v>
      </c>
      <c r="T25" s="298">
        <f t="shared" si="28"/>
        <v>-2.8657696183609475E-2</v>
      </c>
      <c r="U25" s="465">
        <v>7569553.5749417497</v>
      </c>
      <c r="V25" s="471">
        <f t="shared" si="29"/>
        <v>-9.943022551432755E-2</v>
      </c>
      <c r="W25" s="468">
        <f t="shared" si="30"/>
        <v>-2.5808254989352103E-2</v>
      </c>
      <c r="X25" s="284"/>
      <c r="Y25" s="284"/>
      <c r="Z25" s="284"/>
      <c r="AA25" s="284"/>
    </row>
    <row r="26" spans="1:27" s="115" customFormat="1" x14ac:dyDescent="0.25">
      <c r="A26" s="324" t="s">
        <v>213</v>
      </c>
      <c r="B26" s="325"/>
      <c r="C26" s="325">
        <v>3</v>
      </c>
      <c r="D26" s="325" t="s">
        <v>931</v>
      </c>
      <c r="E26" s="325" t="s">
        <v>278</v>
      </c>
      <c r="F26" s="325"/>
      <c r="G26" s="326">
        <f>INDEX('CERF UFE 2019-1 All Data'!$A$4:$AJ$153, MATCH(A26, 'CERF UFE 2019-1 All Data'!$A$4:$A$153, 0), 26)</f>
        <v>823000</v>
      </c>
      <c r="H26" s="326">
        <f>INDEX('CERF UFE 2019-1 All Data'!$A$4:$AJ$153, MATCH(A26, 'CERF UFE 2019-1 All Data'!$A$4:$A$153, 0), 28)</f>
        <v>201624438</v>
      </c>
      <c r="I26" s="327">
        <f>G26-H26</f>
        <v>-200801438</v>
      </c>
      <c r="J26" s="328">
        <f>H26/G26</f>
        <v>244.98716646415554</v>
      </c>
      <c r="K26" s="302">
        <f>1-J26</f>
        <v>-243.98716646415554</v>
      </c>
      <c r="L26" s="303">
        <f t="shared" si="21"/>
        <v>7.6945715762221714E-2</v>
      </c>
      <c r="M26" s="326">
        <f>INDEX('CERF UFE 2019-1 All Data'!$A$4:$AJ$153, MATCH(A26, 'CERF UFE 2019-1 All Data'!$A$4:$A$153, 0), 30)</f>
        <v>57757542</v>
      </c>
      <c r="N26" s="327">
        <f>H26+M26</f>
        <v>259381980</v>
      </c>
      <c r="O26" s="304">
        <f>N26/G26</f>
        <v>315.16643985419199</v>
      </c>
      <c r="P26" s="304">
        <f>O26-J26</f>
        <v>70.179273390036457</v>
      </c>
      <c r="Q26" s="451">
        <f t="shared" si="26"/>
        <v>2083333.3333333333</v>
      </c>
      <c r="R26" s="327">
        <f>75000000*75%*L26</f>
        <v>4328196.5116249714</v>
      </c>
      <c r="S26" s="305">
        <f>Q26+R26</f>
        <v>6411529.8449583044</v>
      </c>
      <c r="T26" s="298">
        <f>S26/I26</f>
        <v>-3.1929700846855015E-2</v>
      </c>
      <c r="U26" s="465">
        <v>5659155.6458293796</v>
      </c>
      <c r="V26" s="471">
        <f>(U26-S26)/S26</f>
        <v>-0.11734706338777368</v>
      </c>
      <c r="W26" s="468">
        <f>U26/I26</f>
        <v>-2.8182844217626467E-2</v>
      </c>
      <c r="X26" s="284"/>
      <c r="Y26" s="284"/>
      <c r="Z26" s="284"/>
      <c r="AA26" s="284"/>
    </row>
    <row r="27" spans="1:27" s="115" customFormat="1" x14ac:dyDescent="0.25">
      <c r="A27" s="324" t="s">
        <v>629</v>
      </c>
      <c r="B27" s="325"/>
      <c r="C27" s="325">
        <v>8</v>
      </c>
      <c r="D27" s="325" t="s">
        <v>931</v>
      </c>
      <c r="E27" s="325" t="s">
        <v>924</v>
      </c>
      <c r="F27" s="325"/>
      <c r="G27" s="326">
        <f>INDEX('CERF UFE 2019-1 All Data'!$A$4:$AJ$153, MATCH(A27, 'CERF UFE 2019-1 All Data'!$A$4:$A$153, 0), 26)</f>
        <v>1200000</v>
      </c>
      <c r="H27" s="326">
        <f>INDEX('CERF UFE 2019-1 All Data'!$A$4:$AJ$153, MATCH(A27, 'CERF UFE 2019-1 All Data'!$A$4:$A$153, 0), 28)</f>
        <v>188000000</v>
      </c>
      <c r="I27" s="327">
        <f t="shared" ref="I27" si="43">G27-H27</f>
        <v>-186800000</v>
      </c>
      <c r="J27" s="328">
        <f t="shared" si="19"/>
        <v>156.66666666666666</v>
      </c>
      <c r="K27" s="302">
        <f t="shared" ref="K27" si="44">1-J27</f>
        <v>-155.66666666666666</v>
      </c>
      <c r="L27" s="303">
        <f t="shared" si="21"/>
        <v>7.1580462010351814E-2</v>
      </c>
      <c r="M27" s="326">
        <f>INDEX('CERF UFE 2019-1 All Data'!$A$4:$AJ$153, MATCH(A27, 'CERF UFE 2019-1 All Data'!$A$4:$A$153, 0), 30)</f>
        <v>44556210</v>
      </c>
      <c r="N27" s="327">
        <f t="shared" si="36"/>
        <v>232556210</v>
      </c>
      <c r="O27" s="304">
        <f t="shared" si="37"/>
        <v>193.79684166666667</v>
      </c>
      <c r="P27" s="304">
        <f t="shared" si="38"/>
        <v>37.130175000000008</v>
      </c>
      <c r="Q27" s="451">
        <f t="shared" si="26"/>
        <v>2083333.3333333333</v>
      </c>
      <c r="R27" s="327">
        <f t="shared" si="27"/>
        <v>4026400.9880822897</v>
      </c>
      <c r="S27" s="305">
        <f t="shared" si="32"/>
        <v>6109734.3214156227</v>
      </c>
      <c r="T27" s="298">
        <f t="shared" si="28"/>
        <v>-3.2707357181025819E-2</v>
      </c>
      <c r="U27" s="465">
        <v>5648639.3149887463</v>
      </c>
      <c r="V27" s="471">
        <f t="shared" si="29"/>
        <v>-7.5468912749718536E-2</v>
      </c>
      <c r="W27" s="468">
        <f t="shared" si="30"/>
        <v>-3.02389684956571E-2</v>
      </c>
      <c r="X27" s="284"/>
      <c r="Y27" s="284"/>
      <c r="Z27" s="284"/>
      <c r="AA27" s="284"/>
    </row>
    <row r="28" spans="1:27" s="115" customFormat="1" x14ac:dyDescent="0.25">
      <c r="A28" s="334" t="s">
        <v>676</v>
      </c>
      <c r="B28" s="325"/>
      <c r="C28" s="325">
        <v>5</v>
      </c>
      <c r="D28" s="325"/>
      <c r="E28" s="325" t="s">
        <v>923</v>
      </c>
      <c r="F28" s="325"/>
      <c r="G28" s="326">
        <f>INDEX('CERF UFE 2019-1 All Data'!$A$4:$AJ$153, MATCH(A28, 'CERF UFE 2019-1 All Data'!$A$4:$A$153, 0), 26)</f>
        <v>10900000</v>
      </c>
      <c r="H28" s="326">
        <f>INDEX('CERF UFE 2019-1 All Data'!$A$4:$AJ$153, MATCH(A28, 'CERF UFE 2019-1 All Data'!$A$4:$A$153, 0), 28)</f>
        <v>120345890</v>
      </c>
      <c r="I28" s="327">
        <f>G28-H28</f>
        <v>-109445890</v>
      </c>
      <c r="J28" s="328">
        <f>H28/G28</f>
        <v>11.040907339449541</v>
      </c>
      <c r="K28" s="302">
        <f>1-J28</f>
        <v>-10.040907339449541</v>
      </c>
      <c r="L28" s="303">
        <f t="shared" si="21"/>
        <v>4.1938904557463297E-2</v>
      </c>
      <c r="M28" s="326">
        <f>INDEX('CERF UFE 2019-1 All Data'!$A$4:$AJ$153, MATCH(A28, 'CERF UFE 2019-1 All Data'!$A$4:$A$153, 0), 30)</f>
        <v>19658626</v>
      </c>
      <c r="N28" s="327">
        <f>H28+M28</f>
        <v>140004516</v>
      </c>
      <c r="O28" s="304">
        <f>N28/G28</f>
        <v>12.844451009174312</v>
      </c>
      <c r="P28" s="304">
        <f>O28-J28</f>
        <v>1.8035436697247711</v>
      </c>
      <c r="Q28" s="451">
        <f t="shared" si="26"/>
        <v>2083333.3333333333</v>
      </c>
      <c r="R28" s="327">
        <f>75000000*75%*L28</f>
        <v>2359063.3813573103</v>
      </c>
      <c r="S28" s="305">
        <f>Q28+R28</f>
        <v>4442396.7146906434</v>
      </c>
      <c r="T28" s="298">
        <f>S28/I28</f>
        <v>-4.0589890718515272E-2</v>
      </c>
      <c r="U28" s="480">
        <v>7000000</v>
      </c>
      <c r="V28" s="479">
        <f>(U28-S28)/S28</f>
        <v>0.57572599872757224</v>
      </c>
      <c r="W28" s="468">
        <f>U28/I28</f>
        <v>-6.3958546090675486E-2</v>
      </c>
      <c r="X28" s="284"/>
      <c r="Y28" s="284"/>
      <c r="Z28" s="284"/>
      <c r="AA28" s="284"/>
    </row>
    <row r="29" spans="1:27" s="115" customFormat="1" ht="15.75" thickBot="1" x14ac:dyDescent="0.3">
      <c r="A29" s="335" t="s">
        <v>188</v>
      </c>
      <c r="B29" s="336">
        <v>3.5</v>
      </c>
      <c r="C29" s="336"/>
      <c r="D29" s="336"/>
      <c r="E29" s="336"/>
      <c r="F29" s="336"/>
      <c r="G29" s="454">
        <f>INDEX('CERF UFE 2019-1 All Data'!$A$4:$AJ$153, MATCH(A29, 'CERF UFE 2019-1 All Data'!$A$4:$A$153, 0), 32)</f>
        <v>0</v>
      </c>
      <c r="H29" s="454">
        <f>INDEX('CERF UFE 2019-1 All Data'!$A$4:$AJ$153, MATCH(A29, 'CERF UFE 2019-1 All Data'!$A$4:$A$153, 0), 33)</f>
        <v>0</v>
      </c>
      <c r="I29" s="455">
        <f t="shared" ref="I29" si="45">G29-H29</f>
        <v>0</v>
      </c>
      <c r="J29" s="339" t="e">
        <f t="shared" ref="J29" si="46">H29/G29</f>
        <v>#DIV/0!</v>
      </c>
      <c r="K29" s="351" t="e">
        <f t="shared" ref="K29" si="47">1-J29</f>
        <v>#DIV/0!</v>
      </c>
      <c r="L29" s="352">
        <f t="shared" si="21"/>
        <v>0</v>
      </c>
      <c r="M29" s="337"/>
      <c r="N29" s="338"/>
      <c r="O29" s="456"/>
      <c r="P29" s="456"/>
      <c r="Q29" s="457">
        <f t="shared" si="26"/>
        <v>2083333.3333333333</v>
      </c>
      <c r="R29" s="338">
        <f t="shared" ref="R29" si="48">75000000*75%*L29</f>
        <v>0</v>
      </c>
      <c r="S29" s="353">
        <f t="shared" ref="S29" si="49">Q29+R29</f>
        <v>2083333.3333333333</v>
      </c>
      <c r="T29" s="458" t="e">
        <f t="shared" ref="T29" si="50">S29/I29</f>
        <v>#DIV/0!</v>
      </c>
      <c r="U29" s="466">
        <v>2755778.0085516758</v>
      </c>
      <c r="V29" s="472">
        <f t="shared" ref="V29" si="51">(U29-S29)/S29</f>
        <v>0.32277344410480446</v>
      </c>
      <c r="W29" s="469" t="e">
        <f t="shared" ref="W29" si="52">U29/I29</f>
        <v>#DIV/0!</v>
      </c>
      <c r="X29" s="284"/>
      <c r="Y29" s="284"/>
      <c r="Z29" s="284"/>
      <c r="AA29" s="284"/>
    </row>
    <row r="30" spans="1:27" x14ac:dyDescent="0.25">
      <c r="I30" s="316">
        <f>SUM(I21:I29)</f>
        <v>-2609650661</v>
      </c>
      <c r="L30" s="317"/>
      <c r="R30" s="292"/>
    </row>
    <row r="32" spans="1:27" ht="15.75" thickBot="1" x14ac:dyDescent="0.3"/>
    <row r="33" spans="1:27" ht="61.5" customHeight="1" thickBot="1" x14ac:dyDescent="0.3">
      <c r="A33" s="532" t="s">
        <v>929</v>
      </c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</row>
    <row r="34" spans="1:27" ht="92.25" x14ac:dyDescent="0.25">
      <c r="A34" s="459" t="s">
        <v>323</v>
      </c>
      <c r="B34" s="460" t="s">
        <v>826</v>
      </c>
      <c r="C34" s="460" t="s">
        <v>827</v>
      </c>
      <c r="D34" s="460" t="s">
        <v>930</v>
      </c>
      <c r="E34" s="461" t="s">
        <v>282</v>
      </c>
      <c r="F34" s="461" t="s">
        <v>828</v>
      </c>
      <c r="G34" s="461" t="s">
        <v>829</v>
      </c>
      <c r="H34" s="461" t="s">
        <v>830</v>
      </c>
      <c r="I34" s="461" t="s">
        <v>831</v>
      </c>
      <c r="J34" s="462" t="s">
        <v>832</v>
      </c>
      <c r="K34" s="462" t="s">
        <v>833</v>
      </c>
      <c r="L34" s="462" t="s">
        <v>834</v>
      </c>
      <c r="M34" s="461" t="s">
        <v>835</v>
      </c>
      <c r="N34" s="461" t="s">
        <v>836</v>
      </c>
      <c r="O34" s="462" t="s">
        <v>837</v>
      </c>
      <c r="P34" s="462" t="s">
        <v>838</v>
      </c>
      <c r="Q34" s="461" t="s">
        <v>926</v>
      </c>
      <c r="R34" s="461" t="s">
        <v>927</v>
      </c>
      <c r="S34" s="461" t="s">
        <v>841</v>
      </c>
      <c r="T34" s="463" t="s">
        <v>842</v>
      </c>
      <c r="U34" s="461" t="s">
        <v>860</v>
      </c>
      <c r="V34" s="461" t="s">
        <v>844</v>
      </c>
      <c r="W34" s="464" t="s">
        <v>845</v>
      </c>
    </row>
    <row r="35" spans="1:27" x14ac:dyDescent="0.25">
      <c r="A35" s="324" t="s">
        <v>256</v>
      </c>
      <c r="B35" s="325"/>
      <c r="C35" s="325">
        <v>4</v>
      </c>
      <c r="D35" s="325"/>
      <c r="E35" s="325" t="s">
        <v>312</v>
      </c>
      <c r="F35" s="325"/>
      <c r="G35" s="326">
        <f>INDEX('CERF UFE 2019-1 All Data'!$A$4:$AJ$153, MATCH(A35, 'CERF UFE 2019-1 All Data'!$A$4:$A$153, 0), 26)</f>
        <v>5700000</v>
      </c>
      <c r="H35" s="326">
        <f>INDEX('CERF UFE 2019-1 All Data'!$A$4:$AJ$153, MATCH(A35, 'CERF UFE 2019-1 All Data'!$A$4:$A$153, 0), 28)</f>
        <v>1149289490</v>
      </c>
      <c r="I35" s="327">
        <f t="shared" ref="I35:I38" si="53">G35-H35</f>
        <v>-1143589490</v>
      </c>
      <c r="J35" s="328">
        <f t="shared" ref="J35:J40" si="54">H35/G35</f>
        <v>201.6297350877193</v>
      </c>
      <c r="K35" s="302">
        <f t="shared" ref="K35:K36" si="55">1-J35</f>
        <v>-200.6297350877193</v>
      </c>
      <c r="L35" s="303">
        <f t="shared" ref="L35:L41" si="56">I35/$I$42</f>
        <v>0.35102514329895207</v>
      </c>
      <c r="M35" s="326">
        <f>INDEX('CERF UFE 2019-1 All Data'!$A$4:$AJ$153, MATCH(A35, 'CERF UFE 2019-1 All Data'!$A$4:$A$153, 0), 30)</f>
        <v>330921328</v>
      </c>
      <c r="N35" s="327">
        <f>H35+M35</f>
        <v>1480210818</v>
      </c>
      <c r="O35" s="304">
        <f>N35/G35</f>
        <v>259.68610842105261</v>
      </c>
      <c r="P35" s="304">
        <f t="shared" ref="P35:P36" si="57">O35-J35</f>
        <v>58.056373333333312</v>
      </c>
      <c r="Q35" s="451">
        <f>75000000*25%/7</f>
        <v>2678571.4285714286</v>
      </c>
      <c r="R35" s="327">
        <f>75000000*75%*L35</f>
        <v>19745164.310566053</v>
      </c>
      <c r="S35" s="345">
        <f t="shared" ref="S35:U36" si="58">Q35+R35</f>
        <v>22423735.739137482</v>
      </c>
      <c r="T35" s="298">
        <f>S35/I35</f>
        <v>-1.9608203761244326E-2</v>
      </c>
      <c r="U35" s="450">
        <f t="shared" si="58"/>
        <v>22423735.719529279</v>
      </c>
      <c r="V35" s="306">
        <f t="shared" ref="V35" si="59">(U35-S35)/S35</f>
        <v>-8.7443963618746912E-10</v>
      </c>
      <c r="W35" s="333">
        <f>U35/I35</f>
        <v>-1.9608203744098135E-2</v>
      </c>
    </row>
    <row r="36" spans="1:27" s="115" customFormat="1" x14ac:dyDescent="0.25">
      <c r="A36" s="324" t="s">
        <v>160</v>
      </c>
      <c r="B36" s="325"/>
      <c r="C36" s="325">
        <v>1</v>
      </c>
      <c r="D36" s="325"/>
      <c r="E36" s="325" t="s">
        <v>312</v>
      </c>
      <c r="F36" s="325"/>
      <c r="G36" s="326">
        <f>INDEX('CERF UFE 2019-1 All Data'!$A$4:$AJ$153, MATCH(A36, 'CERF UFE 2019-1 All Data'!$A$4:$A$153, 0), 26)</f>
        <v>1200000</v>
      </c>
      <c r="H36" s="326">
        <f>INDEX('CERF UFE 2019-1 All Data'!$A$4:$AJ$153, MATCH(A36, 'CERF UFE 2019-1 All Data'!$A$4:$A$153, 0), 28)</f>
        <v>920461273</v>
      </c>
      <c r="I36" s="327">
        <f t="shared" si="53"/>
        <v>-919261273</v>
      </c>
      <c r="J36" s="328">
        <f t="shared" si="54"/>
        <v>767.05106083333328</v>
      </c>
      <c r="K36" s="302">
        <f t="shared" si="55"/>
        <v>-766.05106083333328</v>
      </c>
      <c r="L36" s="303">
        <f t="shared" si="56"/>
        <v>0.28216752856307037</v>
      </c>
      <c r="M36" s="326">
        <f>INDEX('CERF UFE 2019-1 All Data'!$A$4:$AJ$153, MATCH(A36, 'CERF UFE 2019-1 All Data'!$A$4:$A$153, 0), 30)</f>
        <v>301699408</v>
      </c>
      <c r="N36" s="327">
        <f t="shared" ref="N36:N37" si="60">H36+M36</f>
        <v>1222160681</v>
      </c>
      <c r="O36" s="304">
        <f t="shared" ref="O36:O37" si="61">N36/G36</f>
        <v>1018.4672341666667</v>
      </c>
      <c r="P36" s="304">
        <f t="shared" si="57"/>
        <v>251.4161733333334</v>
      </c>
      <c r="Q36" s="451">
        <f t="shared" ref="Q36:Q41" si="62">75000000*25%/7</f>
        <v>2678571.4285714286</v>
      </c>
      <c r="R36" s="327">
        <f t="shared" ref="R36:R41" si="63">75000000*75%*L36</f>
        <v>15871923.481672708</v>
      </c>
      <c r="S36" s="305">
        <f t="shared" si="58"/>
        <v>18550494.910244137</v>
      </c>
      <c r="T36" s="298">
        <f>S36/I36</f>
        <v>-2.0179785067747695E-2</v>
      </c>
      <c r="U36" s="450">
        <f t="shared" si="58"/>
        <v>18550494.890064351</v>
      </c>
      <c r="V36" s="306">
        <f>(U36-S36)/S36</f>
        <v>-1.0878300490471204E-9</v>
      </c>
      <c r="W36" s="468">
        <f>U36/I36</f>
        <v>-2.0179785045795519E-2</v>
      </c>
      <c r="X36" s="284"/>
      <c r="Y36" s="284"/>
      <c r="Z36" s="284"/>
      <c r="AA36" s="284"/>
    </row>
    <row r="37" spans="1:27" s="115" customFormat="1" x14ac:dyDescent="0.25">
      <c r="A37" s="334" t="s">
        <v>150</v>
      </c>
      <c r="B37" s="325"/>
      <c r="C37" s="325">
        <v>4.5</v>
      </c>
      <c r="D37" s="325"/>
      <c r="E37" s="325" t="s">
        <v>278</v>
      </c>
      <c r="F37" s="325"/>
      <c r="G37" s="326">
        <f>INDEX('CERF UFE 2019-1 All Data'!$A$4:$AJ$153, MATCH(A37, 'CERF UFE 2019-1 All Data'!$A$4:$A$153, 0), 26)</f>
        <v>6300000</v>
      </c>
      <c r="H37" s="326">
        <f>INDEX('CERF UFE 2019-1 All Data'!$A$4:$AJ$153, MATCH(A37, 'CERF UFE 2019-1 All Data'!$A$4:$A$153, 0), 28)</f>
        <v>611759986</v>
      </c>
      <c r="I37" s="327">
        <f t="shared" si="53"/>
        <v>-605459986</v>
      </c>
      <c r="J37" s="328">
        <f t="shared" si="54"/>
        <v>97.104759682539679</v>
      </c>
      <c r="K37" s="302">
        <f>1-J37</f>
        <v>-96.104759682539679</v>
      </c>
      <c r="L37" s="303">
        <f t="shared" si="56"/>
        <v>0.18584612765847602</v>
      </c>
      <c r="M37" s="326">
        <f>INDEX('CERF UFE 2019-1 All Data'!$A$4:$AJ$153, MATCH(A37, 'CERF UFE 2019-1 All Data'!$A$4:$A$153, 0), 30)</f>
        <v>156691887</v>
      </c>
      <c r="N37" s="327">
        <f t="shared" si="60"/>
        <v>768451873</v>
      </c>
      <c r="O37" s="304">
        <f t="shared" si="61"/>
        <v>121.97648777777778</v>
      </c>
      <c r="P37" s="304">
        <f>O37-J37</f>
        <v>24.871728095238097</v>
      </c>
      <c r="Q37" s="451">
        <f t="shared" si="62"/>
        <v>2678571.4285714286</v>
      </c>
      <c r="R37" s="327">
        <f t="shared" si="63"/>
        <v>10453844.680789277</v>
      </c>
      <c r="S37" s="305">
        <f>Q37+R37</f>
        <v>13132416.109360706</v>
      </c>
      <c r="T37" s="298">
        <f t="shared" ref="T37:T40" si="64">S37/I37</f>
        <v>-2.1689981853500566E-2</v>
      </c>
      <c r="U37" s="450">
        <f>S37+T37</f>
        <v>13132416.087670725</v>
      </c>
      <c r="V37" s="306">
        <f t="shared" ref="V37:V40" si="65">(U37-S37)/S37</f>
        <v>-1.6516367621562207E-9</v>
      </c>
      <c r="W37" s="468">
        <f t="shared" ref="W37:W40" si="66">U37/I37</f>
        <v>-2.1689981817676594E-2</v>
      </c>
      <c r="X37" s="284"/>
      <c r="Y37" s="284"/>
      <c r="Z37" s="284"/>
      <c r="AA37" s="284"/>
    </row>
    <row r="38" spans="1:27" s="115" customFormat="1" x14ac:dyDescent="0.25">
      <c r="A38" s="324" t="s">
        <v>273</v>
      </c>
      <c r="B38" s="325">
        <v>8</v>
      </c>
      <c r="C38" s="325"/>
      <c r="D38" s="325"/>
      <c r="E38" s="325"/>
      <c r="F38" s="325"/>
      <c r="G38" s="452">
        <f>INDEX('CERF UFE 2019-1 All Data'!$A$4:$AJ$153, MATCH(A38, 'CERF UFE 2019-1 All Data'!$A$4:$A$153, 0), 32)</f>
        <v>0</v>
      </c>
      <c r="H38" s="452">
        <f>INDEX('CERF UFE 2019-1 All Data'!$A$4:$AJ$153, MATCH(A38, 'CERF UFE 2019-1 All Data'!$A$4:$A$153, 0), 33)</f>
        <v>0</v>
      </c>
      <c r="I38" s="453">
        <f t="shared" si="53"/>
        <v>0</v>
      </c>
      <c r="J38" s="328" t="e">
        <f t="shared" si="54"/>
        <v>#DIV/0!</v>
      </c>
      <c r="K38" s="302" t="e">
        <f t="shared" ref="K38" si="67">1-J38</f>
        <v>#DIV/0!</v>
      </c>
      <c r="L38" s="303">
        <f t="shared" si="56"/>
        <v>0</v>
      </c>
      <c r="M38" s="326"/>
      <c r="N38" s="327"/>
      <c r="O38" s="304"/>
      <c r="P38" s="304"/>
      <c r="Q38" s="451">
        <f t="shared" si="62"/>
        <v>2678571.4285714286</v>
      </c>
      <c r="R38" s="327">
        <f t="shared" si="63"/>
        <v>0</v>
      </c>
      <c r="S38" s="305">
        <f t="shared" ref="S38:U40" si="68">Q38+R38</f>
        <v>2678571.4285714286</v>
      </c>
      <c r="T38" s="298" t="e">
        <f t="shared" si="64"/>
        <v>#DIV/0!</v>
      </c>
      <c r="U38" s="450" t="e">
        <f t="shared" si="68"/>
        <v>#DIV/0!</v>
      </c>
      <c r="V38" s="306" t="e">
        <f t="shared" si="65"/>
        <v>#DIV/0!</v>
      </c>
      <c r="W38" s="468" t="e">
        <f t="shared" si="66"/>
        <v>#DIV/0!</v>
      </c>
      <c r="X38" s="284"/>
      <c r="Y38" s="284"/>
      <c r="Z38" s="284"/>
      <c r="AA38" s="284"/>
    </row>
    <row r="39" spans="1:27" s="115" customFormat="1" x14ac:dyDescent="0.25">
      <c r="A39" s="324" t="s">
        <v>507</v>
      </c>
      <c r="B39" s="325"/>
      <c r="C39" s="325">
        <v>4.5</v>
      </c>
      <c r="D39" s="325"/>
      <c r="E39" s="325" t="s">
        <v>312</v>
      </c>
      <c r="F39" s="325"/>
      <c r="G39" s="326">
        <f>INDEX('CERF UFE 2019-1 All Data'!$A$4:$AJ$153, MATCH(A39, 'CERF UFE 2019-1 All Data'!$A$4:$A$153, 0), 26)</f>
        <v>3200000</v>
      </c>
      <c r="H39" s="326">
        <f>INDEX('CERF UFE 2019-1 All Data'!$A$4:$AJ$153, MATCH(A39, 'CERF UFE 2019-1 All Data'!$A$4:$A$153, 0), 28)</f>
        <v>296499705</v>
      </c>
      <c r="I39" s="327">
        <f>G39-H39</f>
        <v>-293299705</v>
      </c>
      <c r="J39" s="328">
        <f t="shared" si="54"/>
        <v>92.656157812499998</v>
      </c>
      <c r="K39" s="302">
        <f>1-J39</f>
        <v>-91.656157812499998</v>
      </c>
      <c r="L39" s="303">
        <f t="shared" si="56"/>
        <v>9.0028434046875827E-2</v>
      </c>
      <c r="M39" s="326">
        <f>INDEX('CERF UFE 2019-1 All Data'!$A$4:$AJ$153, MATCH(A39, 'CERF UFE 2019-1 All Data'!$A$4:$A$153, 0), 30)</f>
        <v>75771322</v>
      </c>
      <c r="N39" s="327">
        <f t="shared" ref="N39:N40" si="69">H39+M39</f>
        <v>372271027</v>
      </c>
      <c r="O39" s="304">
        <f t="shared" ref="O39:O40" si="70">N39/G39</f>
        <v>116.3346959375</v>
      </c>
      <c r="P39" s="304">
        <f t="shared" ref="P39:P40" si="71">O39-J39</f>
        <v>23.678538125000003</v>
      </c>
      <c r="Q39" s="451">
        <f t="shared" si="62"/>
        <v>2678571.4285714286</v>
      </c>
      <c r="R39" s="327">
        <f t="shared" si="63"/>
        <v>5064099.4151367657</v>
      </c>
      <c r="S39" s="305">
        <f t="shared" si="68"/>
        <v>7742670.8437081948</v>
      </c>
      <c r="T39" s="298">
        <f t="shared" si="64"/>
        <v>-2.6398495162851237E-2</v>
      </c>
      <c r="U39" s="482">
        <v>6000000</v>
      </c>
      <c r="V39" s="483">
        <f t="shared" si="65"/>
        <v>-0.2250736055923537</v>
      </c>
      <c r="W39" s="468">
        <f t="shared" si="66"/>
        <v>-2.0456890674336002E-2</v>
      </c>
      <c r="X39" s="284"/>
      <c r="Y39" s="284"/>
      <c r="Z39" s="284"/>
      <c r="AA39" s="284"/>
    </row>
    <row r="40" spans="1:27" s="115" customFormat="1" x14ac:dyDescent="0.25">
      <c r="A40" s="324" t="s">
        <v>629</v>
      </c>
      <c r="B40" s="325"/>
      <c r="C40" s="325">
        <v>8</v>
      </c>
      <c r="D40" s="325"/>
      <c r="E40" s="325" t="s">
        <v>924</v>
      </c>
      <c r="F40" s="325"/>
      <c r="G40" s="326">
        <f>INDEX('CERF UFE 2019-1 All Data'!$A$4:$AJ$153, MATCH(A40, 'CERF UFE 2019-1 All Data'!$A$4:$A$153, 0), 26)</f>
        <v>1200000</v>
      </c>
      <c r="H40" s="326">
        <f>INDEX('CERF UFE 2019-1 All Data'!$A$4:$AJ$153, MATCH(A40, 'CERF UFE 2019-1 All Data'!$A$4:$A$153, 0), 28)</f>
        <v>188000000</v>
      </c>
      <c r="I40" s="327">
        <f t="shared" ref="I40" si="72">G40-H40</f>
        <v>-186800000</v>
      </c>
      <c r="J40" s="328">
        <f t="shared" si="54"/>
        <v>156.66666666666666</v>
      </c>
      <c r="K40" s="302">
        <f t="shared" ref="K40" si="73">1-J40</f>
        <v>-155.66666666666666</v>
      </c>
      <c r="L40" s="303">
        <f t="shared" si="56"/>
        <v>5.7338317063620657E-2</v>
      </c>
      <c r="M40" s="326">
        <f>INDEX('CERF UFE 2019-1 All Data'!$A$4:$AJ$153, MATCH(A40, 'CERF UFE 2019-1 All Data'!$A$4:$A$153, 0), 30)</f>
        <v>44556210</v>
      </c>
      <c r="N40" s="327">
        <f t="shared" si="69"/>
        <v>232556210</v>
      </c>
      <c r="O40" s="304">
        <f t="shared" si="70"/>
        <v>193.79684166666667</v>
      </c>
      <c r="P40" s="304">
        <f t="shared" si="71"/>
        <v>37.130175000000008</v>
      </c>
      <c r="Q40" s="451">
        <f t="shared" si="62"/>
        <v>2678571.4285714286</v>
      </c>
      <c r="R40" s="327">
        <f t="shared" si="63"/>
        <v>3225280.3348286618</v>
      </c>
      <c r="S40" s="305">
        <f t="shared" si="68"/>
        <v>5903851.7634000909</v>
      </c>
      <c r="T40" s="298">
        <f t="shared" si="64"/>
        <v>-3.1605202159529396E-2</v>
      </c>
      <c r="U40" s="450">
        <f t="shared" si="68"/>
        <v>5903851.7317948891</v>
      </c>
      <c r="V40" s="306">
        <f t="shared" si="65"/>
        <v>-5.3533189924036472E-9</v>
      </c>
      <c r="W40" s="468">
        <f t="shared" si="66"/>
        <v>-3.1605201990336666E-2</v>
      </c>
      <c r="X40" s="284"/>
      <c r="Y40" s="284"/>
      <c r="Z40" s="284"/>
      <c r="AA40" s="284"/>
    </row>
    <row r="41" spans="1:27" s="115" customFormat="1" ht="15.75" thickBot="1" x14ac:dyDescent="0.3">
      <c r="A41" s="335" t="s">
        <v>676</v>
      </c>
      <c r="B41" s="336"/>
      <c r="C41" s="336">
        <v>5</v>
      </c>
      <c r="D41" s="336"/>
      <c r="E41" s="336" t="s">
        <v>923</v>
      </c>
      <c r="F41" s="336"/>
      <c r="G41" s="337">
        <f>INDEX('CERF UFE 2019-1 All Data'!$A$4:$AJ$153, MATCH(A41, 'CERF UFE 2019-1 All Data'!$A$4:$A$153, 0), 26)</f>
        <v>10900000</v>
      </c>
      <c r="H41" s="337">
        <f>INDEX('CERF UFE 2019-1 All Data'!$A$4:$AJ$153, MATCH(A41, 'CERF UFE 2019-1 All Data'!$A$4:$A$153, 0), 28)</f>
        <v>120345890</v>
      </c>
      <c r="I41" s="338">
        <f>G41-H41</f>
        <v>-109445890</v>
      </c>
      <c r="J41" s="339">
        <f>H41/G41</f>
        <v>11.040907339449541</v>
      </c>
      <c r="K41" s="351">
        <f>1-J41</f>
        <v>-10.040907339449541</v>
      </c>
      <c r="L41" s="352">
        <f t="shared" si="56"/>
        <v>3.3594449369005082E-2</v>
      </c>
      <c r="M41" s="337">
        <f>INDEX('CERF UFE 2019-1 All Data'!$A$4:$AJ$153, MATCH(A41, 'CERF UFE 2019-1 All Data'!$A$4:$A$153, 0), 30)</f>
        <v>19658626</v>
      </c>
      <c r="N41" s="338">
        <f>H41+M41</f>
        <v>140004516</v>
      </c>
      <c r="O41" s="456">
        <f>N41/G41</f>
        <v>12.844451009174312</v>
      </c>
      <c r="P41" s="456">
        <f>O41-J41</f>
        <v>1.8035436697247711</v>
      </c>
      <c r="Q41" s="457">
        <f t="shared" si="62"/>
        <v>2678571.4285714286</v>
      </c>
      <c r="R41" s="338">
        <f t="shared" si="63"/>
        <v>1889687.7770065358</v>
      </c>
      <c r="S41" s="473">
        <f>Q41+R41</f>
        <v>4568259.205577964</v>
      </c>
      <c r="T41" s="458">
        <f>S41/I41</f>
        <v>-4.1739888136301542E-2</v>
      </c>
      <c r="U41" s="484">
        <v>6000000</v>
      </c>
      <c r="V41" s="485">
        <f>(U41-S41)/S41</f>
        <v>0.31341058595664689</v>
      </c>
      <c r="W41" s="469">
        <f>U41/I41</f>
        <v>-5.4821610934864706E-2</v>
      </c>
      <c r="X41" s="284"/>
      <c r="Y41" s="284"/>
      <c r="Z41" s="284"/>
      <c r="AA41" s="284"/>
    </row>
    <row r="42" spans="1:27" s="115" customFormat="1" x14ac:dyDescent="0.25">
      <c r="A42" s="301"/>
      <c r="B42" s="325"/>
      <c r="C42" s="325"/>
      <c r="D42" s="325"/>
      <c r="E42" s="325"/>
      <c r="F42" s="325"/>
      <c r="G42" s="326"/>
      <c r="H42" s="326"/>
      <c r="I42" s="316">
        <f>SUM(I35:I41)</f>
        <v>-3257856344</v>
      </c>
      <c r="J42" s="328"/>
      <c r="K42" s="328"/>
      <c r="L42" s="328"/>
      <c r="M42" s="326"/>
      <c r="N42" s="327"/>
      <c r="O42" s="304"/>
      <c r="P42" s="304"/>
      <c r="Q42" s="451"/>
      <c r="R42" s="327"/>
      <c r="S42" s="474"/>
      <c r="T42" s="475"/>
      <c r="U42" s="476"/>
      <c r="V42" s="475"/>
      <c r="W42" s="477"/>
      <c r="X42" s="284"/>
      <c r="Y42" s="284"/>
      <c r="Z42" s="284"/>
      <c r="AA42" s="284"/>
    </row>
    <row r="45" spans="1:27" s="283" customFormat="1" ht="19.5" thickBot="1" x14ac:dyDescent="0.35">
      <c r="A45" s="541" t="s">
        <v>862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3"/>
    </row>
    <row r="46" spans="1:27" ht="75.75" thickBot="1" x14ac:dyDescent="0.3">
      <c r="A46" s="358" t="s">
        <v>863</v>
      </c>
      <c r="B46" s="358" t="s">
        <v>667</v>
      </c>
      <c r="C46" s="358" t="s">
        <v>864</v>
      </c>
      <c r="D46" s="358"/>
      <c r="E46" s="358" t="s">
        <v>865</v>
      </c>
      <c r="F46" s="359" t="s">
        <v>866</v>
      </c>
      <c r="G46" s="360" t="s">
        <v>867</v>
      </c>
      <c r="H46" s="360" t="s">
        <v>868</v>
      </c>
    </row>
    <row r="47" spans="1:27" ht="28.5" x14ac:dyDescent="0.25">
      <c r="A47" s="361">
        <v>1</v>
      </c>
      <c r="B47" s="361" t="s">
        <v>846</v>
      </c>
      <c r="C47" s="361" t="s">
        <v>869</v>
      </c>
      <c r="D47" s="361"/>
      <c r="E47" s="361" t="s">
        <v>870</v>
      </c>
      <c r="F47" s="362">
        <v>0.79</v>
      </c>
      <c r="G47" s="363" t="s">
        <v>871</v>
      </c>
      <c r="H47" s="364">
        <v>0.02</v>
      </c>
    </row>
    <row r="48" spans="1:27" ht="28.5" x14ac:dyDescent="0.25">
      <c r="A48" s="365">
        <v>2</v>
      </c>
      <c r="B48" s="365" t="s">
        <v>872</v>
      </c>
      <c r="C48" s="365" t="s">
        <v>873</v>
      </c>
      <c r="D48" s="365"/>
      <c r="E48" s="365" t="s">
        <v>874</v>
      </c>
      <c r="F48" s="366">
        <v>0.79</v>
      </c>
      <c r="G48" s="367" t="s">
        <v>875</v>
      </c>
      <c r="H48" s="368">
        <v>0.04</v>
      </c>
    </row>
    <row r="49" spans="1:14" ht="28.5" x14ac:dyDescent="0.25">
      <c r="A49" s="361">
        <v>3</v>
      </c>
      <c r="B49" s="361" t="s">
        <v>876</v>
      </c>
      <c r="C49" s="361" t="s">
        <v>877</v>
      </c>
      <c r="D49" s="361"/>
      <c r="E49" s="361" t="s">
        <v>878</v>
      </c>
      <c r="F49" s="362">
        <v>0.85</v>
      </c>
      <c r="G49" s="363" t="s">
        <v>879</v>
      </c>
      <c r="H49" s="364">
        <v>0.08</v>
      </c>
    </row>
    <row r="50" spans="1:14" ht="28.5" x14ac:dyDescent="0.25">
      <c r="A50" s="365">
        <v>4</v>
      </c>
      <c r="B50" s="365" t="s">
        <v>851</v>
      </c>
      <c r="C50" s="365" t="s">
        <v>880</v>
      </c>
      <c r="D50" s="365"/>
      <c r="E50" s="365" t="s">
        <v>881</v>
      </c>
      <c r="F50" s="366">
        <v>0.91</v>
      </c>
      <c r="G50" s="367" t="s">
        <v>879</v>
      </c>
      <c r="H50" s="368">
        <v>0.1</v>
      </c>
    </row>
    <row r="51" spans="1:14" ht="28.5" x14ac:dyDescent="0.25">
      <c r="A51" s="361">
        <v>5</v>
      </c>
      <c r="B51" s="361" t="s">
        <v>242</v>
      </c>
      <c r="C51" s="361" t="s">
        <v>882</v>
      </c>
      <c r="D51" s="361"/>
      <c r="E51" s="361" t="s">
        <v>883</v>
      </c>
      <c r="F51" s="362">
        <v>0.96</v>
      </c>
      <c r="G51" s="363" t="s">
        <v>884</v>
      </c>
      <c r="H51" s="364">
        <v>0.1</v>
      </c>
    </row>
    <row r="52" spans="1:14" x14ac:dyDescent="0.25">
      <c r="A52" s="365">
        <v>6</v>
      </c>
      <c r="B52" s="365" t="s">
        <v>885</v>
      </c>
      <c r="C52" s="365" t="s">
        <v>886</v>
      </c>
      <c r="D52" s="365"/>
      <c r="E52" s="365" t="s">
        <v>887</v>
      </c>
      <c r="F52" s="366">
        <v>0.88</v>
      </c>
      <c r="G52" s="367" t="s">
        <v>884</v>
      </c>
      <c r="H52" s="368">
        <v>0.11</v>
      </c>
    </row>
    <row r="53" spans="1:14" ht="15.75" thickBot="1" x14ac:dyDescent="0.3">
      <c r="A53" s="369">
        <v>7</v>
      </c>
      <c r="B53" s="369" t="s">
        <v>153</v>
      </c>
      <c r="C53" s="369" t="s">
        <v>887</v>
      </c>
      <c r="D53" s="369"/>
      <c r="E53" s="369" t="s">
        <v>888</v>
      </c>
      <c r="F53" s="370">
        <v>0.89</v>
      </c>
      <c r="G53" s="371" t="s">
        <v>889</v>
      </c>
      <c r="H53" s="372">
        <v>0.11</v>
      </c>
    </row>
    <row r="57" spans="1:14" s="283" customFormat="1" ht="52.5" customHeight="1" x14ac:dyDescent="0.25">
      <c r="A57" s="544" t="s">
        <v>890</v>
      </c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46"/>
    </row>
    <row r="58" spans="1:14" ht="18.75" x14ac:dyDescent="0.3">
      <c r="A58" s="547" t="s">
        <v>891</v>
      </c>
      <c r="B58" s="548"/>
      <c r="C58" s="549"/>
      <c r="D58" s="373"/>
      <c r="E58" s="547" t="s">
        <v>892</v>
      </c>
      <c r="F58" s="548"/>
      <c r="G58" s="548"/>
      <c r="H58" s="548"/>
      <c r="I58" s="549"/>
      <c r="J58" s="547" t="s">
        <v>893</v>
      </c>
      <c r="K58" s="548"/>
      <c r="L58" s="548"/>
      <c r="M58" s="548"/>
      <c r="N58" s="549"/>
    </row>
    <row r="59" spans="1:14" ht="72.75" x14ac:dyDescent="0.25">
      <c r="A59" s="374" t="s">
        <v>323</v>
      </c>
      <c r="B59" s="374" t="s">
        <v>841</v>
      </c>
      <c r="C59" s="374" t="s">
        <v>842</v>
      </c>
      <c r="D59" s="374"/>
      <c r="E59" s="374" t="s">
        <v>323</v>
      </c>
      <c r="F59" s="374" t="s">
        <v>841</v>
      </c>
      <c r="G59" s="374" t="s">
        <v>842</v>
      </c>
      <c r="H59" s="374" t="s">
        <v>860</v>
      </c>
      <c r="I59" s="374" t="s">
        <v>894</v>
      </c>
      <c r="J59" s="374" t="s">
        <v>323</v>
      </c>
      <c r="K59" s="374" t="s">
        <v>841</v>
      </c>
      <c r="L59" s="374" t="s">
        <v>842</v>
      </c>
      <c r="M59" s="374" t="s">
        <v>860</v>
      </c>
      <c r="N59" s="374" t="s">
        <v>894</v>
      </c>
    </row>
    <row r="60" spans="1:14" x14ac:dyDescent="0.25">
      <c r="A60" s="375" t="s">
        <v>895</v>
      </c>
      <c r="B60" s="376">
        <v>18868249.161349341</v>
      </c>
      <c r="C60" s="299">
        <v>1.3718894720235183E-2</v>
      </c>
      <c r="D60" s="299"/>
      <c r="E60" s="377" t="s">
        <v>846</v>
      </c>
      <c r="F60" s="376">
        <v>37025303.091446772</v>
      </c>
      <c r="G60" s="378">
        <v>3.3449946518645718E-2</v>
      </c>
      <c r="H60" s="379">
        <v>27000000</v>
      </c>
      <c r="I60" s="380">
        <v>-0.27076896755404878</v>
      </c>
      <c r="J60" s="301" t="s">
        <v>895</v>
      </c>
      <c r="K60" s="345">
        <v>27514224.361085635</v>
      </c>
      <c r="L60" s="330">
        <v>2.0005287405886155E-2</v>
      </c>
      <c r="M60" s="381">
        <v>10000000</v>
      </c>
      <c r="N60" s="382">
        <v>-0.63655162984920033</v>
      </c>
    </row>
    <row r="61" spans="1:14" x14ac:dyDescent="0.25">
      <c r="A61" s="383" t="s">
        <v>281</v>
      </c>
      <c r="B61" s="345">
        <v>6871934.854939214</v>
      </c>
      <c r="C61" s="306">
        <v>1.6856935996276658E-2</v>
      </c>
      <c r="D61" s="330"/>
      <c r="E61" s="383" t="s">
        <v>281</v>
      </c>
      <c r="F61" s="345">
        <v>15572679.71721847</v>
      </c>
      <c r="G61" s="330">
        <v>2.7182737864798578E-2</v>
      </c>
      <c r="H61" s="381">
        <v>14000000</v>
      </c>
      <c r="I61" s="382">
        <v>-0.10098966560518048</v>
      </c>
      <c r="J61" s="289" t="s">
        <v>281</v>
      </c>
      <c r="K61" s="345">
        <v>9914381.995249182</v>
      </c>
      <c r="L61" s="330">
        <v>2.432009416044318E-2</v>
      </c>
      <c r="M61" s="381">
        <v>11000000</v>
      </c>
      <c r="N61" s="382">
        <v>0.10949931173430974</v>
      </c>
    </row>
    <row r="62" spans="1:14" x14ac:dyDescent="0.25">
      <c r="A62" s="383" t="s">
        <v>846</v>
      </c>
      <c r="B62" s="345">
        <v>15540162.829554632</v>
      </c>
      <c r="C62" s="306">
        <v>1.4039523572724833E-2</v>
      </c>
      <c r="D62" s="330"/>
      <c r="E62" s="384" t="s">
        <v>627</v>
      </c>
      <c r="F62" s="345">
        <v>6605667.8617480583</v>
      </c>
      <c r="G62" s="330">
        <v>4.3342479211879961E-2</v>
      </c>
      <c r="H62" s="381">
        <v>10000000</v>
      </c>
      <c r="I62" s="382">
        <v>0.51385146957020922</v>
      </c>
      <c r="J62" s="289" t="s">
        <v>846</v>
      </c>
      <c r="K62" s="345">
        <v>22631575.130381219</v>
      </c>
      <c r="L62" s="330">
        <v>2.0446152078059419E-2</v>
      </c>
      <c r="M62" s="381">
        <v>20000000</v>
      </c>
      <c r="N62" s="382">
        <v>-0.11627892072118851</v>
      </c>
    </row>
    <row r="63" spans="1:14" x14ac:dyDescent="0.25">
      <c r="A63" s="383" t="s">
        <v>847</v>
      </c>
      <c r="B63" s="345">
        <v>11063952.961660065</v>
      </c>
      <c r="C63" s="306">
        <v>1.4834769432666281E-2</v>
      </c>
      <c r="D63" s="330"/>
      <c r="E63" s="383" t="s">
        <v>851</v>
      </c>
      <c r="F63" s="345">
        <v>6011884.468589928</v>
      </c>
      <c r="G63" s="330">
        <v>5.5620342719726996E-2</v>
      </c>
      <c r="H63" s="381">
        <v>10000000</v>
      </c>
      <c r="I63" s="382">
        <v>0.66337195138173943</v>
      </c>
      <c r="J63" s="301" t="s">
        <v>627</v>
      </c>
      <c r="K63" s="345">
        <v>4685750.9131329656</v>
      </c>
      <c r="L63" s="330">
        <v>3.8989987104769711E-2</v>
      </c>
      <c r="M63" s="381">
        <v>10000000</v>
      </c>
      <c r="N63" s="382">
        <v>1.1341296593407364</v>
      </c>
    </row>
    <row r="64" spans="1:14" x14ac:dyDescent="0.25">
      <c r="A64" s="384" t="s">
        <v>627</v>
      </c>
      <c r="B64" s="345">
        <v>3308022.1476818277</v>
      </c>
      <c r="C64" s="306">
        <v>2.7525949046695961E-2</v>
      </c>
      <c r="D64" s="330"/>
      <c r="E64" s="383" t="s">
        <v>896</v>
      </c>
      <c r="F64" s="345">
        <v>4839160.4029510152</v>
      </c>
      <c r="G64" s="330">
        <v>7.2334743416292757E-2</v>
      </c>
      <c r="H64" s="381">
        <v>6000000</v>
      </c>
      <c r="I64" s="382">
        <v>0.23988450482878848</v>
      </c>
      <c r="J64" s="289" t="s">
        <v>851</v>
      </c>
      <c r="K64" s="345">
        <v>4339518.0369472392</v>
      </c>
      <c r="L64" s="330">
        <v>4.2905405299732725E-2</v>
      </c>
      <c r="M64" s="381">
        <v>10000000</v>
      </c>
      <c r="N64" s="382">
        <v>1.3044033726461459</v>
      </c>
    </row>
    <row r="65" spans="1:23" x14ac:dyDescent="0.25">
      <c r="A65" s="383" t="s">
        <v>851</v>
      </c>
      <c r="B65" s="345">
        <v>3072024.6699999319</v>
      </c>
      <c r="C65" s="306">
        <v>3.0373525915759959E-2</v>
      </c>
      <c r="D65" s="330"/>
      <c r="E65" s="384" t="s">
        <v>858</v>
      </c>
      <c r="F65" s="345">
        <v>4598017.769118527</v>
      </c>
      <c r="G65" s="330">
        <v>7.8562981411118185E-2</v>
      </c>
      <c r="H65" s="381">
        <v>6000000</v>
      </c>
      <c r="I65" s="382">
        <v>0.30491013764617164</v>
      </c>
      <c r="J65" s="289" t="s">
        <v>896</v>
      </c>
      <c r="K65" s="345">
        <v>3655707.0195005983</v>
      </c>
      <c r="L65" s="330">
        <v>5.7530505909227765E-2</v>
      </c>
      <c r="M65" s="381">
        <v>6354380.1009999998</v>
      </c>
      <c r="N65" s="382">
        <v>0.73820825003313972</v>
      </c>
    </row>
    <row r="66" spans="1:23" x14ac:dyDescent="0.25">
      <c r="A66" s="383" t="s">
        <v>896</v>
      </c>
      <c r="B66" s="345">
        <v>2605928.9106765706</v>
      </c>
      <c r="C66" s="306">
        <v>4.1009962722665445E-2</v>
      </c>
      <c r="D66" s="330"/>
      <c r="E66" s="385" t="s">
        <v>856</v>
      </c>
      <c r="F66" s="386">
        <v>4990143.8317843694</v>
      </c>
      <c r="G66" s="387">
        <v>6.9152033947440586E-2</v>
      </c>
      <c r="H66" s="388">
        <v>7000000</v>
      </c>
      <c r="I66" s="389">
        <v>0.40276517791210614</v>
      </c>
      <c r="J66" s="301" t="s">
        <v>858</v>
      </c>
      <c r="K66" s="345">
        <v>3515097.651429926</v>
      </c>
      <c r="L66" s="330">
        <v>6.2980214154700009E-2</v>
      </c>
      <c r="M66" s="381">
        <v>5581272.9420000007</v>
      </c>
      <c r="N66" s="382">
        <v>0.58780025349496734</v>
      </c>
    </row>
    <row r="67" spans="1:23" x14ac:dyDescent="0.25">
      <c r="A67" s="384" t="s">
        <v>897</v>
      </c>
      <c r="B67" s="345">
        <v>2657548.6375389555</v>
      </c>
      <c r="C67" s="306">
        <v>3.9250305704903503E-2</v>
      </c>
      <c r="D67" s="330"/>
      <c r="J67" s="390" t="s">
        <v>856</v>
      </c>
      <c r="K67" s="386">
        <v>3743744.8922732268</v>
      </c>
      <c r="L67" s="387">
        <v>5.4745635123982117E-2</v>
      </c>
      <c r="M67" s="388">
        <v>6838435.4000000004</v>
      </c>
      <c r="N67" s="389">
        <v>0.82662964405345929</v>
      </c>
    </row>
    <row r="68" spans="1:23" x14ac:dyDescent="0.25">
      <c r="A68" s="384" t="s">
        <v>858</v>
      </c>
      <c r="B68" s="345">
        <v>2510087.4742171299</v>
      </c>
      <c r="C68" s="306">
        <v>4.4973386901190716E-2</v>
      </c>
      <c r="D68" s="330"/>
    </row>
    <row r="69" spans="1:23" x14ac:dyDescent="0.25">
      <c r="A69" s="384" t="s">
        <v>856</v>
      </c>
      <c r="B69" s="345">
        <v>2665936.834082651</v>
      </c>
      <c r="C69" s="306">
        <v>3.8984602151577695E-2</v>
      </c>
      <c r="D69" s="330"/>
    </row>
    <row r="70" spans="1:23" x14ac:dyDescent="0.25">
      <c r="A70" s="385" t="s">
        <v>898</v>
      </c>
      <c r="B70" s="386">
        <v>10836151.518299669</v>
      </c>
      <c r="C70" s="391">
        <v>1.4896351673843752E-2</v>
      </c>
      <c r="D70" s="330"/>
    </row>
    <row r="72" spans="1:23" s="392" customFormat="1" ht="18.75" customHeight="1" x14ac:dyDescent="0.3">
      <c r="A72" s="550" t="s">
        <v>899</v>
      </c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  <c r="M72" s="551"/>
      <c r="N72" s="551"/>
      <c r="O72" s="551"/>
      <c r="P72" s="551"/>
      <c r="Q72" s="551"/>
      <c r="R72" s="551"/>
      <c r="S72" s="551"/>
      <c r="T72" s="551"/>
      <c r="U72" s="551"/>
      <c r="V72" s="551"/>
      <c r="W72" s="551"/>
    </row>
    <row r="73" spans="1:23" s="392" customFormat="1" ht="18.75" customHeight="1" x14ac:dyDescent="0.3">
      <c r="A73" s="552"/>
      <c r="B73" s="545"/>
      <c r="C73" s="545"/>
      <c r="D73" s="545"/>
      <c r="E73" s="545"/>
      <c r="F73" s="545"/>
      <c r="G73" s="545"/>
      <c r="H73" s="545"/>
      <c r="I73" s="545"/>
      <c r="J73" s="545"/>
      <c r="K73" s="545"/>
      <c r="L73" s="545"/>
      <c r="M73" s="545"/>
      <c r="N73" s="545"/>
      <c r="O73" s="545"/>
      <c r="P73" s="545"/>
      <c r="Q73" s="545"/>
      <c r="R73" s="545"/>
      <c r="S73" s="545"/>
      <c r="T73" s="545"/>
      <c r="U73" s="545"/>
      <c r="V73" s="545"/>
      <c r="W73" s="545"/>
    </row>
    <row r="75" spans="1:23" ht="23.25" x14ac:dyDescent="0.35">
      <c r="A75" s="553" t="s">
        <v>900</v>
      </c>
      <c r="B75" s="553"/>
      <c r="C75" s="553"/>
      <c r="D75" s="553"/>
      <c r="E75" s="553"/>
      <c r="F75" s="553"/>
      <c r="G75" s="553"/>
      <c r="H75" s="553"/>
      <c r="I75" s="553"/>
      <c r="J75" s="553"/>
      <c r="K75" s="553"/>
      <c r="L75" s="553"/>
      <c r="M75" s="553"/>
      <c r="N75" s="553"/>
      <c r="O75" s="553"/>
      <c r="P75" s="553"/>
      <c r="Q75" s="553"/>
      <c r="R75" s="553"/>
      <c r="S75" s="553"/>
      <c r="T75" s="553"/>
      <c r="U75" s="553"/>
      <c r="V75" s="553"/>
      <c r="W75" s="553"/>
    </row>
    <row r="76" spans="1:23" ht="92.25" x14ac:dyDescent="0.25">
      <c r="A76" s="285" t="s">
        <v>323</v>
      </c>
      <c r="B76" s="285" t="s">
        <v>826</v>
      </c>
      <c r="C76" s="285" t="s">
        <v>827</v>
      </c>
      <c r="D76" s="285"/>
      <c r="E76" s="286" t="s">
        <v>282</v>
      </c>
      <c r="F76" s="286" t="s">
        <v>828</v>
      </c>
      <c r="G76" s="286" t="s">
        <v>829</v>
      </c>
      <c r="H76" s="286" t="s">
        <v>830</v>
      </c>
      <c r="I76" s="286" t="s">
        <v>831</v>
      </c>
      <c r="J76" s="287" t="s">
        <v>832</v>
      </c>
      <c r="K76" s="393" t="s">
        <v>833</v>
      </c>
      <c r="L76" s="394" t="s">
        <v>834</v>
      </c>
      <c r="M76" s="286" t="s">
        <v>835</v>
      </c>
      <c r="N76" s="286" t="s">
        <v>836</v>
      </c>
      <c r="O76" s="287" t="s">
        <v>837</v>
      </c>
      <c r="P76" s="287" t="s">
        <v>838</v>
      </c>
      <c r="Q76" s="286" t="s">
        <v>839</v>
      </c>
      <c r="R76" s="286" t="s">
        <v>840</v>
      </c>
      <c r="S76" s="286" t="s">
        <v>841</v>
      </c>
      <c r="T76" s="286"/>
      <c r="U76" s="286" t="s">
        <v>860</v>
      </c>
      <c r="V76" s="286" t="s">
        <v>901</v>
      </c>
      <c r="W76" s="286" t="s">
        <v>902</v>
      </c>
    </row>
    <row r="77" spans="1:23" x14ac:dyDescent="0.25">
      <c r="A77" s="301" t="s">
        <v>895</v>
      </c>
      <c r="B77" s="290"/>
      <c r="C77" s="290"/>
      <c r="D77" s="290"/>
      <c r="E77" s="290" t="s">
        <v>903</v>
      </c>
      <c r="F77" s="290"/>
      <c r="G77" s="291">
        <v>1622539337</v>
      </c>
      <c r="H77" s="292">
        <v>247191720</v>
      </c>
      <c r="I77" s="292">
        <f>G77-H77</f>
        <v>1375347617</v>
      </c>
      <c r="J77" s="293">
        <f t="shared" ref="J77:J87" si="74">H77/G77</f>
        <v>0.15234867615416095</v>
      </c>
      <c r="K77" s="294">
        <f>1-J77</f>
        <v>0.84765132384583908</v>
      </c>
      <c r="L77" s="395">
        <f>$I$77/$I$88</f>
        <v>0.28416778905279211</v>
      </c>
      <c r="M77" s="292">
        <v>66181559</v>
      </c>
      <c r="N77" s="292">
        <f t="shared" ref="N77:N82" si="75">H77+M77</f>
        <v>313373279</v>
      </c>
      <c r="O77" s="296">
        <f t="shared" ref="O77:O82" si="76">N77/G77</f>
        <v>0.19313755411280978</v>
      </c>
      <c r="P77" s="304">
        <f>O77-J77</f>
        <v>4.0788877958648828E-2</v>
      </c>
      <c r="Q77" s="292">
        <f>20000000/11</f>
        <v>1818181.8181818181</v>
      </c>
      <c r="R77" s="292">
        <f t="shared" ref="R77:R87" si="77">60000000*L77</f>
        <v>17050067.343167525</v>
      </c>
      <c r="S77" s="379">
        <f>Q77+R77</f>
        <v>18868249.161349341</v>
      </c>
      <c r="T77" s="380">
        <f t="shared" ref="T77:T87" si="78">S77/I77</f>
        <v>1.3718894720235183E-2</v>
      </c>
      <c r="U77" s="396"/>
      <c r="V77" s="397"/>
      <c r="W77" s="398">
        <f t="shared" ref="W77:W87" si="79">I77*0.1</f>
        <v>137534761.70000002</v>
      </c>
    </row>
    <row r="78" spans="1:23" x14ac:dyDescent="0.25">
      <c r="A78" s="289" t="s">
        <v>281</v>
      </c>
      <c r="B78" s="290"/>
      <c r="C78" s="290"/>
      <c r="D78" s="290"/>
      <c r="E78" s="290" t="s">
        <v>312</v>
      </c>
      <c r="F78" s="290"/>
      <c r="G78" s="291">
        <v>515600000</v>
      </c>
      <c r="H78" s="291">
        <v>107937845</v>
      </c>
      <c r="I78" s="292">
        <f t="shared" ref="I78:I87" si="80">G78-H78</f>
        <v>407662155</v>
      </c>
      <c r="J78" s="293">
        <f t="shared" si="74"/>
        <v>0.20934415244375484</v>
      </c>
      <c r="K78" s="302">
        <f t="shared" ref="K78:K87" si="81">1-J78</f>
        <v>0.79065584755624518</v>
      </c>
      <c r="L78" s="399">
        <f>I78/I88</f>
        <v>8.4229217279289934E-2</v>
      </c>
      <c r="M78" s="292">
        <v>15030650</v>
      </c>
      <c r="N78" s="292">
        <f t="shared" si="75"/>
        <v>122968495</v>
      </c>
      <c r="O78" s="296">
        <f t="shared" si="76"/>
        <v>0.23849591737781226</v>
      </c>
      <c r="P78" s="296">
        <f t="shared" ref="P78:P82" si="82">O78-J78</f>
        <v>2.9151764934057411E-2</v>
      </c>
      <c r="Q78" s="292">
        <f t="shared" ref="Q78:Q87" si="83">20000000/11</f>
        <v>1818181.8181818181</v>
      </c>
      <c r="R78" s="292">
        <f t="shared" si="77"/>
        <v>5053753.0367573956</v>
      </c>
      <c r="S78" s="381">
        <f t="shared" ref="S78:S87" si="84">Q78+R78</f>
        <v>6871934.854939214</v>
      </c>
      <c r="T78" s="380">
        <f t="shared" si="78"/>
        <v>1.6856935996276658E-2</v>
      </c>
      <c r="U78" s="400"/>
      <c r="V78" s="397"/>
      <c r="W78" s="401">
        <f t="shared" si="79"/>
        <v>40766215.5</v>
      </c>
    </row>
    <row r="79" spans="1:23" x14ac:dyDescent="0.25">
      <c r="A79" s="289" t="s">
        <v>846</v>
      </c>
      <c r="B79" s="290"/>
      <c r="C79" s="290"/>
      <c r="D79" s="290"/>
      <c r="E79" s="290" t="s">
        <v>312</v>
      </c>
      <c r="F79" s="290"/>
      <c r="G79" s="291">
        <v>1400000000</v>
      </c>
      <c r="H79" s="291">
        <v>293113235</v>
      </c>
      <c r="I79" s="292">
        <f t="shared" si="80"/>
        <v>1106886765</v>
      </c>
      <c r="J79" s="293">
        <f t="shared" si="74"/>
        <v>0.20936659642857142</v>
      </c>
      <c r="K79" s="302">
        <f t="shared" si="81"/>
        <v>0.79063340357142864</v>
      </c>
      <c r="L79" s="399">
        <f>I79/I88</f>
        <v>0.22869968352288023</v>
      </c>
      <c r="M79" s="292">
        <v>32611200</v>
      </c>
      <c r="N79" s="292">
        <f t="shared" si="75"/>
        <v>325724435</v>
      </c>
      <c r="O79" s="296">
        <f t="shared" si="76"/>
        <v>0.23266031071428572</v>
      </c>
      <c r="P79" s="296">
        <f t="shared" si="82"/>
        <v>2.3293714285714306E-2</v>
      </c>
      <c r="Q79" s="292">
        <f t="shared" si="83"/>
        <v>1818181.8181818181</v>
      </c>
      <c r="R79" s="292">
        <f t="shared" si="77"/>
        <v>13721981.011372814</v>
      </c>
      <c r="S79" s="381">
        <f t="shared" si="84"/>
        <v>15540162.829554632</v>
      </c>
      <c r="T79" s="380">
        <f t="shared" si="78"/>
        <v>1.4039523572724833E-2</v>
      </c>
      <c r="U79" s="400"/>
      <c r="V79" s="397"/>
      <c r="W79" s="401">
        <f t="shared" si="79"/>
        <v>110688676.5</v>
      </c>
    </row>
    <row r="80" spans="1:23" x14ac:dyDescent="0.25">
      <c r="A80" s="289" t="s">
        <v>847</v>
      </c>
      <c r="B80" s="290"/>
      <c r="C80" s="290"/>
      <c r="D80" s="290"/>
      <c r="E80" s="290" t="s">
        <v>848</v>
      </c>
      <c r="F80" s="290"/>
      <c r="G80" s="292">
        <v>950834205</v>
      </c>
      <c r="H80" s="291">
        <v>205021942</v>
      </c>
      <c r="I80" s="292">
        <f t="shared" si="80"/>
        <v>745812263</v>
      </c>
      <c r="J80" s="293">
        <f t="shared" si="74"/>
        <v>0.21562322949877472</v>
      </c>
      <c r="K80" s="302">
        <f t="shared" si="81"/>
        <v>0.78437677050122523</v>
      </c>
      <c r="L80" s="399">
        <f>I80/I88</f>
        <v>0.15409618572463743</v>
      </c>
      <c r="M80" s="292">
        <v>7687456</v>
      </c>
      <c r="N80" s="292">
        <f t="shared" si="75"/>
        <v>212709398</v>
      </c>
      <c r="O80" s="296">
        <f t="shared" si="76"/>
        <v>0.22370818895813702</v>
      </c>
      <c r="P80" s="296">
        <f t="shared" si="82"/>
        <v>8.0849594593623009E-3</v>
      </c>
      <c r="Q80" s="292">
        <f t="shared" si="83"/>
        <v>1818181.8181818181</v>
      </c>
      <c r="R80" s="292">
        <f t="shared" si="77"/>
        <v>9245771.1434782464</v>
      </c>
      <c r="S80" s="381">
        <f t="shared" si="84"/>
        <v>11063952.961660065</v>
      </c>
      <c r="T80" s="380">
        <f t="shared" si="78"/>
        <v>1.4834769432666281E-2</v>
      </c>
      <c r="U80" s="400"/>
      <c r="V80" s="397"/>
      <c r="W80" s="401">
        <f t="shared" si="79"/>
        <v>74581226.299999997</v>
      </c>
    </row>
    <row r="81" spans="1:23" x14ac:dyDescent="0.25">
      <c r="A81" s="301" t="s">
        <v>627</v>
      </c>
      <c r="B81" s="290"/>
      <c r="C81" s="290"/>
      <c r="D81" s="290"/>
      <c r="E81" s="290" t="s">
        <v>850</v>
      </c>
      <c r="F81" s="290"/>
      <c r="G81" s="291">
        <v>141814441</v>
      </c>
      <c r="H81" s="291">
        <v>21636127</v>
      </c>
      <c r="I81" s="292">
        <f t="shared" si="80"/>
        <v>120178314</v>
      </c>
      <c r="J81" s="293">
        <f t="shared" si="74"/>
        <v>0.15256645830589283</v>
      </c>
      <c r="K81" s="302">
        <f t="shared" si="81"/>
        <v>0.84743354169410723</v>
      </c>
      <c r="L81" s="399">
        <f>I81/I88</f>
        <v>2.483067215833349E-2</v>
      </c>
      <c r="M81" s="292">
        <v>3391575</v>
      </c>
      <c r="N81" s="292">
        <f t="shared" si="75"/>
        <v>25027702</v>
      </c>
      <c r="O81" s="296">
        <f t="shared" si="76"/>
        <v>0.17648204106378701</v>
      </c>
      <c r="P81" s="296">
        <f t="shared" si="82"/>
        <v>2.3915582757894183E-2</v>
      </c>
      <c r="Q81" s="292">
        <f t="shared" si="83"/>
        <v>1818181.8181818181</v>
      </c>
      <c r="R81" s="292">
        <f t="shared" si="77"/>
        <v>1489840.3295000093</v>
      </c>
      <c r="S81" s="381">
        <f t="shared" si="84"/>
        <v>3308022.1476818277</v>
      </c>
      <c r="T81" s="380">
        <f t="shared" si="78"/>
        <v>2.7525949046695961E-2</v>
      </c>
      <c r="U81" s="400"/>
      <c r="V81" s="397"/>
      <c r="W81" s="401">
        <f t="shared" si="79"/>
        <v>12017831.4</v>
      </c>
    </row>
    <row r="82" spans="1:23" x14ac:dyDescent="0.25">
      <c r="A82" s="289" t="s">
        <v>851</v>
      </c>
      <c r="B82" s="290"/>
      <c r="C82" s="290"/>
      <c r="D82" s="290"/>
      <c r="E82" s="290" t="s">
        <v>852</v>
      </c>
      <c r="F82" s="290"/>
      <c r="G82" s="291">
        <v>111217000</v>
      </c>
      <c r="H82" s="291">
        <v>10075477</v>
      </c>
      <c r="I82" s="292">
        <f t="shared" si="80"/>
        <v>101141523</v>
      </c>
      <c r="J82" s="293">
        <f t="shared" si="74"/>
        <v>9.0592957911110716E-2</v>
      </c>
      <c r="K82" s="302">
        <f t="shared" si="81"/>
        <v>0.90940704208888934</v>
      </c>
      <c r="L82" s="399">
        <f>I82/I88</f>
        <v>2.0897380863635233E-2</v>
      </c>
      <c r="M82" s="292">
        <v>5043447</v>
      </c>
      <c r="N82" s="292">
        <f t="shared" si="75"/>
        <v>15118924</v>
      </c>
      <c r="O82" s="296">
        <f t="shared" si="76"/>
        <v>0.13594076445147774</v>
      </c>
      <c r="P82" s="296">
        <f t="shared" si="82"/>
        <v>4.5347806540367019E-2</v>
      </c>
      <c r="Q82" s="292">
        <f t="shared" si="83"/>
        <v>1818181.8181818181</v>
      </c>
      <c r="R82" s="292">
        <f t="shared" si="77"/>
        <v>1253842.8518181141</v>
      </c>
      <c r="S82" s="381">
        <f t="shared" si="84"/>
        <v>3072024.6699999319</v>
      </c>
      <c r="T82" s="380">
        <f t="shared" si="78"/>
        <v>3.0373525915759959E-2</v>
      </c>
      <c r="U82" s="400"/>
      <c r="V82" s="397"/>
      <c r="W82" s="401">
        <f t="shared" si="79"/>
        <v>10114152.300000001</v>
      </c>
    </row>
    <row r="83" spans="1:23" x14ac:dyDescent="0.25">
      <c r="A83" s="289" t="s">
        <v>853</v>
      </c>
      <c r="B83" s="290"/>
      <c r="C83" s="290">
        <v>5</v>
      </c>
      <c r="D83" s="290"/>
      <c r="E83" s="290" t="s">
        <v>854</v>
      </c>
      <c r="F83" s="290" t="s">
        <v>855</v>
      </c>
      <c r="G83" s="291">
        <v>66064340</v>
      </c>
      <c r="H83" s="291">
        <v>2520538.9900000002</v>
      </c>
      <c r="I83" s="292">
        <f t="shared" si="80"/>
        <v>63543801.009999998</v>
      </c>
      <c r="J83" s="293">
        <f t="shared" si="74"/>
        <v>3.8152791505977356E-2</v>
      </c>
      <c r="K83" s="302">
        <f t="shared" si="81"/>
        <v>0.96184720849402261</v>
      </c>
      <c r="L83" s="399">
        <f>I83/I88</f>
        <v>1.3129118208245878E-2</v>
      </c>
      <c r="M83" s="290"/>
      <c r="N83" s="290"/>
      <c r="O83" s="290"/>
      <c r="P83" s="290"/>
      <c r="Q83" s="292">
        <f t="shared" si="83"/>
        <v>1818181.8181818181</v>
      </c>
      <c r="R83" s="292">
        <f t="shared" si="77"/>
        <v>787747.09249475261</v>
      </c>
      <c r="S83" s="381">
        <f t="shared" si="84"/>
        <v>2605928.9106765706</v>
      </c>
      <c r="T83" s="380">
        <f t="shared" si="78"/>
        <v>4.1009962722665445E-2</v>
      </c>
      <c r="U83" s="402"/>
      <c r="V83" s="397"/>
      <c r="W83" s="401">
        <f t="shared" si="79"/>
        <v>6354380.1009999998</v>
      </c>
    </row>
    <row r="84" spans="1:23" x14ac:dyDescent="0.25">
      <c r="A84" s="301" t="s">
        <v>897</v>
      </c>
      <c r="B84" s="290"/>
      <c r="C84" s="290">
        <v>5</v>
      </c>
      <c r="D84" s="290"/>
      <c r="E84" s="290" t="s">
        <v>904</v>
      </c>
      <c r="F84" s="290" t="s">
        <v>905</v>
      </c>
      <c r="G84" s="291">
        <v>77925644</v>
      </c>
      <c r="H84" s="291">
        <v>10217925.809999999</v>
      </c>
      <c r="I84" s="292">
        <f t="shared" si="80"/>
        <v>67707718.189999998</v>
      </c>
      <c r="J84" s="293">
        <f t="shared" si="74"/>
        <v>0.13112404704669492</v>
      </c>
      <c r="K84" s="302">
        <f t="shared" si="81"/>
        <v>0.86887595295330511</v>
      </c>
      <c r="L84" s="399">
        <f>I84/I88</f>
        <v>1.3989446989285628E-2</v>
      </c>
      <c r="M84" s="290"/>
      <c r="N84" s="290"/>
      <c r="O84" s="290"/>
      <c r="P84" s="290"/>
      <c r="Q84" s="292">
        <f t="shared" si="83"/>
        <v>1818181.8181818181</v>
      </c>
      <c r="R84" s="292">
        <f t="shared" si="77"/>
        <v>839366.81935713766</v>
      </c>
      <c r="S84" s="381">
        <f t="shared" si="84"/>
        <v>2657548.6375389555</v>
      </c>
      <c r="T84" s="380">
        <f t="shared" si="78"/>
        <v>3.9250305704903503E-2</v>
      </c>
      <c r="U84" s="400"/>
      <c r="V84" s="397"/>
      <c r="W84" s="401">
        <f t="shared" si="79"/>
        <v>6770771.8190000001</v>
      </c>
    </row>
    <row r="85" spans="1:23" x14ac:dyDescent="0.25">
      <c r="A85" s="301" t="s">
        <v>858</v>
      </c>
      <c r="B85" s="290"/>
      <c r="C85" s="290">
        <v>7</v>
      </c>
      <c r="D85" s="290"/>
      <c r="E85" s="290" t="s">
        <v>854</v>
      </c>
      <c r="F85" s="290" t="s">
        <v>855</v>
      </c>
      <c r="G85" s="291">
        <v>63529700.420000002</v>
      </c>
      <c r="H85" s="291">
        <v>7716971</v>
      </c>
      <c r="I85" s="292">
        <f t="shared" si="80"/>
        <v>55812729.420000002</v>
      </c>
      <c r="J85" s="293">
        <f t="shared" si="74"/>
        <v>0.12147028789656615</v>
      </c>
      <c r="K85" s="302">
        <f t="shared" si="81"/>
        <v>0.87852971210343389</v>
      </c>
      <c r="L85" s="399">
        <f>I85/I88</f>
        <v>1.153176093392186E-2</v>
      </c>
      <c r="M85" s="290"/>
      <c r="N85" s="290"/>
      <c r="O85" s="290"/>
      <c r="P85" s="290"/>
      <c r="Q85" s="292">
        <f t="shared" si="83"/>
        <v>1818181.8181818181</v>
      </c>
      <c r="R85" s="292">
        <f t="shared" si="77"/>
        <v>691905.65603531164</v>
      </c>
      <c r="S85" s="381">
        <f t="shared" si="84"/>
        <v>2510087.4742171299</v>
      </c>
      <c r="T85" s="380">
        <f t="shared" si="78"/>
        <v>4.4973386901190716E-2</v>
      </c>
      <c r="U85" s="400"/>
      <c r="V85" s="397"/>
      <c r="W85" s="401">
        <f t="shared" si="79"/>
        <v>5581272.9420000007</v>
      </c>
    </row>
    <row r="86" spans="1:23" x14ac:dyDescent="0.25">
      <c r="A86" s="301" t="s">
        <v>856</v>
      </c>
      <c r="B86" s="290"/>
      <c r="C86" s="290">
        <v>7</v>
      </c>
      <c r="D86" s="290"/>
      <c r="E86" s="290" t="s">
        <v>854</v>
      </c>
      <c r="F86" s="290" t="s">
        <v>857</v>
      </c>
      <c r="G86" s="291">
        <v>76806695</v>
      </c>
      <c r="H86" s="291">
        <v>8422341</v>
      </c>
      <c r="I86" s="292">
        <f t="shared" si="80"/>
        <v>68384354</v>
      </c>
      <c r="J86" s="293">
        <f t="shared" si="74"/>
        <v>0.10965633920324264</v>
      </c>
      <c r="K86" s="302">
        <f t="shared" si="81"/>
        <v>0.89034366079675742</v>
      </c>
      <c r="L86" s="399">
        <f>I86/I88</f>
        <v>1.4129250265013882E-2</v>
      </c>
      <c r="M86" s="290"/>
      <c r="N86" s="290"/>
      <c r="O86" s="290"/>
      <c r="P86" s="290"/>
      <c r="Q86" s="292">
        <f t="shared" si="83"/>
        <v>1818181.8181818181</v>
      </c>
      <c r="R86" s="292">
        <f t="shared" si="77"/>
        <v>847755.01590083295</v>
      </c>
      <c r="S86" s="381">
        <f t="shared" si="84"/>
        <v>2665936.834082651</v>
      </c>
      <c r="T86" s="380">
        <f t="shared" si="78"/>
        <v>3.8984602151577695E-2</v>
      </c>
      <c r="U86" s="400"/>
      <c r="V86" s="397"/>
      <c r="W86" s="401">
        <f t="shared" si="79"/>
        <v>6838435.4000000004</v>
      </c>
    </row>
    <row r="87" spans="1:23" x14ac:dyDescent="0.25">
      <c r="A87" s="301" t="s">
        <v>898</v>
      </c>
      <c r="B87" s="290"/>
      <c r="C87" s="290">
        <v>7</v>
      </c>
      <c r="D87" s="290"/>
      <c r="E87" s="290" t="s">
        <v>906</v>
      </c>
      <c r="F87" s="290" t="s">
        <v>905</v>
      </c>
      <c r="G87" s="291">
        <v>857814512</v>
      </c>
      <c r="H87" s="291">
        <v>130377905</v>
      </c>
      <c r="I87" s="292">
        <f t="shared" si="80"/>
        <v>727436607</v>
      </c>
      <c r="J87" s="293">
        <f t="shared" si="74"/>
        <v>0.15198845808288214</v>
      </c>
      <c r="K87" s="310">
        <f t="shared" si="81"/>
        <v>0.84801154191711792</v>
      </c>
      <c r="L87" s="403">
        <f>I87/I88</f>
        <v>0.15029949500196418</v>
      </c>
      <c r="M87" s="290"/>
      <c r="N87" s="290"/>
      <c r="O87" s="290"/>
      <c r="P87" s="290"/>
      <c r="Q87" s="292">
        <f t="shared" si="83"/>
        <v>1818181.8181818181</v>
      </c>
      <c r="R87" s="292">
        <f t="shared" si="77"/>
        <v>9017969.7001178507</v>
      </c>
      <c r="S87" s="388">
        <f t="shared" si="84"/>
        <v>10836151.518299669</v>
      </c>
      <c r="T87" s="380">
        <f t="shared" si="78"/>
        <v>1.4896351673843752E-2</v>
      </c>
      <c r="U87" s="404"/>
      <c r="V87" s="397"/>
      <c r="W87" s="405">
        <f t="shared" si="79"/>
        <v>72743660.700000003</v>
      </c>
    </row>
    <row r="88" spans="1:23" x14ac:dyDescent="0.25">
      <c r="A88" s="301"/>
      <c r="B88" s="290"/>
      <c r="C88" s="290"/>
      <c r="D88" s="290"/>
      <c r="E88" s="290"/>
      <c r="F88" s="290"/>
      <c r="G88" s="290"/>
      <c r="H88" s="290"/>
      <c r="I88" s="406">
        <f>SUM(I77:I87)</f>
        <v>4839913846.6200008</v>
      </c>
      <c r="J88" s="290"/>
      <c r="K88" s="290"/>
      <c r="L88" s="290"/>
      <c r="M88" s="290"/>
      <c r="N88" s="290"/>
      <c r="O88" s="290"/>
      <c r="P88" s="290"/>
    </row>
    <row r="89" spans="1:23" x14ac:dyDescent="0.25">
      <c r="A89" s="301"/>
      <c r="B89" s="290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</row>
    <row r="90" spans="1:23" x14ac:dyDescent="0.25">
      <c r="A90" s="301"/>
      <c r="B90" s="290"/>
      <c r="C90" s="290"/>
      <c r="D90" s="290"/>
      <c r="E90" s="290"/>
      <c r="F90" s="290"/>
      <c r="G90" s="290"/>
      <c r="H90" s="290"/>
      <c r="I90" s="290"/>
      <c r="J90" s="290"/>
      <c r="K90" s="290"/>
      <c r="L90" s="290"/>
      <c r="M90" s="290"/>
      <c r="N90" s="290"/>
      <c r="O90" s="290"/>
      <c r="P90" s="290"/>
    </row>
    <row r="91" spans="1:23" ht="18" x14ac:dyDescent="0.25">
      <c r="A91" s="539" t="s">
        <v>907</v>
      </c>
      <c r="B91" s="539"/>
      <c r="C91" s="539"/>
      <c r="D91" s="539"/>
      <c r="E91" s="539"/>
      <c r="F91" s="539"/>
      <c r="G91" s="539"/>
      <c r="H91" s="539"/>
      <c r="I91" s="539"/>
      <c r="J91" s="539"/>
      <c r="K91" s="539"/>
      <c r="L91" s="539"/>
      <c r="M91" s="539"/>
      <c r="N91" s="539"/>
      <c r="O91" s="539"/>
      <c r="P91" s="539"/>
      <c r="Q91" s="539"/>
      <c r="R91" s="539"/>
      <c r="S91" s="539"/>
      <c r="T91" s="539"/>
      <c r="U91" s="539"/>
      <c r="V91" s="539"/>
      <c r="W91" s="539"/>
    </row>
    <row r="92" spans="1:23" ht="90.75" x14ac:dyDescent="0.25">
      <c r="A92" s="285" t="s">
        <v>323</v>
      </c>
      <c r="B92" s="285" t="s">
        <v>908</v>
      </c>
      <c r="C92" s="285"/>
      <c r="D92" s="285"/>
      <c r="E92" s="286" t="s">
        <v>282</v>
      </c>
      <c r="F92" s="286" t="s">
        <v>828</v>
      </c>
      <c r="G92" s="286" t="s">
        <v>909</v>
      </c>
      <c r="H92" s="286" t="s">
        <v>830</v>
      </c>
      <c r="I92" s="286" t="s">
        <v>910</v>
      </c>
      <c r="J92" s="287" t="s">
        <v>832</v>
      </c>
      <c r="K92" s="393" t="s">
        <v>833</v>
      </c>
      <c r="L92" s="394" t="s">
        <v>834</v>
      </c>
      <c r="M92" s="287" t="s">
        <v>835</v>
      </c>
      <c r="N92" s="286" t="s">
        <v>836</v>
      </c>
      <c r="O92" s="287" t="s">
        <v>837</v>
      </c>
      <c r="P92" s="287" t="s">
        <v>838</v>
      </c>
      <c r="Q92" s="286" t="s">
        <v>839</v>
      </c>
      <c r="R92" s="286" t="s">
        <v>840</v>
      </c>
      <c r="S92" s="286" t="s">
        <v>841</v>
      </c>
      <c r="T92" s="286"/>
      <c r="U92" s="286" t="s">
        <v>860</v>
      </c>
      <c r="V92" s="286" t="s">
        <v>901</v>
      </c>
      <c r="W92" s="286" t="s">
        <v>902</v>
      </c>
    </row>
    <row r="93" spans="1:23" x14ac:dyDescent="0.25">
      <c r="A93" s="301" t="s">
        <v>895</v>
      </c>
      <c r="B93" s="290"/>
      <c r="C93" s="290"/>
      <c r="D93" s="290"/>
      <c r="E93" s="290" t="s">
        <v>903</v>
      </c>
      <c r="F93" s="290"/>
      <c r="G93" s="291">
        <v>1622539337</v>
      </c>
      <c r="H93" s="292">
        <v>247191720</v>
      </c>
      <c r="I93" s="292">
        <f t="shared" ref="I93:I100" si="85">G93-H93</f>
        <v>1375347617</v>
      </c>
      <c r="J93" s="407">
        <f t="shared" ref="J93:J100" si="86">H93/G93</f>
        <v>0.15234867615416095</v>
      </c>
      <c r="K93" s="408">
        <f t="shared" ref="K93:K100" si="87">1-J93</f>
        <v>0.84765132384583908</v>
      </c>
      <c r="L93" s="409">
        <f t="shared" ref="L93:L100" si="88">I93/$I$101</f>
        <v>0.41690373935142727</v>
      </c>
      <c r="M93" s="292">
        <v>66181559</v>
      </c>
      <c r="N93" s="292">
        <f>H93+M93</f>
        <v>313373279</v>
      </c>
      <c r="O93" s="296">
        <f>N93/G93</f>
        <v>0.19313755411280978</v>
      </c>
      <c r="P93" s="304">
        <f>O93-J93</f>
        <v>4.0788877958648828E-2</v>
      </c>
      <c r="Q93" s="410">
        <f>20000000/8</f>
        <v>2500000</v>
      </c>
      <c r="R93" s="411">
        <f t="shared" ref="R93:R100" si="89">60000000*L93</f>
        <v>25014224.361085635</v>
      </c>
      <c r="S93" s="412">
        <f t="shared" ref="S93:S100" si="90">Q93+R93</f>
        <v>27514224.361085635</v>
      </c>
      <c r="T93" s="413"/>
      <c r="U93" s="413">
        <f>S93-2000000</f>
        <v>25514224.361085635</v>
      </c>
      <c r="V93" s="397" t="s">
        <v>911</v>
      </c>
      <c r="W93" s="401">
        <f t="shared" ref="W93:W100" si="91">I93*0.1</f>
        <v>137534761.70000002</v>
      </c>
    </row>
    <row r="94" spans="1:23" x14ac:dyDescent="0.25">
      <c r="A94" s="289" t="s">
        <v>846</v>
      </c>
      <c r="B94" s="290"/>
      <c r="C94" s="290"/>
      <c r="D94" s="290"/>
      <c r="E94" s="290" t="s">
        <v>312</v>
      </c>
      <c r="F94" s="290"/>
      <c r="G94" s="291">
        <v>1400000000</v>
      </c>
      <c r="H94" s="291">
        <v>293113235</v>
      </c>
      <c r="I94" s="292">
        <f t="shared" si="85"/>
        <v>1106886765</v>
      </c>
      <c r="J94" s="407">
        <f t="shared" si="86"/>
        <v>0.20936659642857142</v>
      </c>
      <c r="K94" s="414">
        <f t="shared" si="87"/>
        <v>0.79063340357142864</v>
      </c>
      <c r="L94" s="415">
        <f t="shared" si="88"/>
        <v>0.33552625217302029</v>
      </c>
      <c r="M94" s="292">
        <v>32611200</v>
      </c>
      <c r="N94" s="292">
        <f>H94+M94</f>
        <v>325724435</v>
      </c>
      <c r="O94" s="296">
        <f>N94/G94</f>
        <v>0.23266031071428572</v>
      </c>
      <c r="P94" s="296">
        <f t="shared" ref="P94:P97" si="92">O94-J94</f>
        <v>2.3293714285714306E-2</v>
      </c>
      <c r="Q94" s="410">
        <f t="shared" ref="Q94:Q100" si="93">20000000/8</f>
        <v>2500000</v>
      </c>
      <c r="R94" s="411">
        <f t="shared" si="89"/>
        <v>20131575.130381219</v>
      </c>
      <c r="S94" s="416">
        <f t="shared" si="90"/>
        <v>22631575.130381219</v>
      </c>
      <c r="T94" s="417"/>
      <c r="U94" s="417">
        <f>S94-2000000</f>
        <v>20631575.130381219</v>
      </c>
      <c r="V94" s="397" t="s">
        <v>911</v>
      </c>
      <c r="W94" s="401">
        <f t="shared" si="91"/>
        <v>110688676.5</v>
      </c>
    </row>
    <row r="95" spans="1:23" x14ac:dyDescent="0.25">
      <c r="A95" s="289" t="s">
        <v>281</v>
      </c>
      <c r="B95" s="290"/>
      <c r="C95" s="290"/>
      <c r="D95" s="290"/>
      <c r="E95" s="290" t="s">
        <v>312</v>
      </c>
      <c r="F95" s="290"/>
      <c r="G95" s="291">
        <v>515600000</v>
      </c>
      <c r="H95" s="291">
        <v>107937845</v>
      </c>
      <c r="I95" s="292">
        <f t="shared" si="85"/>
        <v>407662155</v>
      </c>
      <c r="J95" s="407">
        <f t="shared" si="86"/>
        <v>0.20934415244375484</v>
      </c>
      <c r="K95" s="414">
        <f t="shared" si="87"/>
        <v>0.79065584755624518</v>
      </c>
      <c r="L95" s="415">
        <f t="shared" si="88"/>
        <v>0.12357303325415304</v>
      </c>
      <c r="M95" s="292">
        <v>15030650</v>
      </c>
      <c r="N95" s="292">
        <f>H95+M95</f>
        <v>122968495</v>
      </c>
      <c r="O95" s="296">
        <f>N95/G95</f>
        <v>0.23849591737781226</v>
      </c>
      <c r="P95" s="296">
        <f t="shared" si="92"/>
        <v>2.9151764934057411E-2</v>
      </c>
      <c r="Q95" s="410">
        <f t="shared" si="93"/>
        <v>2500000</v>
      </c>
      <c r="R95" s="411">
        <f t="shared" si="89"/>
        <v>7414381.9952491829</v>
      </c>
      <c r="S95" s="416">
        <f t="shared" si="90"/>
        <v>9914381.995249182</v>
      </c>
      <c r="T95" s="417"/>
      <c r="U95" s="417">
        <f>S95-1000000</f>
        <v>8914381.995249182</v>
      </c>
      <c r="V95" s="397" t="s">
        <v>912</v>
      </c>
      <c r="W95" s="401">
        <f t="shared" si="91"/>
        <v>40766215.5</v>
      </c>
    </row>
    <row r="96" spans="1:23" x14ac:dyDescent="0.25">
      <c r="A96" s="301" t="s">
        <v>627</v>
      </c>
      <c r="B96" s="290"/>
      <c r="C96" s="290"/>
      <c r="D96" s="290"/>
      <c r="E96" s="290" t="s">
        <v>850</v>
      </c>
      <c r="F96" s="290"/>
      <c r="G96" s="291">
        <v>141814441</v>
      </c>
      <c r="H96" s="291">
        <v>21636127</v>
      </c>
      <c r="I96" s="292">
        <f t="shared" si="85"/>
        <v>120178314</v>
      </c>
      <c r="J96" s="407">
        <f t="shared" si="86"/>
        <v>0.15256645830589283</v>
      </c>
      <c r="K96" s="414">
        <f t="shared" si="87"/>
        <v>0.84743354169410723</v>
      </c>
      <c r="L96" s="415">
        <f t="shared" si="88"/>
        <v>3.6429181885549437E-2</v>
      </c>
      <c r="M96" s="292">
        <v>3391575</v>
      </c>
      <c r="N96" s="292">
        <f>H96+M96</f>
        <v>25027702</v>
      </c>
      <c r="O96" s="296">
        <f>N96/G96</f>
        <v>0.17648204106378701</v>
      </c>
      <c r="P96" s="296">
        <f t="shared" si="92"/>
        <v>2.3915582757894183E-2</v>
      </c>
      <c r="Q96" s="410">
        <f t="shared" si="93"/>
        <v>2500000</v>
      </c>
      <c r="R96" s="411">
        <f t="shared" si="89"/>
        <v>2185750.913132966</v>
      </c>
      <c r="S96" s="416">
        <f t="shared" si="90"/>
        <v>4685750.9131329656</v>
      </c>
      <c r="T96" s="417"/>
      <c r="U96" s="417">
        <f>S96+1000000</f>
        <v>5685750.9131329656</v>
      </c>
      <c r="V96" s="397" t="s">
        <v>913</v>
      </c>
      <c r="W96" s="401">
        <f t="shared" si="91"/>
        <v>12017831.4</v>
      </c>
    </row>
    <row r="97" spans="1:23" x14ac:dyDescent="0.25">
      <c r="A97" s="289" t="s">
        <v>851</v>
      </c>
      <c r="B97" s="290"/>
      <c r="C97" s="290"/>
      <c r="D97" s="290"/>
      <c r="E97" s="290" t="s">
        <v>852</v>
      </c>
      <c r="F97" s="290"/>
      <c r="G97" s="291">
        <v>111217000</v>
      </c>
      <c r="H97" s="291">
        <v>10075477</v>
      </c>
      <c r="I97" s="292">
        <f t="shared" si="85"/>
        <v>101141523</v>
      </c>
      <c r="J97" s="407">
        <f t="shared" si="86"/>
        <v>9.0592957911110716E-2</v>
      </c>
      <c r="K97" s="414">
        <f t="shared" si="87"/>
        <v>0.90940704208888934</v>
      </c>
      <c r="L97" s="415">
        <f t="shared" si="88"/>
        <v>3.0658633949120651E-2</v>
      </c>
      <c r="M97" s="292">
        <v>5043447</v>
      </c>
      <c r="N97" s="292">
        <f>H97+M97</f>
        <v>15118924</v>
      </c>
      <c r="O97" s="296">
        <f>N97/G97</f>
        <v>0.13594076445147774</v>
      </c>
      <c r="P97" s="296">
        <f t="shared" si="92"/>
        <v>4.5347806540367019E-2</v>
      </c>
      <c r="Q97" s="410">
        <f t="shared" si="93"/>
        <v>2500000</v>
      </c>
      <c r="R97" s="411">
        <f t="shared" si="89"/>
        <v>1839518.0369472392</v>
      </c>
      <c r="S97" s="416">
        <f t="shared" si="90"/>
        <v>4339518.0369472392</v>
      </c>
      <c r="T97" s="417"/>
      <c r="U97" s="417">
        <f t="shared" ref="U97:U100" si="94">S97+1000000</f>
        <v>5339518.0369472392</v>
      </c>
      <c r="V97" s="397" t="s">
        <v>913</v>
      </c>
      <c r="W97" s="401">
        <f t="shared" si="91"/>
        <v>10114152.300000001</v>
      </c>
    </row>
    <row r="98" spans="1:23" x14ac:dyDescent="0.25">
      <c r="A98" s="301" t="s">
        <v>856</v>
      </c>
      <c r="B98" s="290"/>
      <c r="C98" s="290">
        <v>7</v>
      </c>
      <c r="D98" s="290"/>
      <c r="E98" s="290" t="s">
        <v>854</v>
      </c>
      <c r="F98" s="290" t="s">
        <v>857</v>
      </c>
      <c r="G98" s="291">
        <v>76806695</v>
      </c>
      <c r="H98" s="291">
        <v>8422341</v>
      </c>
      <c r="I98" s="292">
        <f t="shared" si="85"/>
        <v>68384354</v>
      </c>
      <c r="J98" s="407">
        <f t="shared" si="86"/>
        <v>0.10965633920324264</v>
      </c>
      <c r="K98" s="414">
        <f t="shared" si="87"/>
        <v>0.89034366079675742</v>
      </c>
      <c r="L98" s="415">
        <f t="shared" si="88"/>
        <v>2.0729081537887113E-2</v>
      </c>
      <c r="M98" s="290"/>
      <c r="N98" s="290"/>
      <c r="O98" s="290"/>
      <c r="P98" s="290"/>
      <c r="Q98" s="410">
        <f t="shared" si="93"/>
        <v>2500000</v>
      </c>
      <c r="R98" s="411">
        <f t="shared" si="89"/>
        <v>1243744.8922732268</v>
      </c>
      <c r="S98" s="416">
        <f t="shared" si="90"/>
        <v>3743744.8922732268</v>
      </c>
      <c r="T98" s="417"/>
      <c r="U98" s="417">
        <f t="shared" si="94"/>
        <v>4743744.8922732268</v>
      </c>
      <c r="V98" s="397" t="s">
        <v>913</v>
      </c>
      <c r="W98" s="401">
        <f t="shared" si="91"/>
        <v>6838435.4000000004</v>
      </c>
    </row>
    <row r="99" spans="1:23" x14ac:dyDescent="0.25">
      <c r="A99" s="289" t="s">
        <v>853</v>
      </c>
      <c r="B99" s="290"/>
      <c r="C99" s="290">
        <v>5</v>
      </c>
      <c r="D99" s="290"/>
      <c r="E99" s="290" t="s">
        <v>854</v>
      </c>
      <c r="F99" s="290" t="s">
        <v>855</v>
      </c>
      <c r="G99" s="291">
        <v>66064340</v>
      </c>
      <c r="H99" s="291">
        <v>2520538.9900000002</v>
      </c>
      <c r="I99" s="292">
        <f t="shared" si="85"/>
        <v>63543801.009999998</v>
      </c>
      <c r="J99" s="407">
        <f t="shared" si="86"/>
        <v>3.8152791505977356E-2</v>
      </c>
      <c r="K99" s="414">
        <f t="shared" si="87"/>
        <v>0.96184720849402261</v>
      </c>
      <c r="L99" s="415">
        <f t="shared" si="88"/>
        <v>1.9261783658343301E-2</v>
      </c>
      <c r="M99" s="290"/>
      <c r="N99" s="290"/>
      <c r="O99" s="290"/>
      <c r="P99" s="290"/>
      <c r="Q99" s="410">
        <f t="shared" si="93"/>
        <v>2500000</v>
      </c>
      <c r="R99" s="411">
        <f t="shared" si="89"/>
        <v>1155707.0195005981</v>
      </c>
      <c r="S99" s="416">
        <f t="shared" si="90"/>
        <v>3655707.0195005983</v>
      </c>
      <c r="T99" s="417"/>
      <c r="U99" s="417">
        <f t="shared" si="94"/>
        <v>4655707.0195005983</v>
      </c>
      <c r="V99" s="397" t="s">
        <v>913</v>
      </c>
      <c r="W99" s="401">
        <f t="shared" si="91"/>
        <v>6354380.1009999998</v>
      </c>
    </row>
    <row r="100" spans="1:23" x14ac:dyDescent="0.25">
      <c r="A100" s="301" t="s">
        <v>858</v>
      </c>
      <c r="B100" s="290"/>
      <c r="C100" s="290">
        <v>7</v>
      </c>
      <c r="D100" s="290"/>
      <c r="E100" s="290" t="s">
        <v>854</v>
      </c>
      <c r="F100" s="290" t="s">
        <v>855</v>
      </c>
      <c r="G100" s="291">
        <v>63529700.420000002</v>
      </c>
      <c r="H100" s="291">
        <v>7716971</v>
      </c>
      <c r="I100" s="292">
        <f t="shared" si="85"/>
        <v>55812729.420000002</v>
      </c>
      <c r="J100" s="407">
        <f t="shared" si="86"/>
        <v>0.12147028789656615</v>
      </c>
      <c r="K100" s="418">
        <f t="shared" si="87"/>
        <v>0.87852971210343389</v>
      </c>
      <c r="L100" s="419">
        <f t="shared" si="88"/>
        <v>1.6918294190498763E-2</v>
      </c>
      <c r="M100" s="290"/>
      <c r="N100" s="290"/>
      <c r="O100" s="290"/>
      <c r="P100" s="290"/>
      <c r="Q100" s="410">
        <f t="shared" si="93"/>
        <v>2500000</v>
      </c>
      <c r="R100" s="411">
        <f t="shared" si="89"/>
        <v>1015097.6514299258</v>
      </c>
      <c r="S100" s="420">
        <f t="shared" si="90"/>
        <v>3515097.651429926</v>
      </c>
      <c r="T100" s="421"/>
      <c r="U100" s="421">
        <f t="shared" si="94"/>
        <v>4515097.651429926</v>
      </c>
      <c r="V100" s="397" t="s">
        <v>913</v>
      </c>
      <c r="W100" s="405">
        <f t="shared" si="91"/>
        <v>5581272.9420000007</v>
      </c>
    </row>
    <row r="101" spans="1:23" x14ac:dyDescent="0.25">
      <c r="I101" s="316">
        <f>SUM(I93:I100)</f>
        <v>3298957258.4300003</v>
      </c>
    </row>
    <row r="104" spans="1:23" ht="23.25" x14ac:dyDescent="0.35">
      <c r="A104" s="553" t="s">
        <v>914</v>
      </c>
      <c r="B104" s="553"/>
      <c r="C104" s="553"/>
      <c r="D104" s="553"/>
      <c r="E104" s="553"/>
      <c r="F104" s="553"/>
      <c r="G104" s="553"/>
      <c r="H104" s="553"/>
      <c r="I104" s="553"/>
      <c r="J104" s="553"/>
      <c r="K104" s="553"/>
      <c r="L104" s="553"/>
      <c r="M104" s="553"/>
      <c r="N104" s="553"/>
      <c r="O104" s="553"/>
      <c r="P104" s="553"/>
      <c r="Q104" s="553"/>
      <c r="R104" s="553"/>
      <c r="S104" s="553"/>
      <c r="T104" s="553"/>
      <c r="U104" s="553"/>
      <c r="V104" s="553"/>
      <c r="W104" s="553"/>
    </row>
    <row r="105" spans="1:23" ht="92.25" x14ac:dyDescent="0.25">
      <c r="A105" s="285" t="s">
        <v>323</v>
      </c>
      <c r="B105" s="285" t="s">
        <v>826</v>
      </c>
      <c r="C105" s="285" t="s">
        <v>827</v>
      </c>
      <c r="D105" s="285"/>
      <c r="E105" s="286" t="s">
        <v>282</v>
      </c>
      <c r="F105" s="286" t="s">
        <v>828</v>
      </c>
      <c r="G105" s="286" t="s">
        <v>829</v>
      </c>
      <c r="H105" s="286" t="s">
        <v>830</v>
      </c>
      <c r="I105" s="286" t="s">
        <v>831</v>
      </c>
      <c r="J105" s="287" t="s">
        <v>832</v>
      </c>
      <c r="K105" s="287" t="s">
        <v>833</v>
      </c>
      <c r="L105" s="287" t="s">
        <v>834</v>
      </c>
      <c r="M105" s="286" t="s">
        <v>835</v>
      </c>
      <c r="N105" s="286" t="s">
        <v>836</v>
      </c>
      <c r="O105" s="287" t="s">
        <v>837</v>
      </c>
      <c r="P105" s="287" t="s">
        <v>838</v>
      </c>
      <c r="Q105" s="286" t="s">
        <v>839</v>
      </c>
      <c r="R105" s="286" t="s">
        <v>840</v>
      </c>
      <c r="S105" s="286" t="s">
        <v>841</v>
      </c>
      <c r="T105" s="286"/>
      <c r="U105" s="286" t="s">
        <v>860</v>
      </c>
      <c r="V105" s="286" t="s">
        <v>901</v>
      </c>
      <c r="W105" s="286" t="s">
        <v>902</v>
      </c>
    </row>
    <row r="106" spans="1:23" x14ac:dyDescent="0.25">
      <c r="A106" s="301" t="s">
        <v>895</v>
      </c>
      <c r="B106" s="290"/>
      <c r="C106" s="290"/>
      <c r="D106" s="290"/>
      <c r="E106" s="290" t="s">
        <v>903</v>
      </c>
      <c r="F106" s="290"/>
      <c r="G106" s="291">
        <v>1622539337</v>
      </c>
      <c r="H106" s="292">
        <v>247191720</v>
      </c>
      <c r="I106" s="292">
        <f>G106-H106</f>
        <v>1375347617</v>
      </c>
      <c r="J106" s="293">
        <f t="shared" ref="J106:J115" si="95">H106/G106</f>
        <v>0.15234867615416095</v>
      </c>
      <c r="K106" s="294">
        <f>1-J106</f>
        <v>0.84765132384583908</v>
      </c>
      <c r="L106" s="395">
        <f t="shared" ref="L106:L115" si="96">I106/$I$116</f>
        <v>0.2881995412575511</v>
      </c>
      <c r="M106" s="292">
        <v>66181559</v>
      </c>
      <c r="N106" s="292">
        <f t="shared" ref="N106:N111" si="97">H106+M106</f>
        <v>313373279</v>
      </c>
      <c r="O106" s="296">
        <f t="shared" ref="O106:O111" si="98">N106/G106</f>
        <v>0.19313755411280978</v>
      </c>
      <c r="P106" s="304">
        <f>O106-J106</f>
        <v>4.0788877958648828E-2</v>
      </c>
      <c r="Q106" s="292">
        <f>20000000/10</f>
        <v>2000000</v>
      </c>
      <c r="R106" s="292">
        <f t="shared" ref="R106:R115" si="99">60000000*L106</f>
        <v>17291972.475453064</v>
      </c>
      <c r="S106" s="412">
        <f>Q106+R106</f>
        <v>19291972.475453064</v>
      </c>
      <c r="T106" s="412"/>
      <c r="U106" s="422"/>
      <c r="W106" s="398">
        <f t="shared" ref="W106:W115" si="100">I106*0.1</f>
        <v>137534761.70000002</v>
      </c>
    </row>
    <row r="107" spans="1:23" x14ac:dyDescent="0.25">
      <c r="A107" s="289" t="s">
        <v>281</v>
      </c>
      <c r="B107" s="290"/>
      <c r="C107" s="290"/>
      <c r="D107" s="290"/>
      <c r="E107" s="290" t="s">
        <v>312</v>
      </c>
      <c r="F107" s="290"/>
      <c r="G107" s="291">
        <v>515600000</v>
      </c>
      <c r="H107" s="291">
        <v>107937845</v>
      </c>
      <c r="I107" s="292">
        <f t="shared" ref="I107:I115" si="101">G107-H107</f>
        <v>407662155</v>
      </c>
      <c r="J107" s="293">
        <f t="shared" si="95"/>
        <v>0.20934415244375484</v>
      </c>
      <c r="K107" s="302">
        <f t="shared" ref="K107:K115" si="102">1-J107</f>
        <v>0.79065584755624518</v>
      </c>
      <c r="L107" s="399">
        <f t="shared" si="96"/>
        <v>8.5424255371407451E-2</v>
      </c>
      <c r="M107" s="292">
        <v>15030650</v>
      </c>
      <c r="N107" s="292">
        <f t="shared" si="97"/>
        <v>122968495</v>
      </c>
      <c r="O107" s="296">
        <f t="shared" si="98"/>
        <v>0.23849591737781226</v>
      </c>
      <c r="P107" s="296">
        <f t="shared" ref="P107:P111" si="103">O107-J107</f>
        <v>2.9151764934057411E-2</v>
      </c>
      <c r="Q107" s="292">
        <f t="shared" ref="Q107:Q115" si="104">20000000/10</f>
        <v>2000000</v>
      </c>
      <c r="R107" s="292">
        <f t="shared" si="99"/>
        <v>5125455.322284447</v>
      </c>
      <c r="S107" s="416">
        <f t="shared" ref="S107:S115" si="105">Q107+R107</f>
        <v>7125455.322284447</v>
      </c>
      <c r="T107" s="416"/>
      <c r="U107" s="423"/>
      <c r="W107" s="401">
        <f t="shared" si="100"/>
        <v>40766215.5</v>
      </c>
    </row>
    <row r="108" spans="1:23" x14ac:dyDescent="0.25">
      <c r="A108" s="289" t="s">
        <v>846</v>
      </c>
      <c r="B108" s="290"/>
      <c r="C108" s="290"/>
      <c r="D108" s="290"/>
      <c r="E108" s="290" t="s">
        <v>312</v>
      </c>
      <c r="F108" s="290"/>
      <c r="G108" s="291">
        <v>1400000000</v>
      </c>
      <c r="H108" s="291">
        <v>293113235</v>
      </c>
      <c r="I108" s="292">
        <f t="shared" si="101"/>
        <v>1106886765</v>
      </c>
      <c r="J108" s="293">
        <f t="shared" si="95"/>
        <v>0.20936659642857142</v>
      </c>
      <c r="K108" s="302">
        <f t="shared" si="102"/>
        <v>0.79063340357142864</v>
      </c>
      <c r="L108" s="399">
        <f t="shared" si="96"/>
        <v>0.23194445822568707</v>
      </c>
      <c r="M108" s="292">
        <v>32611200</v>
      </c>
      <c r="N108" s="292">
        <f t="shared" si="97"/>
        <v>325724435</v>
      </c>
      <c r="O108" s="296">
        <f t="shared" si="98"/>
        <v>0.23266031071428572</v>
      </c>
      <c r="P108" s="296">
        <f t="shared" si="103"/>
        <v>2.3293714285714306E-2</v>
      </c>
      <c r="Q108" s="292">
        <f t="shared" si="104"/>
        <v>2000000</v>
      </c>
      <c r="R108" s="292">
        <f t="shared" si="99"/>
        <v>13916667.493541224</v>
      </c>
      <c r="S108" s="416">
        <f t="shared" si="105"/>
        <v>15916667.493541224</v>
      </c>
      <c r="T108" s="416"/>
      <c r="U108" s="423"/>
      <c r="W108" s="401">
        <f t="shared" si="100"/>
        <v>110688676.5</v>
      </c>
    </row>
    <row r="109" spans="1:23" x14ac:dyDescent="0.25">
      <c r="A109" s="289" t="s">
        <v>847</v>
      </c>
      <c r="B109" s="290"/>
      <c r="C109" s="290"/>
      <c r="D109" s="290"/>
      <c r="E109" s="290" t="s">
        <v>848</v>
      </c>
      <c r="F109" s="290"/>
      <c r="G109" s="292">
        <v>950834205</v>
      </c>
      <c r="H109" s="291">
        <v>205021942</v>
      </c>
      <c r="I109" s="292">
        <f t="shared" si="101"/>
        <v>745812263</v>
      </c>
      <c r="J109" s="293">
        <f t="shared" si="95"/>
        <v>0.21562322949877472</v>
      </c>
      <c r="K109" s="302">
        <f t="shared" si="102"/>
        <v>0.78437677050122523</v>
      </c>
      <c r="L109" s="399">
        <f t="shared" si="96"/>
        <v>0.15628249135277053</v>
      </c>
      <c r="M109" s="292">
        <v>7687456</v>
      </c>
      <c r="N109" s="292">
        <f t="shared" si="97"/>
        <v>212709398</v>
      </c>
      <c r="O109" s="296">
        <f t="shared" si="98"/>
        <v>0.22370818895813702</v>
      </c>
      <c r="P109" s="296">
        <f t="shared" si="103"/>
        <v>8.0849594593623009E-3</v>
      </c>
      <c r="Q109" s="292">
        <f t="shared" si="104"/>
        <v>2000000</v>
      </c>
      <c r="R109" s="292">
        <f t="shared" si="99"/>
        <v>9376949.4811662324</v>
      </c>
      <c r="S109" s="416">
        <f t="shared" si="105"/>
        <v>11376949.481166232</v>
      </c>
      <c r="T109" s="416"/>
      <c r="U109" s="423"/>
      <c r="W109" s="401">
        <f t="shared" si="100"/>
        <v>74581226.299999997</v>
      </c>
    </row>
    <row r="110" spans="1:23" x14ac:dyDescent="0.25">
      <c r="A110" s="301" t="s">
        <v>627</v>
      </c>
      <c r="B110" s="290"/>
      <c r="C110" s="290"/>
      <c r="D110" s="290"/>
      <c r="E110" s="290" t="s">
        <v>850</v>
      </c>
      <c r="F110" s="290"/>
      <c r="G110" s="291">
        <v>141814441</v>
      </c>
      <c r="H110" s="291">
        <v>21636127</v>
      </c>
      <c r="I110" s="292">
        <f t="shared" si="101"/>
        <v>120178314</v>
      </c>
      <c r="J110" s="293">
        <f t="shared" si="95"/>
        <v>0.15256645830589283</v>
      </c>
      <c r="K110" s="302">
        <f t="shared" si="102"/>
        <v>0.84743354169410723</v>
      </c>
      <c r="L110" s="399">
        <f t="shared" si="96"/>
        <v>2.5182967953552595E-2</v>
      </c>
      <c r="M110" s="292">
        <v>3391575</v>
      </c>
      <c r="N110" s="292">
        <f t="shared" si="97"/>
        <v>25027702</v>
      </c>
      <c r="O110" s="296">
        <f t="shared" si="98"/>
        <v>0.17648204106378701</v>
      </c>
      <c r="P110" s="296">
        <f t="shared" si="103"/>
        <v>2.3915582757894183E-2</v>
      </c>
      <c r="Q110" s="292">
        <f t="shared" si="104"/>
        <v>2000000</v>
      </c>
      <c r="R110" s="292">
        <f t="shared" si="99"/>
        <v>1510978.0772131558</v>
      </c>
      <c r="S110" s="416">
        <f t="shared" si="105"/>
        <v>3510978.077213156</v>
      </c>
      <c r="T110" s="416"/>
      <c r="U110" s="423"/>
      <c r="W110" s="401">
        <f t="shared" si="100"/>
        <v>12017831.4</v>
      </c>
    </row>
    <row r="111" spans="1:23" x14ac:dyDescent="0.25">
      <c r="A111" s="289" t="s">
        <v>851</v>
      </c>
      <c r="B111" s="290"/>
      <c r="C111" s="290"/>
      <c r="D111" s="290"/>
      <c r="E111" s="290" t="s">
        <v>852</v>
      </c>
      <c r="F111" s="290"/>
      <c r="G111" s="291">
        <v>111217000</v>
      </c>
      <c r="H111" s="291">
        <v>10075477</v>
      </c>
      <c r="I111" s="292">
        <f t="shared" si="101"/>
        <v>101141523</v>
      </c>
      <c r="J111" s="293">
        <f t="shared" si="95"/>
        <v>9.0592957911110716E-2</v>
      </c>
      <c r="K111" s="302">
        <f t="shared" si="102"/>
        <v>0.90940704208888934</v>
      </c>
      <c r="L111" s="399">
        <f t="shared" si="96"/>
        <v>2.1193871404141206E-2</v>
      </c>
      <c r="M111" s="292">
        <v>5043447</v>
      </c>
      <c r="N111" s="292">
        <f t="shared" si="97"/>
        <v>15118924</v>
      </c>
      <c r="O111" s="296">
        <f t="shared" si="98"/>
        <v>0.13594076445147774</v>
      </c>
      <c r="P111" s="296">
        <f t="shared" si="103"/>
        <v>4.5347806540367019E-2</v>
      </c>
      <c r="Q111" s="292">
        <f t="shared" si="104"/>
        <v>2000000</v>
      </c>
      <c r="R111" s="292">
        <f t="shared" si="99"/>
        <v>1271632.2842484724</v>
      </c>
      <c r="S111" s="416">
        <f t="shared" si="105"/>
        <v>3271632.2842484722</v>
      </c>
      <c r="T111" s="416"/>
      <c r="U111" s="423"/>
      <c r="W111" s="401">
        <f t="shared" si="100"/>
        <v>10114152.300000001</v>
      </c>
    </row>
    <row r="112" spans="1:23" x14ac:dyDescent="0.25">
      <c r="A112" s="289" t="s">
        <v>853</v>
      </c>
      <c r="B112" s="290"/>
      <c r="C112" s="290">
        <v>5</v>
      </c>
      <c r="D112" s="290"/>
      <c r="E112" s="290" t="s">
        <v>854</v>
      </c>
      <c r="F112" s="290" t="s">
        <v>855</v>
      </c>
      <c r="G112" s="291">
        <v>66064340</v>
      </c>
      <c r="H112" s="291">
        <v>2520538.9900000002</v>
      </c>
      <c r="I112" s="292">
        <f t="shared" si="101"/>
        <v>63543801.009999998</v>
      </c>
      <c r="J112" s="293">
        <f t="shared" si="95"/>
        <v>3.8152791505977356E-2</v>
      </c>
      <c r="K112" s="302">
        <f t="shared" si="102"/>
        <v>0.96184720849402261</v>
      </c>
      <c r="L112" s="399">
        <f t="shared" si="96"/>
        <v>1.3315393195495762E-2</v>
      </c>
      <c r="M112" s="290"/>
      <c r="N112" s="290"/>
      <c r="O112" s="290"/>
      <c r="P112" s="290"/>
      <c r="Q112" s="292">
        <f t="shared" si="104"/>
        <v>2000000</v>
      </c>
      <c r="R112" s="292">
        <f t="shared" si="99"/>
        <v>798923.59172974573</v>
      </c>
      <c r="S112" s="416">
        <f t="shared" si="105"/>
        <v>2798923.5917297457</v>
      </c>
      <c r="T112" s="416"/>
      <c r="U112" s="423"/>
      <c r="W112" s="401">
        <f t="shared" si="100"/>
        <v>6354380.1009999998</v>
      </c>
    </row>
    <row r="113" spans="1:23" x14ac:dyDescent="0.25">
      <c r="A113" s="301" t="s">
        <v>858</v>
      </c>
      <c r="B113" s="290"/>
      <c r="C113" s="290">
        <v>7</v>
      </c>
      <c r="D113" s="290"/>
      <c r="E113" s="290" t="s">
        <v>854</v>
      </c>
      <c r="F113" s="290" t="s">
        <v>855</v>
      </c>
      <c r="G113" s="291">
        <v>63529700.420000002</v>
      </c>
      <c r="H113" s="291">
        <v>7716971</v>
      </c>
      <c r="I113" s="292">
        <f t="shared" si="101"/>
        <v>55812729.420000002</v>
      </c>
      <c r="J113" s="293">
        <f t="shared" si="95"/>
        <v>0.12147028789656615</v>
      </c>
      <c r="K113" s="302">
        <f t="shared" si="102"/>
        <v>0.87852971210343389</v>
      </c>
      <c r="L113" s="399">
        <f t="shared" si="96"/>
        <v>1.1695372730758748E-2</v>
      </c>
      <c r="M113" s="290"/>
      <c r="N113" s="290"/>
      <c r="O113" s="290"/>
      <c r="P113" s="290"/>
      <c r="Q113" s="292">
        <f t="shared" si="104"/>
        <v>2000000</v>
      </c>
      <c r="R113" s="292">
        <f t="shared" si="99"/>
        <v>701722.36384552484</v>
      </c>
      <c r="S113" s="416">
        <f t="shared" si="105"/>
        <v>2701722.3638455248</v>
      </c>
      <c r="T113" s="416"/>
      <c r="U113" s="423"/>
      <c r="W113" s="401">
        <f t="shared" si="100"/>
        <v>5581272.9420000007</v>
      </c>
    </row>
    <row r="114" spans="1:23" x14ac:dyDescent="0.25">
      <c r="A114" s="301" t="s">
        <v>856</v>
      </c>
      <c r="B114" s="290"/>
      <c r="C114" s="290">
        <v>7</v>
      </c>
      <c r="D114" s="290"/>
      <c r="E114" s="290" t="s">
        <v>854</v>
      </c>
      <c r="F114" s="290" t="s">
        <v>857</v>
      </c>
      <c r="G114" s="291">
        <v>76806695</v>
      </c>
      <c r="H114" s="291">
        <v>8422341</v>
      </c>
      <c r="I114" s="292">
        <f t="shared" si="101"/>
        <v>68384354</v>
      </c>
      <c r="J114" s="293">
        <f t="shared" si="95"/>
        <v>0.10965633920324264</v>
      </c>
      <c r="K114" s="302">
        <f t="shared" si="102"/>
        <v>0.89034366079675742</v>
      </c>
      <c r="L114" s="399">
        <f t="shared" si="96"/>
        <v>1.4329715054135276E-2</v>
      </c>
      <c r="M114" s="290"/>
      <c r="N114" s="290"/>
      <c r="O114" s="290"/>
      <c r="P114" s="290"/>
      <c r="Q114" s="292">
        <f t="shared" si="104"/>
        <v>2000000</v>
      </c>
      <c r="R114" s="292">
        <f t="shared" si="99"/>
        <v>859782.90324811661</v>
      </c>
      <c r="S114" s="416">
        <f t="shared" si="105"/>
        <v>2859782.9032481164</v>
      </c>
      <c r="T114" s="416"/>
      <c r="U114" s="423"/>
      <c r="W114" s="401">
        <f t="shared" si="100"/>
        <v>6838435.4000000004</v>
      </c>
    </row>
    <row r="115" spans="1:23" x14ac:dyDescent="0.25">
      <c r="A115" s="301" t="s">
        <v>898</v>
      </c>
      <c r="B115" s="290"/>
      <c r="C115" s="290">
        <v>7</v>
      </c>
      <c r="D115" s="290"/>
      <c r="E115" s="290" t="s">
        <v>906</v>
      </c>
      <c r="F115" s="290" t="s">
        <v>905</v>
      </c>
      <c r="G115" s="291">
        <v>857814512</v>
      </c>
      <c r="H115" s="291">
        <v>130377905</v>
      </c>
      <c r="I115" s="292">
        <f t="shared" si="101"/>
        <v>727436607</v>
      </c>
      <c r="J115" s="293">
        <f t="shared" si="95"/>
        <v>0.15198845808288214</v>
      </c>
      <c r="K115" s="310">
        <f t="shared" si="102"/>
        <v>0.84801154191711792</v>
      </c>
      <c r="L115" s="403">
        <f t="shared" si="96"/>
        <v>0.15243193345450023</v>
      </c>
      <c r="M115" s="290"/>
      <c r="N115" s="290"/>
      <c r="O115" s="290"/>
      <c r="P115" s="290"/>
      <c r="Q115" s="292">
        <f t="shared" si="104"/>
        <v>2000000</v>
      </c>
      <c r="R115" s="292">
        <f t="shared" si="99"/>
        <v>9145916.0072700139</v>
      </c>
      <c r="S115" s="420">
        <f t="shared" si="105"/>
        <v>11145916.007270014</v>
      </c>
      <c r="T115" s="420"/>
      <c r="U115" s="424"/>
      <c r="W115" s="405">
        <f t="shared" si="100"/>
        <v>72743660.700000003</v>
      </c>
    </row>
    <row r="116" spans="1:23" x14ac:dyDescent="0.25">
      <c r="I116" s="425">
        <f>SUM(I106:I115)</f>
        <v>4772206128.4300003</v>
      </c>
    </row>
    <row r="119" spans="1:23" ht="23.25" x14ac:dyDescent="0.35">
      <c r="A119" s="553" t="s">
        <v>915</v>
      </c>
      <c r="B119" s="553"/>
      <c r="C119" s="553"/>
      <c r="D119" s="553"/>
      <c r="E119" s="553"/>
      <c r="F119" s="553"/>
      <c r="G119" s="553"/>
      <c r="H119" s="553"/>
      <c r="I119" s="553"/>
      <c r="J119" s="553"/>
      <c r="K119" s="553"/>
      <c r="L119" s="553"/>
      <c r="M119" s="553"/>
      <c r="N119" s="553"/>
      <c r="O119" s="553"/>
      <c r="P119" s="553"/>
      <c r="Q119" s="553"/>
      <c r="R119" s="553"/>
      <c r="S119" s="553"/>
      <c r="T119" s="553"/>
      <c r="U119" s="553"/>
      <c r="V119" s="553"/>
      <c r="W119" s="553"/>
    </row>
    <row r="120" spans="1:23" ht="92.25" x14ac:dyDescent="0.25">
      <c r="A120" s="285" t="s">
        <v>323</v>
      </c>
      <c r="B120" s="285" t="s">
        <v>826</v>
      </c>
      <c r="C120" s="285" t="s">
        <v>827</v>
      </c>
      <c r="D120" s="285"/>
      <c r="E120" s="286" t="s">
        <v>282</v>
      </c>
      <c r="F120" s="286" t="s">
        <v>828</v>
      </c>
      <c r="G120" s="286" t="s">
        <v>829</v>
      </c>
      <c r="H120" s="286" t="s">
        <v>830</v>
      </c>
      <c r="I120" s="286" t="s">
        <v>831</v>
      </c>
      <c r="J120" s="287" t="s">
        <v>832</v>
      </c>
      <c r="K120" s="287" t="s">
        <v>833</v>
      </c>
      <c r="L120" s="287" t="s">
        <v>834</v>
      </c>
      <c r="M120" s="286" t="s">
        <v>835</v>
      </c>
      <c r="N120" s="286" t="s">
        <v>836</v>
      </c>
      <c r="O120" s="287" t="s">
        <v>837</v>
      </c>
      <c r="P120" s="287" t="s">
        <v>838</v>
      </c>
      <c r="Q120" s="286" t="s">
        <v>839</v>
      </c>
      <c r="R120" s="286" t="s">
        <v>840</v>
      </c>
      <c r="S120" s="286" t="s">
        <v>841</v>
      </c>
      <c r="T120" s="288" t="s">
        <v>842</v>
      </c>
      <c r="U120" s="286" t="s">
        <v>860</v>
      </c>
      <c r="V120" s="286" t="s">
        <v>894</v>
      </c>
      <c r="W120" s="286" t="s">
        <v>902</v>
      </c>
    </row>
    <row r="121" spans="1:23" x14ac:dyDescent="0.25">
      <c r="A121" s="301" t="s">
        <v>846</v>
      </c>
      <c r="B121" s="290"/>
      <c r="C121" s="290"/>
      <c r="D121" s="290"/>
      <c r="E121" s="290" t="s">
        <v>312</v>
      </c>
      <c r="F121" s="290"/>
      <c r="G121" s="291">
        <v>1400000000</v>
      </c>
      <c r="H121" s="291">
        <v>293113235</v>
      </c>
      <c r="I121" s="292">
        <f t="shared" ref="I121:I127" si="106">G121-H121</f>
        <v>1106886765</v>
      </c>
      <c r="J121" s="293">
        <f t="shared" ref="J121:J127" si="107">H121/G121</f>
        <v>0.20936659642857142</v>
      </c>
      <c r="K121" s="302">
        <f t="shared" ref="K121:K127" si="108">1-J121</f>
        <v>0.79063340357142864</v>
      </c>
      <c r="L121" s="303">
        <f>I121/I128</f>
        <v>0.57542171819077959</v>
      </c>
      <c r="M121" s="292">
        <v>32611200</v>
      </c>
      <c r="N121" s="292">
        <f>H121+M121</f>
        <v>325724435</v>
      </c>
      <c r="O121" s="296">
        <f>N121/G121</f>
        <v>0.23266031071428572</v>
      </c>
      <c r="P121" s="296">
        <f t="shared" ref="P121:P124" si="109">O121-J121</f>
        <v>2.3293714285714306E-2</v>
      </c>
      <c r="Q121" s="292">
        <f t="shared" ref="Q121" si="110">20000000/8</f>
        <v>2500000</v>
      </c>
      <c r="R121" s="292">
        <f t="shared" ref="R121:R127" si="111">60000000*L121</f>
        <v>34525303.091446772</v>
      </c>
      <c r="S121" s="345">
        <f t="shared" ref="S121:S127" si="112">Q121+R121</f>
        <v>37025303.091446772</v>
      </c>
      <c r="T121" s="346">
        <f>S121/I121</f>
        <v>3.3449946518645718E-2</v>
      </c>
      <c r="U121" s="381">
        <v>27000000</v>
      </c>
      <c r="V121" s="426">
        <f t="shared" ref="V121:V123" si="113">(U121-S121)/S121</f>
        <v>-0.27076896755404878</v>
      </c>
      <c r="W121" s="401">
        <f t="shared" ref="W121:W127" si="114">I121*0.1</f>
        <v>110688676.5</v>
      </c>
    </row>
    <row r="122" spans="1:23" x14ac:dyDescent="0.25">
      <c r="A122" s="289" t="s">
        <v>281</v>
      </c>
      <c r="B122" s="290"/>
      <c r="C122" s="290"/>
      <c r="D122" s="290"/>
      <c r="E122" s="290" t="s">
        <v>312</v>
      </c>
      <c r="F122" s="290"/>
      <c r="G122" s="291">
        <v>515600000</v>
      </c>
      <c r="H122" s="291">
        <v>107937845</v>
      </c>
      <c r="I122" s="292">
        <f t="shared" si="106"/>
        <v>407662155</v>
      </c>
      <c r="J122" s="293">
        <f t="shared" si="107"/>
        <v>0.20934415244375484</v>
      </c>
      <c r="K122" s="302">
        <f t="shared" si="108"/>
        <v>0.79065584755624518</v>
      </c>
      <c r="L122" s="303">
        <f t="shared" ref="L122:L127" si="115">I122/$I$128</f>
        <v>0.21192561433459356</v>
      </c>
      <c r="M122" s="292">
        <v>15030650</v>
      </c>
      <c r="N122" s="292">
        <f>H122+M122</f>
        <v>122968495</v>
      </c>
      <c r="O122" s="296">
        <f>N122/G122</f>
        <v>0.23849591737781226</v>
      </c>
      <c r="P122" s="296">
        <f t="shared" si="109"/>
        <v>2.9151764934057411E-2</v>
      </c>
      <c r="Q122" s="292">
        <f t="shared" ref="Q122:Q127" si="116">20000000/7</f>
        <v>2857142.8571428573</v>
      </c>
      <c r="R122" s="292">
        <f t="shared" si="111"/>
        <v>12715536.860075613</v>
      </c>
      <c r="S122" s="345">
        <f t="shared" si="112"/>
        <v>15572679.71721847</v>
      </c>
      <c r="T122" s="346">
        <v>2.7182737864798578E-2</v>
      </c>
      <c r="U122" s="381">
        <v>14000000</v>
      </c>
      <c r="V122" s="426">
        <f t="shared" si="113"/>
        <v>-0.10098966560518048</v>
      </c>
      <c r="W122" s="401">
        <f t="shared" si="114"/>
        <v>40766215.5</v>
      </c>
    </row>
    <row r="123" spans="1:23" x14ac:dyDescent="0.25">
      <c r="A123" s="301" t="s">
        <v>627</v>
      </c>
      <c r="B123" s="290"/>
      <c r="C123" s="290"/>
      <c r="D123" s="290"/>
      <c r="E123" s="290" t="s">
        <v>850</v>
      </c>
      <c r="F123" s="290"/>
      <c r="G123" s="291">
        <v>141814441</v>
      </c>
      <c r="H123" s="291">
        <v>21636127</v>
      </c>
      <c r="I123" s="292">
        <f t="shared" si="106"/>
        <v>120178314</v>
      </c>
      <c r="J123" s="293">
        <f t="shared" si="107"/>
        <v>0.15256645830589283</v>
      </c>
      <c r="K123" s="302">
        <f t="shared" si="108"/>
        <v>0.84743354169410723</v>
      </c>
      <c r="L123" s="303">
        <f t="shared" si="115"/>
        <v>6.2475416743420019E-2</v>
      </c>
      <c r="M123" s="292">
        <v>3391575</v>
      </c>
      <c r="N123" s="292">
        <f>H123+M123</f>
        <v>25027702</v>
      </c>
      <c r="O123" s="296">
        <f>N123/G123</f>
        <v>0.17648204106378701</v>
      </c>
      <c r="P123" s="296">
        <f t="shared" si="109"/>
        <v>2.3915582757894183E-2</v>
      </c>
      <c r="Q123" s="292">
        <f t="shared" si="116"/>
        <v>2857142.8571428573</v>
      </c>
      <c r="R123" s="292">
        <f t="shared" si="111"/>
        <v>3748525.0046052011</v>
      </c>
      <c r="S123" s="345">
        <f t="shared" si="112"/>
        <v>6605667.8617480583</v>
      </c>
      <c r="T123" s="346">
        <v>4.3342479211879961E-2</v>
      </c>
      <c r="U123" s="381">
        <v>10000000</v>
      </c>
      <c r="V123" s="389">
        <f t="shared" si="113"/>
        <v>0.51385146957020922</v>
      </c>
      <c r="W123" s="401">
        <f t="shared" si="114"/>
        <v>12017831.4</v>
      </c>
    </row>
    <row r="124" spans="1:23" x14ac:dyDescent="0.25">
      <c r="A124" s="289" t="s">
        <v>851</v>
      </c>
      <c r="B124" s="290"/>
      <c r="C124" s="290"/>
      <c r="D124" s="290"/>
      <c r="E124" s="290" t="s">
        <v>852</v>
      </c>
      <c r="F124" s="290"/>
      <c r="G124" s="291">
        <v>111217000</v>
      </c>
      <c r="H124" s="291">
        <v>10075477</v>
      </c>
      <c r="I124" s="292">
        <f t="shared" si="106"/>
        <v>101141523</v>
      </c>
      <c r="J124" s="293">
        <f t="shared" si="107"/>
        <v>9.0592957911110716E-2</v>
      </c>
      <c r="K124" s="302">
        <f t="shared" si="108"/>
        <v>0.90940704208888934</v>
      </c>
      <c r="L124" s="303">
        <f t="shared" si="115"/>
        <v>5.2579026857451173E-2</v>
      </c>
      <c r="M124" s="292">
        <v>5043447</v>
      </c>
      <c r="N124" s="292">
        <f>H124+M124</f>
        <v>15118924</v>
      </c>
      <c r="O124" s="296">
        <f>N124/G124</f>
        <v>0.13594076445147774</v>
      </c>
      <c r="P124" s="296">
        <f t="shared" si="109"/>
        <v>4.5347806540367019E-2</v>
      </c>
      <c r="Q124" s="292">
        <f t="shared" si="116"/>
        <v>2857142.8571428573</v>
      </c>
      <c r="R124" s="292">
        <f t="shared" si="111"/>
        <v>3154741.6114470703</v>
      </c>
      <c r="S124" s="376">
        <f t="shared" si="112"/>
        <v>6011884.468589928</v>
      </c>
      <c r="T124" s="427">
        <v>5.5620342719726996E-2</v>
      </c>
      <c r="U124" s="428">
        <v>10000000</v>
      </c>
      <c r="V124" s="426">
        <f>(U124-S124)/S124</f>
        <v>0.66337195138173943</v>
      </c>
      <c r="W124" s="398">
        <f t="shared" si="114"/>
        <v>10114152.300000001</v>
      </c>
    </row>
    <row r="125" spans="1:23" x14ac:dyDescent="0.25">
      <c r="A125" s="289" t="s">
        <v>853</v>
      </c>
      <c r="B125" s="290"/>
      <c r="C125" s="290">
        <v>5</v>
      </c>
      <c r="D125" s="290"/>
      <c r="E125" s="290" t="s">
        <v>854</v>
      </c>
      <c r="F125" s="290" t="s">
        <v>855</v>
      </c>
      <c r="G125" s="291">
        <v>66064340</v>
      </c>
      <c r="H125" s="291">
        <v>2520538.9900000002</v>
      </c>
      <c r="I125" s="292">
        <f t="shared" si="106"/>
        <v>63543801.009999998</v>
      </c>
      <c r="J125" s="293">
        <f t="shared" si="107"/>
        <v>3.8152791505977356E-2</v>
      </c>
      <c r="K125" s="302">
        <f t="shared" si="108"/>
        <v>0.96184720849402261</v>
      </c>
      <c r="L125" s="303">
        <f t="shared" si="115"/>
        <v>3.3033625763469306E-2</v>
      </c>
      <c r="M125" s="290"/>
      <c r="N125" s="290"/>
      <c r="O125" s="290"/>
      <c r="P125" s="290"/>
      <c r="Q125" s="292">
        <f t="shared" si="116"/>
        <v>2857142.8571428573</v>
      </c>
      <c r="R125" s="292">
        <f t="shared" si="111"/>
        <v>1982017.5458081583</v>
      </c>
      <c r="S125" s="345">
        <f t="shared" si="112"/>
        <v>4839160.4029510152</v>
      </c>
      <c r="T125" s="346">
        <v>7.2334743416292757E-2</v>
      </c>
      <c r="U125" s="402">
        <v>6000000</v>
      </c>
      <c r="V125" s="426">
        <f t="shared" ref="V125:V127" si="117">(U125-S125)/S125</f>
        <v>0.23988450482878848</v>
      </c>
      <c r="W125" s="401">
        <f t="shared" si="114"/>
        <v>6354380.1009999998</v>
      </c>
    </row>
    <row r="126" spans="1:23" x14ac:dyDescent="0.25">
      <c r="A126" s="301" t="s">
        <v>858</v>
      </c>
      <c r="B126" s="290"/>
      <c r="C126" s="290">
        <v>7</v>
      </c>
      <c r="D126" s="290"/>
      <c r="E126" s="290" t="s">
        <v>854</v>
      </c>
      <c r="F126" s="290" t="s">
        <v>855</v>
      </c>
      <c r="G126" s="291">
        <v>63529700.420000002</v>
      </c>
      <c r="H126" s="291">
        <v>7716971</v>
      </c>
      <c r="I126" s="292">
        <f t="shared" si="106"/>
        <v>55812729.420000002</v>
      </c>
      <c r="J126" s="293">
        <f t="shared" si="107"/>
        <v>0.12147028789656615</v>
      </c>
      <c r="K126" s="302">
        <f t="shared" si="108"/>
        <v>0.87852971210343389</v>
      </c>
      <c r="L126" s="303">
        <f t="shared" si="115"/>
        <v>2.9014581866261154E-2</v>
      </c>
      <c r="M126" s="290"/>
      <c r="N126" s="290"/>
      <c r="O126" s="290"/>
      <c r="P126" s="290"/>
      <c r="Q126" s="292">
        <f t="shared" si="116"/>
        <v>2857142.8571428573</v>
      </c>
      <c r="R126" s="292">
        <f t="shared" si="111"/>
        <v>1740874.9119756692</v>
      </c>
      <c r="S126" s="345">
        <f t="shared" si="112"/>
        <v>4598017.769118527</v>
      </c>
      <c r="T126" s="346">
        <v>7.8562981411118185E-2</v>
      </c>
      <c r="U126" s="402">
        <v>6000000</v>
      </c>
      <c r="V126" s="426">
        <f t="shared" si="117"/>
        <v>0.30491013764617164</v>
      </c>
      <c r="W126" s="401">
        <f t="shared" si="114"/>
        <v>5581272.9420000007</v>
      </c>
    </row>
    <row r="127" spans="1:23" x14ac:dyDescent="0.25">
      <c r="A127" s="301" t="s">
        <v>856</v>
      </c>
      <c r="B127" s="290"/>
      <c r="C127" s="290">
        <v>7</v>
      </c>
      <c r="D127" s="290"/>
      <c r="E127" s="290" t="s">
        <v>854</v>
      </c>
      <c r="F127" s="290" t="s">
        <v>857</v>
      </c>
      <c r="G127" s="291">
        <v>76806695</v>
      </c>
      <c r="H127" s="291">
        <v>8422341</v>
      </c>
      <c r="I127" s="292">
        <f t="shared" si="106"/>
        <v>68384354</v>
      </c>
      <c r="J127" s="293">
        <f t="shared" si="107"/>
        <v>0.10965633920324264</v>
      </c>
      <c r="K127" s="311">
        <f t="shared" si="108"/>
        <v>0.89034366079675742</v>
      </c>
      <c r="L127" s="303">
        <f t="shared" si="115"/>
        <v>3.5550016244025207E-2</v>
      </c>
      <c r="M127" s="290"/>
      <c r="N127" s="290"/>
      <c r="O127" s="290"/>
      <c r="P127" s="290"/>
      <c r="Q127" s="292">
        <f t="shared" si="116"/>
        <v>2857142.8571428573</v>
      </c>
      <c r="R127" s="292">
        <f t="shared" si="111"/>
        <v>2133000.9746415126</v>
      </c>
      <c r="S127" s="386">
        <f t="shared" si="112"/>
        <v>4990143.8317843694</v>
      </c>
      <c r="T127" s="429">
        <v>6.9152033947440586E-2</v>
      </c>
      <c r="U127" s="430">
        <v>7000000</v>
      </c>
      <c r="V127" s="426">
        <f t="shared" si="117"/>
        <v>0.40276517791210614</v>
      </c>
      <c r="W127" s="405">
        <f t="shared" si="114"/>
        <v>6838435.4000000004</v>
      </c>
    </row>
    <row r="128" spans="1:23" x14ac:dyDescent="0.25">
      <c r="I128" s="316">
        <f>SUM(I121:I127)</f>
        <v>1923609641.4300001</v>
      </c>
      <c r="L128" s="431"/>
      <c r="R128" s="292"/>
    </row>
    <row r="131" spans="1:32" ht="23.25" x14ac:dyDescent="0.35">
      <c r="A131" s="553" t="s">
        <v>916</v>
      </c>
      <c r="B131" s="553"/>
      <c r="C131" s="553"/>
      <c r="D131" s="553"/>
      <c r="E131" s="553"/>
      <c r="F131" s="553"/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  <c r="Q131" s="553"/>
      <c r="R131" s="553"/>
      <c r="S131" s="553"/>
      <c r="T131" s="553"/>
      <c r="U131" s="553"/>
      <c r="V131" s="553"/>
      <c r="W131" s="553"/>
    </row>
    <row r="132" spans="1:32" ht="92.25" x14ac:dyDescent="0.25">
      <c r="A132" s="285" t="s">
        <v>323</v>
      </c>
      <c r="B132" s="285" t="s">
        <v>826</v>
      </c>
      <c r="C132" s="285" t="s">
        <v>827</v>
      </c>
      <c r="D132" s="285"/>
      <c r="E132" s="286" t="s">
        <v>282</v>
      </c>
      <c r="F132" s="286" t="s">
        <v>828</v>
      </c>
      <c r="G132" s="286" t="s">
        <v>829</v>
      </c>
      <c r="H132" s="286" t="s">
        <v>830</v>
      </c>
      <c r="I132" s="286" t="s">
        <v>831</v>
      </c>
      <c r="J132" s="287" t="s">
        <v>832</v>
      </c>
      <c r="K132" s="287" t="s">
        <v>833</v>
      </c>
      <c r="L132" s="287" t="s">
        <v>834</v>
      </c>
      <c r="M132" s="286" t="s">
        <v>835</v>
      </c>
      <c r="N132" s="286" t="s">
        <v>836</v>
      </c>
      <c r="O132" s="287" t="s">
        <v>837</v>
      </c>
      <c r="P132" s="287" t="s">
        <v>838</v>
      </c>
      <c r="Q132" s="286" t="s">
        <v>839</v>
      </c>
      <c r="R132" s="286" t="s">
        <v>840</v>
      </c>
      <c r="S132" s="286" t="s">
        <v>841</v>
      </c>
      <c r="T132" s="288" t="s">
        <v>842</v>
      </c>
      <c r="U132" s="286" t="s">
        <v>860</v>
      </c>
      <c r="V132" s="286" t="s">
        <v>901</v>
      </c>
      <c r="W132" s="286" t="s">
        <v>902</v>
      </c>
    </row>
    <row r="133" spans="1:32" x14ac:dyDescent="0.25">
      <c r="A133" s="301" t="s">
        <v>895</v>
      </c>
      <c r="B133" s="290"/>
      <c r="C133" s="290"/>
      <c r="D133" s="290"/>
      <c r="E133" s="290" t="s">
        <v>903</v>
      </c>
      <c r="F133" s="290"/>
      <c r="G133" s="291">
        <v>1622539337</v>
      </c>
      <c r="H133" s="292">
        <v>247191720</v>
      </c>
      <c r="I133" s="292">
        <f>G133-H133</f>
        <v>1375347617</v>
      </c>
      <c r="J133" s="293">
        <f t="shared" ref="J133:J140" si="118">H133/G133</f>
        <v>0.15234867615416095</v>
      </c>
      <c r="K133" s="294">
        <f>1-J133</f>
        <v>0.84765132384583908</v>
      </c>
      <c r="L133" s="295">
        <f>I133/I141</f>
        <v>0.41690373935142727</v>
      </c>
      <c r="M133" s="292">
        <v>66181559</v>
      </c>
      <c r="N133" s="292">
        <f>H133+M133</f>
        <v>313373279</v>
      </c>
      <c r="O133" s="296">
        <f>N133/G133</f>
        <v>0.19313755411280978</v>
      </c>
      <c r="P133" s="304">
        <f>O133-J133</f>
        <v>4.0788877958648828E-2</v>
      </c>
      <c r="Q133" s="292">
        <f>20000000/8</f>
        <v>2500000</v>
      </c>
      <c r="R133" s="292">
        <f t="shared" ref="R133:R140" si="119">60000000*L133</f>
        <v>25014224.361085635</v>
      </c>
      <c r="S133" s="345">
        <f>Q133+R133</f>
        <v>27514224.361085635</v>
      </c>
      <c r="T133" s="345">
        <f t="shared" ref="T133:T140" si="120">S133/I133</f>
        <v>2.0005287405886155E-2</v>
      </c>
      <c r="U133" s="381">
        <v>10000000</v>
      </c>
      <c r="V133" s="426">
        <f>(U133-S133)/S133</f>
        <v>-0.63655162984920033</v>
      </c>
      <c r="W133" s="401">
        <f t="shared" ref="W133:W140" si="121">I133*0.1</f>
        <v>137534761.70000002</v>
      </c>
    </row>
    <row r="134" spans="1:32" x14ac:dyDescent="0.25">
      <c r="A134" s="289" t="s">
        <v>281</v>
      </c>
      <c r="B134" s="290"/>
      <c r="C134" s="290"/>
      <c r="D134" s="290"/>
      <c r="E134" s="290" t="s">
        <v>312</v>
      </c>
      <c r="F134" s="290"/>
      <c r="G134" s="291">
        <v>515600000</v>
      </c>
      <c r="H134" s="291">
        <v>107937845</v>
      </c>
      <c r="I134" s="292">
        <f t="shared" ref="I134:I140" si="122">G134-H134</f>
        <v>407662155</v>
      </c>
      <c r="J134" s="293">
        <f t="shared" si="118"/>
        <v>0.20934415244375484</v>
      </c>
      <c r="K134" s="302">
        <f t="shared" ref="K134:K140" si="123">1-J134</f>
        <v>0.79065584755624518</v>
      </c>
      <c r="L134" s="303">
        <f t="shared" ref="L134:L140" si="124">I134/$I$141</f>
        <v>0.12357303325415304</v>
      </c>
      <c r="M134" s="292">
        <v>15030650</v>
      </c>
      <c r="N134" s="292">
        <f>H134+M134</f>
        <v>122968495</v>
      </c>
      <c r="O134" s="296">
        <f>N134/G134</f>
        <v>0.23849591737781226</v>
      </c>
      <c r="P134" s="296">
        <f t="shared" ref="P134:P137" si="125">O134-J134</f>
        <v>2.9151764934057411E-2</v>
      </c>
      <c r="Q134" s="292">
        <f t="shared" ref="Q134:Q140" si="126">20000000/8</f>
        <v>2500000</v>
      </c>
      <c r="R134" s="292">
        <f t="shared" si="119"/>
        <v>7414381.9952491829</v>
      </c>
      <c r="S134" s="345">
        <f t="shared" ref="S134:S140" si="127">Q134+R134</f>
        <v>9914381.995249182</v>
      </c>
      <c r="T134" s="345">
        <f t="shared" si="120"/>
        <v>2.432009416044318E-2</v>
      </c>
      <c r="U134" s="381">
        <v>11000000</v>
      </c>
      <c r="V134" s="426">
        <f t="shared" ref="V134:V135" si="128">(U134-S134)/S134</f>
        <v>0.10949931173430974</v>
      </c>
      <c r="W134" s="401">
        <f t="shared" si="121"/>
        <v>40766215.5</v>
      </c>
    </row>
    <row r="135" spans="1:32" x14ac:dyDescent="0.25">
      <c r="A135" s="289" t="s">
        <v>846</v>
      </c>
      <c r="B135" s="290"/>
      <c r="C135" s="290"/>
      <c r="D135" s="290"/>
      <c r="E135" s="290" t="s">
        <v>312</v>
      </c>
      <c r="F135" s="290"/>
      <c r="G135" s="291">
        <v>1400000000</v>
      </c>
      <c r="H135" s="291">
        <v>293113235</v>
      </c>
      <c r="I135" s="292">
        <f t="shared" si="122"/>
        <v>1106886765</v>
      </c>
      <c r="J135" s="293">
        <f t="shared" si="118"/>
        <v>0.20936659642857142</v>
      </c>
      <c r="K135" s="302">
        <f t="shared" si="123"/>
        <v>0.79063340357142864</v>
      </c>
      <c r="L135" s="303">
        <f t="shared" si="124"/>
        <v>0.33552625217302029</v>
      </c>
      <c r="M135" s="292">
        <v>32611200</v>
      </c>
      <c r="N135" s="292">
        <f>H135+M135</f>
        <v>325724435</v>
      </c>
      <c r="O135" s="296">
        <f>N135/G135</f>
        <v>0.23266031071428572</v>
      </c>
      <c r="P135" s="296">
        <f t="shared" si="125"/>
        <v>2.3293714285714306E-2</v>
      </c>
      <c r="Q135" s="292">
        <f t="shared" si="126"/>
        <v>2500000</v>
      </c>
      <c r="R135" s="292">
        <f t="shared" si="119"/>
        <v>20131575.130381219</v>
      </c>
      <c r="S135" s="345">
        <f t="shared" si="127"/>
        <v>22631575.130381219</v>
      </c>
      <c r="T135" s="345">
        <f t="shared" si="120"/>
        <v>2.0446152078059419E-2</v>
      </c>
      <c r="U135" s="381">
        <v>20000000</v>
      </c>
      <c r="V135" s="426">
        <f t="shared" si="128"/>
        <v>-0.11627892072118851</v>
      </c>
      <c r="W135" s="401">
        <f t="shared" si="121"/>
        <v>110688676.5</v>
      </c>
    </row>
    <row r="136" spans="1:32" x14ac:dyDescent="0.25">
      <c r="A136" s="301" t="s">
        <v>627</v>
      </c>
      <c r="B136" s="290"/>
      <c r="C136" s="290"/>
      <c r="D136" s="290"/>
      <c r="E136" s="290" t="s">
        <v>850</v>
      </c>
      <c r="F136" s="290"/>
      <c r="G136" s="291">
        <v>141814441</v>
      </c>
      <c r="H136" s="291">
        <v>21636127</v>
      </c>
      <c r="I136" s="292">
        <f t="shared" si="122"/>
        <v>120178314</v>
      </c>
      <c r="J136" s="293">
        <f t="shared" si="118"/>
        <v>0.15256645830589283</v>
      </c>
      <c r="K136" s="302">
        <f t="shared" si="123"/>
        <v>0.84743354169410723</v>
      </c>
      <c r="L136" s="303">
        <f t="shared" si="124"/>
        <v>3.6429181885549437E-2</v>
      </c>
      <c r="M136" s="292">
        <v>3391575</v>
      </c>
      <c r="N136" s="292">
        <f>H136+M136</f>
        <v>25027702</v>
      </c>
      <c r="O136" s="296">
        <f>N136/G136</f>
        <v>0.17648204106378701</v>
      </c>
      <c r="P136" s="296">
        <f t="shared" si="125"/>
        <v>2.3915582757894183E-2</v>
      </c>
      <c r="Q136" s="292">
        <f t="shared" si="126"/>
        <v>2500000</v>
      </c>
      <c r="R136" s="292">
        <f t="shared" si="119"/>
        <v>2185750.913132966</v>
      </c>
      <c r="S136" s="345">
        <f t="shared" si="127"/>
        <v>4685750.9131329656</v>
      </c>
      <c r="T136" s="345">
        <f t="shared" si="120"/>
        <v>3.8989987104769711E-2</v>
      </c>
      <c r="U136" s="381">
        <v>10000000</v>
      </c>
      <c r="V136" s="426">
        <f>(U136-S136)/S136</f>
        <v>1.1341296593407364</v>
      </c>
      <c r="W136" s="401">
        <f t="shared" si="121"/>
        <v>12017831.4</v>
      </c>
    </row>
    <row r="137" spans="1:32" x14ac:dyDescent="0.25">
      <c r="A137" s="289" t="s">
        <v>851</v>
      </c>
      <c r="B137" s="290"/>
      <c r="C137" s="290"/>
      <c r="D137" s="290"/>
      <c r="E137" s="290" t="s">
        <v>852</v>
      </c>
      <c r="F137" s="290"/>
      <c r="G137" s="291">
        <v>111217000</v>
      </c>
      <c r="H137" s="291">
        <v>10075477</v>
      </c>
      <c r="I137" s="292">
        <f t="shared" si="122"/>
        <v>101141523</v>
      </c>
      <c r="J137" s="293">
        <f t="shared" si="118"/>
        <v>9.0592957911110716E-2</v>
      </c>
      <c r="K137" s="302">
        <f t="shared" si="123"/>
        <v>0.90940704208888934</v>
      </c>
      <c r="L137" s="303">
        <f t="shared" si="124"/>
        <v>3.0658633949120651E-2</v>
      </c>
      <c r="M137" s="292">
        <v>5043447</v>
      </c>
      <c r="N137" s="292">
        <f>H137+M137</f>
        <v>15118924</v>
      </c>
      <c r="O137" s="296">
        <f>N137/G137</f>
        <v>0.13594076445147774</v>
      </c>
      <c r="P137" s="296">
        <f t="shared" si="125"/>
        <v>4.5347806540367019E-2</v>
      </c>
      <c r="Q137" s="292">
        <f t="shared" si="126"/>
        <v>2500000</v>
      </c>
      <c r="R137" s="292">
        <f t="shared" si="119"/>
        <v>1839518.0369472392</v>
      </c>
      <c r="S137" s="345">
        <f t="shared" si="127"/>
        <v>4339518.0369472392</v>
      </c>
      <c r="T137" s="345">
        <f t="shared" si="120"/>
        <v>4.2905405299732725E-2</v>
      </c>
      <c r="U137" s="381">
        <v>10000000</v>
      </c>
      <c r="V137" s="426">
        <f t="shared" ref="V137:V139" si="129">(U137-S137)/S137</f>
        <v>1.3044033726461459</v>
      </c>
      <c r="W137" s="401">
        <f t="shared" si="121"/>
        <v>10114152.300000001</v>
      </c>
    </row>
    <row r="138" spans="1:32" x14ac:dyDescent="0.25">
      <c r="A138" s="289" t="s">
        <v>853</v>
      </c>
      <c r="B138" s="290"/>
      <c r="C138" s="290">
        <v>5</v>
      </c>
      <c r="D138" s="290"/>
      <c r="E138" s="290" t="s">
        <v>854</v>
      </c>
      <c r="F138" s="290" t="s">
        <v>855</v>
      </c>
      <c r="G138" s="291">
        <v>66064340</v>
      </c>
      <c r="H138" s="291">
        <v>2520538.9900000002</v>
      </c>
      <c r="I138" s="292">
        <f t="shared" si="122"/>
        <v>63543801.009999998</v>
      </c>
      <c r="J138" s="293">
        <f t="shared" si="118"/>
        <v>3.8152791505977356E-2</v>
      </c>
      <c r="K138" s="302">
        <f t="shared" si="123"/>
        <v>0.96184720849402261</v>
      </c>
      <c r="L138" s="303">
        <f t="shared" si="124"/>
        <v>1.9261783658343301E-2</v>
      </c>
      <c r="M138" s="290"/>
      <c r="N138" s="290"/>
      <c r="O138" s="290"/>
      <c r="P138" s="290"/>
      <c r="Q138" s="292">
        <f t="shared" si="126"/>
        <v>2500000</v>
      </c>
      <c r="R138" s="292">
        <f t="shared" si="119"/>
        <v>1155707.0195005981</v>
      </c>
      <c r="S138" s="345">
        <f t="shared" si="127"/>
        <v>3655707.0195005983</v>
      </c>
      <c r="T138" s="345">
        <f t="shared" si="120"/>
        <v>5.7530505909227765E-2</v>
      </c>
      <c r="U138" s="381">
        <f>I138*0.1</f>
        <v>6354380.1009999998</v>
      </c>
      <c r="V138" s="426">
        <f t="shared" si="129"/>
        <v>0.73820825003313972</v>
      </c>
      <c r="W138" s="401">
        <f t="shared" si="121"/>
        <v>6354380.1009999998</v>
      </c>
    </row>
    <row r="139" spans="1:32" x14ac:dyDescent="0.25">
      <c r="A139" s="301" t="s">
        <v>858</v>
      </c>
      <c r="B139" s="290"/>
      <c r="C139" s="290">
        <v>7</v>
      </c>
      <c r="D139" s="290"/>
      <c r="E139" s="290" t="s">
        <v>854</v>
      </c>
      <c r="F139" s="290" t="s">
        <v>855</v>
      </c>
      <c r="G139" s="291">
        <v>63529700.420000002</v>
      </c>
      <c r="H139" s="291">
        <v>7716971</v>
      </c>
      <c r="I139" s="292">
        <f t="shared" si="122"/>
        <v>55812729.420000002</v>
      </c>
      <c r="J139" s="293">
        <f t="shared" si="118"/>
        <v>0.12147028789656615</v>
      </c>
      <c r="K139" s="302">
        <f t="shared" si="123"/>
        <v>0.87852971210343389</v>
      </c>
      <c r="L139" s="303">
        <f t="shared" si="124"/>
        <v>1.6918294190498763E-2</v>
      </c>
      <c r="M139" s="290"/>
      <c r="N139" s="290"/>
      <c r="O139" s="290"/>
      <c r="P139" s="290"/>
      <c r="Q139" s="292">
        <f t="shared" si="126"/>
        <v>2500000</v>
      </c>
      <c r="R139" s="292">
        <f t="shared" si="119"/>
        <v>1015097.6514299258</v>
      </c>
      <c r="S139" s="345">
        <f t="shared" si="127"/>
        <v>3515097.651429926</v>
      </c>
      <c r="T139" s="345">
        <f t="shared" si="120"/>
        <v>6.2980214154700009E-2</v>
      </c>
      <c r="U139" s="381">
        <f t="shared" ref="U139:U140" si="130">I139*0.1</f>
        <v>5581272.9420000007</v>
      </c>
      <c r="V139" s="426">
        <f t="shared" si="129"/>
        <v>0.58780025349496734</v>
      </c>
      <c r="W139" s="401">
        <f t="shared" si="121"/>
        <v>5581272.9420000007</v>
      </c>
    </row>
    <row r="140" spans="1:32" x14ac:dyDescent="0.25">
      <c r="A140" s="301" t="s">
        <v>856</v>
      </c>
      <c r="B140" s="290"/>
      <c r="C140" s="290">
        <v>7</v>
      </c>
      <c r="D140" s="290"/>
      <c r="E140" s="290" t="s">
        <v>854</v>
      </c>
      <c r="F140" s="290" t="s">
        <v>857</v>
      </c>
      <c r="G140" s="291">
        <v>76806695</v>
      </c>
      <c r="H140" s="291">
        <v>8422341</v>
      </c>
      <c r="I140" s="292">
        <f t="shared" si="122"/>
        <v>68384354</v>
      </c>
      <c r="J140" s="293">
        <f t="shared" si="118"/>
        <v>0.10965633920324264</v>
      </c>
      <c r="K140" s="310">
        <f t="shared" si="123"/>
        <v>0.89034366079675742</v>
      </c>
      <c r="L140" s="311">
        <f t="shared" si="124"/>
        <v>2.0729081537887113E-2</v>
      </c>
      <c r="M140" s="290"/>
      <c r="N140" s="290"/>
      <c r="O140" s="290"/>
      <c r="P140" s="290"/>
      <c r="Q140" s="292">
        <f t="shared" si="126"/>
        <v>2500000</v>
      </c>
      <c r="R140" s="292">
        <f t="shared" si="119"/>
        <v>1243744.8922732268</v>
      </c>
      <c r="S140" s="386">
        <f t="shared" si="127"/>
        <v>3743744.8922732268</v>
      </c>
      <c r="T140" s="386">
        <f t="shared" si="120"/>
        <v>5.4745635123982117E-2</v>
      </c>
      <c r="U140" s="388">
        <f t="shared" si="130"/>
        <v>6838435.4000000004</v>
      </c>
      <c r="V140" s="432">
        <f>(U140-S140)/S140</f>
        <v>0.82662964405345929</v>
      </c>
      <c r="W140" s="405">
        <f t="shared" si="121"/>
        <v>6838435.4000000004</v>
      </c>
    </row>
    <row r="141" spans="1:32" x14ac:dyDescent="0.25">
      <c r="I141" s="316">
        <f>SUM(I133:I140)</f>
        <v>3298957258.4300003</v>
      </c>
    </row>
    <row r="142" spans="1:32" hidden="1" x14ac:dyDescent="0.25"/>
    <row r="143" spans="1:32" ht="15" hidden="1" customHeight="1" x14ac:dyDescent="0.25">
      <c r="A143" s="556" t="s">
        <v>824</v>
      </c>
      <c r="B143" s="557"/>
      <c r="C143" s="557"/>
      <c r="D143" s="557"/>
      <c r="E143" s="557"/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8"/>
      <c r="X143" s="433"/>
      <c r="Y143" s="433"/>
      <c r="Z143" s="433"/>
      <c r="AA143" s="433"/>
      <c r="AB143" s="115"/>
      <c r="AC143" s="115"/>
      <c r="AD143" s="115"/>
      <c r="AE143" s="115"/>
      <c r="AF143" s="115"/>
    </row>
    <row r="144" spans="1:32" ht="15.75" hidden="1" customHeight="1" thickBot="1" x14ac:dyDescent="0.3">
      <c r="A144" s="559"/>
      <c r="B144" s="560"/>
      <c r="C144" s="560"/>
      <c r="D144" s="560"/>
      <c r="E144" s="560"/>
      <c r="F144" s="560"/>
      <c r="G144" s="560"/>
      <c r="H144" s="560"/>
      <c r="I144" s="560"/>
      <c r="J144" s="560"/>
      <c r="K144" s="560"/>
      <c r="L144" s="560"/>
      <c r="M144" s="560"/>
      <c r="N144" s="560"/>
      <c r="O144" s="560"/>
      <c r="P144" s="560"/>
      <c r="Q144" s="560"/>
      <c r="R144" s="560"/>
      <c r="S144" s="560"/>
      <c r="T144" s="560"/>
      <c r="U144" s="560"/>
      <c r="V144" s="560"/>
      <c r="W144" s="561"/>
      <c r="X144" s="433"/>
      <c r="Y144" s="433"/>
      <c r="Z144" s="433"/>
      <c r="AA144" s="433"/>
      <c r="AB144" s="115"/>
      <c r="AC144" s="115"/>
      <c r="AD144" s="115"/>
      <c r="AE144" s="115"/>
      <c r="AF144" s="115"/>
    </row>
    <row r="145" spans="1:27" s="115" customFormat="1" hidden="1" x14ac:dyDescent="0.25">
      <c r="A145" s="284"/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</row>
    <row r="146" spans="1:27" s="115" customFormat="1" ht="62.25" hidden="1" customHeight="1" x14ac:dyDescent="0.25">
      <c r="A146" s="562" t="s">
        <v>825</v>
      </c>
      <c r="B146" s="562"/>
      <c r="C146" s="562"/>
      <c r="D146" s="562"/>
      <c r="E146" s="562"/>
      <c r="F146" s="562"/>
      <c r="G146" s="562"/>
      <c r="H146" s="562"/>
      <c r="I146" s="562"/>
      <c r="J146" s="562"/>
      <c r="K146" s="562"/>
      <c r="L146" s="562"/>
      <c r="M146" s="562"/>
      <c r="N146" s="562"/>
      <c r="O146" s="562"/>
      <c r="P146" s="562"/>
      <c r="Q146" s="562"/>
      <c r="R146" s="562"/>
      <c r="S146" s="562"/>
      <c r="T146" s="562"/>
      <c r="U146" s="562"/>
      <c r="V146" s="562"/>
      <c r="W146" s="562"/>
      <c r="X146" s="284"/>
      <c r="Y146" s="284"/>
      <c r="Z146" s="284"/>
      <c r="AA146" s="284"/>
    </row>
    <row r="147" spans="1:27" s="115" customFormat="1" ht="92.25" hidden="1" x14ac:dyDescent="0.25">
      <c r="A147" s="285" t="s">
        <v>323</v>
      </c>
      <c r="B147" s="285" t="s">
        <v>826</v>
      </c>
      <c r="C147" s="285" t="s">
        <v>827</v>
      </c>
      <c r="D147" s="285"/>
      <c r="E147" s="286" t="s">
        <v>282</v>
      </c>
      <c r="F147" s="286" t="s">
        <v>828</v>
      </c>
      <c r="G147" s="286" t="s">
        <v>829</v>
      </c>
      <c r="H147" s="286" t="s">
        <v>830</v>
      </c>
      <c r="I147" s="286" t="s">
        <v>831</v>
      </c>
      <c r="J147" s="287" t="s">
        <v>832</v>
      </c>
      <c r="K147" s="287" t="s">
        <v>833</v>
      </c>
      <c r="L147" s="287" t="s">
        <v>834</v>
      </c>
      <c r="M147" s="286" t="s">
        <v>835</v>
      </c>
      <c r="N147" s="286" t="s">
        <v>836</v>
      </c>
      <c r="O147" s="287" t="s">
        <v>837</v>
      </c>
      <c r="P147" s="287" t="s">
        <v>838</v>
      </c>
      <c r="Q147" s="286" t="s">
        <v>839</v>
      </c>
      <c r="R147" s="286" t="s">
        <v>840</v>
      </c>
      <c r="S147" s="286" t="s">
        <v>841</v>
      </c>
      <c r="T147" s="288" t="s">
        <v>842</v>
      </c>
      <c r="U147" s="286" t="s">
        <v>843</v>
      </c>
      <c r="V147" s="286" t="s">
        <v>844</v>
      </c>
      <c r="W147" s="286" t="s">
        <v>845</v>
      </c>
      <c r="X147" s="284"/>
      <c r="Y147" s="284"/>
      <c r="Z147" s="284"/>
      <c r="AA147" s="284"/>
    </row>
    <row r="148" spans="1:27" s="115" customFormat="1" hidden="1" x14ac:dyDescent="0.25">
      <c r="A148" s="289" t="s">
        <v>846</v>
      </c>
      <c r="B148" s="290"/>
      <c r="C148" s="290">
        <v>8</v>
      </c>
      <c r="D148" s="290"/>
      <c r="E148" s="290" t="s">
        <v>312</v>
      </c>
      <c r="F148" s="290"/>
      <c r="G148" s="291">
        <v>1400000000</v>
      </c>
      <c r="H148" s="291">
        <v>293113235</v>
      </c>
      <c r="I148" s="292">
        <f t="shared" ref="I148:I156" si="131">G148-H148</f>
        <v>1106886765</v>
      </c>
      <c r="J148" s="293">
        <f t="shared" ref="J148:J156" si="132">H148/G148</f>
        <v>0.20936659642857142</v>
      </c>
      <c r="K148" s="294">
        <f t="shared" ref="K148" si="133">1-J148</f>
        <v>0.79063340357142864</v>
      </c>
      <c r="L148" s="295">
        <f t="shared" ref="L148:L156" si="134">I148/$I$157</f>
        <v>0.3787564334750137</v>
      </c>
      <c r="M148" s="292">
        <v>32611200</v>
      </c>
      <c r="N148" s="292">
        <f t="shared" ref="N148:N153" si="135">H148+M148</f>
        <v>325724435</v>
      </c>
      <c r="O148" s="296">
        <f t="shared" ref="O148:O153" si="136">N148/G148</f>
        <v>0.23266031071428572</v>
      </c>
      <c r="P148" s="296">
        <f t="shared" ref="P148" si="137">O148-J148</f>
        <v>2.3293714285714306E-2</v>
      </c>
      <c r="Q148" s="292">
        <f>20000000/9</f>
        <v>2222222.222222222</v>
      </c>
      <c r="R148" s="292">
        <f>60000000*L148</f>
        <v>22725386.008500822</v>
      </c>
      <c r="S148" s="297">
        <f t="shared" ref="S148" si="138">Q148+R148</f>
        <v>24947608.230723046</v>
      </c>
      <c r="T148" s="298">
        <f>S148/I148</f>
        <v>2.2538536930399602E-2</v>
      </c>
      <c r="U148" s="297">
        <v>24000000</v>
      </c>
      <c r="V148" s="299">
        <f>(U148-S148)/S148</f>
        <v>-3.7983931042979251E-2</v>
      </c>
      <c r="W148" s="300">
        <f>U148/I148</f>
        <v>2.1682434697825662E-2</v>
      </c>
      <c r="X148" s="284"/>
      <c r="Y148" s="284"/>
      <c r="Z148" s="284"/>
      <c r="AA148" s="284"/>
    </row>
    <row r="149" spans="1:27" s="115" customFormat="1" hidden="1" x14ac:dyDescent="0.25">
      <c r="A149" s="301" t="s">
        <v>847</v>
      </c>
      <c r="B149" s="290"/>
      <c r="C149" s="290">
        <v>7</v>
      </c>
      <c r="D149" s="290"/>
      <c r="E149" s="290" t="s">
        <v>848</v>
      </c>
      <c r="F149" s="290"/>
      <c r="G149" s="292">
        <v>950834205</v>
      </c>
      <c r="H149" s="291">
        <v>205021942</v>
      </c>
      <c r="I149" s="292">
        <f t="shared" si="131"/>
        <v>745812263</v>
      </c>
      <c r="J149" s="293">
        <f t="shared" si="132"/>
        <v>0.21562322949877472</v>
      </c>
      <c r="K149" s="302">
        <f>1-J149</f>
        <v>0.78437677050122523</v>
      </c>
      <c r="L149" s="303">
        <f t="shared" si="134"/>
        <v>0.25520333398855743</v>
      </c>
      <c r="M149" s="292">
        <v>66181559</v>
      </c>
      <c r="N149" s="292">
        <f t="shared" si="135"/>
        <v>271203501</v>
      </c>
      <c r="O149" s="296">
        <f t="shared" si="136"/>
        <v>0.28522690872274625</v>
      </c>
      <c r="P149" s="304">
        <f>O149-J149</f>
        <v>6.9603679223971537E-2</v>
      </c>
      <c r="Q149" s="292">
        <f t="shared" ref="Q149:Q156" si="139">20000000/9</f>
        <v>2222222.222222222</v>
      </c>
      <c r="R149" s="292">
        <f>60000000*L149</f>
        <v>15312200.039313447</v>
      </c>
      <c r="S149" s="305">
        <f>Q149+R149</f>
        <v>17534422.261535667</v>
      </c>
      <c r="T149" s="298">
        <f t="shared" ref="T149:T156" si="140">S149/I149</f>
        <v>2.3510504092550254E-2</v>
      </c>
      <c r="U149" s="305">
        <v>18000000</v>
      </c>
      <c r="V149" s="306">
        <v>0</v>
      </c>
      <c r="W149" s="300">
        <f t="shared" ref="W149:W156" si="141">U149/I149</f>
        <v>2.413476003678958E-2</v>
      </c>
      <c r="X149" s="284"/>
      <c r="Y149" s="284"/>
      <c r="Z149" s="284"/>
      <c r="AA149" s="284"/>
    </row>
    <row r="150" spans="1:27" s="115" customFormat="1" hidden="1" x14ac:dyDescent="0.25">
      <c r="A150" s="289" t="s">
        <v>281</v>
      </c>
      <c r="B150" s="290"/>
      <c r="C150" s="290">
        <v>8</v>
      </c>
      <c r="D150" s="290"/>
      <c r="E150" s="290" t="s">
        <v>312</v>
      </c>
      <c r="F150" s="290"/>
      <c r="G150" s="291">
        <v>515600000</v>
      </c>
      <c r="H150" s="291">
        <v>107937845</v>
      </c>
      <c r="I150" s="292">
        <f t="shared" si="131"/>
        <v>407662155</v>
      </c>
      <c r="J150" s="293">
        <f t="shared" si="132"/>
        <v>0.20934415244375484</v>
      </c>
      <c r="K150" s="302">
        <f t="shared" ref="K150:K156" si="142">1-J150</f>
        <v>0.79065584755624518</v>
      </c>
      <c r="L150" s="303">
        <f t="shared" si="134"/>
        <v>0.13949454341026313</v>
      </c>
      <c r="M150" s="292">
        <v>15030650</v>
      </c>
      <c r="N150" s="292">
        <f t="shared" si="135"/>
        <v>122968495</v>
      </c>
      <c r="O150" s="296">
        <f t="shared" si="136"/>
        <v>0.23849591737781226</v>
      </c>
      <c r="P150" s="296">
        <f t="shared" ref="P150:P153" si="143">O150-J150</f>
        <v>2.9151764934057411E-2</v>
      </c>
      <c r="Q150" s="292">
        <f t="shared" si="139"/>
        <v>2222222.222222222</v>
      </c>
      <c r="R150" s="292">
        <f t="shared" ref="R150:R156" si="144">60000000*L150</f>
        <v>8369672.604615788</v>
      </c>
      <c r="S150" s="305">
        <f t="shared" ref="S150:U156" si="145">Q150+R150</f>
        <v>10591894.826838009</v>
      </c>
      <c r="T150" s="298">
        <f t="shared" si="140"/>
        <v>2.5982041003629608E-2</v>
      </c>
      <c r="U150" s="305">
        <f>S150+T150</f>
        <v>10591894.85282005</v>
      </c>
      <c r="V150" s="306">
        <f t="shared" ref="V150:V151" si="146">(U150-S150)/S150</f>
        <v>2.4530116033704348E-9</v>
      </c>
      <c r="W150" s="300">
        <f t="shared" si="141"/>
        <v>2.5982041067363855E-2</v>
      </c>
      <c r="X150" s="284"/>
      <c r="Y150" s="284"/>
      <c r="Z150" s="284"/>
      <c r="AA150" s="284"/>
    </row>
    <row r="151" spans="1:27" s="115" customFormat="1" hidden="1" x14ac:dyDescent="0.25">
      <c r="A151" s="289" t="s">
        <v>849</v>
      </c>
      <c r="B151" s="290"/>
      <c r="C151" s="290">
        <v>5</v>
      </c>
      <c r="D151" s="290"/>
      <c r="E151" s="290" t="s">
        <v>312</v>
      </c>
      <c r="F151" s="290"/>
      <c r="G151" s="291">
        <v>312740102</v>
      </c>
      <c r="H151" s="291">
        <v>59738340</v>
      </c>
      <c r="I151" s="292">
        <f>G151-H151</f>
        <v>253001762</v>
      </c>
      <c r="J151" s="293">
        <f t="shared" si="132"/>
        <v>0.19101592542167808</v>
      </c>
      <c r="K151" s="302">
        <f>1-J151</f>
        <v>0.80898407457832189</v>
      </c>
      <c r="L151" s="303">
        <f t="shared" si="134"/>
        <v>8.6572581828651865E-2</v>
      </c>
      <c r="M151" s="292">
        <v>22142873</v>
      </c>
      <c r="N151" s="292">
        <f t="shared" si="135"/>
        <v>81881213</v>
      </c>
      <c r="O151" s="296">
        <f t="shared" si="136"/>
        <v>0.26181871936589701</v>
      </c>
      <c r="P151" s="296">
        <f t="shared" si="143"/>
        <v>7.0802793944218928E-2</v>
      </c>
      <c r="Q151" s="292">
        <f t="shared" si="139"/>
        <v>2222222.222222222</v>
      </c>
      <c r="R151" s="292">
        <f t="shared" si="144"/>
        <v>5194354.9097191123</v>
      </c>
      <c r="S151" s="305">
        <f t="shared" si="145"/>
        <v>7416577.1319413343</v>
      </c>
      <c r="T151" s="298">
        <f t="shared" si="140"/>
        <v>2.9314329960837722E-2</v>
      </c>
      <c r="U151" s="307">
        <v>8000000</v>
      </c>
      <c r="V151" s="308">
        <f t="shared" si="146"/>
        <v>7.8664707139093848E-2</v>
      </c>
      <c r="W151" s="300">
        <f t="shared" si="141"/>
        <v>3.1620333142185784E-2</v>
      </c>
      <c r="X151" s="284"/>
      <c r="Y151" s="284"/>
      <c r="Z151" s="284"/>
      <c r="AA151" s="284"/>
    </row>
    <row r="152" spans="1:27" s="115" customFormat="1" hidden="1" x14ac:dyDescent="0.25">
      <c r="A152" s="301" t="s">
        <v>627</v>
      </c>
      <c r="B152" s="290"/>
      <c r="C152" s="290">
        <v>7</v>
      </c>
      <c r="D152" s="290"/>
      <c r="E152" s="290" t="s">
        <v>850</v>
      </c>
      <c r="F152" s="290"/>
      <c r="G152" s="291">
        <v>141814441</v>
      </c>
      <c r="H152" s="291">
        <v>21636127</v>
      </c>
      <c r="I152" s="292">
        <f t="shared" si="131"/>
        <v>120178314</v>
      </c>
      <c r="J152" s="293">
        <f t="shared" si="132"/>
        <v>0.15256645830589283</v>
      </c>
      <c r="K152" s="302">
        <f t="shared" si="142"/>
        <v>0.84743354169410723</v>
      </c>
      <c r="L152" s="303">
        <f t="shared" si="134"/>
        <v>4.1122823969875821E-2</v>
      </c>
      <c r="M152" s="292">
        <v>3391575</v>
      </c>
      <c r="N152" s="292">
        <f t="shared" si="135"/>
        <v>25027702</v>
      </c>
      <c r="O152" s="296">
        <f t="shared" si="136"/>
        <v>0.17648204106378701</v>
      </c>
      <c r="P152" s="296">
        <f t="shared" si="143"/>
        <v>2.3915582757894183E-2</v>
      </c>
      <c r="Q152" s="292">
        <f t="shared" si="139"/>
        <v>2222222.222222222</v>
      </c>
      <c r="R152" s="292">
        <f t="shared" si="144"/>
        <v>2467369.4381925492</v>
      </c>
      <c r="S152" s="305">
        <f t="shared" si="145"/>
        <v>4689591.6604147712</v>
      </c>
      <c r="T152" s="298">
        <f t="shared" si="140"/>
        <v>3.9021945843030974E-2</v>
      </c>
      <c r="U152" s="305">
        <f t="shared" si="145"/>
        <v>4689591.6994367167</v>
      </c>
      <c r="V152" s="306">
        <f>(U152-S152)/S152</f>
        <v>8.3209687290848404E-9</v>
      </c>
      <c r="W152" s="300">
        <f t="shared" si="141"/>
        <v>3.9021946167731365E-2</v>
      </c>
      <c r="X152" s="284"/>
      <c r="Y152" s="284"/>
      <c r="Z152" s="284"/>
      <c r="AA152" s="284"/>
    </row>
    <row r="153" spans="1:27" s="115" customFormat="1" hidden="1" x14ac:dyDescent="0.25">
      <c r="A153" s="289" t="s">
        <v>851</v>
      </c>
      <c r="B153" s="290"/>
      <c r="C153" s="290">
        <v>5</v>
      </c>
      <c r="D153" s="290"/>
      <c r="E153" s="290" t="s">
        <v>852</v>
      </c>
      <c r="F153" s="290"/>
      <c r="G153" s="291">
        <v>111217000</v>
      </c>
      <c r="H153" s="291">
        <v>10075477</v>
      </c>
      <c r="I153" s="292">
        <f t="shared" si="131"/>
        <v>101141523</v>
      </c>
      <c r="J153" s="293">
        <f t="shared" si="132"/>
        <v>9.0592957911110716E-2</v>
      </c>
      <c r="K153" s="302">
        <f t="shared" si="142"/>
        <v>0.90940704208888934</v>
      </c>
      <c r="L153" s="303">
        <f t="shared" si="134"/>
        <v>3.4608781800468148E-2</v>
      </c>
      <c r="M153" s="292">
        <v>5043447</v>
      </c>
      <c r="N153" s="292">
        <f t="shared" si="135"/>
        <v>15118924</v>
      </c>
      <c r="O153" s="296">
        <f t="shared" si="136"/>
        <v>0.13594076445147774</v>
      </c>
      <c r="P153" s="296">
        <f t="shared" si="143"/>
        <v>4.5347806540367019E-2</v>
      </c>
      <c r="Q153" s="292">
        <f t="shared" si="139"/>
        <v>2222222.222222222</v>
      </c>
      <c r="R153" s="292">
        <f t="shared" si="144"/>
        <v>2076526.908028089</v>
      </c>
      <c r="S153" s="305">
        <f t="shared" si="145"/>
        <v>4298749.1302503105</v>
      </c>
      <c r="T153" s="298">
        <f t="shared" si="140"/>
        <v>4.2502317571886973E-2</v>
      </c>
      <c r="U153" s="309">
        <v>5000000</v>
      </c>
      <c r="V153" s="308">
        <f>(U153-S153)/S153</f>
        <v>0.16312905184789339</v>
      </c>
      <c r="W153" s="300">
        <f t="shared" si="141"/>
        <v>4.9435680338726952E-2</v>
      </c>
      <c r="X153" s="284"/>
      <c r="Y153" s="284"/>
      <c r="Z153" s="284"/>
      <c r="AA153" s="284"/>
    </row>
    <row r="154" spans="1:27" s="115" customFormat="1" hidden="1" x14ac:dyDescent="0.25">
      <c r="A154" s="289" t="s">
        <v>853</v>
      </c>
      <c r="B154" s="290"/>
      <c r="C154" s="290">
        <v>5</v>
      </c>
      <c r="D154" s="290"/>
      <c r="E154" s="290" t="s">
        <v>854</v>
      </c>
      <c r="F154" s="290" t="s">
        <v>855</v>
      </c>
      <c r="G154" s="291">
        <v>66064340</v>
      </c>
      <c r="H154" s="291">
        <v>2520538.9900000002</v>
      </c>
      <c r="I154" s="292">
        <f t="shared" si="131"/>
        <v>63543801.009999998</v>
      </c>
      <c r="J154" s="293">
        <f t="shared" si="132"/>
        <v>3.8152791505977356E-2</v>
      </c>
      <c r="K154" s="302">
        <f t="shared" si="142"/>
        <v>0.96184720849402261</v>
      </c>
      <c r="L154" s="303">
        <f t="shared" si="134"/>
        <v>2.174352806539662E-2</v>
      </c>
      <c r="M154" s="290"/>
      <c r="N154" s="290"/>
      <c r="O154" s="290"/>
      <c r="P154" s="290"/>
      <c r="Q154" s="292">
        <f t="shared" si="139"/>
        <v>2222222.222222222</v>
      </c>
      <c r="R154" s="292">
        <f t="shared" si="144"/>
        <v>1304611.6839237972</v>
      </c>
      <c r="S154" s="305">
        <f t="shared" si="145"/>
        <v>3526833.9061460192</v>
      </c>
      <c r="T154" s="298">
        <f t="shared" si="140"/>
        <v>5.5502407002549235E-2</v>
      </c>
      <c r="U154" s="305">
        <v>4000000</v>
      </c>
      <c r="V154" s="306">
        <v>0</v>
      </c>
      <c r="W154" s="300">
        <f t="shared" si="141"/>
        <v>6.2948705246173631E-2</v>
      </c>
      <c r="X154" s="284"/>
      <c r="Y154" s="284"/>
      <c r="Z154" s="284"/>
      <c r="AA154" s="284"/>
    </row>
    <row r="155" spans="1:27" s="115" customFormat="1" hidden="1" x14ac:dyDescent="0.25">
      <c r="A155" s="301" t="s">
        <v>856</v>
      </c>
      <c r="B155" s="290"/>
      <c r="C155" s="290">
        <v>7</v>
      </c>
      <c r="D155" s="290"/>
      <c r="E155" s="290" t="s">
        <v>854</v>
      </c>
      <c r="F155" s="290" t="s">
        <v>857</v>
      </c>
      <c r="G155" s="291">
        <v>76806695</v>
      </c>
      <c r="H155" s="291">
        <v>8422341</v>
      </c>
      <c r="I155" s="292">
        <f t="shared" si="131"/>
        <v>68384354</v>
      </c>
      <c r="J155" s="293">
        <f t="shared" si="132"/>
        <v>0.10965633920324264</v>
      </c>
      <c r="K155" s="302">
        <f t="shared" si="142"/>
        <v>0.89034366079675742</v>
      </c>
      <c r="L155" s="303">
        <f t="shared" si="134"/>
        <v>2.3399876884906818E-2</v>
      </c>
      <c r="M155" s="290"/>
      <c r="N155" s="290"/>
      <c r="O155" s="290"/>
      <c r="P155" s="290"/>
      <c r="Q155" s="292">
        <f t="shared" si="139"/>
        <v>2222222.222222222</v>
      </c>
      <c r="R155" s="292">
        <f t="shared" si="144"/>
        <v>1403992.613094409</v>
      </c>
      <c r="S155" s="305">
        <f t="shared" si="145"/>
        <v>3626214.835316631</v>
      </c>
      <c r="T155" s="298">
        <f t="shared" si="140"/>
        <v>5.30269663045531E-2</v>
      </c>
      <c r="U155" s="307">
        <v>3000000</v>
      </c>
      <c r="V155" s="308">
        <f>(U155-S155)/S155</f>
        <v>-0.17269104665773385</v>
      </c>
      <c r="W155" s="300">
        <f t="shared" si="141"/>
        <v>4.3869683992335443E-2</v>
      </c>
      <c r="X155" s="284"/>
      <c r="Y155" s="284"/>
      <c r="Z155" s="284"/>
      <c r="AA155" s="284"/>
    </row>
    <row r="156" spans="1:27" s="115" customFormat="1" hidden="1" x14ac:dyDescent="0.25">
      <c r="A156" s="301" t="s">
        <v>858</v>
      </c>
      <c r="B156" s="290"/>
      <c r="C156" s="290">
        <v>7</v>
      </c>
      <c r="D156" s="290"/>
      <c r="E156" s="290" t="s">
        <v>854</v>
      </c>
      <c r="F156" s="290" t="s">
        <v>855</v>
      </c>
      <c r="G156" s="291">
        <v>63529700.420000002</v>
      </c>
      <c r="H156" s="291">
        <v>7716971</v>
      </c>
      <c r="I156" s="292">
        <f t="shared" si="131"/>
        <v>55812729.420000002</v>
      </c>
      <c r="J156" s="293">
        <f t="shared" si="132"/>
        <v>0.12147028789656615</v>
      </c>
      <c r="K156" s="310">
        <f t="shared" si="142"/>
        <v>0.87852971210343389</v>
      </c>
      <c r="L156" s="311">
        <f t="shared" si="134"/>
        <v>1.9098096576866352E-2</v>
      </c>
      <c r="M156" s="290"/>
      <c r="N156" s="290"/>
      <c r="O156" s="290"/>
      <c r="P156" s="290"/>
      <c r="Q156" s="292">
        <f t="shared" si="139"/>
        <v>2222222.222222222</v>
      </c>
      <c r="R156" s="292">
        <f t="shared" si="144"/>
        <v>1145885.7946119811</v>
      </c>
      <c r="S156" s="312">
        <f t="shared" si="145"/>
        <v>3368108.0168342032</v>
      </c>
      <c r="T156" s="313">
        <f t="shared" si="140"/>
        <v>6.034659210963568E-2</v>
      </c>
      <c r="U156" s="314">
        <v>2000000</v>
      </c>
      <c r="V156" s="315">
        <f t="shared" ref="V156" si="147">(U156-S156)/S156</f>
        <v>-0.40619481619836334</v>
      </c>
      <c r="W156" s="300">
        <f t="shared" si="141"/>
        <v>3.5834119219464611E-2</v>
      </c>
      <c r="X156" s="284"/>
      <c r="Y156" s="284"/>
      <c r="Z156" s="284"/>
      <c r="AA156" s="284"/>
    </row>
    <row r="157" spans="1:27" s="115" customFormat="1" hidden="1" x14ac:dyDescent="0.25">
      <c r="A157"/>
      <c r="B157"/>
      <c r="C157"/>
      <c r="D157"/>
      <c r="E157"/>
      <c r="F157"/>
      <c r="G157"/>
      <c r="H157"/>
      <c r="I157" s="316">
        <f>SUM(I148:I156)</f>
        <v>2922423666.4300003</v>
      </c>
      <c r="J157"/>
      <c r="K157"/>
      <c r="L157" s="317"/>
      <c r="M157"/>
      <c r="N157"/>
      <c r="O157"/>
      <c r="P157"/>
      <c r="Q157"/>
      <c r="R157" s="292"/>
      <c r="S157"/>
      <c r="T157"/>
      <c r="U157"/>
      <c r="V157"/>
      <c r="W157"/>
      <c r="X157" s="284"/>
      <c r="Y157" s="284"/>
      <c r="Z157" s="284"/>
      <c r="AA157" s="284"/>
    </row>
    <row r="158" spans="1:27" s="115" customFormat="1" hidden="1" x14ac:dyDescent="0.25">
      <c r="A158" s="284"/>
      <c r="B158" s="284"/>
      <c r="C158" s="284"/>
      <c r="D158" s="284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 s="284"/>
      <c r="U158" s="284"/>
      <c r="V158" s="284"/>
      <c r="W158" s="284"/>
      <c r="X158" s="284"/>
      <c r="Y158" s="284"/>
      <c r="Z158" s="284"/>
      <c r="AA158" s="284"/>
    </row>
    <row r="159" spans="1:27" hidden="1" x14ac:dyDescent="0.25"/>
    <row r="160" spans="1:27" ht="79.5" hidden="1" customHeight="1" thickBot="1" x14ac:dyDescent="0.3">
      <c r="A160" s="532" t="s">
        <v>859</v>
      </c>
      <c r="B160" s="554"/>
      <c r="C160" s="554"/>
      <c r="D160" s="554"/>
      <c r="E160" s="554"/>
      <c r="F160" s="554"/>
      <c r="G160" s="554"/>
      <c r="H160" s="554"/>
      <c r="I160" s="554"/>
      <c r="J160" s="554"/>
      <c r="K160" s="554"/>
      <c r="L160" s="554"/>
      <c r="M160" s="554"/>
      <c r="N160" s="554"/>
      <c r="O160" s="554"/>
      <c r="P160" s="554"/>
      <c r="Q160" s="554"/>
      <c r="R160" s="554"/>
      <c r="S160" s="554"/>
      <c r="T160" s="554"/>
      <c r="U160" s="554"/>
      <c r="V160" s="554"/>
      <c r="W160" s="555"/>
    </row>
    <row r="161" spans="1:23" ht="92.25" hidden="1" x14ac:dyDescent="0.25">
      <c r="A161" s="318" t="s">
        <v>323</v>
      </c>
      <c r="B161" s="319" t="s">
        <v>826</v>
      </c>
      <c r="C161" s="319" t="s">
        <v>827</v>
      </c>
      <c r="D161" s="319"/>
      <c r="E161" s="320" t="s">
        <v>282</v>
      </c>
      <c r="F161" s="320" t="s">
        <v>828</v>
      </c>
      <c r="G161" s="320" t="s">
        <v>829</v>
      </c>
      <c r="H161" s="320" t="s">
        <v>830</v>
      </c>
      <c r="I161" s="320" t="s">
        <v>831</v>
      </c>
      <c r="J161" s="321" t="s">
        <v>832</v>
      </c>
      <c r="K161" s="321" t="s">
        <v>833</v>
      </c>
      <c r="L161" s="321" t="s">
        <v>834</v>
      </c>
      <c r="M161" s="320" t="s">
        <v>835</v>
      </c>
      <c r="N161" s="320" t="s">
        <v>836</v>
      </c>
      <c r="O161" s="321" t="s">
        <v>837</v>
      </c>
      <c r="P161" s="321" t="s">
        <v>838</v>
      </c>
      <c r="Q161" s="320" t="s">
        <v>839</v>
      </c>
      <c r="R161" s="320" t="s">
        <v>840</v>
      </c>
      <c r="S161" s="320" t="s">
        <v>841</v>
      </c>
      <c r="T161" s="322" t="s">
        <v>842</v>
      </c>
      <c r="U161" s="320" t="s">
        <v>860</v>
      </c>
      <c r="V161" s="320" t="s">
        <v>844</v>
      </c>
      <c r="W161" s="323" t="s">
        <v>845</v>
      </c>
    </row>
    <row r="162" spans="1:23" hidden="1" x14ac:dyDescent="0.25">
      <c r="A162" s="324" t="s">
        <v>846</v>
      </c>
      <c r="B162" s="325"/>
      <c r="C162" s="325">
        <v>8</v>
      </c>
      <c r="D162" s="325"/>
      <c r="E162" s="325" t="s">
        <v>312</v>
      </c>
      <c r="F162" s="325"/>
      <c r="G162" s="326">
        <v>1400000000</v>
      </c>
      <c r="H162" s="326">
        <v>293113235</v>
      </c>
      <c r="I162" s="327">
        <f t="shared" ref="I162:I169" si="148">G162-H162</f>
        <v>1106886765</v>
      </c>
      <c r="J162" s="328">
        <f t="shared" ref="J162:J169" si="149">H162/G162</f>
        <v>0.20936659642857142</v>
      </c>
      <c r="K162" s="328">
        <f t="shared" ref="K162" si="150">1-J162</f>
        <v>0.79063340357142864</v>
      </c>
      <c r="L162" s="328">
        <f t="shared" ref="L162:L169" si="151">I162/$I$170</f>
        <v>0.41465411037613881</v>
      </c>
      <c r="M162" s="327">
        <v>32611200</v>
      </c>
      <c r="N162" s="327">
        <f>H162+M162</f>
        <v>325724435</v>
      </c>
      <c r="O162" s="304">
        <f>N162/G162</f>
        <v>0.23266031071428572</v>
      </c>
      <c r="P162" s="304">
        <f t="shared" ref="P162" si="152">O162-J162</f>
        <v>2.3293714285714306E-2</v>
      </c>
      <c r="Q162" s="327">
        <f t="shared" ref="Q162:Q169" si="153">20000000/8</f>
        <v>2500000</v>
      </c>
      <c r="R162" s="327">
        <f>60000000*L162</f>
        <v>24879246.622568328</v>
      </c>
      <c r="S162" s="329">
        <f t="shared" ref="S162" si="154">Q162+R162</f>
        <v>27379246.622568328</v>
      </c>
      <c r="T162" s="330">
        <f t="shared" ref="T162:T169" si="155">S162/I162</f>
        <v>2.4735363623729231E-2</v>
      </c>
      <c r="U162" s="331">
        <v>25000000</v>
      </c>
      <c r="V162" s="332">
        <f t="shared" ref="V162" si="156">(U162-S162)/S162</f>
        <v>-8.6899638085992784E-2</v>
      </c>
      <c r="W162" s="333">
        <f>U162/I162</f>
        <v>2.2585869476901731E-2</v>
      </c>
    </row>
    <row r="163" spans="1:23" hidden="1" x14ac:dyDescent="0.25">
      <c r="A163" s="334" t="s">
        <v>847</v>
      </c>
      <c r="B163" s="325"/>
      <c r="C163" s="325">
        <v>7</v>
      </c>
      <c r="D163" s="325"/>
      <c r="E163" s="325" t="s">
        <v>848</v>
      </c>
      <c r="F163" s="325"/>
      <c r="G163" s="327">
        <v>950834205</v>
      </c>
      <c r="H163" s="326">
        <v>205021942</v>
      </c>
      <c r="I163" s="327">
        <f t="shared" si="148"/>
        <v>745812263</v>
      </c>
      <c r="J163" s="328">
        <f t="shared" si="149"/>
        <v>0.21562322949877472</v>
      </c>
      <c r="K163" s="328">
        <f>1-J163</f>
        <v>0.78437677050122523</v>
      </c>
      <c r="L163" s="328">
        <f t="shared" si="151"/>
        <v>0.27939092796170517</v>
      </c>
      <c r="M163" s="327">
        <v>66181559</v>
      </c>
      <c r="N163" s="327">
        <f>H163+M163</f>
        <v>271203501</v>
      </c>
      <c r="O163" s="304">
        <f>N163/G163</f>
        <v>0.28522690872274625</v>
      </c>
      <c r="P163" s="304">
        <f>O163-J163</f>
        <v>6.9603679223971537E-2</v>
      </c>
      <c r="Q163" s="327">
        <f>20000000/8</f>
        <v>2500000</v>
      </c>
      <c r="R163" s="327">
        <f t="shared" ref="R163:R169" si="157">60000000*L163</f>
        <v>16763455.67770231</v>
      </c>
      <c r="S163" s="329">
        <f>Q163+R163</f>
        <v>19263455.677702308</v>
      </c>
      <c r="T163" s="330">
        <f t="shared" si="155"/>
        <v>2.5828826681148723E-2</v>
      </c>
      <c r="U163" s="307">
        <v>17000000</v>
      </c>
      <c r="V163" s="308">
        <f>(U163-S163)/S163</f>
        <v>-0.11749998108191388</v>
      </c>
      <c r="W163" s="333">
        <f>U163/I163</f>
        <v>2.2793940034745715E-2</v>
      </c>
    </row>
    <row r="164" spans="1:23" hidden="1" x14ac:dyDescent="0.25">
      <c r="A164" s="324" t="s">
        <v>281</v>
      </c>
      <c r="B164" s="325"/>
      <c r="C164" s="325">
        <v>8</v>
      </c>
      <c r="D164" s="325"/>
      <c r="E164" s="325" t="s">
        <v>312</v>
      </c>
      <c r="F164" s="325"/>
      <c r="G164" s="326">
        <v>515600000</v>
      </c>
      <c r="H164" s="326">
        <v>107937845</v>
      </c>
      <c r="I164" s="327">
        <f t="shared" si="148"/>
        <v>407662155</v>
      </c>
      <c r="J164" s="328">
        <f t="shared" si="149"/>
        <v>0.20934415244375484</v>
      </c>
      <c r="K164" s="328">
        <f t="shared" ref="K164:K169" si="158">1-J164</f>
        <v>0.79065584755624518</v>
      </c>
      <c r="L164" s="328">
        <f t="shared" si="151"/>
        <v>0.152715520286797</v>
      </c>
      <c r="M164" s="327">
        <v>15030650</v>
      </c>
      <c r="N164" s="327">
        <f>H164+M164</f>
        <v>122968495</v>
      </c>
      <c r="O164" s="304">
        <f>N164/G164</f>
        <v>0.23849591737781226</v>
      </c>
      <c r="P164" s="304">
        <f t="shared" ref="P164:P166" si="159">O164-J164</f>
        <v>2.9151764934057411E-2</v>
      </c>
      <c r="Q164" s="327">
        <f t="shared" si="153"/>
        <v>2500000</v>
      </c>
      <c r="R164" s="327">
        <f t="shared" si="157"/>
        <v>9162931.2172078192</v>
      </c>
      <c r="S164" s="329">
        <f t="shared" ref="S164:S169" si="160">Q164+R164</f>
        <v>11662931.217207819</v>
      </c>
      <c r="T164" s="330">
        <f t="shared" si="155"/>
        <v>2.8609305706112993E-2</v>
      </c>
      <c r="U164" s="305">
        <v>12000000</v>
      </c>
      <c r="V164" s="306">
        <v>0</v>
      </c>
      <c r="W164" s="333">
        <f t="shared" ref="W164:W169" si="161">U164/I164</f>
        <v>2.9436139344354885E-2</v>
      </c>
    </row>
    <row r="165" spans="1:23" hidden="1" x14ac:dyDescent="0.25">
      <c r="A165" s="334" t="s">
        <v>627</v>
      </c>
      <c r="B165" s="325"/>
      <c r="C165" s="325">
        <v>7</v>
      </c>
      <c r="D165" s="325"/>
      <c r="E165" s="325" t="s">
        <v>850</v>
      </c>
      <c r="F165" s="325"/>
      <c r="G165" s="326">
        <v>141814441</v>
      </c>
      <c r="H165" s="326">
        <v>21636127</v>
      </c>
      <c r="I165" s="327">
        <f t="shared" si="148"/>
        <v>120178314</v>
      </c>
      <c r="J165" s="328">
        <f t="shared" si="149"/>
        <v>0.15256645830589283</v>
      </c>
      <c r="K165" s="328">
        <f t="shared" si="158"/>
        <v>0.84743354169410723</v>
      </c>
      <c r="L165" s="328">
        <f t="shared" si="151"/>
        <v>4.5020352084681643E-2</v>
      </c>
      <c r="M165" s="327">
        <v>3391575</v>
      </c>
      <c r="N165" s="327">
        <f>H165+M165</f>
        <v>25027702</v>
      </c>
      <c r="O165" s="304">
        <f>N165/G165</f>
        <v>0.17648204106378701</v>
      </c>
      <c r="P165" s="304">
        <f t="shared" si="159"/>
        <v>2.3915582757894183E-2</v>
      </c>
      <c r="Q165" s="327">
        <f t="shared" si="153"/>
        <v>2500000</v>
      </c>
      <c r="R165" s="327">
        <f t="shared" si="157"/>
        <v>2701221.1250808984</v>
      </c>
      <c r="S165" s="329">
        <f t="shared" si="160"/>
        <v>5201221.1250808984</v>
      </c>
      <c r="T165" s="330">
        <f t="shared" si="155"/>
        <v>4.3279198650439533E-2</v>
      </c>
      <c r="U165" s="307">
        <v>6000000</v>
      </c>
      <c r="V165" s="308">
        <f>(U165-S165)/S165</f>
        <v>0.15357525775385633</v>
      </c>
      <c r="W165" s="333">
        <f t="shared" si="161"/>
        <v>4.9925812738561136E-2</v>
      </c>
    </row>
    <row r="166" spans="1:23" hidden="1" x14ac:dyDescent="0.25">
      <c r="A166" s="324" t="s">
        <v>851</v>
      </c>
      <c r="B166" s="325"/>
      <c r="C166" s="325">
        <v>5</v>
      </c>
      <c r="D166" s="325"/>
      <c r="E166" s="325" t="s">
        <v>852</v>
      </c>
      <c r="F166" s="325"/>
      <c r="G166" s="326">
        <v>111217000</v>
      </c>
      <c r="H166" s="326">
        <v>10075477</v>
      </c>
      <c r="I166" s="327">
        <f t="shared" si="148"/>
        <v>101141523</v>
      </c>
      <c r="J166" s="328">
        <f t="shared" si="149"/>
        <v>9.0592957911110716E-2</v>
      </c>
      <c r="K166" s="328">
        <f t="shared" si="158"/>
        <v>0.90940704208888934</v>
      </c>
      <c r="L166" s="328">
        <f t="shared" si="151"/>
        <v>3.7888923752424468E-2</v>
      </c>
      <c r="M166" s="327">
        <v>5043447</v>
      </c>
      <c r="N166" s="327">
        <f>H166+M166</f>
        <v>15118924</v>
      </c>
      <c r="O166" s="304">
        <f>N166/G166</f>
        <v>0.13594076445147774</v>
      </c>
      <c r="P166" s="304">
        <f t="shared" si="159"/>
        <v>4.5347806540367019E-2</v>
      </c>
      <c r="Q166" s="327">
        <f t="shared" si="153"/>
        <v>2500000</v>
      </c>
      <c r="R166" s="327">
        <f t="shared" si="157"/>
        <v>2273335.4251454682</v>
      </c>
      <c r="S166" s="329">
        <f t="shared" si="160"/>
        <v>4773335.4251454677</v>
      </c>
      <c r="T166" s="330">
        <f t="shared" si="155"/>
        <v>4.7194616845402534E-2</v>
      </c>
      <c r="U166" s="307">
        <v>6000000</v>
      </c>
      <c r="V166" s="308">
        <f t="shared" ref="V166:V168" si="162">(U166-S166)/S166</f>
        <v>0.25698268937744922</v>
      </c>
      <c r="W166" s="333">
        <f t="shared" si="161"/>
        <v>5.9322816406472342E-2</v>
      </c>
    </row>
    <row r="167" spans="1:23" hidden="1" x14ac:dyDescent="0.25">
      <c r="A167" s="334" t="s">
        <v>856</v>
      </c>
      <c r="B167" s="325"/>
      <c r="C167" s="325">
        <v>7</v>
      </c>
      <c r="D167" s="325"/>
      <c r="E167" s="325" t="s">
        <v>854</v>
      </c>
      <c r="F167" s="325" t="s">
        <v>857</v>
      </c>
      <c r="G167" s="326">
        <v>76806695</v>
      </c>
      <c r="H167" s="326">
        <v>8422341</v>
      </c>
      <c r="I167" s="327">
        <f t="shared" si="148"/>
        <v>68384354</v>
      </c>
      <c r="J167" s="328">
        <f t="shared" si="149"/>
        <v>0.10965633920324264</v>
      </c>
      <c r="K167" s="328">
        <f t="shared" si="158"/>
        <v>0.89034366079675742</v>
      </c>
      <c r="L167" s="328">
        <f t="shared" si="151"/>
        <v>2.5617664216553308E-2</v>
      </c>
      <c r="M167" s="325"/>
      <c r="N167" s="325"/>
      <c r="O167" s="325"/>
      <c r="P167" s="325"/>
      <c r="Q167" s="327">
        <f t="shared" si="153"/>
        <v>2500000</v>
      </c>
      <c r="R167" s="327">
        <f t="shared" si="157"/>
        <v>1537059.8529931984</v>
      </c>
      <c r="S167" s="329">
        <f t="shared" si="160"/>
        <v>4037059.8529931987</v>
      </c>
      <c r="T167" s="330">
        <f t="shared" si="155"/>
        <v>5.9034846669651933E-2</v>
      </c>
      <c r="U167" s="309">
        <v>5000000</v>
      </c>
      <c r="V167" s="308">
        <f>(U167-S167)/S167</f>
        <v>0.23852511037032267</v>
      </c>
      <c r="W167" s="333">
        <f t="shared" si="161"/>
        <v>7.3116139987225728E-2</v>
      </c>
    </row>
    <row r="168" spans="1:23" hidden="1" x14ac:dyDescent="0.25">
      <c r="A168" s="324" t="s">
        <v>853</v>
      </c>
      <c r="B168" s="325"/>
      <c r="C168" s="325">
        <v>5</v>
      </c>
      <c r="D168" s="325"/>
      <c r="E168" s="325" t="s">
        <v>854</v>
      </c>
      <c r="F168" s="325" t="s">
        <v>855</v>
      </c>
      <c r="G168" s="326">
        <v>66064340</v>
      </c>
      <c r="H168" s="326">
        <v>2520538.9900000002</v>
      </c>
      <c r="I168" s="327">
        <f t="shared" si="148"/>
        <v>63543801.009999998</v>
      </c>
      <c r="J168" s="328">
        <f t="shared" si="149"/>
        <v>3.8152791505977356E-2</v>
      </c>
      <c r="K168" s="328">
        <f t="shared" si="158"/>
        <v>0.96184720849402261</v>
      </c>
      <c r="L168" s="328">
        <f t="shared" si="151"/>
        <v>2.3804330407473921E-2</v>
      </c>
      <c r="M168" s="325"/>
      <c r="N168" s="325"/>
      <c r="O168" s="325"/>
      <c r="P168" s="325"/>
      <c r="Q168" s="327">
        <f t="shared" si="153"/>
        <v>2500000</v>
      </c>
      <c r="R168" s="327">
        <f t="shared" si="157"/>
        <v>1428259.8244484353</v>
      </c>
      <c r="S168" s="329">
        <f t="shared" si="160"/>
        <v>3928259.8244484356</v>
      </c>
      <c r="T168" s="330">
        <f t="shared" si="155"/>
        <v>6.1819717454897581E-2</v>
      </c>
      <c r="U168" s="309">
        <v>5000000</v>
      </c>
      <c r="V168" s="308">
        <f t="shared" si="162"/>
        <v>0.27282823016984292</v>
      </c>
      <c r="W168" s="333">
        <f t="shared" si="161"/>
        <v>7.8685881557717038E-2</v>
      </c>
    </row>
    <row r="169" spans="1:23" ht="15.75" hidden="1" thickBot="1" x14ac:dyDescent="0.3">
      <c r="A169" s="335" t="s">
        <v>858</v>
      </c>
      <c r="B169" s="336"/>
      <c r="C169" s="336">
        <v>7</v>
      </c>
      <c r="D169" s="336"/>
      <c r="E169" s="336" t="s">
        <v>854</v>
      </c>
      <c r="F169" s="336" t="s">
        <v>855</v>
      </c>
      <c r="G169" s="337">
        <v>63529700.420000002</v>
      </c>
      <c r="H169" s="337">
        <v>7716971</v>
      </c>
      <c r="I169" s="338">
        <f t="shared" si="148"/>
        <v>55812729.420000002</v>
      </c>
      <c r="J169" s="339">
        <f t="shared" si="149"/>
        <v>0.12147028789656615</v>
      </c>
      <c r="K169" s="339">
        <f t="shared" si="158"/>
        <v>0.87852971210343389</v>
      </c>
      <c r="L169" s="339">
        <f t="shared" si="151"/>
        <v>2.0908170914225584E-2</v>
      </c>
      <c r="M169" s="336"/>
      <c r="N169" s="336"/>
      <c r="O169" s="336"/>
      <c r="P169" s="336"/>
      <c r="Q169" s="338">
        <f t="shared" si="153"/>
        <v>2500000</v>
      </c>
      <c r="R169" s="338">
        <f t="shared" si="157"/>
        <v>1254490.254853535</v>
      </c>
      <c r="S169" s="340">
        <f t="shared" si="160"/>
        <v>3754490.254853535</v>
      </c>
      <c r="T169" s="341">
        <f t="shared" si="155"/>
        <v>6.7269425700369825E-2</v>
      </c>
      <c r="U169" s="342">
        <v>4000000</v>
      </c>
      <c r="V169" s="343">
        <v>0</v>
      </c>
      <c r="W169" s="344">
        <f t="shared" si="161"/>
        <v>7.1668238438929222E-2</v>
      </c>
    </row>
    <row r="170" spans="1:23" hidden="1" x14ac:dyDescent="0.25">
      <c r="I170" s="316">
        <f>SUM(I162:I169)</f>
        <v>2669421904.4300003</v>
      </c>
      <c r="L170" s="317"/>
      <c r="R170" s="292"/>
    </row>
    <row r="171" spans="1:23" hidden="1" x14ac:dyDescent="0.25"/>
    <row r="172" spans="1:23" hidden="1" x14ac:dyDescent="0.25"/>
    <row r="173" spans="1:23" ht="61.5" hidden="1" customHeight="1" thickBot="1" x14ac:dyDescent="0.3">
      <c r="A173" s="532" t="s">
        <v>861</v>
      </c>
      <c r="B173" s="554"/>
      <c r="C173" s="554"/>
      <c r="D173" s="554"/>
      <c r="E173" s="554"/>
      <c r="F173" s="554"/>
      <c r="G173" s="554"/>
      <c r="H173" s="554"/>
      <c r="I173" s="554"/>
      <c r="J173" s="554"/>
      <c r="K173" s="554"/>
      <c r="L173" s="554"/>
      <c r="M173" s="554"/>
      <c r="N173" s="554"/>
      <c r="O173" s="554"/>
      <c r="P173" s="554"/>
      <c r="Q173" s="554"/>
      <c r="R173" s="554"/>
      <c r="S173" s="554"/>
      <c r="T173" s="554"/>
      <c r="U173" s="554"/>
      <c r="V173" s="554"/>
      <c r="W173" s="555"/>
    </row>
    <row r="174" spans="1:23" ht="92.25" hidden="1" x14ac:dyDescent="0.25">
      <c r="A174" s="318" t="s">
        <v>323</v>
      </c>
      <c r="B174" s="319" t="s">
        <v>826</v>
      </c>
      <c r="C174" s="319" t="s">
        <v>827</v>
      </c>
      <c r="D174" s="319"/>
      <c r="E174" s="320" t="s">
        <v>282</v>
      </c>
      <c r="F174" s="320" t="s">
        <v>828</v>
      </c>
      <c r="G174" s="320" t="s">
        <v>829</v>
      </c>
      <c r="H174" s="320" t="s">
        <v>830</v>
      </c>
      <c r="I174" s="320" t="s">
        <v>831</v>
      </c>
      <c r="J174" s="321" t="s">
        <v>832</v>
      </c>
      <c r="K174" s="321" t="s">
        <v>833</v>
      </c>
      <c r="L174" s="321" t="s">
        <v>834</v>
      </c>
      <c r="M174" s="320" t="s">
        <v>835</v>
      </c>
      <c r="N174" s="320" t="s">
        <v>836</v>
      </c>
      <c r="O174" s="321" t="s">
        <v>837</v>
      </c>
      <c r="P174" s="321" t="s">
        <v>838</v>
      </c>
      <c r="Q174" s="320" t="s">
        <v>839</v>
      </c>
      <c r="R174" s="320" t="s">
        <v>840</v>
      </c>
      <c r="S174" s="320" t="s">
        <v>841</v>
      </c>
      <c r="T174" s="322" t="s">
        <v>842</v>
      </c>
      <c r="U174" s="320" t="s">
        <v>860</v>
      </c>
      <c r="V174" s="320" t="s">
        <v>844</v>
      </c>
      <c r="W174" s="323" t="s">
        <v>845</v>
      </c>
    </row>
    <row r="175" spans="1:23" x14ac:dyDescent="0.25">
      <c r="A175" s="324" t="s">
        <v>846</v>
      </c>
      <c r="B175" s="325"/>
      <c r="C175" s="325">
        <v>8</v>
      </c>
      <c r="D175" s="325"/>
      <c r="E175" s="325" t="s">
        <v>312</v>
      </c>
      <c r="F175" s="325"/>
      <c r="G175" s="326">
        <v>1400000000</v>
      </c>
      <c r="H175" s="326">
        <v>293113235</v>
      </c>
      <c r="I175" s="327">
        <f t="shared" ref="I175:I182" si="163">G175-H175</f>
        <v>1106886765</v>
      </c>
      <c r="J175" s="328">
        <f t="shared" ref="J175:J182" si="164">H175/G175</f>
        <v>0.20936659642857142</v>
      </c>
      <c r="K175" s="302">
        <f t="shared" ref="K175:K182" si="165">1-J175</f>
        <v>0.79063340357142864</v>
      </c>
      <c r="L175" s="303">
        <f>I175/$I$183</f>
        <v>0.5085366929786912</v>
      </c>
      <c r="M175" s="327">
        <v>32611200</v>
      </c>
      <c r="N175" s="327">
        <f>H175+M175</f>
        <v>325724435</v>
      </c>
      <c r="O175" s="304">
        <f>N175/G175</f>
        <v>0.23266031071428572</v>
      </c>
      <c r="P175" s="304">
        <f t="shared" ref="P175:P179" si="166">O175-J175</f>
        <v>2.3293714285714306E-2</v>
      </c>
      <c r="Q175" s="327">
        <f t="shared" ref="Q175:Q182" si="167">20000000/8</f>
        <v>2500000</v>
      </c>
      <c r="R175" s="327">
        <f t="shared" ref="R175:R182" si="168">60000000*L175</f>
        <v>30512201.578721471</v>
      </c>
      <c r="S175" s="345">
        <f t="shared" ref="S175:S182" si="169">Q175+R175</f>
        <v>33012201.578721471</v>
      </c>
      <c r="T175" s="346">
        <f>S175/I175</f>
        <v>2.9824371040086898E-2</v>
      </c>
      <c r="U175" s="347">
        <v>25000000</v>
      </c>
      <c r="V175" s="348">
        <f t="shared" ref="V175:V177" si="170">(U175-S175)/S175</f>
        <v>-0.24270424859776274</v>
      </c>
      <c r="W175" s="349">
        <f>U175/I175</f>
        <v>2.2585869476901731E-2</v>
      </c>
    </row>
    <row r="176" spans="1:23" x14ac:dyDescent="0.25">
      <c r="A176" s="324" t="s">
        <v>281</v>
      </c>
      <c r="B176" s="325"/>
      <c r="C176" s="325">
        <v>8</v>
      </c>
      <c r="D176" s="325"/>
      <c r="E176" s="325" t="s">
        <v>312</v>
      </c>
      <c r="F176" s="325"/>
      <c r="G176" s="326">
        <v>515600000</v>
      </c>
      <c r="H176" s="326">
        <v>107937845</v>
      </c>
      <c r="I176" s="327">
        <f t="shared" si="163"/>
        <v>407662155</v>
      </c>
      <c r="J176" s="328">
        <f t="shared" si="164"/>
        <v>0.20934415244375484</v>
      </c>
      <c r="K176" s="302">
        <f t="shared" si="165"/>
        <v>0.79065584755624518</v>
      </c>
      <c r="L176" s="303">
        <f t="shared" ref="L176:L182" si="171">I176/$I$183</f>
        <v>0.18729211578951946</v>
      </c>
      <c r="M176" s="327">
        <v>15030650</v>
      </c>
      <c r="N176" s="327">
        <f>H176+M176</f>
        <v>122968495</v>
      </c>
      <c r="O176" s="304">
        <f>N176/G176</f>
        <v>0.23849591737781226</v>
      </c>
      <c r="P176" s="304">
        <f t="shared" si="166"/>
        <v>2.9151764934057411E-2</v>
      </c>
      <c r="Q176" s="327">
        <f t="shared" si="167"/>
        <v>2500000</v>
      </c>
      <c r="R176" s="327">
        <f t="shared" si="168"/>
        <v>11237526.947371168</v>
      </c>
      <c r="S176" s="345">
        <f t="shared" si="169"/>
        <v>13737526.947371168</v>
      </c>
      <c r="T176" s="346">
        <f>S176/I176</f>
        <v>3.3698313122470659E-2</v>
      </c>
      <c r="U176" s="347">
        <v>14000000</v>
      </c>
      <c r="V176" s="348">
        <f t="shared" si="170"/>
        <v>1.9106281183969516E-2</v>
      </c>
      <c r="W176" s="349">
        <f t="shared" ref="W176:W182" si="172">U176/I176</f>
        <v>3.4342162568414034E-2</v>
      </c>
    </row>
    <row r="177" spans="1:27" s="115" customFormat="1" x14ac:dyDescent="0.25">
      <c r="A177" s="324" t="s">
        <v>849</v>
      </c>
      <c r="B177" s="325"/>
      <c r="C177" s="325">
        <v>5</v>
      </c>
      <c r="D177" s="325"/>
      <c r="E177" s="325" t="s">
        <v>312</v>
      </c>
      <c r="F177" s="325"/>
      <c r="G177" s="326">
        <v>312740102</v>
      </c>
      <c r="H177" s="326">
        <v>59738340</v>
      </c>
      <c r="I177" s="327">
        <f>G177-H177</f>
        <v>253001762</v>
      </c>
      <c r="J177" s="328">
        <f t="shared" si="164"/>
        <v>0.19101592542167808</v>
      </c>
      <c r="K177" s="302">
        <f>1-J177</f>
        <v>0.80898407457832189</v>
      </c>
      <c r="L177" s="303">
        <f t="shared" si="171"/>
        <v>0.11623653243813237</v>
      </c>
      <c r="M177" s="327">
        <v>22142873</v>
      </c>
      <c r="N177" s="327">
        <f>H177+M177</f>
        <v>81881213</v>
      </c>
      <c r="O177" s="304">
        <f>N177/G177</f>
        <v>0.26181871936589701</v>
      </c>
      <c r="P177" s="304">
        <f t="shared" si="166"/>
        <v>7.0802793944218928E-2</v>
      </c>
      <c r="Q177" s="327">
        <f>20000000/8</f>
        <v>2500000</v>
      </c>
      <c r="R177" s="327">
        <f t="shared" si="168"/>
        <v>6974191.9462879421</v>
      </c>
      <c r="S177" s="305">
        <f t="shared" si="169"/>
        <v>9474191.9462879412</v>
      </c>
      <c r="T177" s="298">
        <f t="shared" ref="T177" si="173">S177/I177</f>
        <v>3.744713819932978E-2</v>
      </c>
      <c r="U177" s="307">
        <v>10000000</v>
      </c>
      <c r="V177" s="350">
        <f t="shared" si="170"/>
        <v>5.5498986794127E-2</v>
      </c>
      <c r="W177" s="349">
        <f t="shared" si="172"/>
        <v>3.9525416427732232E-2</v>
      </c>
      <c r="X177" s="284"/>
      <c r="Y177" s="284"/>
      <c r="Z177" s="284"/>
      <c r="AA177" s="284"/>
    </row>
    <row r="178" spans="1:27" x14ac:dyDescent="0.25">
      <c r="A178" s="334" t="s">
        <v>627</v>
      </c>
      <c r="B178" s="325"/>
      <c r="C178" s="325">
        <v>7</v>
      </c>
      <c r="D178" s="325"/>
      <c r="E178" s="325" t="s">
        <v>850</v>
      </c>
      <c r="F178" s="325"/>
      <c r="G178" s="326">
        <v>141814441</v>
      </c>
      <c r="H178" s="326">
        <v>21636127</v>
      </c>
      <c r="I178" s="327">
        <f t="shared" si="163"/>
        <v>120178314</v>
      </c>
      <c r="J178" s="328">
        <f t="shared" si="164"/>
        <v>0.15256645830589283</v>
      </c>
      <c r="K178" s="302">
        <f t="shared" si="165"/>
        <v>0.84743354169410723</v>
      </c>
      <c r="L178" s="303">
        <f t="shared" si="171"/>
        <v>5.5213490938537647E-2</v>
      </c>
      <c r="M178" s="327">
        <v>3391575</v>
      </c>
      <c r="N178" s="327">
        <f>H178+M178</f>
        <v>25027702</v>
      </c>
      <c r="O178" s="304">
        <f>N178/G178</f>
        <v>0.17648204106378701</v>
      </c>
      <c r="P178" s="304">
        <f t="shared" si="166"/>
        <v>2.3915582757894183E-2</v>
      </c>
      <c r="Q178" s="327">
        <f t="shared" si="167"/>
        <v>2500000</v>
      </c>
      <c r="R178" s="327">
        <f t="shared" si="168"/>
        <v>3312809.4563122587</v>
      </c>
      <c r="S178" s="345">
        <f t="shared" si="169"/>
        <v>5812809.4563122587</v>
      </c>
      <c r="T178" s="346">
        <f>S178/I178</f>
        <v>4.8368206066797197E-2</v>
      </c>
      <c r="U178" s="347">
        <v>8000000</v>
      </c>
      <c r="V178" s="348">
        <f>(U178-S178)/S178</f>
        <v>0.37627081364461767</v>
      </c>
      <c r="W178" s="349">
        <f t="shared" si="172"/>
        <v>6.6567750318081514E-2</v>
      </c>
    </row>
    <row r="179" spans="1:27" x14ac:dyDescent="0.25">
      <c r="A179" s="324" t="s">
        <v>851</v>
      </c>
      <c r="B179" s="325"/>
      <c r="C179" s="325">
        <v>5</v>
      </c>
      <c r="D179" s="325"/>
      <c r="E179" s="325" t="s">
        <v>852</v>
      </c>
      <c r="F179" s="325"/>
      <c r="G179" s="326">
        <v>111217000</v>
      </c>
      <c r="H179" s="326">
        <v>10075477</v>
      </c>
      <c r="I179" s="327">
        <f t="shared" si="163"/>
        <v>101141523</v>
      </c>
      <c r="J179" s="328">
        <f t="shared" si="164"/>
        <v>9.0592957911110716E-2</v>
      </c>
      <c r="K179" s="302">
        <f t="shared" si="165"/>
        <v>0.90940704208888934</v>
      </c>
      <c r="L179" s="303">
        <f t="shared" si="171"/>
        <v>4.6467423096569628E-2</v>
      </c>
      <c r="M179" s="327">
        <v>5043447</v>
      </c>
      <c r="N179" s="327">
        <f>H179+M179</f>
        <v>15118924</v>
      </c>
      <c r="O179" s="304">
        <f>N179/G179</f>
        <v>0.13594076445147774</v>
      </c>
      <c r="P179" s="304">
        <f t="shared" si="166"/>
        <v>4.5347806540367019E-2</v>
      </c>
      <c r="Q179" s="327">
        <f t="shared" si="167"/>
        <v>2500000</v>
      </c>
      <c r="R179" s="327">
        <f t="shared" si="168"/>
        <v>2788045.3857941777</v>
      </c>
      <c r="S179" s="345">
        <f t="shared" si="169"/>
        <v>5288045.3857941777</v>
      </c>
      <c r="T179" s="346">
        <f>S179/I179</f>
        <v>5.2283624261760205E-2</v>
      </c>
      <c r="U179" s="347">
        <v>8000000</v>
      </c>
      <c r="V179" s="348">
        <f t="shared" ref="V179:V182" si="174">(U179-S179)/S179</f>
        <v>0.51284631964226823</v>
      </c>
      <c r="W179" s="349">
        <f t="shared" si="172"/>
        <v>7.9097088541963123E-2</v>
      </c>
    </row>
    <row r="180" spans="1:27" ht="15.75" thickBot="1" x14ac:dyDescent="0.3">
      <c r="A180" s="335" t="s">
        <v>856</v>
      </c>
      <c r="B180" s="336"/>
      <c r="C180" s="336">
        <v>7</v>
      </c>
      <c r="D180" s="336"/>
      <c r="E180" s="336" t="s">
        <v>854</v>
      </c>
      <c r="F180" s="336" t="s">
        <v>857</v>
      </c>
      <c r="G180" s="337">
        <v>76806695</v>
      </c>
      <c r="H180" s="337">
        <v>8422341</v>
      </c>
      <c r="I180" s="338">
        <f>G180-H180</f>
        <v>68384354</v>
      </c>
      <c r="J180" s="339">
        <f>H180/G180</f>
        <v>0.10965633920324264</v>
      </c>
      <c r="K180" s="351">
        <f>1-J180</f>
        <v>0.89034366079675742</v>
      </c>
      <c r="L180" s="352">
        <f>I180/$I$183</f>
        <v>3.141780562770044E-2</v>
      </c>
      <c r="M180" s="336"/>
      <c r="N180" s="336"/>
      <c r="O180" s="336"/>
      <c r="P180" s="336"/>
      <c r="Q180" s="338">
        <f t="shared" si="167"/>
        <v>2500000</v>
      </c>
      <c r="R180" s="338">
        <f>60000000*L180</f>
        <v>1885068.3376620265</v>
      </c>
      <c r="S180" s="353">
        <f>Q180+R180</f>
        <v>4385068.3376620263</v>
      </c>
      <c r="T180" s="354">
        <f>S180/I180</f>
        <v>6.4123854086009596E-2</v>
      </c>
      <c r="U180" s="355">
        <v>5000000</v>
      </c>
      <c r="V180" s="356">
        <f>(U180-S180)/S180</f>
        <v>0.14023308532195761</v>
      </c>
      <c r="W180" s="357">
        <f>U180/I180</f>
        <v>7.3116139987225728E-2</v>
      </c>
    </row>
    <row r="181" spans="1:27" x14ac:dyDescent="0.25">
      <c r="A181" s="324" t="s">
        <v>853</v>
      </c>
      <c r="B181" s="325"/>
      <c r="C181" s="325">
        <v>5</v>
      </c>
      <c r="D181" s="325"/>
      <c r="E181" s="325" t="s">
        <v>854</v>
      </c>
      <c r="F181" s="325" t="s">
        <v>855</v>
      </c>
      <c r="G181" s="326">
        <v>66064340</v>
      </c>
      <c r="H181" s="326">
        <v>2520538.9900000002</v>
      </c>
      <c r="I181" s="327">
        <f t="shared" si="163"/>
        <v>63543801.009999998</v>
      </c>
      <c r="J181" s="328">
        <f t="shared" si="164"/>
        <v>3.8152791505977356E-2</v>
      </c>
      <c r="K181" s="302">
        <f t="shared" si="165"/>
        <v>0.96184720849402261</v>
      </c>
      <c r="L181" s="303">
        <f t="shared" si="171"/>
        <v>2.9193911650864681E-2</v>
      </c>
      <c r="M181" s="325"/>
      <c r="N181" s="325"/>
      <c r="O181" s="325"/>
      <c r="P181" s="325"/>
      <c r="Q181" s="327">
        <f t="shared" si="167"/>
        <v>2500000</v>
      </c>
      <c r="R181" s="327">
        <f t="shared" si="168"/>
        <v>1751634.699051881</v>
      </c>
      <c r="S181" s="345">
        <f t="shared" si="169"/>
        <v>4251634.6990518812</v>
      </c>
      <c r="T181" s="346">
        <f>S181/I181</f>
        <v>6.6908724871255251E-2</v>
      </c>
      <c r="U181" s="347">
        <v>5000000</v>
      </c>
      <c r="V181" s="348">
        <f t="shared" si="174"/>
        <v>0.17601825037202867</v>
      </c>
      <c r="W181" s="349">
        <f t="shared" si="172"/>
        <v>7.8685881557717038E-2</v>
      </c>
    </row>
    <row r="182" spans="1:27" x14ac:dyDescent="0.25">
      <c r="A182" s="334" t="s">
        <v>858</v>
      </c>
      <c r="B182" s="325"/>
      <c r="C182" s="325">
        <v>7</v>
      </c>
      <c r="D182" s="325"/>
      <c r="E182" s="325" t="s">
        <v>854</v>
      </c>
      <c r="F182" s="325" t="s">
        <v>855</v>
      </c>
      <c r="G182" s="326">
        <v>63529700.420000002</v>
      </c>
      <c r="H182" s="326">
        <v>7716971</v>
      </c>
      <c r="I182" s="327">
        <f t="shared" si="163"/>
        <v>55812729.420000002</v>
      </c>
      <c r="J182" s="328">
        <f t="shared" si="164"/>
        <v>0.12147028789656615</v>
      </c>
      <c r="K182" s="302">
        <f t="shared" si="165"/>
        <v>0.87852971210343389</v>
      </c>
      <c r="L182" s="303">
        <f t="shared" si="171"/>
        <v>2.5642027479984647E-2</v>
      </c>
      <c r="M182" s="325"/>
      <c r="N182" s="325"/>
      <c r="O182" s="325"/>
      <c r="P182" s="325"/>
      <c r="Q182" s="327">
        <f t="shared" si="167"/>
        <v>2500000</v>
      </c>
      <c r="R182" s="327">
        <f t="shared" si="168"/>
        <v>1538521.6487990788</v>
      </c>
      <c r="S182" s="345">
        <f t="shared" si="169"/>
        <v>4038521.6487990785</v>
      </c>
      <c r="T182" s="346">
        <f>S182/I182</f>
        <v>7.2358433116727489E-2</v>
      </c>
      <c r="U182" s="347">
        <v>5000000</v>
      </c>
      <c r="V182" s="348">
        <f t="shared" si="174"/>
        <v>0.23807680998486982</v>
      </c>
      <c r="W182" s="349">
        <f t="shared" si="172"/>
        <v>8.9585298048661527E-2</v>
      </c>
    </row>
    <row r="183" spans="1:27" x14ac:dyDescent="0.25">
      <c r="I183" s="316">
        <f>SUM(I175:I182)</f>
        <v>2176611403.4299998</v>
      </c>
      <c r="L183" s="317"/>
      <c r="R183" s="292"/>
    </row>
  </sheetData>
  <mergeCells count="19">
    <mergeCell ref="A173:W173"/>
    <mergeCell ref="A104:W104"/>
    <mergeCell ref="A119:W119"/>
    <mergeCell ref="A131:W131"/>
    <mergeCell ref="A143:W144"/>
    <mergeCell ref="A146:W146"/>
    <mergeCell ref="A160:W160"/>
    <mergeCell ref="A91:W91"/>
    <mergeCell ref="A3:W4"/>
    <mergeCell ref="A6:W6"/>
    <mergeCell ref="A19:W19"/>
    <mergeCell ref="A33:W33"/>
    <mergeCell ref="A45:N45"/>
    <mergeCell ref="A57:N57"/>
    <mergeCell ref="A58:C58"/>
    <mergeCell ref="E58:I58"/>
    <mergeCell ref="J58:N58"/>
    <mergeCell ref="A72:W73"/>
    <mergeCell ref="A75:W75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B70BF-21E8-4824-ADEB-3046941984AF}">
  <dimension ref="A1:F32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19.28515625" style="180" customWidth="1"/>
    <col min="2" max="2" width="101.42578125" style="180" customWidth="1"/>
    <col min="3" max="3" width="19.7109375" style="180" customWidth="1"/>
    <col min="4" max="4" width="17.7109375" style="180" customWidth="1"/>
    <col min="5" max="5" width="15.28515625" style="180" customWidth="1"/>
    <col min="6" max="6" width="15.5703125" style="180" customWidth="1"/>
    <col min="7" max="16384" width="9.140625" style="180"/>
  </cols>
  <sheetData>
    <row r="1" spans="1:6" s="179" customFormat="1" x14ac:dyDescent="0.25">
      <c r="A1" s="179" t="s">
        <v>667</v>
      </c>
      <c r="B1" s="179" t="s">
        <v>775</v>
      </c>
      <c r="C1" s="179" t="s">
        <v>776</v>
      </c>
      <c r="D1" s="179" t="s">
        <v>777</v>
      </c>
      <c r="E1" s="179" t="s">
        <v>778</v>
      </c>
      <c r="F1" s="179" t="s">
        <v>925</v>
      </c>
    </row>
    <row r="2" spans="1:6" x14ac:dyDescent="0.25">
      <c r="A2" s="180" t="s">
        <v>150</v>
      </c>
      <c r="B2" s="446" t="s">
        <v>779</v>
      </c>
      <c r="C2" s="446">
        <v>611759986</v>
      </c>
      <c r="D2" s="446">
        <v>156691887</v>
      </c>
      <c r="E2" s="446">
        <v>25.6</v>
      </c>
      <c r="F2" s="180" t="s">
        <v>278</v>
      </c>
    </row>
    <row r="3" spans="1:6" x14ac:dyDescent="0.25">
      <c r="A3" s="180" t="s">
        <v>627</v>
      </c>
      <c r="B3" s="446" t="s">
        <v>780</v>
      </c>
      <c r="C3" s="446">
        <v>106286557</v>
      </c>
      <c r="D3" s="446">
        <v>41287615</v>
      </c>
      <c r="E3" s="446">
        <v>38.9</v>
      </c>
      <c r="F3" s="187" t="s">
        <v>278</v>
      </c>
    </row>
    <row r="4" spans="1:6" x14ac:dyDescent="0.25">
      <c r="A4" s="180" t="s">
        <v>173</v>
      </c>
      <c r="B4" s="446" t="s">
        <v>781</v>
      </c>
      <c r="C4" s="446">
        <v>298882369</v>
      </c>
      <c r="D4" s="446">
        <v>56286697</v>
      </c>
      <c r="E4" s="446">
        <v>18.8</v>
      </c>
      <c r="F4" s="187" t="s">
        <v>278</v>
      </c>
    </row>
    <row r="5" spans="1:6" x14ac:dyDescent="0.25">
      <c r="A5" s="180" t="s">
        <v>281</v>
      </c>
      <c r="B5" s="446" t="s">
        <v>782</v>
      </c>
      <c r="C5" s="446">
        <v>430700000</v>
      </c>
      <c r="D5" s="446">
        <v>180273530</v>
      </c>
      <c r="E5" s="446">
        <v>41.9</v>
      </c>
      <c r="F5" s="187" t="s">
        <v>278</v>
      </c>
    </row>
    <row r="6" spans="1:6" x14ac:dyDescent="0.25">
      <c r="A6" s="180" t="s">
        <v>174</v>
      </c>
      <c r="B6" s="446" t="s">
        <v>783</v>
      </c>
      <c r="C6" s="446">
        <v>476641195</v>
      </c>
      <c r="D6" s="446">
        <v>123051608</v>
      </c>
      <c r="E6" s="446">
        <v>25.8</v>
      </c>
      <c r="F6" s="187" t="s">
        <v>278</v>
      </c>
    </row>
    <row r="7" spans="1:6" x14ac:dyDescent="0.25">
      <c r="A7" s="180" t="s">
        <v>286</v>
      </c>
      <c r="B7" s="446" t="s">
        <v>784</v>
      </c>
      <c r="C7" s="446">
        <v>1653700000</v>
      </c>
      <c r="D7" s="446">
        <v>361753822</v>
      </c>
      <c r="E7" s="446">
        <v>21.9</v>
      </c>
      <c r="F7" s="187" t="s">
        <v>278</v>
      </c>
    </row>
    <row r="8" spans="1:6" x14ac:dyDescent="0.25">
      <c r="A8" s="180" t="s">
        <v>591</v>
      </c>
      <c r="B8" s="446" t="s">
        <v>785</v>
      </c>
      <c r="C8" s="446">
        <v>1025442203</v>
      </c>
      <c r="D8" s="446">
        <v>281751858</v>
      </c>
      <c r="E8" s="446">
        <v>27.5</v>
      </c>
      <c r="F8" s="187" t="s">
        <v>278</v>
      </c>
    </row>
    <row r="9" spans="1:6" x14ac:dyDescent="0.25">
      <c r="A9" s="180" t="s">
        <v>198</v>
      </c>
      <c r="B9" s="446" t="s">
        <v>786</v>
      </c>
      <c r="C9" s="446">
        <v>126207627</v>
      </c>
      <c r="D9" s="446">
        <v>20579542</v>
      </c>
      <c r="E9" s="446">
        <v>16.3</v>
      </c>
      <c r="F9" s="187" t="s">
        <v>278</v>
      </c>
    </row>
    <row r="10" spans="1:6" x14ac:dyDescent="0.25">
      <c r="A10" s="180" t="s">
        <v>553</v>
      </c>
      <c r="B10" s="446" t="s">
        <v>787</v>
      </c>
      <c r="C10" s="446">
        <v>701154139</v>
      </c>
      <c r="D10" s="446">
        <v>208254049</v>
      </c>
      <c r="E10" s="446">
        <v>29.7</v>
      </c>
      <c r="F10" s="187" t="s">
        <v>278</v>
      </c>
    </row>
    <row r="11" spans="1:6" x14ac:dyDescent="0.25">
      <c r="A11" s="180" t="s">
        <v>213</v>
      </c>
      <c r="B11" s="446" t="s">
        <v>788</v>
      </c>
      <c r="C11" s="446">
        <v>201624438</v>
      </c>
      <c r="D11" s="446">
        <v>57757542</v>
      </c>
      <c r="E11" s="446">
        <v>28.7</v>
      </c>
      <c r="F11" s="187" t="s">
        <v>278</v>
      </c>
    </row>
    <row r="12" spans="1:6" x14ac:dyDescent="0.25">
      <c r="B12" s="446" t="s">
        <v>789</v>
      </c>
      <c r="C12" s="446">
        <v>32438095</v>
      </c>
      <c r="D12" s="446">
        <v>8742001</v>
      </c>
      <c r="E12" s="446">
        <v>27</v>
      </c>
      <c r="F12" s="187" t="s">
        <v>278</v>
      </c>
    </row>
    <row r="13" spans="1:6" x14ac:dyDescent="0.25">
      <c r="A13" s="180" t="s">
        <v>507</v>
      </c>
      <c r="B13" s="446" t="s">
        <v>790</v>
      </c>
      <c r="C13" s="446">
        <v>296499705</v>
      </c>
      <c r="D13" s="446">
        <v>75771322</v>
      </c>
      <c r="E13" s="446">
        <v>25.6</v>
      </c>
      <c r="F13" s="187" t="s">
        <v>278</v>
      </c>
    </row>
    <row r="14" spans="1:6" x14ac:dyDescent="0.25">
      <c r="B14" s="446" t="s">
        <v>791</v>
      </c>
      <c r="C14" s="446">
        <v>440852044</v>
      </c>
      <c r="D14" s="446">
        <v>174589612</v>
      </c>
      <c r="E14" s="446">
        <v>39.6</v>
      </c>
      <c r="F14" s="187" t="s">
        <v>278</v>
      </c>
    </row>
    <row r="15" spans="1:6" x14ac:dyDescent="0.25">
      <c r="A15" s="180" t="s">
        <v>490</v>
      </c>
      <c r="B15" s="446" t="s">
        <v>792</v>
      </c>
      <c r="C15" s="446">
        <v>202200000</v>
      </c>
      <c r="D15" s="446">
        <v>99389602</v>
      </c>
      <c r="E15" s="446">
        <v>49.2</v>
      </c>
      <c r="F15" s="187" t="s">
        <v>278</v>
      </c>
    </row>
    <row r="16" spans="1:6" x14ac:dyDescent="0.25">
      <c r="A16" s="180" t="s">
        <v>231</v>
      </c>
      <c r="B16" s="446" t="s">
        <v>793</v>
      </c>
      <c r="C16" s="446">
        <v>383101817</v>
      </c>
      <c r="D16" s="446">
        <v>116417515</v>
      </c>
      <c r="E16" s="446">
        <v>30.4</v>
      </c>
      <c r="F16" s="187" t="s">
        <v>278</v>
      </c>
    </row>
    <row r="17" spans="1:6" x14ac:dyDescent="0.25">
      <c r="A17" s="180" t="s">
        <v>479</v>
      </c>
      <c r="B17" s="446" t="s">
        <v>794</v>
      </c>
      <c r="C17" s="446">
        <v>847703581</v>
      </c>
      <c r="D17" s="446">
        <v>276424049</v>
      </c>
      <c r="E17" s="446">
        <v>32.6</v>
      </c>
      <c r="F17" s="187" t="s">
        <v>278</v>
      </c>
    </row>
    <row r="18" spans="1:6" x14ac:dyDescent="0.25">
      <c r="A18" s="180" t="s">
        <v>287</v>
      </c>
      <c r="B18" s="446" t="s">
        <v>795</v>
      </c>
      <c r="C18" s="446">
        <v>350589271</v>
      </c>
      <c r="D18" s="446">
        <v>110502556</v>
      </c>
      <c r="E18" s="446">
        <v>31.5</v>
      </c>
      <c r="F18" s="187" t="s">
        <v>278</v>
      </c>
    </row>
    <row r="19" spans="1:6" x14ac:dyDescent="0.25">
      <c r="B19" s="446" t="s">
        <v>796</v>
      </c>
      <c r="C19" s="446">
        <v>737611378</v>
      </c>
      <c r="D19" s="446">
        <v>169789642</v>
      </c>
      <c r="E19" s="446">
        <v>23</v>
      </c>
      <c r="F19" s="187" t="s">
        <v>922</v>
      </c>
    </row>
    <row r="20" spans="1:6" x14ac:dyDescent="0.25">
      <c r="A20" s="180" t="s">
        <v>253</v>
      </c>
      <c r="B20" s="446" t="s">
        <v>797</v>
      </c>
      <c r="C20" s="446">
        <v>1077453103</v>
      </c>
      <c r="D20" s="446">
        <v>408089120</v>
      </c>
      <c r="E20" s="446">
        <v>37.9</v>
      </c>
      <c r="F20" s="187" t="s">
        <v>278</v>
      </c>
    </row>
    <row r="21" spans="1:6" x14ac:dyDescent="0.25">
      <c r="A21" s="180" t="s">
        <v>435</v>
      </c>
      <c r="B21" s="446" t="s">
        <v>798</v>
      </c>
      <c r="C21" s="446">
        <v>1507421344</v>
      </c>
      <c r="D21" s="446">
        <v>577819578</v>
      </c>
      <c r="E21" s="446">
        <v>38.299999999999997</v>
      </c>
      <c r="F21" s="187" t="s">
        <v>278</v>
      </c>
    </row>
    <row r="22" spans="1:6" x14ac:dyDescent="0.25">
      <c r="A22" s="180" t="s">
        <v>256</v>
      </c>
      <c r="B22" s="446" t="s">
        <v>799</v>
      </c>
      <c r="C22" s="446">
        <v>1149289490</v>
      </c>
      <c r="D22" s="446">
        <v>330921328</v>
      </c>
      <c r="E22" s="446">
        <v>28.8</v>
      </c>
      <c r="F22" s="187" t="s">
        <v>278</v>
      </c>
    </row>
    <row r="23" spans="1:6" x14ac:dyDescent="0.25">
      <c r="A23" s="180" t="s">
        <v>419</v>
      </c>
      <c r="B23" s="446" t="s">
        <v>800</v>
      </c>
      <c r="C23" s="446">
        <v>3317090198</v>
      </c>
      <c r="D23" s="446">
        <v>749175148</v>
      </c>
      <c r="E23" s="446">
        <v>22.6</v>
      </c>
      <c r="F23" s="187" t="s">
        <v>278</v>
      </c>
    </row>
    <row r="24" spans="1:6" x14ac:dyDescent="0.25">
      <c r="B24" s="446" t="s">
        <v>801</v>
      </c>
      <c r="C24" s="446">
        <v>5509595294</v>
      </c>
      <c r="D24" s="446">
        <v>882146637</v>
      </c>
      <c r="E24" s="446">
        <v>16</v>
      </c>
      <c r="F24" s="187" t="s">
        <v>854</v>
      </c>
    </row>
    <row r="25" spans="1:6" x14ac:dyDescent="0.25">
      <c r="A25" s="180" t="s">
        <v>269</v>
      </c>
      <c r="B25" s="446" t="s">
        <v>802</v>
      </c>
      <c r="C25" s="446">
        <v>161733655</v>
      </c>
      <c r="D25" s="446">
        <v>37674050</v>
      </c>
      <c r="E25" s="446">
        <v>23.3</v>
      </c>
      <c r="F25" s="187" t="s">
        <v>278</v>
      </c>
    </row>
    <row r="26" spans="1:6" x14ac:dyDescent="0.25">
      <c r="A26" s="180" t="s">
        <v>275</v>
      </c>
      <c r="B26" s="446" t="s">
        <v>803</v>
      </c>
      <c r="C26" s="446">
        <v>4192680354</v>
      </c>
      <c r="D26" s="446">
        <v>1177317412</v>
      </c>
      <c r="E26" s="446">
        <v>28.1</v>
      </c>
      <c r="F26" s="187" t="s">
        <v>278</v>
      </c>
    </row>
    <row r="27" spans="1:6" x14ac:dyDescent="0.25">
      <c r="B27" s="446" t="s">
        <v>804</v>
      </c>
      <c r="C27" s="446">
        <v>293932789</v>
      </c>
      <c r="D27" s="446">
        <v>128911019</v>
      </c>
      <c r="E27" s="446">
        <v>43.9</v>
      </c>
      <c r="F27" s="187" t="s">
        <v>278</v>
      </c>
    </row>
    <row r="28" spans="1:6" s="183" customFormat="1" x14ac:dyDescent="0.25">
      <c r="A28" s="182" t="s">
        <v>160</v>
      </c>
      <c r="B28" s="447" t="s">
        <v>805</v>
      </c>
      <c r="C28" s="447">
        <v>920461273</v>
      </c>
      <c r="D28" s="447">
        <v>301699408</v>
      </c>
      <c r="E28" s="447">
        <v>32.799999999999997</v>
      </c>
      <c r="F28" s="183" t="s">
        <v>923</v>
      </c>
    </row>
    <row r="29" spans="1:6" s="183" customFormat="1" x14ac:dyDescent="0.25">
      <c r="A29" s="182" t="s">
        <v>629</v>
      </c>
      <c r="B29" s="447" t="s">
        <v>806</v>
      </c>
      <c r="C29" s="448">
        <v>188000000</v>
      </c>
      <c r="D29" s="447">
        <v>44556210</v>
      </c>
      <c r="E29" s="449">
        <f>D29/C29%</f>
        <v>23.700111702127661</v>
      </c>
      <c r="F29" s="183" t="s">
        <v>923</v>
      </c>
    </row>
    <row r="30" spans="1:6" s="183" customFormat="1" x14ac:dyDescent="0.25">
      <c r="A30" s="183" t="s">
        <v>676</v>
      </c>
      <c r="B30" s="447" t="s">
        <v>807</v>
      </c>
      <c r="C30" s="447">
        <v>120345890</v>
      </c>
      <c r="D30" s="447">
        <v>19658626</v>
      </c>
      <c r="E30" s="447">
        <v>16.3</v>
      </c>
      <c r="F30" s="183" t="s">
        <v>923</v>
      </c>
    </row>
    <row r="31" spans="1:6" s="183" customFormat="1" x14ac:dyDescent="0.25">
      <c r="B31" s="447" t="s">
        <v>808</v>
      </c>
      <c r="C31" s="447">
        <v>25000000</v>
      </c>
      <c r="D31" s="447">
        <v>4167556</v>
      </c>
      <c r="E31" s="447">
        <v>16.7</v>
      </c>
      <c r="F31" s="183" t="s">
        <v>923</v>
      </c>
    </row>
    <row r="32" spans="1:6" s="183" customFormat="1" x14ac:dyDescent="0.25">
      <c r="A32" s="182" t="s">
        <v>233</v>
      </c>
      <c r="B32" s="447" t="s">
        <v>809</v>
      </c>
      <c r="C32" s="447">
        <v>201961132</v>
      </c>
      <c r="D32" s="447">
        <v>26277674</v>
      </c>
      <c r="E32" s="447">
        <v>13</v>
      </c>
      <c r="F32" s="183" t="s">
        <v>923</v>
      </c>
    </row>
  </sheetData>
  <sheetProtection formatCells="0" formatColumns="0" formatRows="0" insertColumns="0" insertRows="0" insertHyperlinks="0" deleteColumns="0" deleteRows="0" sort="0" autoFilter="0" pivotTables="0"/>
  <autoFilter ref="A1:F1" xr:uid="{2404986D-0E0B-4E1B-9749-48DB9927AA20}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D7BD-6861-4C31-B435-C440880F770C}">
  <dimension ref="A1:AG198"/>
  <sheetViews>
    <sheetView topLeftCell="B1" workbookViewId="0">
      <selection activeCell="AF4" sqref="AF4"/>
    </sheetView>
  </sheetViews>
  <sheetFormatPr defaultRowHeight="15" x14ac:dyDescent="0.25"/>
  <cols>
    <col min="1" max="1" width="9.140625" style="104"/>
    <col min="2" max="32" width="7.85546875" style="104" customWidth="1"/>
    <col min="33" max="33" width="9.28515625" style="104" bestFit="1" customWidth="1"/>
  </cols>
  <sheetData>
    <row r="1" spans="1:33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ht="102.75" thickBot="1" x14ac:dyDescent="0.3">
      <c r="A2" s="89" t="s">
        <v>328</v>
      </c>
      <c r="B2" s="90" t="s">
        <v>329</v>
      </c>
      <c r="C2" s="90" t="s">
        <v>330</v>
      </c>
      <c r="D2" s="90" t="s">
        <v>331</v>
      </c>
      <c r="E2" s="90" t="s">
        <v>332</v>
      </c>
      <c r="F2" s="90" t="s">
        <v>333</v>
      </c>
      <c r="G2" s="91" t="s">
        <v>334</v>
      </c>
      <c r="H2" s="90" t="s">
        <v>335</v>
      </c>
      <c r="I2" s="90" t="s">
        <v>336</v>
      </c>
      <c r="J2" s="91" t="s">
        <v>337</v>
      </c>
      <c r="K2" s="92" t="s">
        <v>338</v>
      </c>
      <c r="L2" s="93" t="s">
        <v>339</v>
      </c>
      <c r="M2" s="93" t="s">
        <v>340</v>
      </c>
      <c r="N2" s="93" t="s">
        <v>341</v>
      </c>
      <c r="O2" s="94" t="s">
        <v>342</v>
      </c>
      <c r="P2" s="93" t="s">
        <v>343</v>
      </c>
      <c r="Q2" s="95" t="s">
        <v>344</v>
      </c>
      <c r="R2" s="95" t="s">
        <v>345</v>
      </c>
      <c r="S2" s="95" t="s">
        <v>346</v>
      </c>
      <c r="T2" s="95" t="s">
        <v>347</v>
      </c>
      <c r="U2" s="96" t="s">
        <v>348</v>
      </c>
      <c r="V2" s="94" t="s">
        <v>349</v>
      </c>
      <c r="W2" s="97" t="s">
        <v>350</v>
      </c>
      <c r="X2" s="98" t="s">
        <v>351</v>
      </c>
      <c r="Y2" s="98" t="s">
        <v>352</v>
      </c>
      <c r="Z2" s="99" t="s">
        <v>353</v>
      </c>
      <c r="AA2" s="98" t="s">
        <v>354</v>
      </c>
      <c r="AB2" s="98" t="s">
        <v>355</v>
      </c>
      <c r="AC2" s="98" t="s">
        <v>356</v>
      </c>
      <c r="AD2" s="99" t="s">
        <v>357</v>
      </c>
      <c r="AE2" s="100" t="s">
        <v>358</v>
      </c>
      <c r="AF2" s="101" t="s">
        <v>359</v>
      </c>
      <c r="AG2" s="105" t="s">
        <v>362</v>
      </c>
    </row>
    <row r="3" spans="1:33" ht="16.5" thickTop="1" thickBot="1" x14ac:dyDescent="0.3">
      <c r="A3" s="102" t="s">
        <v>360</v>
      </c>
      <c r="B3" s="103" t="s">
        <v>361</v>
      </c>
      <c r="C3" s="103" t="s">
        <v>361</v>
      </c>
      <c r="D3" s="103" t="s">
        <v>361</v>
      </c>
      <c r="E3" s="103" t="s">
        <v>361</v>
      </c>
      <c r="F3" s="103" t="s">
        <v>361</v>
      </c>
      <c r="G3" s="103" t="s">
        <v>361</v>
      </c>
      <c r="H3" s="103" t="s">
        <v>361</v>
      </c>
      <c r="I3" s="103" t="s">
        <v>361</v>
      </c>
      <c r="J3" s="103" t="s">
        <v>361</v>
      </c>
      <c r="K3" s="103" t="s">
        <v>361</v>
      </c>
      <c r="L3" s="103" t="s">
        <v>361</v>
      </c>
      <c r="M3" s="103" t="s">
        <v>361</v>
      </c>
      <c r="N3" s="103" t="s">
        <v>361</v>
      </c>
      <c r="O3" s="103" t="s">
        <v>361</v>
      </c>
      <c r="P3" s="103" t="s">
        <v>361</v>
      </c>
      <c r="Q3" s="103" t="s">
        <v>361</v>
      </c>
      <c r="R3" s="103" t="s">
        <v>361</v>
      </c>
      <c r="S3" s="103" t="s">
        <v>361</v>
      </c>
      <c r="T3" s="103" t="s">
        <v>361</v>
      </c>
      <c r="U3" s="103" t="s">
        <v>361</v>
      </c>
      <c r="V3" s="103" t="s">
        <v>361</v>
      </c>
      <c r="W3" s="103" t="s">
        <v>361</v>
      </c>
      <c r="X3" s="103" t="s">
        <v>361</v>
      </c>
      <c r="Y3" s="103" t="s">
        <v>361</v>
      </c>
      <c r="Z3" s="103" t="s">
        <v>361</v>
      </c>
      <c r="AA3" s="103" t="s">
        <v>361</v>
      </c>
      <c r="AB3" s="103" t="s">
        <v>361</v>
      </c>
      <c r="AC3" s="103" t="s">
        <v>361</v>
      </c>
      <c r="AD3" s="103" t="s">
        <v>361</v>
      </c>
      <c r="AE3" s="103" t="s">
        <v>361</v>
      </c>
      <c r="AF3" s="103" t="s">
        <v>361</v>
      </c>
      <c r="AG3" s="103" t="s">
        <v>363</v>
      </c>
    </row>
    <row r="4" spans="1:33" ht="15.75" thickTop="1" x14ac:dyDescent="0.25">
      <c r="A4" s="76" t="str">
        <f>'[2]Indicator Data'!B6</f>
        <v>AFG</v>
      </c>
      <c r="B4" s="77">
        <f>'[2]Hazard &amp; Exposure'!AO3</f>
        <v>9.1999999999999993</v>
      </c>
      <c r="C4" s="78">
        <f>'[2]Hazard &amp; Exposure'!AP3</f>
        <v>7.2</v>
      </c>
      <c r="D4" s="78">
        <f>'[2]Hazard &amp; Exposure'!AQ3</f>
        <v>0</v>
      </c>
      <c r="E4" s="78">
        <f>'[2]Hazard &amp; Exposure'!AR3</f>
        <v>0</v>
      </c>
      <c r="F4" s="78">
        <f>'[2]Hazard &amp; Exposure'!AU3</f>
        <v>7.6</v>
      </c>
      <c r="G4" s="79">
        <f>'[2]Hazard &amp; Exposure'!AV3</f>
        <v>6.1</v>
      </c>
      <c r="H4" s="78">
        <f>'[2]Hazard &amp; Exposure'!AY3</f>
        <v>10</v>
      </c>
      <c r="I4" s="78">
        <f>'[2]Hazard &amp; Exposure'!BB3</f>
        <v>10</v>
      </c>
      <c r="J4" s="79">
        <f>'[2]Hazard &amp; Exposure'!BC3</f>
        <v>10</v>
      </c>
      <c r="K4" s="80">
        <f t="shared" ref="K4:K67" si="0">ROUND((10-GEOMEAN(((10-G4)/10*9+1),((10-J4)/10*9+1)))/9*10,1)</f>
        <v>8.8000000000000007</v>
      </c>
      <c r="L4" s="81">
        <f>[2]Vulnerability!E3</f>
        <v>8.1999999999999993</v>
      </c>
      <c r="M4" s="82">
        <f>[2]Vulnerability!H3</f>
        <v>4.7</v>
      </c>
      <c r="N4" s="82">
        <f>[2]Vulnerability!M3</f>
        <v>7</v>
      </c>
      <c r="O4" s="79">
        <f>[2]Vulnerability!N3</f>
        <v>7</v>
      </c>
      <c r="P4" s="82">
        <f>[2]Vulnerability!S3</f>
        <v>9.6</v>
      </c>
      <c r="Q4" s="83">
        <f>[2]Vulnerability!W3</f>
        <v>1.2</v>
      </c>
      <c r="R4" s="83">
        <f>[2]Vulnerability!Z3</f>
        <v>5.2</v>
      </c>
      <c r="S4" s="83">
        <f>[2]Vulnerability!AC3</f>
        <v>6.2</v>
      </c>
      <c r="T4" s="83">
        <f>[2]Vulnerability!AI3</f>
        <v>6.4</v>
      </c>
      <c r="U4" s="82">
        <f>[2]Vulnerability!AJ3</f>
        <v>5</v>
      </c>
      <c r="V4" s="79">
        <f>[2]Vulnerability!AK3</f>
        <v>8.1</v>
      </c>
      <c r="W4" s="80">
        <f t="shared" ref="W4:W67" si="1">ROUND((10-GEOMEAN(((10-O4)/10*9+1),((10-V4)/10*9+1)))/9*10,1)</f>
        <v>7.6</v>
      </c>
      <c r="X4" s="84">
        <f>'[2]Lack of Coping Capacity'!D3</f>
        <v>6.3</v>
      </c>
      <c r="Y4" s="85">
        <f>'[2]Lack of Coping Capacity'!G3</f>
        <v>8.1</v>
      </c>
      <c r="Z4" s="79">
        <f>'[2]Lack of Coping Capacity'!H3</f>
        <v>7.2</v>
      </c>
      <c r="AA4" s="85">
        <f>'[2]Lack of Coping Capacity'!M3</f>
        <v>6.7</v>
      </c>
      <c r="AB4" s="85">
        <f>'[2]Lack of Coping Capacity'!R3</f>
        <v>8.5</v>
      </c>
      <c r="AC4" s="85">
        <f>'[2]Lack of Coping Capacity'!W3</f>
        <v>8.1999999999999993</v>
      </c>
      <c r="AD4" s="79">
        <f>'[2]Lack of Coping Capacity'!X3</f>
        <v>7.8</v>
      </c>
      <c r="AE4" s="80">
        <f t="shared" ref="AE4:AE67" si="2">ROUND((10-GEOMEAN(((10-Z4)/10*9+1),((10-AD4)/10*9+1)))/9*10,1)</f>
        <v>7.5</v>
      </c>
      <c r="AF4" s="86">
        <f t="shared" ref="AF4:AF35" si="3">ROUND(K4^(1/3)*W4^(1/3)*AE4^(1/3),1)</f>
        <v>7.9</v>
      </c>
      <c r="AG4" s="106" t="str">
        <f>IF(AF4&gt;=6.5,"Very High",IF(AF4&gt;=5,"High",IF(AF4&gt;=3.5,"Medium",IF(AF4&gt;=2,"Low","Very Low"))))</f>
        <v>Very High</v>
      </c>
    </row>
    <row r="5" spans="1:33" x14ac:dyDescent="0.25">
      <c r="A5" s="76" t="str">
        <f>'[2]Indicator Data'!B7</f>
        <v>ALB</v>
      </c>
      <c r="B5" s="87">
        <f>'[2]Hazard &amp; Exposure'!AO4</f>
        <v>6.2</v>
      </c>
      <c r="C5" s="78">
        <f>'[2]Hazard &amp; Exposure'!AP4</f>
        <v>4.7</v>
      </c>
      <c r="D5" s="78">
        <f>'[2]Hazard &amp; Exposure'!AQ4</f>
        <v>7.8</v>
      </c>
      <c r="E5" s="78">
        <f>'[2]Hazard &amp; Exposure'!AR4</f>
        <v>0</v>
      </c>
      <c r="F5" s="78">
        <f>'[2]Hazard &amp; Exposure'!AU4</f>
        <v>6.8</v>
      </c>
      <c r="G5" s="79">
        <f>'[2]Hazard &amp; Exposure'!AV4</f>
        <v>5.6</v>
      </c>
      <c r="H5" s="78">
        <f>'[2]Hazard &amp; Exposure'!AY4</f>
        <v>0.1</v>
      </c>
      <c r="I5" s="78">
        <f>'[2]Hazard &amp; Exposure'!BB4</f>
        <v>0</v>
      </c>
      <c r="J5" s="79">
        <f>'[2]Hazard &amp; Exposure'!BC4</f>
        <v>0.1</v>
      </c>
      <c r="K5" s="80">
        <f t="shared" si="0"/>
        <v>3.3</v>
      </c>
      <c r="L5" s="81">
        <f>[2]Vulnerability!E4</f>
        <v>2.5</v>
      </c>
      <c r="M5" s="82">
        <f>[2]Vulnerability!H4</f>
        <v>2.1</v>
      </c>
      <c r="N5" s="82">
        <f>[2]Vulnerability!M4</f>
        <v>1.2</v>
      </c>
      <c r="O5" s="79">
        <f>[2]Vulnerability!N4</f>
        <v>2.1</v>
      </c>
      <c r="P5" s="82">
        <f>[2]Vulnerability!S4</f>
        <v>0</v>
      </c>
      <c r="Q5" s="83">
        <f>[2]Vulnerability!W4</f>
        <v>0.3</v>
      </c>
      <c r="R5" s="83">
        <f>[2]Vulnerability!Z4</f>
        <v>1.1000000000000001</v>
      </c>
      <c r="S5" s="83">
        <f>[2]Vulnerability!AC4</f>
        <v>0.4</v>
      </c>
      <c r="T5" s="83">
        <f>[2]Vulnerability!AI4</f>
        <v>2.8</v>
      </c>
      <c r="U5" s="82">
        <f>[2]Vulnerability!AJ4</f>
        <v>1.2</v>
      </c>
      <c r="V5" s="79">
        <f>[2]Vulnerability!AK4</f>
        <v>0.6</v>
      </c>
      <c r="W5" s="80">
        <f t="shared" si="1"/>
        <v>1.4</v>
      </c>
      <c r="X5" s="88" t="str">
        <f>'[2]Lack of Coping Capacity'!D4</f>
        <v>x</v>
      </c>
      <c r="Y5" s="85">
        <f>'[2]Lack of Coping Capacity'!G4</f>
        <v>5.6</v>
      </c>
      <c r="Z5" s="79">
        <f>'[2]Lack of Coping Capacity'!H4</f>
        <v>5.6</v>
      </c>
      <c r="AA5" s="85">
        <f>'[2]Lack of Coping Capacity'!M4</f>
        <v>2.2000000000000002</v>
      </c>
      <c r="AB5" s="85">
        <f>'[2]Lack of Coping Capacity'!R4</f>
        <v>1.6</v>
      </c>
      <c r="AC5" s="85">
        <f>'[2]Lack of Coping Capacity'!W4</f>
        <v>3.9</v>
      </c>
      <c r="AD5" s="79">
        <f>'[2]Lack of Coping Capacity'!X4</f>
        <v>2.6</v>
      </c>
      <c r="AE5" s="80">
        <f t="shared" si="2"/>
        <v>4.3</v>
      </c>
      <c r="AF5" s="86">
        <f t="shared" si="3"/>
        <v>2.7</v>
      </c>
      <c r="AG5" s="106" t="str">
        <f t="shared" ref="AG5:AG68" si="4">IF(AF5&gt;=6.5,"Very High",IF(AF5&gt;=5,"High",IF(AF5&gt;=3.5,"Medium",IF(AF5&gt;=2,"Low","Very Low"))))</f>
        <v>Low</v>
      </c>
    </row>
    <row r="6" spans="1:33" x14ac:dyDescent="0.25">
      <c r="A6" s="76" t="str">
        <f>'[2]Indicator Data'!B8</f>
        <v>DZA</v>
      </c>
      <c r="B6" s="87">
        <f>'[2]Hazard &amp; Exposure'!AO5</f>
        <v>5.5</v>
      </c>
      <c r="C6" s="78">
        <f>'[2]Hazard &amp; Exposure'!AP5</f>
        <v>5.2</v>
      </c>
      <c r="D6" s="78">
        <f>'[2]Hazard &amp; Exposure'!AQ5</f>
        <v>4.5999999999999996</v>
      </c>
      <c r="E6" s="78">
        <f>'[2]Hazard &amp; Exposure'!AR5</f>
        <v>0</v>
      </c>
      <c r="F6" s="78">
        <f>'[2]Hazard &amp; Exposure'!AU5</f>
        <v>4.0999999999999996</v>
      </c>
      <c r="G6" s="79">
        <f>'[2]Hazard &amp; Exposure'!AV5</f>
        <v>4.0999999999999996</v>
      </c>
      <c r="H6" s="78">
        <f>'[2]Hazard &amp; Exposure'!AY5</f>
        <v>7.4</v>
      </c>
      <c r="I6" s="78">
        <f>'[2]Hazard &amp; Exposure'!BB5</f>
        <v>0</v>
      </c>
      <c r="J6" s="79">
        <f>'[2]Hazard &amp; Exposure'!BC5</f>
        <v>5.2</v>
      </c>
      <c r="K6" s="80">
        <f t="shared" si="0"/>
        <v>4.7</v>
      </c>
      <c r="L6" s="81">
        <f>[2]Vulnerability!E5</f>
        <v>3</v>
      </c>
      <c r="M6" s="82">
        <f>[2]Vulnerability!H5</f>
        <v>5.9</v>
      </c>
      <c r="N6" s="82">
        <f>[2]Vulnerability!M5</f>
        <v>0.1</v>
      </c>
      <c r="O6" s="79">
        <f>[2]Vulnerability!N5</f>
        <v>3</v>
      </c>
      <c r="P6" s="82">
        <f>[2]Vulnerability!S5</f>
        <v>6.1</v>
      </c>
      <c r="Q6" s="83">
        <f>[2]Vulnerability!W5</f>
        <v>0.5</v>
      </c>
      <c r="R6" s="83">
        <f>[2]Vulnerability!Z5</f>
        <v>1.3</v>
      </c>
      <c r="S6" s="83">
        <f>[2]Vulnerability!AC5</f>
        <v>0.2</v>
      </c>
      <c r="T6" s="83">
        <f>[2]Vulnerability!AI5</f>
        <v>1.7</v>
      </c>
      <c r="U6" s="82">
        <f>[2]Vulnerability!AJ5</f>
        <v>0.9</v>
      </c>
      <c r="V6" s="79">
        <f>[2]Vulnerability!AK5</f>
        <v>4</v>
      </c>
      <c r="W6" s="80">
        <f t="shared" si="1"/>
        <v>3.5</v>
      </c>
      <c r="X6" s="88">
        <f>'[2]Lack of Coping Capacity'!D5</f>
        <v>3.5</v>
      </c>
      <c r="Y6" s="85">
        <f>'[2]Lack of Coping Capacity'!G5</f>
        <v>6.4</v>
      </c>
      <c r="Z6" s="79">
        <f>'[2]Lack of Coping Capacity'!H5</f>
        <v>5</v>
      </c>
      <c r="AA6" s="85">
        <f>'[2]Lack of Coping Capacity'!M5</f>
        <v>3.5</v>
      </c>
      <c r="AB6" s="85">
        <f>'[2]Lack of Coping Capacity'!R5</f>
        <v>4.8</v>
      </c>
      <c r="AC6" s="85">
        <f>'[2]Lack of Coping Capacity'!W5</f>
        <v>4.5</v>
      </c>
      <c r="AD6" s="79">
        <f>'[2]Lack of Coping Capacity'!X5</f>
        <v>4.3</v>
      </c>
      <c r="AE6" s="80">
        <f t="shared" si="2"/>
        <v>4.7</v>
      </c>
      <c r="AF6" s="86">
        <f t="shared" si="3"/>
        <v>4.3</v>
      </c>
      <c r="AG6" s="106" t="str">
        <f t="shared" si="4"/>
        <v>Medium</v>
      </c>
    </row>
    <row r="7" spans="1:33" x14ac:dyDescent="0.25">
      <c r="A7" s="76" t="str">
        <f>'[2]Indicator Data'!B9</f>
        <v>AGO</v>
      </c>
      <c r="B7" s="87">
        <f>'[2]Hazard &amp; Exposure'!AO6</f>
        <v>0.1</v>
      </c>
      <c r="C7" s="78">
        <f>'[2]Hazard &amp; Exposure'!AP6</f>
        <v>5.0999999999999996</v>
      </c>
      <c r="D7" s="78">
        <f>'[2]Hazard &amp; Exposure'!AQ6</f>
        <v>0</v>
      </c>
      <c r="E7" s="78">
        <f>'[2]Hazard &amp; Exposure'!AR6</f>
        <v>0</v>
      </c>
      <c r="F7" s="78">
        <f>'[2]Hazard &amp; Exposure'!AU6</f>
        <v>4</v>
      </c>
      <c r="G7" s="79">
        <f>'[2]Hazard &amp; Exposure'!AV6</f>
        <v>2.1</v>
      </c>
      <c r="H7" s="78">
        <f>'[2]Hazard &amp; Exposure'!AY6</f>
        <v>6.6</v>
      </c>
      <c r="I7" s="78">
        <f>'[2]Hazard &amp; Exposure'!BB6</f>
        <v>0</v>
      </c>
      <c r="J7" s="79">
        <f>'[2]Hazard &amp; Exposure'!BC6</f>
        <v>4.5999999999999996</v>
      </c>
      <c r="K7" s="80">
        <f t="shared" si="0"/>
        <v>3.5</v>
      </c>
      <c r="L7" s="81">
        <f>[2]Vulnerability!E6</f>
        <v>7.8</v>
      </c>
      <c r="M7" s="82">
        <f>[2]Vulnerability!H6</f>
        <v>4.4000000000000004</v>
      </c>
      <c r="N7" s="82">
        <f>[2]Vulnerability!M6</f>
        <v>0.1</v>
      </c>
      <c r="O7" s="79">
        <f>[2]Vulnerability!N6</f>
        <v>5</v>
      </c>
      <c r="P7" s="82">
        <f>[2]Vulnerability!S6</f>
        <v>4.4000000000000004</v>
      </c>
      <c r="Q7" s="83">
        <f>[2]Vulnerability!W6</f>
        <v>6.2</v>
      </c>
      <c r="R7" s="83">
        <f>[2]Vulnerability!Z6</f>
        <v>5.2</v>
      </c>
      <c r="S7" s="83">
        <f>[2]Vulnerability!AC6</f>
        <v>2.5</v>
      </c>
      <c r="T7" s="83">
        <f>[2]Vulnerability!AI6</f>
        <v>4.5999999999999996</v>
      </c>
      <c r="U7" s="82">
        <f>[2]Vulnerability!AJ6</f>
        <v>4.8</v>
      </c>
      <c r="V7" s="79">
        <f>[2]Vulnerability!AK6</f>
        <v>4.5999999999999996</v>
      </c>
      <c r="W7" s="80">
        <f t="shared" si="1"/>
        <v>4.8</v>
      </c>
      <c r="X7" s="88">
        <f>'[2]Lack of Coping Capacity'!D6</f>
        <v>5.3</v>
      </c>
      <c r="Y7" s="85">
        <f>'[2]Lack of Coping Capacity'!G6</f>
        <v>7.6</v>
      </c>
      <c r="Z7" s="79">
        <f>'[2]Lack of Coping Capacity'!H6</f>
        <v>6.5</v>
      </c>
      <c r="AA7" s="85">
        <f>'[2]Lack of Coping Capacity'!M6</f>
        <v>6.9</v>
      </c>
      <c r="AB7" s="85">
        <f>'[2]Lack of Coping Capacity'!R6</f>
        <v>8.4</v>
      </c>
      <c r="AC7" s="85">
        <f>'[2]Lack of Coping Capacity'!W6</f>
        <v>8.6</v>
      </c>
      <c r="AD7" s="79">
        <f>'[2]Lack of Coping Capacity'!X6</f>
        <v>8</v>
      </c>
      <c r="AE7" s="80">
        <f t="shared" si="2"/>
        <v>7.3</v>
      </c>
      <c r="AF7" s="86">
        <f t="shared" si="3"/>
        <v>5</v>
      </c>
      <c r="AG7" s="106" t="str">
        <f t="shared" si="4"/>
        <v>High</v>
      </c>
    </row>
    <row r="8" spans="1:33" x14ac:dyDescent="0.25">
      <c r="A8" s="76" t="str">
        <f>'[2]Indicator Data'!B10</f>
        <v>ATG</v>
      </c>
      <c r="B8" s="87">
        <f>'[2]Hazard &amp; Exposure'!AO7</f>
        <v>1.1000000000000001</v>
      </c>
      <c r="C8" s="78">
        <f>'[2]Hazard &amp; Exposure'!AP7</f>
        <v>0.1</v>
      </c>
      <c r="D8" s="78">
        <f>'[2]Hazard &amp; Exposure'!AQ7</f>
        <v>0</v>
      </c>
      <c r="E8" s="78">
        <f>'[2]Hazard &amp; Exposure'!AR7</f>
        <v>8.4</v>
      </c>
      <c r="F8" s="78">
        <f>'[2]Hazard &amp; Exposure'!AU7</f>
        <v>0</v>
      </c>
      <c r="G8" s="79">
        <f>'[2]Hazard &amp; Exposure'!AV7</f>
        <v>2.9</v>
      </c>
      <c r="H8" s="78">
        <f>'[2]Hazard &amp; Exposure'!AY7</f>
        <v>0</v>
      </c>
      <c r="I8" s="78">
        <f>'[2]Hazard &amp; Exposure'!BB7</f>
        <v>0</v>
      </c>
      <c r="J8" s="79">
        <f>'[2]Hazard &amp; Exposure'!BC7</f>
        <v>0</v>
      </c>
      <c r="K8" s="80">
        <f t="shared" si="0"/>
        <v>1.6</v>
      </c>
      <c r="L8" s="81">
        <f>[2]Vulnerability!E7</f>
        <v>2.6</v>
      </c>
      <c r="M8" s="82">
        <f>[2]Vulnerability!H7</f>
        <v>5.8</v>
      </c>
      <c r="N8" s="82">
        <f>[2]Vulnerability!M7</f>
        <v>2.2000000000000002</v>
      </c>
      <c r="O8" s="79">
        <f>[2]Vulnerability!N7</f>
        <v>3.3</v>
      </c>
      <c r="P8" s="82">
        <f>[2]Vulnerability!S7</f>
        <v>0</v>
      </c>
      <c r="Q8" s="83">
        <f>[2]Vulnerability!W7</f>
        <v>0</v>
      </c>
      <c r="R8" s="83">
        <f>[2]Vulnerability!Z7</f>
        <v>0.6</v>
      </c>
      <c r="S8" s="83">
        <f>[2]Vulnerability!AC7</f>
        <v>0.7</v>
      </c>
      <c r="T8" s="83">
        <f>[2]Vulnerability!AI7</f>
        <v>5.4</v>
      </c>
      <c r="U8" s="82">
        <f>[2]Vulnerability!AJ7</f>
        <v>2</v>
      </c>
      <c r="V8" s="79">
        <f>[2]Vulnerability!AK7</f>
        <v>1</v>
      </c>
      <c r="W8" s="80">
        <f t="shared" si="1"/>
        <v>2.2000000000000002</v>
      </c>
      <c r="X8" s="88">
        <f>'[2]Lack of Coping Capacity'!D7</f>
        <v>5.4</v>
      </c>
      <c r="Y8" s="85">
        <f>'[2]Lack of Coping Capacity'!G7</f>
        <v>5</v>
      </c>
      <c r="Z8" s="79">
        <f>'[2]Lack of Coping Capacity'!H7</f>
        <v>5.2</v>
      </c>
      <c r="AA8" s="85">
        <f>'[2]Lack of Coping Capacity'!M7</f>
        <v>0.9</v>
      </c>
      <c r="AB8" s="85">
        <f>'[2]Lack of Coping Capacity'!R7</f>
        <v>0.5</v>
      </c>
      <c r="AC8" s="85">
        <f>'[2]Lack of Coping Capacity'!W7</f>
        <v>4.5999999999999996</v>
      </c>
      <c r="AD8" s="79">
        <f>'[2]Lack of Coping Capacity'!X7</f>
        <v>2</v>
      </c>
      <c r="AE8" s="80">
        <f t="shared" si="2"/>
        <v>3.8</v>
      </c>
      <c r="AF8" s="86">
        <f t="shared" si="3"/>
        <v>2.4</v>
      </c>
      <c r="AG8" s="106" t="str">
        <f t="shared" si="4"/>
        <v>Low</v>
      </c>
    </row>
    <row r="9" spans="1:33" x14ac:dyDescent="0.25">
      <c r="A9" s="76" t="str">
        <f>'[2]Indicator Data'!B11</f>
        <v>ARG</v>
      </c>
      <c r="B9" s="87">
        <f>'[2]Hazard &amp; Exposure'!AO8</f>
        <v>5.2</v>
      </c>
      <c r="C9" s="78">
        <f>'[2]Hazard &amp; Exposure'!AP8</f>
        <v>6.5</v>
      </c>
      <c r="D9" s="78">
        <f>'[2]Hazard &amp; Exposure'!AQ8</f>
        <v>0</v>
      </c>
      <c r="E9" s="78">
        <f>'[2]Hazard &amp; Exposure'!AR8</f>
        <v>0</v>
      </c>
      <c r="F9" s="78">
        <f>'[2]Hazard &amp; Exposure'!AU8</f>
        <v>3.1</v>
      </c>
      <c r="G9" s="79">
        <f>'[2]Hazard &amp; Exposure'!AV8</f>
        <v>3.4</v>
      </c>
      <c r="H9" s="78">
        <f>'[2]Hazard &amp; Exposure'!AY8</f>
        <v>2</v>
      </c>
      <c r="I9" s="78">
        <f>'[2]Hazard &amp; Exposure'!BB8</f>
        <v>0</v>
      </c>
      <c r="J9" s="79">
        <f>'[2]Hazard &amp; Exposure'!BC8</f>
        <v>1.4</v>
      </c>
      <c r="K9" s="80">
        <f t="shared" si="0"/>
        <v>2.5</v>
      </c>
      <c r="L9" s="81">
        <f>[2]Vulnerability!E8</f>
        <v>1.9</v>
      </c>
      <c r="M9" s="82">
        <f>[2]Vulnerability!H8</f>
        <v>4.5999999999999996</v>
      </c>
      <c r="N9" s="82">
        <f>[2]Vulnerability!M8</f>
        <v>0</v>
      </c>
      <c r="O9" s="79">
        <f>[2]Vulnerability!N8</f>
        <v>2.1</v>
      </c>
      <c r="P9" s="82">
        <f>[2]Vulnerability!S8</f>
        <v>1.8</v>
      </c>
      <c r="Q9" s="83">
        <f>[2]Vulnerability!W8</f>
        <v>0.7</v>
      </c>
      <c r="R9" s="83">
        <f>[2]Vulnerability!Z8</f>
        <v>0.8</v>
      </c>
      <c r="S9" s="83">
        <f>[2]Vulnerability!AC8</f>
        <v>0.3</v>
      </c>
      <c r="T9" s="83">
        <f>[2]Vulnerability!AI8</f>
        <v>1.1000000000000001</v>
      </c>
      <c r="U9" s="82">
        <f>[2]Vulnerability!AJ8</f>
        <v>0.7</v>
      </c>
      <c r="V9" s="79">
        <f>[2]Vulnerability!AK8</f>
        <v>1.3</v>
      </c>
      <c r="W9" s="80">
        <f t="shared" si="1"/>
        <v>1.7</v>
      </c>
      <c r="X9" s="88">
        <f>'[2]Lack of Coping Capacity'!D8</f>
        <v>3.8</v>
      </c>
      <c r="Y9" s="85">
        <f>'[2]Lack of Coping Capacity'!G8</f>
        <v>5.4</v>
      </c>
      <c r="Z9" s="79">
        <f>'[2]Lack of Coping Capacity'!H8</f>
        <v>4.5999999999999996</v>
      </c>
      <c r="AA9" s="85">
        <f>'[2]Lack of Coping Capacity'!M8</f>
        <v>1.5</v>
      </c>
      <c r="AB9" s="85">
        <f>'[2]Lack of Coping Capacity'!R8</f>
        <v>2.9</v>
      </c>
      <c r="AC9" s="85">
        <f>'[2]Lack of Coping Capacity'!W8</f>
        <v>2.2999999999999998</v>
      </c>
      <c r="AD9" s="79">
        <f>'[2]Lack of Coping Capacity'!X8</f>
        <v>2.2000000000000002</v>
      </c>
      <c r="AE9" s="80">
        <f t="shared" si="2"/>
        <v>3.5</v>
      </c>
      <c r="AF9" s="86">
        <f t="shared" si="3"/>
        <v>2.5</v>
      </c>
      <c r="AG9" s="106" t="str">
        <f t="shared" si="4"/>
        <v>Low</v>
      </c>
    </row>
    <row r="10" spans="1:33" x14ac:dyDescent="0.25">
      <c r="A10" s="76" t="str">
        <f>'[2]Indicator Data'!B12</f>
        <v>ARM</v>
      </c>
      <c r="B10" s="87">
        <f>'[2]Hazard &amp; Exposure'!AO9</f>
        <v>8.1</v>
      </c>
      <c r="C10" s="78">
        <f>'[2]Hazard &amp; Exposure'!AP9</f>
        <v>4.4000000000000004</v>
      </c>
      <c r="D10" s="78">
        <f>'[2]Hazard &amp; Exposure'!AQ9</f>
        <v>0</v>
      </c>
      <c r="E10" s="78">
        <f>'[2]Hazard &amp; Exposure'!AR9</f>
        <v>0</v>
      </c>
      <c r="F10" s="78">
        <f>'[2]Hazard &amp; Exposure'!AU9</f>
        <v>4.5999999999999996</v>
      </c>
      <c r="G10" s="79">
        <f>'[2]Hazard &amp; Exposure'!AV9</f>
        <v>4.2</v>
      </c>
      <c r="H10" s="78">
        <f>'[2]Hazard &amp; Exposure'!AY9</f>
        <v>4.5</v>
      </c>
      <c r="I10" s="78">
        <f>'[2]Hazard &amp; Exposure'!BB9</f>
        <v>0</v>
      </c>
      <c r="J10" s="79">
        <f>'[2]Hazard &amp; Exposure'!BC9</f>
        <v>3.2</v>
      </c>
      <c r="K10" s="80">
        <f t="shared" si="0"/>
        <v>3.7</v>
      </c>
      <c r="L10" s="81">
        <f>[2]Vulnerability!E9</f>
        <v>1.6</v>
      </c>
      <c r="M10" s="82">
        <f>[2]Vulnerability!H9</f>
        <v>2.7</v>
      </c>
      <c r="N10" s="82">
        <f>[2]Vulnerability!M9</f>
        <v>1.7</v>
      </c>
      <c r="O10" s="79">
        <f>[2]Vulnerability!N9</f>
        <v>1.9</v>
      </c>
      <c r="P10" s="82">
        <f>[2]Vulnerability!S9</f>
        <v>4.5999999999999996</v>
      </c>
      <c r="Q10" s="83">
        <f>[2]Vulnerability!W9</f>
        <v>0.6</v>
      </c>
      <c r="R10" s="83">
        <f>[2]Vulnerability!Z9</f>
        <v>0.8</v>
      </c>
      <c r="S10" s="83">
        <f>[2]Vulnerability!AC9</f>
        <v>0</v>
      </c>
      <c r="T10" s="83">
        <f>[2]Vulnerability!AI9</f>
        <v>4</v>
      </c>
      <c r="U10" s="82">
        <f>[2]Vulnerability!AJ9</f>
        <v>1.5</v>
      </c>
      <c r="V10" s="79">
        <f>[2]Vulnerability!AK9</f>
        <v>3.2</v>
      </c>
      <c r="W10" s="80">
        <f t="shared" si="1"/>
        <v>2.6</v>
      </c>
      <c r="X10" s="88">
        <f>'[2]Lack of Coping Capacity'!D9</f>
        <v>7.5</v>
      </c>
      <c r="Y10" s="85">
        <f>'[2]Lack of Coping Capacity'!G9</f>
        <v>5.9</v>
      </c>
      <c r="Z10" s="79">
        <f>'[2]Lack of Coping Capacity'!H9</f>
        <v>6.7</v>
      </c>
      <c r="AA10" s="85">
        <f>'[2]Lack of Coping Capacity'!M9</f>
        <v>2</v>
      </c>
      <c r="AB10" s="85">
        <f>'[2]Lack of Coping Capacity'!R9</f>
        <v>1.4</v>
      </c>
      <c r="AC10" s="85">
        <f>'[2]Lack of Coping Capacity'!W9</f>
        <v>2.9</v>
      </c>
      <c r="AD10" s="79">
        <f>'[2]Lack of Coping Capacity'!X9</f>
        <v>2.1</v>
      </c>
      <c r="AE10" s="80">
        <f t="shared" si="2"/>
        <v>4.8</v>
      </c>
      <c r="AF10" s="86">
        <f t="shared" si="3"/>
        <v>3.6</v>
      </c>
      <c r="AG10" s="106" t="str">
        <f t="shared" si="4"/>
        <v>Medium</v>
      </c>
    </row>
    <row r="11" spans="1:33" x14ac:dyDescent="0.25">
      <c r="A11" s="76" t="str">
        <f>'[2]Indicator Data'!B13</f>
        <v>AUS</v>
      </c>
      <c r="B11" s="87">
        <f>'[2]Hazard &amp; Exposure'!AO10</f>
        <v>4</v>
      </c>
      <c r="C11" s="78">
        <f>'[2]Hazard &amp; Exposure'!AP10</f>
        <v>5.3</v>
      </c>
      <c r="D11" s="78">
        <f>'[2]Hazard &amp; Exposure'!AQ10</f>
        <v>7.2</v>
      </c>
      <c r="E11" s="78">
        <f>'[2]Hazard &amp; Exposure'!AR10</f>
        <v>4.8</v>
      </c>
      <c r="F11" s="78">
        <f>'[2]Hazard &amp; Exposure'!AU10</f>
        <v>6.6</v>
      </c>
      <c r="G11" s="79">
        <f>'[2]Hazard &amp; Exposure'!AV10</f>
        <v>5.7</v>
      </c>
      <c r="H11" s="78">
        <f>'[2]Hazard &amp; Exposure'!AY10</f>
        <v>0.1</v>
      </c>
      <c r="I11" s="78">
        <f>'[2]Hazard &amp; Exposure'!BB10</f>
        <v>0</v>
      </c>
      <c r="J11" s="79">
        <f>'[2]Hazard &amp; Exposure'!BC10</f>
        <v>0.1</v>
      </c>
      <c r="K11" s="80">
        <f t="shared" si="0"/>
        <v>3.4</v>
      </c>
      <c r="L11" s="81">
        <f>[2]Vulnerability!E10</f>
        <v>0.2</v>
      </c>
      <c r="M11" s="82">
        <f>[2]Vulnerability!H10</f>
        <v>2</v>
      </c>
      <c r="N11" s="82">
        <f>[2]Vulnerability!M10</f>
        <v>0</v>
      </c>
      <c r="O11" s="79">
        <f>[2]Vulnerability!N10</f>
        <v>0.6</v>
      </c>
      <c r="P11" s="82">
        <f>[2]Vulnerability!S10</f>
        <v>4.8</v>
      </c>
      <c r="Q11" s="83">
        <f>[2]Vulnerability!W10</f>
        <v>0.2</v>
      </c>
      <c r="R11" s="83">
        <f>[2]Vulnerability!Z10</f>
        <v>0.2</v>
      </c>
      <c r="S11" s="83">
        <f>[2]Vulnerability!AC10</f>
        <v>0.1</v>
      </c>
      <c r="T11" s="83">
        <f>[2]Vulnerability!AI10</f>
        <v>1.2</v>
      </c>
      <c r="U11" s="82">
        <f>[2]Vulnerability!AJ10</f>
        <v>0.4</v>
      </c>
      <c r="V11" s="79">
        <f>[2]Vulnerability!AK10</f>
        <v>2.9</v>
      </c>
      <c r="W11" s="80">
        <f t="shared" si="1"/>
        <v>1.8</v>
      </c>
      <c r="X11" s="88">
        <f>'[2]Lack of Coping Capacity'!D10</f>
        <v>2.4</v>
      </c>
      <c r="Y11" s="85">
        <f>'[2]Lack of Coping Capacity'!G10</f>
        <v>2.1</v>
      </c>
      <c r="Z11" s="79">
        <f>'[2]Lack of Coping Capacity'!H10</f>
        <v>2.2999999999999998</v>
      </c>
      <c r="AA11" s="85">
        <f>'[2]Lack of Coping Capacity'!M10</f>
        <v>1.9</v>
      </c>
      <c r="AB11" s="85">
        <f>'[2]Lack of Coping Capacity'!R10</f>
        <v>3</v>
      </c>
      <c r="AC11" s="85">
        <f>'[2]Lack of Coping Capacity'!W10</f>
        <v>0.7</v>
      </c>
      <c r="AD11" s="79">
        <f>'[2]Lack of Coping Capacity'!X10</f>
        <v>1.9</v>
      </c>
      <c r="AE11" s="80">
        <f t="shared" si="2"/>
        <v>2.1</v>
      </c>
      <c r="AF11" s="86">
        <f t="shared" si="3"/>
        <v>2.2999999999999998</v>
      </c>
      <c r="AG11" s="106" t="str">
        <f t="shared" si="4"/>
        <v>Low</v>
      </c>
    </row>
    <row r="12" spans="1:33" x14ac:dyDescent="0.25">
      <c r="A12" s="76" t="str">
        <f>'[2]Indicator Data'!B14</f>
        <v>AUT</v>
      </c>
      <c r="B12" s="87">
        <f>'[2]Hazard &amp; Exposure'!AO11</f>
        <v>4</v>
      </c>
      <c r="C12" s="78">
        <f>'[2]Hazard &amp; Exposure'!AP11</f>
        <v>5.5</v>
      </c>
      <c r="D12" s="78">
        <f>'[2]Hazard &amp; Exposure'!AQ11</f>
        <v>0</v>
      </c>
      <c r="E12" s="78">
        <f>'[2]Hazard &amp; Exposure'!AR11</f>
        <v>0</v>
      </c>
      <c r="F12" s="78">
        <f>'[2]Hazard &amp; Exposure'!AU11</f>
        <v>0.5</v>
      </c>
      <c r="G12" s="79">
        <f>'[2]Hazard &amp; Exposure'!AV11</f>
        <v>2.2999999999999998</v>
      </c>
      <c r="H12" s="78">
        <f>'[2]Hazard &amp; Exposure'!AY11</f>
        <v>0</v>
      </c>
      <c r="I12" s="78">
        <f>'[2]Hazard &amp; Exposure'!BB11</f>
        <v>0</v>
      </c>
      <c r="J12" s="79">
        <f>'[2]Hazard &amp; Exposure'!BC11</f>
        <v>0</v>
      </c>
      <c r="K12" s="80">
        <f t="shared" si="0"/>
        <v>1.2</v>
      </c>
      <c r="L12" s="81">
        <f>[2]Vulnerability!E11</f>
        <v>0.6</v>
      </c>
      <c r="M12" s="82">
        <f>[2]Vulnerability!H11</f>
        <v>1.2</v>
      </c>
      <c r="N12" s="82">
        <f>[2]Vulnerability!M11</f>
        <v>0</v>
      </c>
      <c r="O12" s="79">
        <f>[2]Vulnerability!N11</f>
        <v>0.6</v>
      </c>
      <c r="P12" s="82">
        <f>[2]Vulnerability!S11</f>
        <v>6.6</v>
      </c>
      <c r="Q12" s="83">
        <f>[2]Vulnerability!W11</f>
        <v>0.1</v>
      </c>
      <c r="R12" s="83">
        <f>[2]Vulnerability!Z11</f>
        <v>0.3</v>
      </c>
      <c r="S12" s="83">
        <f>[2]Vulnerability!AC11</f>
        <v>0</v>
      </c>
      <c r="T12" s="83">
        <f>[2]Vulnerability!AI11</f>
        <v>0.3</v>
      </c>
      <c r="U12" s="82">
        <f>[2]Vulnerability!AJ11</f>
        <v>0.2</v>
      </c>
      <c r="V12" s="79">
        <f>[2]Vulnerability!AK11</f>
        <v>4.0999999999999996</v>
      </c>
      <c r="W12" s="80">
        <f t="shared" si="1"/>
        <v>2.5</v>
      </c>
      <c r="X12" s="88">
        <f>'[2]Lack of Coping Capacity'!D11</f>
        <v>2</v>
      </c>
      <c r="Y12" s="85">
        <f>'[2]Lack of Coping Capacity'!G11</f>
        <v>2.2999999999999998</v>
      </c>
      <c r="Z12" s="79">
        <f>'[2]Lack of Coping Capacity'!H11</f>
        <v>2.2000000000000002</v>
      </c>
      <c r="AA12" s="85">
        <f>'[2]Lack of Coping Capacity'!M11</f>
        <v>1.1000000000000001</v>
      </c>
      <c r="AB12" s="85">
        <f>'[2]Lack of Coping Capacity'!R11</f>
        <v>0</v>
      </c>
      <c r="AC12" s="85">
        <f>'[2]Lack of Coping Capacity'!W11</f>
        <v>0.2</v>
      </c>
      <c r="AD12" s="79">
        <f>'[2]Lack of Coping Capacity'!X11</f>
        <v>0.4</v>
      </c>
      <c r="AE12" s="80">
        <f t="shared" si="2"/>
        <v>1.3</v>
      </c>
      <c r="AF12" s="86">
        <f t="shared" si="3"/>
        <v>1.6</v>
      </c>
      <c r="AG12" s="106" t="str">
        <f t="shared" si="4"/>
        <v>Very Low</v>
      </c>
    </row>
    <row r="13" spans="1:33" x14ac:dyDescent="0.25">
      <c r="A13" s="76" t="str">
        <f>'[2]Indicator Data'!B15</f>
        <v>AZE</v>
      </c>
      <c r="B13" s="87">
        <f>'[2]Hazard &amp; Exposure'!AO12</f>
        <v>8.1999999999999993</v>
      </c>
      <c r="C13" s="78">
        <f>'[2]Hazard &amp; Exposure'!AP12</f>
        <v>4.9000000000000004</v>
      </c>
      <c r="D13" s="78">
        <f>'[2]Hazard &amp; Exposure'!AQ12</f>
        <v>0</v>
      </c>
      <c r="E13" s="78">
        <f>'[2]Hazard &amp; Exposure'!AR12</f>
        <v>0</v>
      </c>
      <c r="F13" s="78">
        <f>'[2]Hazard &amp; Exposure'!AU12</f>
        <v>5.3</v>
      </c>
      <c r="G13" s="79">
        <f>'[2]Hazard &amp; Exposure'!AV12</f>
        <v>4.5</v>
      </c>
      <c r="H13" s="78">
        <f>'[2]Hazard &amp; Exposure'!AY12</f>
        <v>7.1</v>
      </c>
      <c r="I13" s="78">
        <f>'[2]Hazard &amp; Exposure'!BB12</f>
        <v>0</v>
      </c>
      <c r="J13" s="79">
        <f>'[2]Hazard &amp; Exposure'!BC12</f>
        <v>5</v>
      </c>
      <c r="K13" s="80">
        <f t="shared" si="0"/>
        <v>4.8</v>
      </c>
      <c r="L13" s="81">
        <f>[2]Vulnerability!E12</f>
        <v>3</v>
      </c>
      <c r="M13" s="82">
        <f>[2]Vulnerability!H12</f>
        <v>3</v>
      </c>
      <c r="N13" s="82">
        <f>[2]Vulnerability!M12</f>
        <v>0.3</v>
      </c>
      <c r="O13" s="79">
        <f>[2]Vulnerability!N12</f>
        <v>2.2999999999999998</v>
      </c>
      <c r="P13" s="82">
        <f>[2]Vulnerability!S12</f>
        <v>8.3000000000000007</v>
      </c>
      <c r="Q13" s="83">
        <f>[2]Vulnerability!W12</f>
        <v>0.5</v>
      </c>
      <c r="R13" s="83">
        <f>[2]Vulnerability!Z12</f>
        <v>1.5</v>
      </c>
      <c r="S13" s="83">
        <f>[2]Vulnerability!AC12</f>
        <v>0</v>
      </c>
      <c r="T13" s="83">
        <f>[2]Vulnerability!AI12</f>
        <v>1.3</v>
      </c>
      <c r="U13" s="82">
        <f>[2]Vulnerability!AJ12</f>
        <v>0.8</v>
      </c>
      <c r="V13" s="79">
        <f>[2]Vulnerability!AK12</f>
        <v>5.7</v>
      </c>
      <c r="W13" s="80">
        <f t="shared" si="1"/>
        <v>4.2</v>
      </c>
      <c r="X13" s="88" t="str">
        <f>'[2]Lack of Coping Capacity'!D12</f>
        <v>x</v>
      </c>
      <c r="Y13" s="85">
        <f>'[2]Lack of Coping Capacity'!G12</f>
        <v>6.4</v>
      </c>
      <c r="Z13" s="79">
        <f>'[2]Lack of Coping Capacity'!H12</f>
        <v>6.4</v>
      </c>
      <c r="AA13" s="85">
        <f>'[2]Lack of Coping Capacity'!M12</f>
        <v>1.8</v>
      </c>
      <c r="AB13" s="85">
        <f>'[2]Lack of Coping Capacity'!R12</f>
        <v>3.6</v>
      </c>
      <c r="AC13" s="85">
        <f>'[2]Lack of Coping Capacity'!W12</f>
        <v>2.1</v>
      </c>
      <c r="AD13" s="79">
        <f>'[2]Lack of Coping Capacity'!X12</f>
        <v>2.5</v>
      </c>
      <c r="AE13" s="80">
        <f t="shared" si="2"/>
        <v>4.7</v>
      </c>
      <c r="AF13" s="86">
        <f t="shared" si="3"/>
        <v>4.5999999999999996</v>
      </c>
      <c r="AG13" s="106" t="str">
        <f t="shared" si="4"/>
        <v>Medium</v>
      </c>
    </row>
    <row r="14" spans="1:33" x14ac:dyDescent="0.25">
      <c r="A14" s="76" t="str">
        <f>'[2]Indicator Data'!B16</f>
        <v>BHS</v>
      </c>
      <c r="B14" s="87">
        <f>'[2]Hazard &amp; Exposure'!AO13</f>
        <v>0.1</v>
      </c>
      <c r="C14" s="78">
        <f>'[2]Hazard &amp; Exposure'!AP13</f>
        <v>0.1</v>
      </c>
      <c r="D14" s="78">
        <f>'[2]Hazard &amp; Exposure'!AQ13</f>
        <v>0</v>
      </c>
      <c r="E14" s="78">
        <f>'[2]Hazard &amp; Exposure'!AR13</f>
        <v>8.8000000000000007</v>
      </c>
      <c r="F14" s="78">
        <f>'[2]Hazard &amp; Exposure'!AU13</f>
        <v>2.6</v>
      </c>
      <c r="G14" s="79">
        <f>'[2]Hazard &amp; Exposure'!AV13</f>
        <v>3.4</v>
      </c>
      <c r="H14" s="78">
        <f>'[2]Hazard &amp; Exposure'!AY13</f>
        <v>0</v>
      </c>
      <c r="I14" s="78">
        <f>'[2]Hazard &amp; Exposure'!BB13</f>
        <v>0</v>
      </c>
      <c r="J14" s="79">
        <f>'[2]Hazard &amp; Exposure'!BC13</f>
        <v>0</v>
      </c>
      <c r="K14" s="80">
        <f t="shared" si="0"/>
        <v>1.9</v>
      </c>
      <c r="L14" s="81">
        <f>[2]Vulnerability!E13</f>
        <v>2.2000000000000002</v>
      </c>
      <c r="M14" s="82">
        <f>[2]Vulnerability!H13</f>
        <v>4.5</v>
      </c>
      <c r="N14" s="82">
        <f>[2]Vulnerability!M13</f>
        <v>0</v>
      </c>
      <c r="O14" s="79">
        <f>[2]Vulnerability!N13</f>
        <v>2.2000000000000002</v>
      </c>
      <c r="P14" s="82">
        <f>[2]Vulnerability!S13</f>
        <v>0</v>
      </c>
      <c r="Q14" s="83">
        <f>[2]Vulnerability!W13</f>
        <v>3.5</v>
      </c>
      <c r="R14" s="83">
        <f>[2]Vulnerability!Z13</f>
        <v>0.6</v>
      </c>
      <c r="S14" s="83">
        <f>[2]Vulnerability!AC13</f>
        <v>0</v>
      </c>
      <c r="T14" s="83">
        <f>[2]Vulnerability!AI13</f>
        <v>2.8</v>
      </c>
      <c r="U14" s="82">
        <f>[2]Vulnerability!AJ13</f>
        <v>1.8</v>
      </c>
      <c r="V14" s="79">
        <f>[2]Vulnerability!AK13</f>
        <v>0.9</v>
      </c>
      <c r="W14" s="80">
        <f t="shared" si="1"/>
        <v>1.6</v>
      </c>
      <c r="X14" s="88" t="str">
        <f>'[2]Lack of Coping Capacity'!D13</f>
        <v>x</v>
      </c>
      <c r="Y14" s="85">
        <f>'[2]Lack of Coping Capacity'!G13</f>
        <v>3.7</v>
      </c>
      <c r="Z14" s="79">
        <f>'[2]Lack of Coping Capacity'!H13</f>
        <v>3.7</v>
      </c>
      <c r="AA14" s="85">
        <f>'[2]Lack of Coping Capacity'!M13</f>
        <v>2.5</v>
      </c>
      <c r="AB14" s="85">
        <f>'[2]Lack of Coping Capacity'!R13</f>
        <v>2.2000000000000002</v>
      </c>
      <c r="AC14" s="85">
        <f>'[2]Lack of Coping Capacity'!W13</f>
        <v>2.5</v>
      </c>
      <c r="AD14" s="79">
        <f>'[2]Lack of Coping Capacity'!X13</f>
        <v>2.4</v>
      </c>
      <c r="AE14" s="80">
        <f t="shared" si="2"/>
        <v>3.1</v>
      </c>
      <c r="AF14" s="86">
        <f t="shared" si="3"/>
        <v>2.1</v>
      </c>
      <c r="AG14" s="106" t="str">
        <f t="shared" si="4"/>
        <v>Low</v>
      </c>
    </row>
    <row r="15" spans="1:33" x14ac:dyDescent="0.25">
      <c r="A15" s="76" t="str">
        <f>'[2]Indicator Data'!B17</f>
        <v>BHR</v>
      </c>
      <c r="B15" s="87">
        <f>'[2]Hazard &amp; Exposure'!AO14</f>
        <v>0.1</v>
      </c>
      <c r="C15" s="78">
        <f>'[2]Hazard &amp; Exposure'!AP14</f>
        <v>0.1</v>
      </c>
      <c r="D15" s="78">
        <f>'[2]Hazard &amp; Exposure'!AQ14</f>
        <v>0</v>
      </c>
      <c r="E15" s="78">
        <f>'[2]Hazard &amp; Exposure'!AR14</f>
        <v>0</v>
      </c>
      <c r="F15" s="78">
        <f>'[2]Hazard &amp; Exposure'!AU14</f>
        <v>0</v>
      </c>
      <c r="G15" s="79">
        <f>'[2]Hazard &amp; Exposure'!AV14</f>
        <v>0.1</v>
      </c>
      <c r="H15" s="78">
        <f>'[2]Hazard &amp; Exposure'!AY14</f>
        <v>0.3</v>
      </c>
      <c r="I15" s="78">
        <f>'[2]Hazard &amp; Exposure'!BB14</f>
        <v>0</v>
      </c>
      <c r="J15" s="79">
        <f>'[2]Hazard &amp; Exposure'!BC14</f>
        <v>0.2</v>
      </c>
      <c r="K15" s="80">
        <f t="shared" si="0"/>
        <v>0.2</v>
      </c>
      <c r="L15" s="81">
        <f>[2]Vulnerability!E14</f>
        <v>1.6</v>
      </c>
      <c r="M15" s="82">
        <f>[2]Vulnerability!H14</f>
        <v>3</v>
      </c>
      <c r="N15" s="82">
        <f>[2]Vulnerability!M14</f>
        <v>0</v>
      </c>
      <c r="O15" s="79">
        <f>[2]Vulnerability!N14</f>
        <v>1.6</v>
      </c>
      <c r="P15" s="82">
        <f>[2]Vulnerability!S14</f>
        <v>1.1000000000000001</v>
      </c>
      <c r="Q15" s="83">
        <f>[2]Vulnerability!W14</f>
        <v>0.2</v>
      </c>
      <c r="R15" s="83">
        <f>[2]Vulnerability!Z14</f>
        <v>0.6</v>
      </c>
      <c r="S15" s="83">
        <f>[2]Vulnerability!AC14</f>
        <v>0</v>
      </c>
      <c r="T15" s="83">
        <f>[2]Vulnerability!AI14</f>
        <v>1.5</v>
      </c>
      <c r="U15" s="82">
        <f>[2]Vulnerability!AJ14</f>
        <v>0.6</v>
      </c>
      <c r="V15" s="79">
        <f>[2]Vulnerability!AK14</f>
        <v>0.9</v>
      </c>
      <c r="W15" s="80">
        <f t="shared" si="1"/>
        <v>1.3</v>
      </c>
      <c r="X15" s="88">
        <f>'[2]Lack of Coping Capacity'!D14</f>
        <v>3.8</v>
      </c>
      <c r="Y15" s="85">
        <f>'[2]Lack of Coping Capacity'!G14</f>
        <v>5.5</v>
      </c>
      <c r="Z15" s="79">
        <f>'[2]Lack of Coping Capacity'!H14</f>
        <v>4.7</v>
      </c>
      <c r="AA15" s="85">
        <f>'[2]Lack of Coping Capacity'!M14</f>
        <v>0.3</v>
      </c>
      <c r="AB15" s="85">
        <f>'[2]Lack of Coping Capacity'!R14</f>
        <v>0</v>
      </c>
      <c r="AC15" s="85">
        <f>'[2]Lack of Coping Capacity'!W14</f>
        <v>2.5</v>
      </c>
      <c r="AD15" s="79">
        <f>'[2]Lack of Coping Capacity'!X14</f>
        <v>0.9</v>
      </c>
      <c r="AE15" s="80">
        <f t="shared" si="2"/>
        <v>3</v>
      </c>
      <c r="AF15" s="86">
        <f t="shared" si="3"/>
        <v>0.9</v>
      </c>
      <c r="AG15" s="106" t="str">
        <f t="shared" si="4"/>
        <v>Very Low</v>
      </c>
    </row>
    <row r="16" spans="1:33" x14ac:dyDescent="0.25">
      <c r="A16" s="76" t="str">
        <f>'[2]Indicator Data'!B18</f>
        <v>BGD</v>
      </c>
      <c r="B16" s="87">
        <f>'[2]Hazard &amp; Exposure'!AO15</f>
        <v>8.6999999999999993</v>
      </c>
      <c r="C16" s="78">
        <f>'[2]Hazard &amp; Exposure'!AP15</f>
        <v>10</v>
      </c>
      <c r="D16" s="78">
        <f>'[2]Hazard &amp; Exposure'!AQ15</f>
        <v>8.1999999999999993</v>
      </c>
      <c r="E16" s="78">
        <f>'[2]Hazard &amp; Exposure'!AR15</f>
        <v>6.9</v>
      </c>
      <c r="F16" s="78">
        <f>'[2]Hazard &amp; Exposure'!AU15</f>
        <v>5</v>
      </c>
      <c r="G16" s="79">
        <f>'[2]Hazard &amp; Exposure'!AV15</f>
        <v>8.1999999999999993</v>
      </c>
      <c r="H16" s="78">
        <f>'[2]Hazard &amp; Exposure'!AY15</f>
        <v>9.8000000000000007</v>
      </c>
      <c r="I16" s="78">
        <f>'[2]Hazard &amp; Exposure'!BB15</f>
        <v>0</v>
      </c>
      <c r="J16" s="79">
        <f>'[2]Hazard &amp; Exposure'!BC15</f>
        <v>6.9</v>
      </c>
      <c r="K16" s="80">
        <f t="shared" si="0"/>
        <v>7.6</v>
      </c>
      <c r="L16" s="81">
        <f>[2]Vulnerability!E15</f>
        <v>7.1</v>
      </c>
      <c r="M16" s="82">
        <f>[2]Vulnerability!H15</f>
        <v>4.5999999999999996</v>
      </c>
      <c r="N16" s="82">
        <f>[2]Vulnerability!M15</f>
        <v>0.8</v>
      </c>
      <c r="O16" s="79">
        <f>[2]Vulnerability!N15</f>
        <v>4.9000000000000004</v>
      </c>
      <c r="P16" s="82">
        <f>[2]Vulnerability!S15</f>
        <v>7.7</v>
      </c>
      <c r="Q16" s="83">
        <f>[2]Vulnerability!W15</f>
        <v>1.8</v>
      </c>
      <c r="R16" s="83">
        <f>[2]Vulnerability!Z15</f>
        <v>4.9000000000000004</v>
      </c>
      <c r="S16" s="83">
        <f>[2]Vulnerability!AC15</f>
        <v>4</v>
      </c>
      <c r="T16" s="83">
        <f>[2]Vulnerability!AI15</f>
        <v>5.2</v>
      </c>
      <c r="U16" s="82">
        <f>[2]Vulnerability!AJ15</f>
        <v>4.0999999999999996</v>
      </c>
      <c r="V16" s="79">
        <f>[2]Vulnerability!AK15</f>
        <v>6.2</v>
      </c>
      <c r="W16" s="80">
        <f t="shared" si="1"/>
        <v>5.6</v>
      </c>
      <c r="X16" s="88">
        <f>'[2]Lack of Coping Capacity'!D15</f>
        <v>3</v>
      </c>
      <c r="Y16" s="85">
        <f>'[2]Lack of Coping Capacity'!G15</f>
        <v>7</v>
      </c>
      <c r="Z16" s="79">
        <f>'[2]Lack of Coping Capacity'!H15</f>
        <v>5</v>
      </c>
      <c r="AA16" s="85">
        <f>'[2]Lack of Coping Capacity'!M15</f>
        <v>5.5</v>
      </c>
      <c r="AB16" s="85">
        <f>'[2]Lack of Coping Capacity'!R15</f>
        <v>5.0999999999999996</v>
      </c>
      <c r="AC16" s="85">
        <f>'[2]Lack of Coping Capacity'!W15</f>
        <v>5.6</v>
      </c>
      <c r="AD16" s="79">
        <f>'[2]Lack of Coping Capacity'!X15</f>
        <v>5.4</v>
      </c>
      <c r="AE16" s="80">
        <f t="shared" si="2"/>
        <v>5.2</v>
      </c>
      <c r="AF16" s="86">
        <f t="shared" si="3"/>
        <v>6</v>
      </c>
      <c r="AG16" s="106" t="str">
        <f t="shared" si="4"/>
        <v>High</v>
      </c>
    </row>
    <row r="17" spans="1:33" x14ac:dyDescent="0.25">
      <c r="A17" s="76" t="str">
        <f>'[2]Indicator Data'!B19</f>
        <v>BRB</v>
      </c>
      <c r="B17" s="87">
        <f>'[2]Hazard &amp; Exposure'!AO16</f>
        <v>0.1</v>
      </c>
      <c r="C17" s="78">
        <f>'[2]Hazard &amp; Exposure'!AP16</f>
        <v>0.1</v>
      </c>
      <c r="D17" s="78">
        <f>'[2]Hazard &amp; Exposure'!AQ16</f>
        <v>5.7</v>
      </c>
      <c r="E17" s="78">
        <f>'[2]Hazard &amp; Exposure'!AR16</f>
        <v>4.5999999999999996</v>
      </c>
      <c r="F17" s="78">
        <f>'[2]Hazard &amp; Exposure'!AU16</f>
        <v>0.5</v>
      </c>
      <c r="G17" s="79">
        <f>'[2]Hazard &amp; Exposure'!AV16</f>
        <v>2.6</v>
      </c>
      <c r="H17" s="78">
        <f>'[2]Hazard &amp; Exposure'!AY16</f>
        <v>0</v>
      </c>
      <c r="I17" s="78">
        <f>'[2]Hazard &amp; Exposure'!BB16</f>
        <v>0</v>
      </c>
      <c r="J17" s="79">
        <f>'[2]Hazard &amp; Exposure'!BC16</f>
        <v>0</v>
      </c>
      <c r="K17" s="80">
        <f t="shared" si="0"/>
        <v>1.4</v>
      </c>
      <c r="L17" s="81">
        <f>[2]Vulnerability!E16</f>
        <v>2.2999999999999998</v>
      </c>
      <c r="M17" s="82">
        <f>[2]Vulnerability!H16</f>
        <v>4.7</v>
      </c>
      <c r="N17" s="82">
        <f>[2]Vulnerability!M16</f>
        <v>0.2</v>
      </c>
      <c r="O17" s="79">
        <f>[2]Vulnerability!N16</f>
        <v>2.4</v>
      </c>
      <c r="P17" s="82">
        <f>[2]Vulnerability!S16</f>
        <v>0</v>
      </c>
      <c r="Q17" s="83">
        <f>[2]Vulnerability!W16</f>
        <v>1.3</v>
      </c>
      <c r="R17" s="83">
        <f>[2]Vulnerability!Z16</f>
        <v>0.9</v>
      </c>
      <c r="S17" s="83">
        <f>[2]Vulnerability!AC16</f>
        <v>0</v>
      </c>
      <c r="T17" s="83">
        <f>[2]Vulnerability!AI16</f>
        <v>1.9</v>
      </c>
      <c r="U17" s="82">
        <f>[2]Vulnerability!AJ16</f>
        <v>1</v>
      </c>
      <c r="V17" s="79">
        <f>[2]Vulnerability!AK16</f>
        <v>0.5</v>
      </c>
      <c r="W17" s="80">
        <f t="shared" si="1"/>
        <v>1.5</v>
      </c>
      <c r="X17" s="88">
        <f>'[2]Lack of Coping Capacity'!D16</f>
        <v>2.8</v>
      </c>
      <c r="Y17" s="85">
        <f>'[2]Lack of Coping Capacity'!G16</f>
        <v>3.3</v>
      </c>
      <c r="Z17" s="79">
        <f>'[2]Lack of Coping Capacity'!H16</f>
        <v>3.1</v>
      </c>
      <c r="AA17" s="85">
        <f>'[2]Lack of Coping Capacity'!M16</f>
        <v>2.2000000000000002</v>
      </c>
      <c r="AB17" s="85">
        <f>'[2]Lack of Coping Capacity'!R16</f>
        <v>0.2</v>
      </c>
      <c r="AC17" s="85">
        <f>'[2]Lack of Coping Capacity'!W16</f>
        <v>3.4</v>
      </c>
      <c r="AD17" s="79">
        <f>'[2]Lack of Coping Capacity'!X16</f>
        <v>1.9</v>
      </c>
      <c r="AE17" s="80">
        <f t="shared" si="2"/>
        <v>2.5</v>
      </c>
      <c r="AF17" s="86">
        <f t="shared" si="3"/>
        <v>1.7</v>
      </c>
      <c r="AG17" s="106" t="str">
        <f t="shared" si="4"/>
        <v>Very Low</v>
      </c>
    </row>
    <row r="18" spans="1:33" x14ac:dyDescent="0.25">
      <c r="A18" s="76" t="str">
        <f>'[2]Indicator Data'!B20</f>
        <v>BLR</v>
      </c>
      <c r="B18" s="87">
        <f>'[2]Hazard &amp; Exposure'!AO17</f>
        <v>0.1</v>
      </c>
      <c r="C18" s="78">
        <f>'[2]Hazard &amp; Exposure'!AP17</f>
        <v>6.2</v>
      </c>
      <c r="D18" s="78">
        <f>'[2]Hazard &amp; Exposure'!AQ17</f>
        <v>0</v>
      </c>
      <c r="E18" s="78">
        <f>'[2]Hazard &amp; Exposure'!AR17</f>
        <v>0</v>
      </c>
      <c r="F18" s="78">
        <f>'[2]Hazard &amp; Exposure'!AU17</f>
        <v>3.1</v>
      </c>
      <c r="G18" s="79">
        <f>'[2]Hazard &amp; Exposure'!AV17</f>
        <v>2.2999999999999998</v>
      </c>
      <c r="H18" s="78">
        <f>'[2]Hazard &amp; Exposure'!AY17</f>
        <v>1.4</v>
      </c>
      <c r="I18" s="78">
        <f>'[2]Hazard &amp; Exposure'!BB17</f>
        <v>0</v>
      </c>
      <c r="J18" s="79">
        <f>'[2]Hazard &amp; Exposure'!BC17</f>
        <v>1</v>
      </c>
      <c r="K18" s="80">
        <f t="shared" si="0"/>
        <v>1.7</v>
      </c>
      <c r="L18" s="81">
        <f>[2]Vulnerability!E17</f>
        <v>2.2000000000000002</v>
      </c>
      <c r="M18" s="82">
        <f>[2]Vulnerability!H17</f>
        <v>1.1000000000000001</v>
      </c>
      <c r="N18" s="82">
        <f>[2]Vulnerability!M17</f>
        <v>0.2</v>
      </c>
      <c r="O18" s="79">
        <f>[2]Vulnerability!N17</f>
        <v>1.4</v>
      </c>
      <c r="P18" s="82">
        <f>[2]Vulnerability!S17</f>
        <v>1.9</v>
      </c>
      <c r="Q18" s="83">
        <f>[2]Vulnerability!W17</f>
        <v>0.8</v>
      </c>
      <c r="R18" s="83">
        <f>[2]Vulnerability!Z17</f>
        <v>0.3</v>
      </c>
      <c r="S18" s="83">
        <f>[2]Vulnerability!AC17</f>
        <v>0.8</v>
      </c>
      <c r="T18" s="83">
        <f>[2]Vulnerability!AI17</f>
        <v>2.4</v>
      </c>
      <c r="U18" s="82">
        <f>[2]Vulnerability!AJ17</f>
        <v>1.1000000000000001</v>
      </c>
      <c r="V18" s="79">
        <f>[2]Vulnerability!AK17</f>
        <v>1.5</v>
      </c>
      <c r="W18" s="80">
        <f t="shared" si="1"/>
        <v>1.5</v>
      </c>
      <c r="X18" s="88">
        <f>'[2]Lack of Coping Capacity'!D17</f>
        <v>2.8</v>
      </c>
      <c r="Y18" s="85">
        <f>'[2]Lack of Coping Capacity'!G17</f>
        <v>5.7</v>
      </c>
      <c r="Z18" s="79">
        <f>'[2]Lack of Coping Capacity'!H17</f>
        <v>4.3</v>
      </c>
      <c r="AA18" s="85">
        <f>'[2]Lack of Coping Capacity'!M17</f>
        <v>1.7</v>
      </c>
      <c r="AB18" s="85">
        <f>'[2]Lack of Coping Capacity'!R17</f>
        <v>0.3</v>
      </c>
      <c r="AC18" s="85">
        <f>'[2]Lack of Coping Capacity'!W17</f>
        <v>1.8</v>
      </c>
      <c r="AD18" s="79">
        <f>'[2]Lack of Coping Capacity'!X17</f>
        <v>1.3</v>
      </c>
      <c r="AE18" s="80">
        <f t="shared" si="2"/>
        <v>2.9</v>
      </c>
      <c r="AF18" s="86">
        <f t="shared" si="3"/>
        <v>1.9</v>
      </c>
      <c r="AG18" s="106" t="str">
        <f t="shared" si="4"/>
        <v>Very Low</v>
      </c>
    </row>
    <row r="19" spans="1:33" x14ac:dyDescent="0.25">
      <c r="A19" s="76" t="str">
        <f>'[2]Indicator Data'!B21</f>
        <v>BEL</v>
      </c>
      <c r="B19" s="87">
        <f>'[2]Hazard &amp; Exposure'!AO18</f>
        <v>2.7</v>
      </c>
      <c r="C19" s="78">
        <f>'[2]Hazard &amp; Exposure'!AP18</f>
        <v>4</v>
      </c>
      <c r="D19" s="78">
        <f>'[2]Hazard &amp; Exposure'!AQ18</f>
        <v>0</v>
      </c>
      <c r="E19" s="78">
        <f>'[2]Hazard &amp; Exposure'!AR18</f>
        <v>0</v>
      </c>
      <c r="F19" s="78">
        <f>'[2]Hazard &amp; Exposure'!AU18</f>
        <v>0.5</v>
      </c>
      <c r="G19" s="79">
        <f>'[2]Hazard &amp; Exposure'!AV18</f>
        <v>1.6</v>
      </c>
      <c r="H19" s="78">
        <f>'[2]Hazard &amp; Exposure'!AY18</f>
        <v>3.4</v>
      </c>
      <c r="I19" s="78">
        <f>'[2]Hazard &amp; Exposure'!BB18</f>
        <v>0</v>
      </c>
      <c r="J19" s="79">
        <f>'[2]Hazard &amp; Exposure'!BC18</f>
        <v>2.4</v>
      </c>
      <c r="K19" s="80">
        <f t="shared" si="0"/>
        <v>2</v>
      </c>
      <c r="L19" s="81">
        <f>[2]Vulnerability!E18</f>
        <v>0.5</v>
      </c>
      <c r="M19" s="82">
        <f>[2]Vulnerability!H18</f>
        <v>0.6</v>
      </c>
      <c r="N19" s="82">
        <f>[2]Vulnerability!M18</f>
        <v>0</v>
      </c>
      <c r="O19" s="79">
        <f>[2]Vulnerability!N18</f>
        <v>0.4</v>
      </c>
      <c r="P19" s="82">
        <f>[2]Vulnerability!S18</f>
        <v>5.4</v>
      </c>
      <c r="Q19" s="83">
        <f>[2]Vulnerability!W18</f>
        <v>0.2</v>
      </c>
      <c r="R19" s="83">
        <f>[2]Vulnerability!Z18</f>
        <v>0.3</v>
      </c>
      <c r="S19" s="83">
        <f>[2]Vulnerability!AC18</f>
        <v>0</v>
      </c>
      <c r="T19" s="83">
        <f>[2]Vulnerability!AI18</f>
        <v>0.4</v>
      </c>
      <c r="U19" s="82">
        <f>[2]Vulnerability!AJ18</f>
        <v>0.2</v>
      </c>
      <c r="V19" s="79">
        <f>[2]Vulnerability!AK18</f>
        <v>3.2</v>
      </c>
      <c r="W19" s="80">
        <f t="shared" si="1"/>
        <v>1.9</v>
      </c>
      <c r="X19" s="88" t="str">
        <f>'[2]Lack of Coping Capacity'!D18</f>
        <v>x</v>
      </c>
      <c r="Y19" s="85">
        <f>'[2]Lack of Coping Capacity'!G18</f>
        <v>2.6</v>
      </c>
      <c r="Z19" s="79">
        <f>'[2]Lack of Coping Capacity'!H18</f>
        <v>2.6</v>
      </c>
      <c r="AA19" s="85">
        <f>'[2]Lack of Coping Capacity'!M18</f>
        <v>2</v>
      </c>
      <c r="AB19" s="85">
        <f>'[2]Lack of Coping Capacity'!R18</f>
        <v>0</v>
      </c>
      <c r="AC19" s="85">
        <f>'[2]Lack of Coping Capacity'!W18</f>
        <v>0.2</v>
      </c>
      <c r="AD19" s="79">
        <f>'[2]Lack of Coping Capacity'!X18</f>
        <v>0.7</v>
      </c>
      <c r="AE19" s="80">
        <f t="shared" si="2"/>
        <v>1.7</v>
      </c>
      <c r="AF19" s="86">
        <f t="shared" si="3"/>
        <v>1.9</v>
      </c>
      <c r="AG19" s="106" t="str">
        <f t="shared" si="4"/>
        <v>Very Low</v>
      </c>
    </row>
    <row r="20" spans="1:33" x14ac:dyDescent="0.25">
      <c r="A20" s="76" t="str">
        <f>'[2]Indicator Data'!B22</f>
        <v>BLZ</v>
      </c>
      <c r="B20" s="87">
        <f>'[2]Hazard &amp; Exposure'!AO19</f>
        <v>2</v>
      </c>
      <c r="C20" s="78">
        <f>'[2]Hazard &amp; Exposure'!AP19</f>
        <v>8.4</v>
      </c>
      <c r="D20" s="78">
        <f>'[2]Hazard &amp; Exposure'!AQ19</f>
        <v>5.3</v>
      </c>
      <c r="E20" s="78">
        <f>'[2]Hazard &amp; Exposure'!AR19</f>
        <v>7.2</v>
      </c>
      <c r="F20" s="78">
        <f>'[2]Hazard &amp; Exposure'!AU19</f>
        <v>1</v>
      </c>
      <c r="G20" s="79">
        <f>'[2]Hazard &amp; Exposure'!AV19</f>
        <v>5.5</v>
      </c>
      <c r="H20" s="78">
        <f>'[2]Hazard &amp; Exposure'!AY19</f>
        <v>0.2</v>
      </c>
      <c r="I20" s="78">
        <f>'[2]Hazard &amp; Exposure'!BB19</f>
        <v>0</v>
      </c>
      <c r="J20" s="79">
        <f>'[2]Hazard &amp; Exposure'!BC19</f>
        <v>0.1</v>
      </c>
      <c r="K20" s="80">
        <f t="shared" si="0"/>
        <v>3.3</v>
      </c>
      <c r="L20" s="81">
        <f>[2]Vulnerability!E19</f>
        <v>4.2</v>
      </c>
      <c r="M20" s="82">
        <f>[2]Vulnerability!H19</f>
        <v>4</v>
      </c>
      <c r="N20" s="82">
        <f>[2]Vulnerability!M19</f>
        <v>1</v>
      </c>
      <c r="O20" s="79">
        <f>[2]Vulnerability!N19</f>
        <v>3.4</v>
      </c>
      <c r="P20" s="82">
        <f>[2]Vulnerability!S19</f>
        <v>0.9</v>
      </c>
      <c r="Q20" s="83">
        <f>[2]Vulnerability!W19</f>
        <v>1.4</v>
      </c>
      <c r="R20" s="83">
        <f>[2]Vulnerability!Z19</f>
        <v>1.3</v>
      </c>
      <c r="S20" s="83">
        <f>[2]Vulnerability!AC19</f>
        <v>0.7</v>
      </c>
      <c r="T20" s="83">
        <f>[2]Vulnerability!AI19</f>
        <v>2.6</v>
      </c>
      <c r="U20" s="82">
        <f>[2]Vulnerability!AJ19</f>
        <v>1.5</v>
      </c>
      <c r="V20" s="79">
        <f>[2]Vulnerability!AK19</f>
        <v>1.2</v>
      </c>
      <c r="W20" s="80">
        <f t="shared" si="1"/>
        <v>2.4</v>
      </c>
      <c r="X20" s="88" t="str">
        <f>'[2]Lack of Coping Capacity'!D19</f>
        <v>x</v>
      </c>
      <c r="Y20" s="85">
        <f>'[2]Lack of Coping Capacity'!G19</f>
        <v>6.3</v>
      </c>
      <c r="Z20" s="79">
        <f>'[2]Lack of Coping Capacity'!H19</f>
        <v>6.3</v>
      </c>
      <c r="AA20" s="85">
        <f>'[2]Lack of Coping Capacity'!M19</f>
        <v>4.2</v>
      </c>
      <c r="AB20" s="85">
        <f>'[2]Lack of Coping Capacity'!R19</f>
        <v>2.9</v>
      </c>
      <c r="AC20" s="85">
        <f>'[2]Lack of Coping Capacity'!W19</f>
        <v>4.7</v>
      </c>
      <c r="AD20" s="79">
        <f>'[2]Lack of Coping Capacity'!X19</f>
        <v>3.9</v>
      </c>
      <c r="AE20" s="80">
        <f t="shared" si="2"/>
        <v>5.2</v>
      </c>
      <c r="AF20" s="86">
        <f t="shared" si="3"/>
        <v>3.5</v>
      </c>
      <c r="AG20" s="106" t="str">
        <f t="shared" si="4"/>
        <v>Medium</v>
      </c>
    </row>
    <row r="21" spans="1:33" x14ac:dyDescent="0.25">
      <c r="A21" s="76" t="str">
        <f>'[2]Indicator Data'!B23</f>
        <v>BEN</v>
      </c>
      <c r="B21" s="87">
        <f>'[2]Hazard &amp; Exposure'!AO20</f>
        <v>0.1</v>
      </c>
      <c r="C21" s="78">
        <f>'[2]Hazard &amp; Exposure'!AP20</f>
        <v>5.0999999999999996</v>
      </c>
      <c r="D21" s="78">
        <f>'[2]Hazard &amp; Exposure'!AQ20</f>
        <v>0</v>
      </c>
      <c r="E21" s="78">
        <f>'[2]Hazard &amp; Exposure'!AR20</f>
        <v>0</v>
      </c>
      <c r="F21" s="78">
        <f>'[2]Hazard &amp; Exposure'!AU20</f>
        <v>0.5</v>
      </c>
      <c r="G21" s="79">
        <f>'[2]Hazard &amp; Exposure'!AV20</f>
        <v>1.4</v>
      </c>
      <c r="H21" s="78">
        <f>'[2]Hazard &amp; Exposure'!AY20</f>
        <v>2.9</v>
      </c>
      <c r="I21" s="78">
        <f>'[2]Hazard &amp; Exposure'!BB20</f>
        <v>0</v>
      </c>
      <c r="J21" s="79">
        <f>'[2]Hazard &amp; Exposure'!BC20</f>
        <v>2</v>
      </c>
      <c r="K21" s="80">
        <f t="shared" si="0"/>
        <v>1.7</v>
      </c>
      <c r="L21" s="81">
        <f>[2]Vulnerability!E20</f>
        <v>8.4</v>
      </c>
      <c r="M21" s="82">
        <f>[2]Vulnerability!H20</f>
        <v>6.4</v>
      </c>
      <c r="N21" s="82">
        <f>[2]Vulnerability!M20</f>
        <v>3</v>
      </c>
      <c r="O21" s="79">
        <f>[2]Vulnerability!N20</f>
        <v>6.6</v>
      </c>
      <c r="P21" s="82">
        <f>[2]Vulnerability!S20</f>
        <v>1</v>
      </c>
      <c r="Q21" s="83">
        <f>[2]Vulnerability!W20</f>
        <v>3.3</v>
      </c>
      <c r="R21" s="83">
        <f>[2]Vulnerability!Z20</f>
        <v>5.8</v>
      </c>
      <c r="S21" s="83">
        <f>[2]Vulnerability!AC20</f>
        <v>0</v>
      </c>
      <c r="T21" s="83">
        <f>[2]Vulnerability!AI20</f>
        <v>4.5999999999999996</v>
      </c>
      <c r="U21" s="82">
        <f>[2]Vulnerability!AJ20</f>
        <v>3.7</v>
      </c>
      <c r="V21" s="79">
        <f>[2]Vulnerability!AK20</f>
        <v>2.5</v>
      </c>
      <c r="W21" s="80">
        <f t="shared" si="1"/>
        <v>4.9000000000000004</v>
      </c>
      <c r="X21" s="88">
        <f>'[2]Lack of Coping Capacity'!D20</f>
        <v>5.5</v>
      </c>
      <c r="Y21" s="85">
        <f>'[2]Lack of Coping Capacity'!G20</f>
        <v>6.2</v>
      </c>
      <c r="Z21" s="79">
        <f>'[2]Lack of Coping Capacity'!H20</f>
        <v>5.9</v>
      </c>
      <c r="AA21" s="85">
        <f>'[2]Lack of Coping Capacity'!M20</f>
        <v>7.6</v>
      </c>
      <c r="AB21" s="85">
        <f>'[2]Lack of Coping Capacity'!R20</f>
        <v>7.4</v>
      </c>
      <c r="AC21" s="85">
        <f>'[2]Lack of Coping Capacity'!W20</f>
        <v>7.6</v>
      </c>
      <c r="AD21" s="79">
        <f>'[2]Lack of Coping Capacity'!X20</f>
        <v>7.5</v>
      </c>
      <c r="AE21" s="80">
        <f t="shared" si="2"/>
        <v>6.8</v>
      </c>
      <c r="AF21" s="86">
        <f t="shared" si="3"/>
        <v>3.8</v>
      </c>
      <c r="AG21" s="106" t="str">
        <f t="shared" si="4"/>
        <v>Medium</v>
      </c>
    </row>
    <row r="22" spans="1:33" x14ac:dyDescent="0.25">
      <c r="A22" s="76" t="str">
        <f>'[2]Indicator Data'!B24</f>
        <v>BTN</v>
      </c>
      <c r="B22" s="87">
        <f>'[2]Hazard &amp; Exposure'!AO21</f>
        <v>7.2</v>
      </c>
      <c r="C22" s="78">
        <f>'[2]Hazard &amp; Exposure'!AP21</f>
        <v>5.4</v>
      </c>
      <c r="D22" s="78">
        <f>'[2]Hazard &amp; Exposure'!AQ21</f>
        <v>0</v>
      </c>
      <c r="E22" s="78">
        <f>'[2]Hazard &amp; Exposure'!AR21</f>
        <v>0</v>
      </c>
      <c r="F22" s="78">
        <f>'[2]Hazard &amp; Exposure'!AU21</f>
        <v>0</v>
      </c>
      <c r="G22" s="79">
        <f>'[2]Hazard &amp; Exposure'!AV21</f>
        <v>3.2</v>
      </c>
      <c r="H22" s="78">
        <f>'[2]Hazard &amp; Exposure'!AY21</f>
        <v>0.1</v>
      </c>
      <c r="I22" s="78">
        <f>'[2]Hazard &amp; Exposure'!BB21</f>
        <v>0</v>
      </c>
      <c r="J22" s="79">
        <f>'[2]Hazard &amp; Exposure'!BC21</f>
        <v>0.1</v>
      </c>
      <c r="K22" s="80">
        <f t="shared" si="0"/>
        <v>1.8</v>
      </c>
      <c r="L22" s="81">
        <f>[2]Vulnerability!E21</f>
        <v>6.7</v>
      </c>
      <c r="M22" s="82">
        <f>[2]Vulnerability!H21</f>
        <v>4.7</v>
      </c>
      <c r="N22" s="82">
        <f>[2]Vulnerability!M21</f>
        <v>2.6</v>
      </c>
      <c r="O22" s="79">
        <f>[2]Vulnerability!N21</f>
        <v>5.2</v>
      </c>
      <c r="P22" s="82">
        <f>[2]Vulnerability!S21</f>
        <v>0</v>
      </c>
      <c r="Q22" s="83">
        <f>[2]Vulnerability!W21</f>
        <v>0.9</v>
      </c>
      <c r="R22" s="83">
        <f>[2]Vulnerability!Z21</f>
        <v>2.6</v>
      </c>
      <c r="S22" s="83">
        <f>[2]Vulnerability!AC21</f>
        <v>0</v>
      </c>
      <c r="T22" s="83">
        <f>[2]Vulnerability!AI21</f>
        <v>4.3</v>
      </c>
      <c r="U22" s="82">
        <f>[2]Vulnerability!AJ21</f>
        <v>2.1</v>
      </c>
      <c r="V22" s="79">
        <f>[2]Vulnerability!AK21</f>
        <v>1.1000000000000001</v>
      </c>
      <c r="W22" s="80">
        <f t="shared" si="1"/>
        <v>3.4</v>
      </c>
      <c r="X22" s="88">
        <f>'[2]Lack of Coping Capacity'!D21</f>
        <v>4.5</v>
      </c>
      <c r="Y22" s="85">
        <f>'[2]Lack of Coping Capacity'!G21</f>
        <v>3.6</v>
      </c>
      <c r="Z22" s="79">
        <f>'[2]Lack of Coping Capacity'!H21</f>
        <v>4.0999999999999996</v>
      </c>
      <c r="AA22" s="85">
        <f>'[2]Lack of Coping Capacity'!M21</f>
        <v>4.5</v>
      </c>
      <c r="AB22" s="85">
        <f>'[2]Lack of Coping Capacity'!R21</f>
        <v>5.0999999999999996</v>
      </c>
      <c r="AC22" s="85">
        <f>'[2]Lack of Coping Capacity'!W21</f>
        <v>5.0999999999999996</v>
      </c>
      <c r="AD22" s="79">
        <f>'[2]Lack of Coping Capacity'!X21</f>
        <v>4.9000000000000004</v>
      </c>
      <c r="AE22" s="80">
        <f t="shared" si="2"/>
        <v>4.5</v>
      </c>
      <c r="AF22" s="86">
        <f t="shared" si="3"/>
        <v>3</v>
      </c>
      <c r="AG22" s="106" t="str">
        <f t="shared" si="4"/>
        <v>Low</v>
      </c>
    </row>
    <row r="23" spans="1:33" x14ac:dyDescent="0.25">
      <c r="A23" s="76" t="str">
        <f>'[2]Indicator Data'!B25</f>
        <v>BOL</v>
      </c>
      <c r="B23" s="87">
        <f>'[2]Hazard &amp; Exposure'!AO22</f>
        <v>6.3</v>
      </c>
      <c r="C23" s="78">
        <f>'[2]Hazard &amp; Exposure'!AP22</f>
        <v>5.5</v>
      </c>
      <c r="D23" s="78">
        <f>'[2]Hazard &amp; Exposure'!AQ22</f>
        <v>0</v>
      </c>
      <c r="E23" s="78">
        <f>'[2]Hazard &amp; Exposure'!AR22</f>
        <v>0</v>
      </c>
      <c r="F23" s="78">
        <f>'[2]Hazard &amp; Exposure'!AU22</f>
        <v>4.2</v>
      </c>
      <c r="G23" s="79">
        <f>'[2]Hazard &amp; Exposure'!AV22</f>
        <v>3.7</v>
      </c>
      <c r="H23" s="78">
        <f>'[2]Hazard &amp; Exposure'!AY22</f>
        <v>5.8</v>
      </c>
      <c r="I23" s="78">
        <f>'[2]Hazard &amp; Exposure'!BB22</f>
        <v>0</v>
      </c>
      <c r="J23" s="79">
        <f>'[2]Hazard &amp; Exposure'!BC22</f>
        <v>4.0999999999999996</v>
      </c>
      <c r="K23" s="80">
        <f t="shared" si="0"/>
        <v>3.9</v>
      </c>
      <c r="L23" s="81">
        <f>[2]Vulnerability!E22</f>
        <v>6</v>
      </c>
      <c r="M23" s="82">
        <f>[2]Vulnerability!H22</f>
        <v>5.5</v>
      </c>
      <c r="N23" s="82">
        <f>[2]Vulnerability!M22</f>
        <v>1.4</v>
      </c>
      <c r="O23" s="79">
        <f>[2]Vulnerability!N22</f>
        <v>4.7</v>
      </c>
      <c r="P23" s="82">
        <f>[2]Vulnerability!S22</f>
        <v>0.9</v>
      </c>
      <c r="Q23" s="83">
        <f>[2]Vulnerability!W22</f>
        <v>0.9</v>
      </c>
      <c r="R23" s="83">
        <f>[2]Vulnerability!Z22</f>
        <v>1.8</v>
      </c>
      <c r="S23" s="83">
        <f>[2]Vulnerability!AC22</f>
        <v>1.6</v>
      </c>
      <c r="T23" s="83">
        <f>[2]Vulnerability!AI22</f>
        <v>5.6</v>
      </c>
      <c r="U23" s="82">
        <f>[2]Vulnerability!AJ22</f>
        <v>2.7</v>
      </c>
      <c r="V23" s="79">
        <f>[2]Vulnerability!AK22</f>
        <v>1.8</v>
      </c>
      <c r="W23" s="80">
        <f t="shared" si="1"/>
        <v>3.4</v>
      </c>
      <c r="X23" s="88">
        <f>'[2]Lack of Coping Capacity'!D22</f>
        <v>5.6</v>
      </c>
      <c r="Y23" s="85">
        <f>'[2]Lack of Coping Capacity'!G22</f>
        <v>6.5</v>
      </c>
      <c r="Z23" s="79">
        <f>'[2]Lack of Coping Capacity'!H22</f>
        <v>6.1</v>
      </c>
      <c r="AA23" s="85">
        <f>'[2]Lack of Coping Capacity'!M22</f>
        <v>3.3</v>
      </c>
      <c r="AB23" s="85">
        <f>'[2]Lack of Coping Capacity'!R22</f>
        <v>5.6</v>
      </c>
      <c r="AC23" s="85">
        <f>'[2]Lack of Coping Capacity'!W22</f>
        <v>6</v>
      </c>
      <c r="AD23" s="79">
        <f>'[2]Lack of Coping Capacity'!X22</f>
        <v>5</v>
      </c>
      <c r="AE23" s="80">
        <f t="shared" si="2"/>
        <v>5.6</v>
      </c>
      <c r="AF23" s="86">
        <f t="shared" si="3"/>
        <v>4.2</v>
      </c>
      <c r="AG23" s="106" t="str">
        <f t="shared" si="4"/>
        <v>Medium</v>
      </c>
    </row>
    <row r="24" spans="1:33" x14ac:dyDescent="0.25">
      <c r="A24" s="76" t="str">
        <f>'[2]Indicator Data'!B26</f>
        <v>BIH</v>
      </c>
      <c r="B24" s="87">
        <f>'[2]Hazard &amp; Exposure'!AO23</f>
        <v>6.3</v>
      </c>
      <c r="C24" s="78">
        <f>'[2]Hazard &amp; Exposure'!AP23</f>
        <v>7.1</v>
      </c>
      <c r="D24" s="78">
        <f>'[2]Hazard &amp; Exposure'!AQ23</f>
        <v>3.1</v>
      </c>
      <c r="E24" s="78">
        <f>'[2]Hazard &amp; Exposure'!AR23</f>
        <v>0</v>
      </c>
      <c r="F24" s="78">
        <f>'[2]Hazard &amp; Exposure'!AU23</f>
        <v>3.4</v>
      </c>
      <c r="G24" s="79">
        <f>'[2]Hazard &amp; Exposure'!AV23</f>
        <v>4.4000000000000004</v>
      </c>
      <c r="H24" s="78">
        <f>'[2]Hazard &amp; Exposure'!AY23</f>
        <v>2.4</v>
      </c>
      <c r="I24" s="78">
        <f>'[2]Hazard &amp; Exposure'!BB23</f>
        <v>0</v>
      </c>
      <c r="J24" s="79">
        <f>'[2]Hazard &amp; Exposure'!BC23</f>
        <v>1.7</v>
      </c>
      <c r="K24" s="80">
        <f t="shared" si="0"/>
        <v>3.2</v>
      </c>
      <c r="L24" s="81">
        <f>[2]Vulnerability!E23</f>
        <v>2.9</v>
      </c>
      <c r="M24" s="82">
        <f>[2]Vulnerability!H23</f>
        <v>2.2000000000000002</v>
      </c>
      <c r="N24" s="82">
        <f>[2]Vulnerability!M23</f>
        <v>1.9</v>
      </c>
      <c r="O24" s="79">
        <f>[2]Vulnerability!N23</f>
        <v>2.5</v>
      </c>
      <c r="P24" s="82">
        <f>[2]Vulnerability!S23</f>
        <v>7.1</v>
      </c>
      <c r="Q24" s="83">
        <f>[2]Vulnerability!W23</f>
        <v>0.5</v>
      </c>
      <c r="R24" s="83">
        <f>[2]Vulnerability!Z23</f>
        <v>0.4</v>
      </c>
      <c r="S24" s="83">
        <f>[2]Vulnerability!AC23</f>
        <v>0</v>
      </c>
      <c r="T24" s="83">
        <f>[2]Vulnerability!AI23</f>
        <v>2.4</v>
      </c>
      <c r="U24" s="82">
        <f>[2]Vulnerability!AJ23</f>
        <v>0.9</v>
      </c>
      <c r="V24" s="79">
        <f>[2]Vulnerability!AK23</f>
        <v>4.7</v>
      </c>
      <c r="W24" s="80">
        <f t="shared" si="1"/>
        <v>3.7</v>
      </c>
      <c r="X24" s="88" t="str">
        <f>'[2]Lack of Coping Capacity'!D23</f>
        <v>x</v>
      </c>
      <c r="Y24" s="85">
        <f>'[2]Lack of Coping Capacity'!G23</f>
        <v>6.1</v>
      </c>
      <c r="Z24" s="79">
        <f>'[2]Lack of Coping Capacity'!H23</f>
        <v>6.1</v>
      </c>
      <c r="AA24" s="85">
        <f>'[2]Lack of Coping Capacity'!M23</f>
        <v>2.6</v>
      </c>
      <c r="AB24" s="85">
        <f>'[2]Lack of Coping Capacity'!R23</f>
        <v>1.1000000000000001</v>
      </c>
      <c r="AC24" s="85">
        <f>'[2]Lack of Coping Capacity'!W23</f>
        <v>4.9000000000000004</v>
      </c>
      <c r="AD24" s="79">
        <f>'[2]Lack of Coping Capacity'!X23</f>
        <v>2.9</v>
      </c>
      <c r="AE24" s="80">
        <f t="shared" si="2"/>
        <v>4.7</v>
      </c>
      <c r="AF24" s="86">
        <f t="shared" si="3"/>
        <v>3.8</v>
      </c>
      <c r="AG24" s="106" t="str">
        <f t="shared" si="4"/>
        <v>Medium</v>
      </c>
    </row>
    <row r="25" spans="1:33" x14ac:dyDescent="0.25">
      <c r="A25" s="76" t="str">
        <f>'[2]Indicator Data'!B27</f>
        <v>BWA</v>
      </c>
      <c r="B25" s="87">
        <f>'[2]Hazard &amp; Exposure'!AO24</f>
        <v>0.1</v>
      </c>
      <c r="C25" s="78">
        <f>'[2]Hazard &amp; Exposure'!AP24</f>
        <v>4.8</v>
      </c>
      <c r="D25" s="78">
        <f>'[2]Hazard &amp; Exposure'!AQ24</f>
        <v>0</v>
      </c>
      <c r="E25" s="78">
        <f>'[2]Hazard &amp; Exposure'!AR24</f>
        <v>0</v>
      </c>
      <c r="F25" s="78">
        <f>'[2]Hazard &amp; Exposure'!AU24</f>
        <v>6.5</v>
      </c>
      <c r="G25" s="79">
        <f>'[2]Hazard &amp; Exposure'!AV24</f>
        <v>2.8</v>
      </c>
      <c r="H25" s="78">
        <f>'[2]Hazard &amp; Exposure'!AY24</f>
        <v>1.6</v>
      </c>
      <c r="I25" s="78">
        <f>'[2]Hazard &amp; Exposure'!BB24</f>
        <v>0</v>
      </c>
      <c r="J25" s="79">
        <f>'[2]Hazard &amp; Exposure'!BC24</f>
        <v>1.1000000000000001</v>
      </c>
      <c r="K25" s="80">
        <f t="shared" si="0"/>
        <v>2</v>
      </c>
      <c r="L25" s="81">
        <f>[2]Vulnerability!E24</f>
        <v>3.6</v>
      </c>
      <c r="M25" s="82">
        <f>[2]Vulnerability!H24</f>
        <v>7.4</v>
      </c>
      <c r="N25" s="82">
        <f>[2]Vulnerability!M24</f>
        <v>0.9</v>
      </c>
      <c r="O25" s="79">
        <f>[2]Vulnerability!N24</f>
        <v>3.9</v>
      </c>
      <c r="P25" s="82">
        <f>[2]Vulnerability!S24</f>
        <v>2.1</v>
      </c>
      <c r="Q25" s="83">
        <f>[2]Vulnerability!W24</f>
        <v>5.2</v>
      </c>
      <c r="R25" s="83">
        <f>[2]Vulnerability!Z24</f>
        <v>2.7</v>
      </c>
      <c r="S25" s="83">
        <f>[2]Vulnerability!AC24</f>
        <v>0.3</v>
      </c>
      <c r="T25" s="83">
        <f>[2]Vulnerability!AI24</f>
        <v>5.3</v>
      </c>
      <c r="U25" s="82">
        <f>[2]Vulnerability!AJ24</f>
        <v>3.6</v>
      </c>
      <c r="V25" s="79">
        <f>[2]Vulnerability!AK24</f>
        <v>2.9</v>
      </c>
      <c r="W25" s="80">
        <f t="shared" si="1"/>
        <v>3.4</v>
      </c>
      <c r="X25" s="88">
        <f>'[2]Lack of Coping Capacity'!D24</f>
        <v>5.6</v>
      </c>
      <c r="Y25" s="85">
        <f>'[2]Lack of Coping Capacity'!G24</f>
        <v>4</v>
      </c>
      <c r="Z25" s="79">
        <f>'[2]Lack of Coping Capacity'!H24</f>
        <v>4.8</v>
      </c>
      <c r="AA25" s="85">
        <f>'[2]Lack of Coping Capacity'!M24</f>
        <v>3.6</v>
      </c>
      <c r="AB25" s="85">
        <f>'[2]Lack of Coping Capacity'!R24</f>
        <v>4.8</v>
      </c>
      <c r="AC25" s="85">
        <f>'[2]Lack of Coping Capacity'!W24</f>
        <v>4.5</v>
      </c>
      <c r="AD25" s="79">
        <f>'[2]Lack of Coping Capacity'!X24</f>
        <v>4.3</v>
      </c>
      <c r="AE25" s="80">
        <f t="shared" si="2"/>
        <v>4.5999999999999996</v>
      </c>
      <c r="AF25" s="86">
        <f t="shared" si="3"/>
        <v>3.2</v>
      </c>
      <c r="AG25" s="106" t="str">
        <f t="shared" si="4"/>
        <v>Low</v>
      </c>
    </row>
    <row r="26" spans="1:33" x14ac:dyDescent="0.25">
      <c r="A26" s="76" t="str">
        <f>'[2]Indicator Data'!B28</f>
        <v>BRA</v>
      </c>
      <c r="B26" s="87">
        <f>'[2]Hazard &amp; Exposure'!AO25</f>
        <v>2.4</v>
      </c>
      <c r="C26" s="78">
        <f>'[2]Hazard &amp; Exposure'!AP25</f>
        <v>8.1</v>
      </c>
      <c r="D26" s="78">
        <f>'[2]Hazard &amp; Exposure'!AQ25</f>
        <v>0</v>
      </c>
      <c r="E26" s="78">
        <f>'[2]Hazard &amp; Exposure'!AR25</f>
        <v>0</v>
      </c>
      <c r="F26" s="78">
        <f>'[2]Hazard &amp; Exposure'!AU25</f>
        <v>4.5</v>
      </c>
      <c r="G26" s="79">
        <f>'[2]Hazard &amp; Exposure'!AV25</f>
        <v>3.8</v>
      </c>
      <c r="H26" s="78">
        <f>'[2]Hazard &amp; Exposure'!AY25</f>
        <v>9.3000000000000007</v>
      </c>
      <c r="I26" s="78">
        <f>'[2]Hazard &amp; Exposure'!BB25</f>
        <v>7</v>
      </c>
      <c r="J26" s="79">
        <f>'[2]Hazard &amp; Exposure'!BC25</f>
        <v>7</v>
      </c>
      <c r="K26" s="80">
        <f t="shared" si="0"/>
        <v>5.6</v>
      </c>
      <c r="L26" s="81">
        <f>[2]Vulnerability!E25</f>
        <v>3.3</v>
      </c>
      <c r="M26" s="82">
        <f>[2]Vulnerability!H25</f>
        <v>6</v>
      </c>
      <c r="N26" s="82">
        <f>[2]Vulnerability!M25</f>
        <v>0.1</v>
      </c>
      <c r="O26" s="79">
        <f>[2]Vulnerability!N25</f>
        <v>3.2</v>
      </c>
      <c r="P26" s="82">
        <f>[2]Vulnerability!S25</f>
        <v>2.5</v>
      </c>
      <c r="Q26" s="83">
        <f>[2]Vulnerability!W25</f>
        <v>0.7</v>
      </c>
      <c r="R26" s="83">
        <f>[2]Vulnerability!Z25</f>
        <v>0.8</v>
      </c>
      <c r="S26" s="83">
        <f>[2]Vulnerability!AC25</f>
        <v>0</v>
      </c>
      <c r="T26" s="83">
        <f>[2]Vulnerability!AI25</f>
        <v>1.5</v>
      </c>
      <c r="U26" s="82">
        <f>[2]Vulnerability!AJ25</f>
        <v>0.8</v>
      </c>
      <c r="V26" s="79">
        <f>[2]Vulnerability!AK25</f>
        <v>1.7</v>
      </c>
      <c r="W26" s="80">
        <f t="shared" si="1"/>
        <v>2.5</v>
      </c>
      <c r="X26" s="88">
        <f>'[2]Lack of Coping Capacity'!D25</f>
        <v>4.3</v>
      </c>
      <c r="Y26" s="85">
        <f>'[2]Lack of Coping Capacity'!G25</f>
        <v>6.1</v>
      </c>
      <c r="Z26" s="79">
        <f>'[2]Lack of Coping Capacity'!H25</f>
        <v>5.2</v>
      </c>
      <c r="AA26" s="85">
        <f>'[2]Lack of Coping Capacity'!M25</f>
        <v>2.4</v>
      </c>
      <c r="AB26" s="85">
        <f>'[2]Lack of Coping Capacity'!R25</f>
        <v>3.8</v>
      </c>
      <c r="AC26" s="85">
        <f>'[2]Lack of Coping Capacity'!W25</f>
        <v>3</v>
      </c>
      <c r="AD26" s="79">
        <f>'[2]Lack of Coping Capacity'!X25</f>
        <v>3.1</v>
      </c>
      <c r="AE26" s="80">
        <f t="shared" si="2"/>
        <v>4.2</v>
      </c>
      <c r="AF26" s="86">
        <f t="shared" si="3"/>
        <v>3.9</v>
      </c>
      <c r="AG26" s="106" t="str">
        <f t="shared" si="4"/>
        <v>Medium</v>
      </c>
    </row>
    <row r="27" spans="1:33" x14ac:dyDescent="0.25">
      <c r="A27" s="76" t="str">
        <f>'[2]Indicator Data'!B29</f>
        <v>BRN</v>
      </c>
      <c r="B27" s="87">
        <f>'[2]Hazard &amp; Exposure'!AO26</f>
        <v>0.1</v>
      </c>
      <c r="C27" s="78">
        <f>'[2]Hazard &amp; Exposure'!AP26</f>
        <v>1.4</v>
      </c>
      <c r="D27" s="78">
        <f>'[2]Hazard &amp; Exposure'!AQ26</f>
        <v>5</v>
      </c>
      <c r="E27" s="78">
        <f>'[2]Hazard &amp; Exposure'!AR26</f>
        <v>1.9</v>
      </c>
      <c r="F27" s="78">
        <f>'[2]Hazard &amp; Exposure'!AU26</f>
        <v>2</v>
      </c>
      <c r="G27" s="79">
        <f>'[2]Hazard &amp; Exposure'!AV26</f>
        <v>2.2000000000000002</v>
      </c>
      <c r="H27" s="78">
        <f>'[2]Hazard &amp; Exposure'!AY26</f>
        <v>0</v>
      </c>
      <c r="I27" s="78">
        <f>'[2]Hazard &amp; Exposure'!BB26</f>
        <v>0</v>
      </c>
      <c r="J27" s="79">
        <f>'[2]Hazard &amp; Exposure'!BC26</f>
        <v>0</v>
      </c>
      <c r="K27" s="80">
        <f t="shared" si="0"/>
        <v>1.2</v>
      </c>
      <c r="L27" s="81">
        <f>[2]Vulnerability!E26</f>
        <v>1.5</v>
      </c>
      <c r="M27" s="82">
        <f>[2]Vulnerability!H26</f>
        <v>3.1</v>
      </c>
      <c r="N27" s="82">
        <f>[2]Vulnerability!M26</f>
        <v>0</v>
      </c>
      <c r="O27" s="79">
        <f>[2]Vulnerability!N26</f>
        <v>1.5</v>
      </c>
      <c r="P27" s="82">
        <f>[2]Vulnerability!S26</f>
        <v>0</v>
      </c>
      <c r="Q27" s="83">
        <f>[2]Vulnerability!W26</f>
        <v>0.6</v>
      </c>
      <c r="R27" s="83">
        <f>[2]Vulnerability!Z26</f>
        <v>1.5</v>
      </c>
      <c r="S27" s="83">
        <f>[2]Vulnerability!AC26</f>
        <v>0</v>
      </c>
      <c r="T27" s="83">
        <f>[2]Vulnerability!AI26</f>
        <v>1.8</v>
      </c>
      <c r="U27" s="82">
        <f>[2]Vulnerability!AJ26</f>
        <v>1</v>
      </c>
      <c r="V27" s="79">
        <f>[2]Vulnerability!AK26</f>
        <v>0.5</v>
      </c>
      <c r="W27" s="80">
        <f t="shared" si="1"/>
        <v>1</v>
      </c>
      <c r="X27" s="88">
        <f>'[2]Lack of Coping Capacity'!D26</f>
        <v>6</v>
      </c>
      <c r="Y27" s="85">
        <f>'[2]Lack of Coping Capacity'!G26</f>
        <v>3.2</v>
      </c>
      <c r="Z27" s="79">
        <f>'[2]Lack of Coping Capacity'!H26</f>
        <v>4.5999999999999996</v>
      </c>
      <c r="AA27" s="85">
        <f>'[2]Lack of Coping Capacity'!M26</f>
        <v>1.5</v>
      </c>
      <c r="AB27" s="85">
        <f>'[2]Lack of Coping Capacity'!R26</f>
        <v>7.2</v>
      </c>
      <c r="AC27" s="85">
        <f>'[2]Lack of Coping Capacity'!W26</f>
        <v>2.6</v>
      </c>
      <c r="AD27" s="79">
        <f>'[2]Lack of Coping Capacity'!X26</f>
        <v>3.8</v>
      </c>
      <c r="AE27" s="80">
        <f t="shared" si="2"/>
        <v>4.2</v>
      </c>
      <c r="AF27" s="86">
        <f t="shared" si="3"/>
        <v>1.7</v>
      </c>
      <c r="AG27" s="106" t="str">
        <f t="shared" si="4"/>
        <v>Very Low</v>
      </c>
    </row>
    <row r="28" spans="1:33" x14ac:dyDescent="0.25">
      <c r="A28" s="76" t="str">
        <f>'[2]Indicator Data'!B30</f>
        <v>BGR</v>
      </c>
      <c r="B28" s="87">
        <f>'[2]Hazard &amp; Exposure'!AO27</f>
        <v>6.6</v>
      </c>
      <c r="C28" s="78">
        <f>'[2]Hazard &amp; Exposure'!AP27</f>
        <v>4.9000000000000004</v>
      </c>
      <c r="D28" s="78">
        <f>'[2]Hazard &amp; Exposure'!AQ27</f>
        <v>0</v>
      </c>
      <c r="E28" s="78">
        <f>'[2]Hazard &amp; Exposure'!AR27</f>
        <v>0</v>
      </c>
      <c r="F28" s="78">
        <f>'[2]Hazard &amp; Exposure'!AU27</f>
        <v>2.8</v>
      </c>
      <c r="G28" s="79">
        <f>'[2]Hazard &amp; Exposure'!AV27</f>
        <v>3.3</v>
      </c>
      <c r="H28" s="78">
        <f>'[2]Hazard &amp; Exposure'!AY27</f>
        <v>0.3</v>
      </c>
      <c r="I28" s="78">
        <f>'[2]Hazard &amp; Exposure'!BB27</f>
        <v>0</v>
      </c>
      <c r="J28" s="79">
        <f>'[2]Hazard &amp; Exposure'!BC27</f>
        <v>0.2</v>
      </c>
      <c r="K28" s="80">
        <f t="shared" si="0"/>
        <v>1.9</v>
      </c>
      <c r="L28" s="81">
        <f>[2]Vulnerability!E27</f>
        <v>2.1</v>
      </c>
      <c r="M28" s="82">
        <f>[2]Vulnerability!H27</f>
        <v>2.9</v>
      </c>
      <c r="N28" s="82">
        <f>[2]Vulnerability!M27</f>
        <v>0</v>
      </c>
      <c r="O28" s="79">
        <f>[2]Vulnerability!N27</f>
        <v>1.8</v>
      </c>
      <c r="P28" s="82">
        <f>[2]Vulnerability!S27</f>
        <v>4.2</v>
      </c>
      <c r="Q28" s="83">
        <f>[2]Vulnerability!W27</f>
        <v>0.3</v>
      </c>
      <c r="R28" s="83">
        <f>[2]Vulnerability!Z27</f>
        <v>0.6</v>
      </c>
      <c r="S28" s="83">
        <f>[2]Vulnerability!AC27</f>
        <v>0</v>
      </c>
      <c r="T28" s="83">
        <f>[2]Vulnerability!AI27</f>
        <v>2.2999999999999998</v>
      </c>
      <c r="U28" s="82">
        <f>[2]Vulnerability!AJ27</f>
        <v>0.8</v>
      </c>
      <c r="V28" s="79">
        <f>[2]Vulnerability!AK27</f>
        <v>2.7</v>
      </c>
      <c r="W28" s="80">
        <f t="shared" si="1"/>
        <v>2.2999999999999998</v>
      </c>
      <c r="X28" s="88">
        <f>'[2]Lack of Coping Capacity'!D27</f>
        <v>3.2</v>
      </c>
      <c r="Y28" s="85">
        <f>'[2]Lack of Coping Capacity'!G27</f>
        <v>5.2</v>
      </c>
      <c r="Z28" s="79">
        <f>'[2]Lack of Coping Capacity'!H27</f>
        <v>4.2</v>
      </c>
      <c r="AA28" s="85">
        <f>'[2]Lack of Coping Capacity'!M27</f>
        <v>2</v>
      </c>
      <c r="AB28" s="85">
        <f>'[2]Lack of Coping Capacity'!R27</f>
        <v>1.3</v>
      </c>
      <c r="AC28" s="85">
        <f>'[2]Lack of Coping Capacity'!W27</f>
        <v>1.7</v>
      </c>
      <c r="AD28" s="79">
        <f>'[2]Lack of Coping Capacity'!X27</f>
        <v>1.7</v>
      </c>
      <c r="AE28" s="80">
        <f t="shared" si="2"/>
        <v>3</v>
      </c>
      <c r="AF28" s="86">
        <f t="shared" si="3"/>
        <v>2.4</v>
      </c>
      <c r="AG28" s="106" t="str">
        <f t="shared" si="4"/>
        <v>Low</v>
      </c>
    </row>
    <row r="29" spans="1:33" x14ac:dyDescent="0.25">
      <c r="A29" s="76" t="str">
        <f>'[2]Indicator Data'!B31</f>
        <v>BFA</v>
      </c>
      <c r="B29" s="87">
        <f>'[2]Hazard &amp; Exposure'!AO28</f>
        <v>0.1</v>
      </c>
      <c r="C29" s="78">
        <f>'[2]Hazard &amp; Exposure'!AP28</f>
        <v>4.5999999999999996</v>
      </c>
      <c r="D29" s="78">
        <f>'[2]Hazard &amp; Exposure'!AQ28</f>
        <v>0</v>
      </c>
      <c r="E29" s="78">
        <f>'[2]Hazard &amp; Exposure'!AR28</f>
        <v>0</v>
      </c>
      <c r="F29" s="78">
        <f>'[2]Hazard &amp; Exposure'!AU28</f>
        <v>6</v>
      </c>
      <c r="G29" s="79">
        <f>'[2]Hazard &amp; Exposure'!AV28</f>
        <v>2.6</v>
      </c>
      <c r="H29" s="78">
        <f>'[2]Hazard &amp; Exposure'!AY28</f>
        <v>5.5</v>
      </c>
      <c r="I29" s="78">
        <f>'[2]Hazard &amp; Exposure'!BB28</f>
        <v>0</v>
      </c>
      <c r="J29" s="79">
        <f>'[2]Hazard &amp; Exposure'!BC28</f>
        <v>3.9</v>
      </c>
      <c r="K29" s="80">
        <f t="shared" si="0"/>
        <v>3.3</v>
      </c>
      <c r="L29" s="81">
        <f>[2]Vulnerability!E28</f>
        <v>9.3000000000000007</v>
      </c>
      <c r="M29" s="82">
        <f>[2]Vulnerability!H28</f>
        <v>5.4</v>
      </c>
      <c r="N29" s="82">
        <f>[2]Vulnerability!M28</f>
        <v>3</v>
      </c>
      <c r="O29" s="79">
        <f>[2]Vulnerability!N28</f>
        <v>6.8</v>
      </c>
      <c r="P29" s="82">
        <f>[2]Vulnerability!S28</f>
        <v>4.9000000000000004</v>
      </c>
      <c r="Q29" s="83">
        <f>[2]Vulnerability!W28</f>
        <v>3.7</v>
      </c>
      <c r="R29" s="83">
        <f>[2]Vulnerability!Z28</f>
        <v>5.3</v>
      </c>
      <c r="S29" s="83">
        <f>[2]Vulnerability!AC28</f>
        <v>0.1</v>
      </c>
      <c r="T29" s="83">
        <f>[2]Vulnerability!AI28</f>
        <v>5.2</v>
      </c>
      <c r="U29" s="82">
        <f>[2]Vulnerability!AJ28</f>
        <v>3.8</v>
      </c>
      <c r="V29" s="79">
        <f>[2]Vulnerability!AK28</f>
        <v>4.4000000000000004</v>
      </c>
      <c r="W29" s="80">
        <f t="shared" si="1"/>
        <v>5.7</v>
      </c>
      <c r="X29" s="88">
        <f>'[2]Lack of Coping Capacity'!D28</f>
        <v>3.2</v>
      </c>
      <c r="Y29" s="85">
        <f>'[2]Lack of Coping Capacity'!G28</f>
        <v>6.1</v>
      </c>
      <c r="Z29" s="79">
        <f>'[2]Lack of Coping Capacity'!H28</f>
        <v>4.7</v>
      </c>
      <c r="AA29" s="85">
        <f>'[2]Lack of Coping Capacity'!M28</f>
        <v>8</v>
      </c>
      <c r="AB29" s="85">
        <f>'[2]Lack of Coping Capacity'!R28</f>
        <v>7</v>
      </c>
      <c r="AC29" s="85">
        <f>'[2]Lack of Coping Capacity'!W28</f>
        <v>6.7</v>
      </c>
      <c r="AD29" s="79">
        <f>'[2]Lack of Coping Capacity'!X28</f>
        <v>7.2</v>
      </c>
      <c r="AE29" s="80">
        <f t="shared" si="2"/>
        <v>6.1</v>
      </c>
      <c r="AF29" s="86">
        <f t="shared" si="3"/>
        <v>4.9000000000000004</v>
      </c>
      <c r="AG29" s="106" t="str">
        <f t="shared" si="4"/>
        <v>Medium</v>
      </c>
    </row>
    <row r="30" spans="1:33" x14ac:dyDescent="0.25">
      <c r="A30" s="76" t="str">
        <f>'[2]Indicator Data'!B32</f>
        <v>BDI</v>
      </c>
      <c r="B30" s="87">
        <f>'[2]Hazard &amp; Exposure'!AO29</f>
        <v>4</v>
      </c>
      <c r="C30" s="78">
        <f>'[2]Hazard &amp; Exposure'!AP29</f>
        <v>3.7</v>
      </c>
      <c r="D30" s="78">
        <f>'[2]Hazard &amp; Exposure'!AQ29</f>
        <v>0</v>
      </c>
      <c r="E30" s="78">
        <f>'[2]Hazard &amp; Exposure'!AR29</f>
        <v>0</v>
      </c>
      <c r="F30" s="78">
        <f>'[2]Hazard &amp; Exposure'!AU29</f>
        <v>5</v>
      </c>
      <c r="G30" s="79">
        <f>'[2]Hazard &amp; Exposure'!AV29</f>
        <v>2.8</v>
      </c>
      <c r="H30" s="78">
        <f>'[2]Hazard &amp; Exposure'!AY29</f>
        <v>9.1</v>
      </c>
      <c r="I30" s="78">
        <f>'[2]Hazard &amp; Exposure'!BB29</f>
        <v>0</v>
      </c>
      <c r="J30" s="79">
        <f>'[2]Hazard &amp; Exposure'!BC29</f>
        <v>6.4</v>
      </c>
      <c r="K30" s="80">
        <f t="shared" si="0"/>
        <v>4.9000000000000004</v>
      </c>
      <c r="L30" s="81">
        <f>[2]Vulnerability!E29</f>
        <v>9.1</v>
      </c>
      <c r="M30" s="82">
        <f>[2]Vulnerability!H29</f>
        <v>4.2</v>
      </c>
      <c r="N30" s="82">
        <f>[2]Vulnerability!M29</f>
        <v>5.4</v>
      </c>
      <c r="O30" s="79">
        <f>[2]Vulnerability!N29</f>
        <v>7</v>
      </c>
      <c r="P30" s="82">
        <f>[2]Vulnerability!S29</f>
        <v>6.7</v>
      </c>
      <c r="Q30" s="83">
        <f>[2]Vulnerability!W29</f>
        <v>3.2</v>
      </c>
      <c r="R30" s="83">
        <f>[2]Vulnerability!Z29</f>
        <v>5.6</v>
      </c>
      <c r="S30" s="83">
        <f>[2]Vulnerability!AC29</f>
        <v>0.1</v>
      </c>
      <c r="T30" s="83">
        <f>[2]Vulnerability!AI29</f>
        <v>8</v>
      </c>
      <c r="U30" s="82">
        <f>[2]Vulnerability!AJ29</f>
        <v>4.9000000000000004</v>
      </c>
      <c r="V30" s="79">
        <f>[2]Vulnerability!AK29</f>
        <v>5.9</v>
      </c>
      <c r="W30" s="80">
        <f t="shared" si="1"/>
        <v>6.5</v>
      </c>
      <c r="X30" s="88">
        <f>'[2]Lack of Coping Capacity'!D29</f>
        <v>4.5999999999999996</v>
      </c>
      <c r="Y30" s="85">
        <f>'[2]Lack of Coping Capacity'!G29</f>
        <v>8</v>
      </c>
      <c r="Z30" s="79">
        <f>'[2]Lack of Coping Capacity'!H29</f>
        <v>6.3</v>
      </c>
      <c r="AA30" s="85">
        <f>'[2]Lack of Coping Capacity'!M29</f>
        <v>7.4</v>
      </c>
      <c r="AB30" s="85">
        <f>'[2]Lack of Coping Capacity'!R29</f>
        <v>6.1</v>
      </c>
      <c r="AC30" s="85">
        <f>'[2]Lack of Coping Capacity'!W29</f>
        <v>6.7</v>
      </c>
      <c r="AD30" s="79">
        <f>'[2]Lack of Coping Capacity'!X29</f>
        <v>6.7</v>
      </c>
      <c r="AE30" s="80">
        <f t="shared" si="2"/>
        <v>6.5</v>
      </c>
      <c r="AF30" s="86">
        <f t="shared" si="3"/>
        <v>5.9</v>
      </c>
      <c r="AG30" s="106" t="str">
        <f t="shared" si="4"/>
        <v>High</v>
      </c>
    </row>
    <row r="31" spans="1:33" x14ac:dyDescent="0.25">
      <c r="A31" s="76" t="str">
        <f>'[2]Indicator Data'!B33</f>
        <v>CPV</v>
      </c>
      <c r="B31" s="87">
        <f>'[2]Hazard &amp; Exposure'!AO30</f>
        <v>0.1</v>
      </c>
      <c r="C31" s="78">
        <f>'[2]Hazard &amp; Exposure'!AP30</f>
        <v>0.1</v>
      </c>
      <c r="D31" s="78">
        <f>'[2]Hazard &amp; Exposure'!AQ30</f>
        <v>0</v>
      </c>
      <c r="E31" s="78">
        <f>'[2]Hazard &amp; Exposure'!AR30</f>
        <v>0</v>
      </c>
      <c r="F31" s="78">
        <f>'[2]Hazard &amp; Exposure'!AU30</f>
        <v>6.6</v>
      </c>
      <c r="G31" s="79">
        <f>'[2]Hazard &amp; Exposure'!AV30</f>
        <v>1.9</v>
      </c>
      <c r="H31" s="78">
        <f>'[2]Hazard &amp; Exposure'!AY30</f>
        <v>0</v>
      </c>
      <c r="I31" s="78">
        <f>'[2]Hazard &amp; Exposure'!BB30</f>
        <v>0</v>
      </c>
      <c r="J31" s="79">
        <f>'[2]Hazard &amp; Exposure'!BC30</f>
        <v>0</v>
      </c>
      <c r="K31" s="80">
        <f t="shared" si="0"/>
        <v>1</v>
      </c>
      <c r="L31" s="81">
        <f>[2]Vulnerability!E30</f>
        <v>4.5999999999999996</v>
      </c>
      <c r="M31" s="82">
        <f>[2]Vulnerability!H30</f>
        <v>5.5</v>
      </c>
      <c r="N31" s="82">
        <f>[2]Vulnerability!M30</f>
        <v>5.6</v>
      </c>
      <c r="O31" s="79">
        <f>[2]Vulnerability!N30</f>
        <v>5.0999999999999996</v>
      </c>
      <c r="P31" s="82">
        <f>[2]Vulnerability!S30</f>
        <v>0</v>
      </c>
      <c r="Q31" s="83">
        <f>[2]Vulnerability!W30</f>
        <v>1.3</v>
      </c>
      <c r="R31" s="83">
        <f>[2]Vulnerability!Z30</f>
        <v>1.3</v>
      </c>
      <c r="S31" s="83">
        <f>[2]Vulnerability!AC30</f>
        <v>0</v>
      </c>
      <c r="T31" s="83">
        <f>[2]Vulnerability!AI30</f>
        <v>4.3</v>
      </c>
      <c r="U31" s="82">
        <f>[2]Vulnerability!AJ30</f>
        <v>1.9</v>
      </c>
      <c r="V31" s="79">
        <f>[2]Vulnerability!AK30</f>
        <v>1</v>
      </c>
      <c r="W31" s="80">
        <f t="shared" si="1"/>
        <v>3.3</v>
      </c>
      <c r="X31" s="88">
        <f>'[2]Lack of Coping Capacity'!D30</f>
        <v>3.4</v>
      </c>
      <c r="Y31" s="85">
        <f>'[2]Lack of Coping Capacity'!G30</f>
        <v>4.5</v>
      </c>
      <c r="Z31" s="79">
        <f>'[2]Lack of Coping Capacity'!H30</f>
        <v>4</v>
      </c>
      <c r="AA31" s="85">
        <f>'[2]Lack of Coping Capacity'!M30</f>
        <v>3</v>
      </c>
      <c r="AB31" s="85">
        <f>'[2]Lack of Coping Capacity'!R30</f>
        <v>3</v>
      </c>
      <c r="AC31" s="85">
        <f>'[2]Lack of Coping Capacity'!W30</f>
        <v>4.9000000000000004</v>
      </c>
      <c r="AD31" s="79">
        <f>'[2]Lack of Coping Capacity'!X30</f>
        <v>3.6</v>
      </c>
      <c r="AE31" s="80">
        <f t="shared" si="2"/>
        <v>3.8</v>
      </c>
      <c r="AF31" s="86">
        <f t="shared" si="3"/>
        <v>2.2999999999999998</v>
      </c>
      <c r="AG31" s="106" t="str">
        <f t="shared" si="4"/>
        <v>Low</v>
      </c>
    </row>
    <row r="32" spans="1:33" x14ac:dyDescent="0.25">
      <c r="A32" s="76" t="str">
        <f>'[2]Indicator Data'!B34</f>
        <v>KHM</v>
      </c>
      <c r="B32" s="87">
        <f>'[2]Hazard &amp; Exposure'!AO31</f>
        <v>0.1</v>
      </c>
      <c r="C32" s="78">
        <f>'[2]Hazard &amp; Exposure'!AP31</f>
        <v>9.5</v>
      </c>
      <c r="D32" s="78">
        <f>'[2]Hazard &amp; Exposure'!AQ31</f>
        <v>5.2</v>
      </c>
      <c r="E32" s="78">
        <f>'[2]Hazard &amp; Exposure'!AR31</f>
        <v>4</v>
      </c>
      <c r="F32" s="78">
        <f>'[2]Hazard &amp; Exposure'!AU31</f>
        <v>4.7</v>
      </c>
      <c r="G32" s="79">
        <f>'[2]Hazard &amp; Exposure'!AV31</f>
        <v>5.7</v>
      </c>
      <c r="H32" s="78">
        <f>'[2]Hazard &amp; Exposure'!AY31</f>
        <v>4.5999999999999996</v>
      </c>
      <c r="I32" s="78">
        <f>'[2]Hazard &amp; Exposure'!BB31</f>
        <v>0</v>
      </c>
      <c r="J32" s="79">
        <f>'[2]Hazard &amp; Exposure'!BC31</f>
        <v>3.2</v>
      </c>
      <c r="K32" s="80">
        <f t="shared" si="0"/>
        <v>4.5999999999999996</v>
      </c>
      <c r="L32" s="81">
        <f>[2]Vulnerability!E31</f>
        <v>7.1</v>
      </c>
      <c r="M32" s="82">
        <f>[2]Vulnerability!H31</f>
        <v>3.9</v>
      </c>
      <c r="N32" s="82">
        <f>[2]Vulnerability!M31</f>
        <v>2</v>
      </c>
      <c r="O32" s="79">
        <f>[2]Vulnerability!N31</f>
        <v>5</v>
      </c>
      <c r="P32" s="82">
        <f>[2]Vulnerability!S31</f>
        <v>0</v>
      </c>
      <c r="Q32" s="83">
        <f>[2]Vulnerability!W31</f>
        <v>2.5</v>
      </c>
      <c r="R32" s="83">
        <f>[2]Vulnerability!Z31</f>
        <v>3.8</v>
      </c>
      <c r="S32" s="83">
        <f>[2]Vulnerability!AC31</f>
        <v>3.9</v>
      </c>
      <c r="T32" s="83">
        <f>[2]Vulnerability!AI31</f>
        <v>5</v>
      </c>
      <c r="U32" s="82">
        <f>[2]Vulnerability!AJ31</f>
        <v>3.9</v>
      </c>
      <c r="V32" s="79">
        <f>[2]Vulnerability!AK31</f>
        <v>2.2000000000000002</v>
      </c>
      <c r="W32" s="80">
        <f t="shared" si="1"/>
        <v>3.7</v>
      </c>
      <c r="X32" s="88">
        <f>'[2]Lack of Coping Capacity'!D31</f>
        <v>6.8</v>
      </c>
      <c r="Y32" s="85">
        <f>'[2]Lack of Coping Capacity'!G31</f>
        <v>7.2</v>
      </c>
      <c r="Z32" s="79">
        <f>'[2]Lack of Coping Capacity'!H31</f>
        <v>7</v>
      </c>
      <c r="AA32" s="85">
        <f>'[2]Lack of Coping Capacity'!M31</f>
        <v>5</v>
      </c>
      <c r="AB32" s="85">
        <f>'[2]Lack of Coping Capacity'!R31</f>
        <v>6.5</v>
      </c>
      <c r="AC32" s="85">
        <f>'[2]Lack of Coping Capacity'!W31</f>
        <v>6.2</v>
      </c>
      <c r="AD32" s="79">
        <f>'[2]Lack of Coping Capacity'!X31</f>
        <v>5.9</v>
      </c>
      <c r="AE32" s="80">
        <f t="shared" si="2"/>
        <v>6.5</v>
      </c>
      <c r="AF32" s="86">
        <f t="shared" si="3"/>
        <v>4.8</v>
      </c>
      <c r="AG32" s="106" t="str">
        <f t="shared" si="4"/>
        <v>Medium</v>
      </c>
    </row>
    <row r="33" spans="1:33" x14ac:dyDescent="0.25">
      <c r="A33" s="76" t="str">
        <f>'[2]Indicator Data'!B35</f>
        <v>CMR</v>
      </c>
      <c r="B33" s="87">
        <f>'[2]Hazard &amp; Exposure'!AO32</f>
        <v>0.7</v>
      </c>
      <c r="C33" s="78">
        <f>'[2]Hazard &amp; Exposure'!AP32</f>
        <v>6</v>
      </c>
      <c r="D33" s="78">
        <f>'[2]Hazard &amp; Exposure'!AQ32</f>
        <v>0</v>
      </c>
      <c r="E33" s="78">
        <f>'[2]Hazard &amp; Exposure'!AR32</f>
        <v>0</v>
      </c>
      <c r="F33" s="78">
        <f>'[2]Hazard &amp; Exposure'!AU32</f>
        <v>3.1</v>
      </c>
      <c r="G33" s="79">
        <f>'[2]Hazard &amp; Exposure'!AV32</f>
        <v>2.2999999999999998</v>
      </c>
      <c r="H33" s="78">
        <f>'[2]Hazard &amp; Exposure'!AY32</f>
        <v>9.6999999999999993</v>
      </c>
      <c r="I33" s="78">
        <f>'[2]Hazard &amp; Exposure'!BB32</f>
        <v>0</v>
      </c>
      <c r="J33" s="79">
        <f>'[2]Hazard &amp; Exposure'!BC32</f>
        <v>6.8</v>
      </c>
      <c r="K33" s="80">
        <f t="shared" si="0"/>
        <v>4.9000000000000004</v>
      </c>
      <c r="L33" s="81">
        <f>[2]Vulnerability!E32</f>
        <v>7.8</v>
      </c>
      <c r="M33" s="82">
        <f>[2]Vulnerability!H32</f>
        <v>6.5</v>
      </c>
      <c r="N33" s="82">
        <f>[2]Vulnerability!M32</f>
        <v>1.8</v>
      </c>
      <c r="O33" s="79">
        <f>[2]Vulnerability!N32</f>
        <v>6</v>
      </c>
      <c r="P33" s="82">
        <f>[2]Vulnerability!S32</f>
        <v>8.3000000000000007</v>
      </c>
      <c r="Q33" s="83">
        <f>[2]Vulnerability!W32</f>
        <v>5.5</v>
      </c>
      <c r="R33" s="83">
        <f>[2]Vulnerability!Z32</f>
        <v>5</v>
      </c>
      <c r="S33" s="83">
        <f>[2]Vulnerability!AC32</f>
        <v>0</v>
      </c>
      <c r="T33" s="83">
        <f>[2]Vulnerability!AI32</f>
        <v>4</v>
      </c>
      <c r="U33" s="82">
        <f>[2]Vulnerability!AJ32</f>
        <v>3.9</v>
      </c>
      <c r="V33" s="79">
        <f>[2]Vulnerability!AK32</f>
        <v>6.6</v>
      </c>
      <c r="W33" s="80">
        <f t="shared" si="1"/>
        <v>6.3</v>
      </c>
      <c r="X33" s="88">
        <f>'[2]Lack of Coping Capacity'!D32</f>
        <v>2.6</v>
      </c>
      <c r="Y33" s="85">
        <f>'[2]Lack of Coping Capacity'!G32</f>
        <v>7.1</v>
      </c>
      <c r="Z33" s="79">
        <f>'[2]Lack of Coping Capacity'!H32</f>
        <v>4.9000000000000004</v>
      </c>
      <c r="AA33" s="85">
        <f>'[2]Lack of Coping Capacity'!M32</f>
        <v>5.8</v>
      </c>
      <c r="AB33" s="85">
        <f>'[2]Lack of Coping Capacity'!R32</f>
        <v>6.7</v>
      </c>
      <c r="AC33" s="85">
        <f>'[2]Lack of Coping Capacity'!W32</f>
        <v>7.9</v>
      </c>
      <c r="AD33" s="79">
        <f>'[2]Lack of Coping Capacity'!X32</f>
        <v>6.8</v>
      </c>
      <c r="AE33" s="80">
        <f t="shared" si="2"/>
        <v>5.9</v>
      </c>
      <c r="AF33" s="86">
        <f t="shared" si="3"/>
        <v>5.7</v>
      </c>
      <c r="AG33" s="106" t="str">
        <f t="shared" si="4"/>
        <v>High</v>
      </c>
    </row>
    <row r="34" spans="1:33" x14ac:dyDescent="0.25">
      <c r="A34" s="76" t="str">
        <f>'[2]Indicator Data'!B36</f>
        <v>CAN</v>
      </c>
      <c r="B34" s="87">
        <f>'[2]Hazard &amp; Exposure'!AO33</f>
        <v>4.8</v>
      </c>
      <c r="C34" s="78">
        <f>'[2]Hazard &amp; Exposure'!AP33</f>
        <v>5.2</v>
      </c>
      <c r="D34" s="78">
        <f>'[2]Hazard &amp; Exposure'!AQ33</f>
        <v>6.9</v>
      </c>
      <c r="E34" s="78">
        <f>'[2]Hazard &amp; Exposure'!AR33</f>
        <v>2.6</v>
      </c>
      <c r="F34" s="78">
        <f>'[2]Hazard &amp; Exposure'!AU33</f>
        <v>4.8</v>
      </c>
      <c r="G34" s="79">
        <f>'[2]Hazard &amp; Exposure'!AV33</f>
        <v>5</v>
      </c>
      <c r="H34" s="78">
        <f>'[2]Hazard &amp; Exposure'!AY33</f>
        <v>0.1</v>
      </c>
      <c r="I34" s="78">
        <f>'[2]Hazard &amp; Exposure'!BB33</f>
        <v>0</v>
      </c>
      <c r="J34" s="79">
        <f>'[2]Hazard &amp; Exposure'!BC33</f>
        <v>0.1</v>
      </c>
      <c r="K34" s="80">
        <f t="shared" si="0"/>
        <v>2.9</v>
      </c>
      <c r="L34" s="81">
        <f>[2]Vulnerability!E33</f>
        <v>0.4</v>
      </c>
      <c r="M34" s="82">
        <f>[2]Vulnerability!H33</f>
        <v>1.7</v>
      </c>
      <c r="N34" s="82">
        <f>[2]Vulnerability!M33</f>
        <v>0</v>
      </c>
      <c r="O34" s="79">
        <f>[2]Vulnerability!N33</f>
        <v>0.6</v>
      </c>
      <c r="P34" s="82">
        <f>[2]Vulnerability!S33</f>
        <v>5.5</v>
      </c>
      <c r="Q34" s="83">
        <f>[2]Vulnerability!W33</f>
        <v>0.1</v>
      </c>
      <c r="R34" s="83">
        <f>[2]Vulnerability!Z33</f>
        <v>0.4</v>
      </c>
      <c r="S34" s="83">
        <f>[2]Vulnerability!AC33</f>
        <v>0.2</v>
      </c>
      <c r="T34" s="83">
        <f>[2]Vulnerability!AI33</f>
        <v>0.8</v>
      </c>
      <c r="U34" s="82">
        <f>[2]Vulnerability!AJ33</f>
        <v>0.4</v>
      </c>
      <c r="V34" s="79">
        <f>[2]Vulnerability!AK33</f>
        <v>3.4</v>
      </c>
      <c r="W34" s="80">
        <f t="shared" si="1"/>
        <v>2.1</v>
      </c>
      <c r="X34" s="88">
        <f>'[2]Lack of Coping Capacity'!D33</f>
        <v>2.8</v>
      </c>
      <c r="Y34" s="85">
        <f>'[2]Lack of Coping Capacity'!G33</f>
        <v>1.6</v>
      </c>
      <c r="Z34" s="79">
        <f>'[2]Lack of Coping Capacity'!H33</f>
        <v>2.2000000000000002</v>
      </c>
      <c r="AA34" s="85">
        <f>'[2]Lack of Coping Capacity'!M33</f>
        <v>2.2999999999999998</v>
      </c>
      <c r="AB34" s="85">
        <f>'[2]Lack of Coping Capacity'!R33</f>
        <v>2.9</v>
      </c>
      <c r="AC34" s="85">
        <f>'[2]Lack of Coping Capacity'!W33</f>
        <v>1.9</v>
      </c>
      <c r="AD34" s="79">
        <f>'[2]Lack of Coping Capacity'!X33</f>
        <v>2.4</v>
      </c>
      <c r="AE34" s="80">
        <f t="shared" si="2"/>
        <v>2.2999999999999998</v>
      </c>
      <c r="AF34" s="86">
        <f t="shared" si="3"/>
        <v>2.4</v>
      </c>
      <c r="AG34" s="106" t="str">
        <f t="shared" si="4"/>
        <v>Low</v>
      </c>
    </row>
    <row r="35" spans="1:33" x14ac:dyDescent="0.25">
      <c r="A35" s="76" t="str">
        <f>'[2]Indicator Data'!B37</f>
        <v>CAF</v>
      </c>
      <c r="B35" s="87">
        <f>'[2]Hazard &amp; Exposure'!AO34</f>
        <v>0.6</v>
      </c>
      <c r="C35" s="78">
        <f>'[2]Hazard &amp; Exposure'!AP34</f>
        <v>5.8</v>
      </c>
      <c r="D35" s="78">
        <f>'[2]Hazard &amp; Exposure'!AQ34</f>
        <v>0</v>
      </c>
      <c r="E35" s="78">
        <f>'[2]Hazard &amp; Exposure'!AR34</f>
        <v>0</v>
      </c>
      <c r="F35" s="78">
        <f>'[2]Hazard &amp; Exposure'!AU34</f>
        <v>0.5</v>
      </c>
      <c r="G35" s="79">
        <f>'[2]Hazard &amp; Exposure'!AV34</f>
        <v>1.7</v>
      </c>
      <c r="H35" s="78">
        <f>'[2]Hazard &amp; Exposure'!AY34</f>
        <v>9.1999999999999993</v>
      </c>
      <c r="I35" s="78">
        <f>'[2]Hazard &amp; Exposure'!BB34</f>
        <v>10</v>
      </c>
      <c r="J35" s="79">
        <f>'[2]Hazard &amp; Exposure'!BC34</f>
        <v>10</v>
      </c>
      <c r="K35" s="80">
        <f t="shared" si="0"/>
        <v>7.9</v>
      </c>
      <c r="L35" s="81">
        <f>[2]Vulnerability!E34</f>
        <v>9.4</v>
      </c>
      <c r="M35" s="82">
        <f>[2]Vulnerability!H34</f>
        <v>8.4</v>
      </c>
      <c r="N35" s="82">
        <f>[2]Vulnerability!M34</f>
        <v>7.5</v>
      </c>
      <c r="O35" s="79">
        <f>[2]Vulnerability!N34</f>
        <v>8.6999999999999993</v>
      </c>
      <c r="P35" s="82">
        <f>[2]Vulnerability!S34</f>
        <v>9.6999999999999993</v>
      </c>
      <c r="Q35" s="83">
        <f>[2]Vulnerability!W34</f>
        <v>8.4</v>
      </c>
      <c r="R35" s="83">
        <f>[2]Vulnerability!Z34</f>
        <v>7.3</v>
      </c>
      <c r="S35" s="83">
        <f>[2]Vulnerability!AC34</f>
        <v>0.1</v>
      </c>
      <c r="T35" s="83">
        <f>[2]Vulnerability!AI34</f>
        <v>9.6999999999999993</v>
      </c>
      <c r="U35" s="82">
        <f>[2]Vulnerability!AJ34</f>
        <v>7.6</v>
      </c>
      <c r="V35" s="79">
        <f>[2]Vulnerability!AK34</f>
        <v>8.9</v>
      </c>
      <c r="W35" s="80">
        <f t="shared" si="1"/>
        <v>8.8000000000000007</v>
      </c>
      <c r="X35" s="88" t="str">
        <f>'[2]Lack of Coping Capacity'!D34</f>
        <v>x</v>
      </c>
      <c r="Y35" s="85">
        <f>'[2]Lack of Coping Capacity'!G34</f>
        <v>8</v>
      </c>
      <c r="Z35" s="79">
        <f>'[2]Lack of Coping Capacity'!H34</f>
        <v>8</v>
      </c>
      <c r="AA35" s="85">
        <f>'[2]Lack of Coping Capacity'!M34</f>
        <v>9.1999999999999993</v>
      </c>
      <c r="AB35" s="85">
        <f>'[2]Lack of Coping Capacity'!R34</f>
        <v>8.1999999999999993</v>
      </c>
      <c r="AC35" s="85">
        <f>'[2]Lack of Coping Capacity'!W34</f>
        <v>9.9</v>
      </c>
      <c r="AD35" s="79">
        <f>'[2]Lack of Coping Capacity'!X34</f>
        <v>9.1</v>
      </c>
      <c r="AE35" s="80">
        <f t="shared" si="2"/>
        <v>8.6</v>
      </c>
      <c r="AF35" s="86">
        <f t="shared" si="3"/>
        <v>8.4</v>
      </c>
      <c r="AG35" s="106" t="str">
        <f t="shared" si="4"/>
        <v>Very High</v>
      </c>
    </row>
    <row r="36" spans="1:33" x14ac:dyDescent="0.25">
      <c r="A36" s="76" t="str">
        <f>'[2]Indicator Data'!B38</f>
        <v>TCD</v>
      </c>
      <c r="B36" s="87">
        <f>'[2]Hazard &amp; Exposure'!AO35</f>
        <v>0.1</v>
      </c>
      <c r="C36" s="78">
        <f>'[2]Hazard &amp; Exposure'!AP35</f>
        <v>7.5</v>
      </c>
      <c r="D36" s="78">
        <f>'[2]Hazard &amp; Exposure'!AQ35</f>
        <v>0</v>
      </c>
      <c r="E36" s="78">
        <f>'[2]Hazard &amp; Exposure'!AR35</f>
        <v>0</v>
      </c>
      <c r="F36" s="78">
        <f>'[2]Hazard &amp; Exposure'!AU35</f>
        <v>5.4</v>
      </c>
      <c r="G36" s="79">
        <f>'[2]Hazard &amp; Exposure'!AV35</f>
        <v>3.4</v>
      </c>
      <c r="H36" s="78">
        <f>'[2]Hazard &amp; Exposure'!AY35</f>
        <v>10</v>
      </c>
      <c r="I36" s="78">
        <f>'[2]Hazard &amp; Exposure'!BB35</f>
        <v>0</v>
      </c>
      <c r="J36" s="79">
        <f>'[2]Hazard &amp; Exposure'!BC35</f>
        <v>7</v>
      </c>
      <c r="K36" s="80">
        <f t="shared" si="0"/>
        <v>5.5</v>
      </c>
      <c r="L36" s="81">
        <f>[2]Vulnerability!E35</f>
        <v>9.4</v>
      </c>
      <c r="M36" s="82">
        <f>[2]Vulnerability!H35</f>
        <v>7</v>
      </c>
      <c r="N36" s="82">
        <f>[2]Vulnerability!M35</f>
        <v>2.9</v>
      </c>
      <c r="O36" s="79">
        <f>[2]Vulnerability!N35</f>
        <v>7.2</v>
      </c>
      <c r="P36" s="82">
        <f>[2]Vulnerability!S35</f>
        <v>8.5</v>
      </c>
      <c r="Q36" s="83">
        <f>[2]Vulnerability!W35</f>
        <v>5.0999999999999996</v>
      </c>
      <c r="R36" s="83">
        <f>[2]Vulnerability!Z35</f>
        <v>8</v>
      </c>
      <c r="S36" s="83">
        <f>[2]Vulnerability!AC35</f>
        <v>6.4</v>
      </c>
      <c r="T36" s="83">
        <f>[2]Vulnerability!AI35</f>
        <v>7.8</v>
      </c>
      <c r="U36" s="82">
        <f>[2]Vulnerability!AJ35</f>
        <v>7</v>
      </c>
      <c r="V36" s="79">
        <f>[2]Vulnerability!AK35</f>
        <v>7.8</v>
      </c>
      <c r="W36" s="80">
        <f t="shared" si="1"/>
        <v>7.5</v>
      </c>
      <c r="X36" s="88" t="str">
        <f>'[2]Lack of Coping Capacity'!D35</f>
        <v>x</v>
      </c>
      <c r="Y36" s="85">
        <f>'[2]Lack of Coping Capacity'!G35</f>
        <v>8</v>
      </c>
      <c r="Z36" s="79">
        <f>'[2]Lack of Coping Capacity'!H35</f>
        <v>8</v>
      </c>
      <c r="AA36" s="85">
        <f>'[2]Lack of Coping Capacity'!M35</f>
        <v>9.1999999999999993</v>
      </c>
      <c r="AB36" s="85">
        <f>'[2]Lack of Coping Capacity'!R35</f>
        <v>9.8000000000000007</v>
      </c>
      <c r="AC36" s="85">
        <f>'[2]Lack of Coping Capacity'!W35</f>
        <v>9.8000000000000007</v>
      </c>
      <c r="AD36" s="79">
        <f>'[2]Lack of Coping Capacity'!X35</f>
        <v>9.6</v>
      </c>
      <c r="AE36" s="80">
        <f t="shared" si="2"/>
        <v>8.9</v>
      </c>
      <c r="AF36" s="86">
        <f t="shared" ref="AF36:AF67" si="5">ROUND(K36^(1/3)*W36^(1/3)*AE36^(1/3),1)</f>
        <v>7.2</v>
      </c>
      <c r="AG36" s="106" t="str">
        <f t="shared" si="4"/>
        <v>Very High</v>
      </c>
    </row>
    <row r="37" spans="1:33" x14ac:dyDescent="0.25">
      <c r="A37" s="76" t="str">
        <f>'[2]Indicator Data'!B39</f>
        <v>CHL</v>
      </c>
      <c r="B37" s="87">
        <f>'[2]Hazard &amp; Exposure'!AO36</f>
        <v>9.8000000000000007</v>
      </c>
      <c r="C37" s="78">
        <f>'[2]Hazard &amp; Exposure'!AP36</f>
        <v>5.6</v>
      </c>
      <c r="D37" s="78">
        <f>'[2]Hazard &amp; Exposure'!AQ36</f>
        <v>9.1</v>
      </c>
      <c r="E37" s="78">
        <f>'[2]Hazard &amp; Exposure'!AR36</f>
        <v>0</v>
      </c>
      <c r="F37" s="78">
        <f>'[2]Hazard &amp; Exposure'!AU36</f>
        <v>0.3</v>
      </c>
      <c r="G37" s="79">
        <f>'[2]Hazard &amp; Exposure'!AV36</f>
        <v>6.7</v>
      </c>
      <c r="H37" s="78">
        <f>'[2]Hazard &amp; Exposure'!AY36</f>
        <v>3.7</v>
      </c>
      <c r="I37" s="78">
        <f>'[2]Hazard &amp; Exposure'!BB36</f>
        <v>0</v>
      </c>
      <c r="J37" s="79">
        <f>'[2]Hazard &amp; Exposure'!BC36</f>
        <v>2.6</v>
      </c>
      <c r="K37" s="80">
        <f t="shared" si="0"/>
        <v>5</v>
      </c>
      <c r="L37" s="81">
        <f>[2]Vulnerability!E36</f>
        <v>1.6</v>
      </c>
      <c r="M37" s="82">
        <f>[2]Vulnerability!H36</f>
        <v>5.4</v>
      </c>
      <c r="N37" s="82">
        <f>[2]Vulnerability!M36</f>
        <v>0.1</v>
      </c>
      <c r="O37" s="79">
        <f>[2]Vulnerability!N36</f>
        <v>2.2000000000000002</v>
      </c>
      <c r="P37" s="82">
        <f>[2]Vulnerability!S36</f>
        <v>1.5</v>
      </c>
      <c r="Q37" s="83">
        <f>[2]Vulnerability!W36</f>
        <v>0.7</v>
      </c>
      <c r="R37" s="83">
        <f>[2]Vulnerability!Z36</f>
        <v>0.4</v>
      </c>
      <c r="S37" s="83">
        <f>[2]Vulnerability!AC36</f>
        <v>0</v>
      </c>
      <c r="T37" s="83">
        <f>[2]Vulnerability!AI36</f>
        <v>2</v>
      </c>
      <c r="U37" s="82">
        <f>[2]Vulnerability!AJ36</f>
        <v>0.8</v>
      </c>
      <c r="V37" s="79">
        <f>[2]Vulnerability!AK36</f>
        <v>1.2</v>
      </c>
      <c r="W37" s="80">
        <f t="shared" si="1"/>
        <v>1.7</v>
      </c>
      <c r="X37" s="88">
        <f>'[2]Lack of Coping Capacity'!D36</f>
        <v>3.2</v>
      </c>
      <c r="Y37" s="85">
        <f>'[2]Lack of Coping Capacity'!G36</f>
        <v>3.3</v>
      </c>
      <c r="Z37" s="79">
        <f>'[2]Lack of Coping Capacity'!H36</f>
        <v>3.3</v>
      </c>
      <c r="AA37" s="85">
        <f>'[2]Lack of Coping Capacity'!M36</f>
        <v>2</v>
      </c>
      <c r="AB37" s="85">
        <f>'[2]Lack of Coping Capacity'!R36</f>
        <v>2.8</v>
      </c>
      <c r="AC37" s="85">
        <f>'[2]Lack of Coping Capacity'!W36</f>
        <v>3.2</v>
      </c>
      <c r="AD37" s="79">
        <f>'[2]Lack of Coping Capacity'!X36</f>
        <v>2.7</v>
      </c>
      <c r="AE37" s="80">
        <f t="shared" si="2"/>
        <v>3</v>
      </c>
      <c r="AF37" s="86">
        <f t="shared" si="5"/>
        <v>2.9</v>
      </c>
      <c r="AG37" s="106" t="str">
        <f t="shared" si="4"/>
        <v>Low</v>
      </c>
    </row>
    <row r="38" spans="1:33" x14ac:dyDescent="0.25">
      <c r="A38" s="76" t="str">
        <f>'[2]Indicator Data'!B40</f>
        <v>CHN</v>
      </c>
      <c r="B38" s="87">
        <f>'[2]Hazard &amp; Exposure'!AO37</f>
        <v>7.9</v>
      </c>
      <c r="C38" s="78">
        <f>'[2]Hazard &amp; Exposure'!AP37</f>
        <v>8.4</v>
      </c>
      <c r="D38" s="78">
        <f>'[2]Hazard &amp; Exposure'!AQ37</f>
        <v>9.3000000000000007</v>
      </c>
      <c r="E38" s="78">
        <f>'[2]Hazard &amp; Exposure'!AR37</f>
        <v>8.1</v>
      </c>
      <c r="F38" s="78">
        <f>'[2]Hazard &amp; Exposure'!AU37</f>
        <v>4.5999999999999996</v>
      </c>
      <c r="G38" s="79">
        <f>'[2]Hazard &amp; Exposure'!AV37</f>
        <v>8</v>
      </c>
      <c r="H38" s="78">
        <f>'[2]Hazard &amp; Exposure'!AY37</f>
        <v>9</v>
      </c>
      <c r="I38" s="78">
        <f>'[2]Hazard &amp; Exposure'!BB37</f>
        <v>0</v>
      </c>
      <c r="J38" s="79">
        <f>'[2]Hazard &amp; Exposure'!BC37</f>
        <v>6.3</v>
      </c>
      <c r="K38" s="80">
        <f t="shared" si="0"/>
        <v>7.2</v>
      </c>
      <c r="L38" s="81">
        <f>[2]Vulnerability!E37</f>
        <v>4.0999999999999996</v>
      </c>
      <c r="M38" s="82">
        <f>[2]Vulnerability!H37</f>
        <v>3.2</v>
      </c>
      <c r="N38" s="82">
        <f>[2]Vulnerability!M37</f>
        <v>0</v>
      </c>
      <c r="O38" s="79">
        <f>[2]Vulnerability!N37</f>
        <v>2.9</v>
      </c>
      <c r="P38" s="82">
        <f>[2]Vulnerability!S37</f>
        <v>5.3</v>
      </c>
      <c r="Q38" s="83">
        <f>[2]Vulnerability!W37</f>
        <v>0.4</v>
      </c>
      <c r="R38" s="83">
        <f>[2]Vulnerability!Z37</f>
        <v>0.8</v>
      </c>
      <c r="S38" s="83">
        <f>[2]Vulnerability!AC37</f>
        <v>2.2999999999999998</v>
      </c>
      <c r="T38" s="83">
        <f>[2]Vulnerability!AI37</f>
        <v>2.4</v>
      </c>
      <c r="U38" s="82">
        <f>[2]Vulnerability!AJ37</f>
        <v>1.5</v>
      </c>
      <c r="V38" s="79">
        <f>[2]Vulnerability!AK37</f>
        <v>3.6</v>
      </c>
      <c r="W38" s="80">
        <f t="shared" si="1"/>
        <v>3.3</v>
      </c>
      <c r="X38" s="88">
        <f>'[2]Lack of Coping Capacity'!D37</f>
        <v>2.5</v>
      </c>
      <c r="Y38" s="85">
        <f>'[2]Lack of Coping Capacity'!G37</f>
        <v>5.2</v>
      </c>
      <c r="Z38" s="79">
        <f>'[2]Lack of Coping Capacity'!H37</f>
        <v>3.9</v>
      </c>
      <c r="AA38" s="85">
        <f>'[2]Lack of Coping Capacity'!M37</f>
        <v>2.7</v>
      </c>
      <c r="AB38" s="85">
        <f>'[2]Lack of Coping Capacity'!R37</f>
        <v>4.2</v>
      </c>
      <c r="AC38" s="85">
        <f>'[2]Lack of Coping Capacity'!W37</f>
        <v>3.3</v>
      </c>
      <c r="AD38" s="79">
        <f>'[2]Lack of Coping Capacity'!X37</f>
        <v>3.4</v>
      </c>
      <c r="AE38" s="80">
        <f t="shared" si="2"/>
        <v>3.7</v>
      </c>
      <c r="AF38" s="86">
        <f t="shared" si="5"/>
        <v>4.4000000000000004</v>
      </c>
      <c r="AG38" s="106" t="str">
        <f t="shared" si="4"/>
        <v>Medium</v>
      </c>
    </row>
    <row r="39" spans="1:33" x14ac:dyDescent="0.25">
      <c r="A39" s="76" t="str">
        <f>'[2]Indicator Data'!B41</f>
        <v>COL</v>
      </c>
      <c r="B39" s="87">
        <f>'[2]Hazard &amp; Exposure'!AO38</f>
        <v>8.6999999999999993</v>
      </c>
      <c r="C39" s="78">
        <f>'[2]Hazard &amp; Exposure'!AP38</f>
        <v>6.8</v>
      </c>
      <c r="D39" s="78">
        <f>'[2]Hazard &amp; Exposure'!AQ38</f>
        <v>7.9</v>
      </c>
      <c r="E39" s="78">
        <f>'[2]Hazard &amp; Exposure'!AR38</f>
        <v>4.0999999999999996</v>
      </c>
      <c r="F39" s="78">
        <f>'[2]Hazard &amp; Exposure'!AU38</f>
        <v>2</v>
      </c>
      <c r="G39" s="79">
        <f>'[2]Hazard &amp; Exposure'!AV38</f>
        <v>6.5</v>
      </c>
      <c r="H39" s="78">
        <f>'[2]Hazard &amp; Exposure'!AY38</f>
        <v>8.3000000000000007</v>
      </c>
      <c r="I39" s="78">
        <f>'[2]Hazard &amp; Exposure'!BB38</f>
        <v>7</v>
      </c>
      <c r="J39" s="79">
        <f>'[2]Hazard &amp; Exposure'!BC38</f>
        <v>7</v>
      </c>
      <c r="K39" s="80">
        <f t="shared" si="0"/>
        <v>6.8</v>
      </c>
      <c r="L39" s="81">
        <f>[2]Vulnerability!E38</f>
        <v>4.0999999999999996</v>
      </c>
      <c r="M39" s="82">
        <f>[2]Vulnerability!H38</f>
        <v>5.8</v>
      </c>
      <c r="N39" s="82">
        <f>[2]Vulnerability!M38</f>
        <v>0.5</v>
      </c>
      <c r="O39" s="79">
        <f>[2]Vulnerability!N38</f>
        <v>3.6</v>
      </c>
      <c r="P39" s="82">
        <f>[2]Vulnerability!S38</f>
        <v>10</v>
      </c>
      <c r="Q39" s="83">
        <f>[2]Vulnerability!W38</f>
        <v>0.5</v>
      </c>
      <c r="R39" s="83">
        <f>[2]Vulnerability!Z38</f>
        <v>1</v>
      </c>
      <c r="S39" s="83">
        <f>[2]Vulnerability!AC38</f>
        <v>0.2</v>
      </c>
      <c r="T39" s="83">
        <f>[2]Vulnerability!AI38</f>
        <v>2</v>
      </c>
      <c r="U39" s="82">
        <f>[2]Vulnerability!AJ38</f>
        <v>0.9</v>
      </c>
      <c r="V39" s="79">
        <f>[2]Vulnerability!AK38</f>
        <v>7.7</v>
      </c>
      <c r="W39" s="80">
        <f t="shared" si="1"/>
        <v>6</v>
      </c>
      <c r="X39" s="88">
        <f>'[2]Lack of Coping Capacity'!D38</f>
        <v>3</v>
      </c>
      <c r="Y39" s="85">
        <f>'[2]Lack of Coping Capacity'!G38</f>
        <v>5.8</v>
      </c>
      <c r="Z39" s="79">
        <f>'[2]Lack of Coping Capacity'!H38</f>
        <v>4.4000000000000004</v>
      </c>
      <c r="AA39" s="85">
        <f>'[2]Lack of Coping Capacity'!M38</f>
        <v>2.5</v>
      </c>
      <c r="AB39" s="85">
        <f>'[2]Lack of Coping Capacity'!R38</f>
        <v>4.3</v>
      </c>
      <c r="AC39" s="85">
        <f>'[2]Lack of Coping Capacity'!W38</f>
        <v>4</v>
      </c>
      <c r="AD39" s="79">
        <f>'[2]Lack of Coping Capacity'!X38</f>
        <v>3.6</v>
      </c>
      <c r="AE39" s="80">
        <f t="shared" si="2"/>
        <v>4</v>
      </c>
      <c r="AF39" s="86">
        <f t="shared" si="5"/>
        <v>5.5</v>
      </c>
      <c r="AG39" s="106" t="str">
        <f t="shared" si="4"/>
        <v>High</v>
      </c>
    </row>
    <row r="40" spans="1:33" x14ac:dyDescent="0.25">
      <c r="A40" s="76" t="str">
        <f>'[2]Indicator Data'!B42</f>
        <v>COM</v>
      </c>
      <c r="B40" s="87">
        <f>'[2]Hazard &amp; Exposure'!AO39</f>
        <v>0.1</v>
      </c>
      <c r="C40" s="78">
        <f>'[2]Hazard &amp; Exposure'!AP39</f>
        <v>0.1</v>
      </c>
      <c r="D40" s="78">
        <f>'[2]Hazard &amp; Exposure'!AQ39</f>
        <v>5.5</v>
      </c>
      <c r="E40" s="78">
        <f>'[2]Hazard &amp; Exposure'!AR39</f>
        <v>2.9</v>
      </c>
      <c r="F40" s="78">
        <f>'[2]Hazard &amp; Exposure'!AU39</f>
        <v>1</v>
      </c>
      <c r="G40" s="79">
        <f>'[2]Hazard &amp; Exposure'!AV39</f>
        <v>2.2000000000000002</v>
      </c>
      <c r="H40" s="78">
        <f>'[2]Hazard &amp; Exposure'!AY39</f>
        <v>0.5</v>
      </c>
      <c r="I40" s="78">
        <f>'[2]Hazard &amp; Exposure'!BB39</f>
        <v>0</v>
      </c>
      <c r="J40" s="79">
        <f>'[2]Hazard &amp; Exposure'!BC39</f>
        <v>0.4</v>
      </c>
      <c r="K40" s="80">
        <f t="shared" si="0"/>
        <v>1.3</v>
      </c>
      <c r="L40" s="81">
        <f>[2]Vulnerability!E39</f>
        <v>7.6</v>
      </c>
      <c r="M40" s="82" t="str">
        <f>[2]Vulnerability!H39</f>
        <v>x</v>
      </c>
      <c r="N40" s="82">
        <f>[2]Vulnerability!M39</f>
        <v>2.6</v>
      </c>
      <c r="O40" s="79">
        <f>[2]Vulnerability!N39</f>
        <v>5.9</v>
      </c>
      <c r="P40" s="82">
        <f>[2]Vulnerability!S39</f>
        <v>0</v>
      </c>
      <c r="Q40" s="83">
        <f>[2]Vulnerability!W39</f>
        <v>2.2000000000000002</v>
      </c>
      <c r="R40" s="83">
        <f>[2]Vulnerability!Z39</f>
        <v>4.5999999999999996</v>
      </c>
      <c r="S40" s="83">
        <f>[2]Vulnerability!AC39</f>
        <v>0</v>
      </c>
      <c r="T40" s="83">
        <f>[2]Vulnerability!AI39</f>
        <v>7.5</v>
      </c>
      <c r="U40" s="82">
        <f>[2]Vulnerability!AJ39</f>
        <v>4.2</v>
      </c>
      <c r="V40" s="79">
        <f>[2]Vulnerability!AK39</f>
        <v>2.2999999999999998</v>
      </c>
      <c r="W40" s="80">
        <f t="shared" si="1"/>
        <v>4.3</v>
      </c>
      <c r="X40" s="88">
        <f>'[2]Lack of Coping Capacity'!D39</f>
        <v>7.8</v>
      </c>
      <c r="Y40" s="85">
        <f>'[2]Lack of Coping Capacity'!G39</f>
        <v>7.7</v>
      </c>
      <c r="Z40" s="79">
        <f>'[2]Lack of Coping Capacity'!H39</f>
        <v>7.8</v>
      </c>
      <c r="AA40" s="85">
        <f>'[2]Lack of Coping Capacity'!M39</f>
        <v>5.8</v>
      </c>
      <c r="AB40" s="85">
        <f>'[2]Lack of Coping Capacity'!R39</f>
        <v>5.2</v>
      </c>
      <c r="AC40" s="85">
        <f>'[2]Lack of Coping Capacity'!W39</f>
        <v>5.3</v>
      </c>
      <c r="AD40" s="79">
        <f>'[2]Lack of Coping Capacity'!X39</f>
        <v>5.4</v>
      </c>
      <c r="AE40" s="80">
        <f t="shared" si="2"/>
        <v>6.8</v>
      </c>
      <c r="AF40" s="86">
        <f t="shared" si="5"/>
        <v>3.4</v>
      </c>
      <c r="AG40" s="106" t="str">
        <f t="shared" si="4"/>
        <v>Low</v>
      </c>
    </row>
    <row r="41" spans="1:33" x14ac:dyDescent="0.25">
      <c r="A41" s="76" t="str">
        <f>'[2]Indicator Data'!B43</f>
        <v>COG</v>
      </c>
      <c r="B41" s="87">
        <f>'[2]Hazard &amp; Exposure'!AO40</f>
        <v>1.6</v>
      </c>
      <c r="C41" s="78">
        <f>'[2]Hazard &amp; Exposure'!AP40</f>
        <v>8.6</v>
      </c>
      <c r="D41" s="78">
        <f>'[2]Hazard &amp; Exposure'!AQ40</f>
        <v>0</v>
      </c>
      <c r="E41" s="78">
        <f>'[2]Hazard &amp; Exposure'!AR40</f>
        <v>0</v>
      </c>
      <c r="F41" s="78">
        <f>'[2]Hazard &amp; Exposure'!AU40</f>
        <v>0.5</v>
      </c>
      <c r="G41" s="79">
        <f>'[2]Hazard &amp; Exposure'!AV40</f>
        <v>3.2</v>
      </c>
      <c r="H41" s="78">
        <f>'[2]Hazard &amp; Exposure'!AY40</f>
        <v>5</v>
      </c>
      <c r="I41" s="78">
        <f>'[2]Hazard &amp; Exposure'!BB40</f>
        <v>0</v>
      </c>
      <c r="J41" s="79">
        <f>'[2]Hazard &amp; Exposure'!BC40</f>
        <v>3.5</v>
      </c>
      <c r="K41" s="80">
        <f t="shared" si="0"/>
        <v>3.4</v>
      </c>
      <c r="L41" s="81">
        <f>[2]Vulnerability!E40</f>
        <v>7.2</v>
      </c>
      <c r="M41" s="82">
        <f>[2]Vulnerability!H40</f>
        <v>6.9</v>
      </c>
      <c r="N41" s="82">
        <f>[2]Vulnerability!M40</f>
        <v>0.7</v>
      </c>
      <c r="O41" s="79">
        <f>[2]Vulnerability!N40</f>
        <v>5.5</v>
      </c>
      <c r="P41" s="82">
        <f>[2]Vulnerability!S40</f>
        <v>7.3</v>
      </c>
      <c r="Q41" s="83">
        <f>[2]Vulnerability!W40</f>
        <v>7.2</v>
      </c>
      <c r="R41" s="83">
        <f>[2]Vulnerability!Z40</f>
        <v>3.2</v>
      </c>
      <c r="S41" s="83">
        <f>[2]Vulnerability!AC40</f>
        <v>0</v>
      </c>
      <c r="T41" s="83">
        <f>[2]Vulnerability!AI40</f>
        <v>7</v>
      </c>
      <c r="U41" s="82">
        <f>[2]Vulnerability!AJ40</f>
        <v>5</v>
      </c>
      <c r="V41" s="79">
        <f>[2]Vulnerability!AK40</f>
        <v>6.3</v>
      </c>
      <c r="W41" s="80">
        <f t="shared" si="1"/>
        <v>5.9</v>
      </c>
      <c r="X41" s="88" t="str">
        <f>'[2]Lack of Coping Capacity'!D40</f>
        <v>x</v>
      </c>
      <c r="Y41" s="85">
        <f>'[2]Lack of Coping Capacity'!G40</f>
        <v>7.8</v>
      </c>
      <c r="Z41" s="79">
        <f>'[2]Lack of Coping Capacity'!H40</f>
        <v>7.8</v>
      </c>
      <c r="AA41" s="85">
        <f>'[2]Lack of Coping Capacity'!M40</f>
        <v>5.5</v>
      </c>
      <c r="AB41" s="85">
        <f>'[2]Lack of Coping Capacity'!R40</f>
        <v>8</v>
      </c>
      <c r="AC41" s="85">
        <f>'[2]Lack of Coping Capacity'!W40</f>
        <v>7.9</v>
      </c>
      <c r="AD41" s="79">
        <f>'[2]Lack of Coping Capacity'!X40</f>
        <v>7.1</v>
      </c>
      <c r="AE41" s="80">
        <f t="shared" si="2"/>
        <v>7.5</v>
      </c>
      <c r="AF41" s="86">
        <f t="shared" si="5"/>
        <v>5.3</v>
      </c>
      <c r="AG41" s="106" t="str">
        <f t="shared" si="4"/>
        <v>High</v>
      </c>
    </row>
    <row r="42" spans="1:33" x14ac:dyDescent="0.25">
      <c r="A42" s="76" t="str">
        <f>'[2]Indicator Data'!B44</f>
        <v>COD</v>
      </c>
      <c r="B42" s="87">
        <f>'[2]Hazard &amp; Exposure'!AO41</f>
        <v>4.0999999999999996</v>
      </c>
      <c r="C42" s="78">
        <f>'[2]Hazard &amp; Exposure'!AP41</f>
        <v>7.5</v>
      </c>
      <c r="D42" s="78">
        <f>'[2]Hazard &amp; Exposure'!AQ41</f>
        <v>0</v>
      </c>
      <c r="E42" s="78">
        <f>'[2]Hazard &amp; Exposure'!AR41</f>
        <v>0</v>
      </c>
      <c r="F42" s="78">
        <f>'[2]Hazard &amp; Exposure'!AU41</f>
        <v>2</v>
      </c>
      <c r="G42" s="79">
        <f>'[2]Hazard &amp; Exposure'!AV41</f>
        <v>3.3</v>
      </c>
      <c r="H42" s="78">
        <f>'[2]Hazard &amp; Exposure'!AY41</f>
        <v>9.9</v>
      </c>
      <c r="I42" s="78">
        <f>'[2]Hazard &amp; Exposure'!BB41</f>
        <v>7</v>
      </c>
      <c r="J42" s="79">
        <f>'[2]Hazard &amp; Exposure'!BC41</f>
        <v>7</v>
      </c>
      <c r="K42" s="80">
        <f t="shared" si="0"/>
        <v>5.4</v>
      </c>
      <c r="L42" s="81">
        <f>[2]Vulnerability!E41</f>
        <v>8.6999999999999993</v>
      </c>
      <c r="M42" s="82">
        <f>[2]Vulnerability!H41</f>
        <v>6.5</v>
      </c>
      <c r="N42" s="82">
        <f>[2]Vulnerability!M41</f>
        <v>2.5</v>
      </c>
      <c r="O42" s="79">
        <f>[2]Vulnerability!N41</f>
        <v>6.6</v>
      </c>
      <c r="P42" s="82">
        <f>[2]Vulnerability!S41</f>
        <v>9.1</v>
      </c>
      <c r="Q42" s="83">
        <f>[2]Vulnerability!W41</f>
        <v>5.4</v>
      </c>
      <c r="R42" s="83">
        <f>[2]Vulnerability!Z41</f>
        <v>6.1</v>
      </c>
      <c r="S42" s="83">
        <f>[2]Vulnerability!AC41</f>
        <v>0</v>
      </c>
      <c r="T42" s="83">
        <f>[2]Vulnerability!AI41</f>
        <v>9.6999999999999993</v>
      </c>
      <c r="U42" s="82">
        <f>[2]Vulnerability!AJ41</f>
        <v>6.5</v>
      </c>
      <c r="V42" s="79">
        <f>[2]Vulnerability!AK41</f>
        <v>8.1</v>
      </c>
      <c r="W42" s="80">
        <f t="shared" si="1"/>
        <v>7.4</v>
      </c>
      <c r="X42" s="88">
        <f>'[2]Lack of Coping Capacity'!D41</f>
        <v>7.5</v>
      </c>
      <c r="Y42" s="85">
        <f>'[2]Lack of Coping Capacity'!G41</f>
        <v>8.1999999999999993</v>
      </c>
      <c r="Z42" s="79">
        <f>'[2]Lack of Coping Capacity'!H41</f>
        <v>7.9</v>
      </c>
      <c r="AA42" s="85">
        <f>'[2]Lack of Coping Capacity'!M41</f>
        <v>7.7</v>
      </c>
      <c r="AB42" s="85">
        <f>'[2]Lack of Coping Capacity'!R41</f>
        <v>8.9</v>
      </c>
      <c r="AC42" s="85">
        <f>'[2]Lack of Coping Capacity'!W41</f>
        <v>7.5</v>
      </c>
      <c r="AD42" s="79">
        <f>'[2]Lack of Coping Capacity'!X41</f>
        <v>8</v>
      </c>
      <c r="AE42" s="80">
        <f t="shared" si="2"/>
        <v>8</v>
      </c>
      <c r="AF42" s="86">
        <f t="shared" si="5"/>
        <v>6.8</v>
      </c>
      <c r="AG42" s="106" t="str">
        <f t="shared" si="4"/>
        <v>Very High</v>
      </c>
    </row>
    <row r="43" spans="1:33" x14ac:dyDescent="0.25">
      <c r="A43" s="76" t="str">
        <f>'[2]Indicator Data'!B45</f>
        <v>CRI</v>
      </c>
      <c r="B43" s="87">
        <f>'[2]Hazard &amp; Exposure'!AO42</f>
        <v>9.6</v>
      </c>
      <c r="C43" s="78">
        <f>'[2]Hazard &amp; Exposure'!AP42</f>
        <v>3.3</v>
      </c>
      <c r="D43" s="78">
        <f>'[2]Hazard &amp; Exposure'!AQ42</f>
        <v>8.6999999999999993</v>
      </c>
      <c r="E43" s="78">
        <f>'[2]Hazard &amp; Exposure'!AR42</f>
        <v>1.9</v>
      </c>
      <c r="F43" s="78">
        <f>'[2]Hazard &amp; Exposure'!AU42</f>
        <v>0.8</v>
      </c>
      <c r="G43" s="79">
        <f>'[2]Hazard &amp; Exposure'!AV42</f>
        <v>6.3</v>
      </c>
      <c r="H43" s="78">
        <f>'[2]Hazard &amp; Exposure'!AY42</f>
        <v>0.1</v>
      </c>
      <c r="I43" s="78">
        <f>'[2]Hazard &amp; Exposure'!BB42</f>
        <v>0</v>
      </c>
      <c r="J43" s="79">
        <f>'[2]Hazard &amp; Exposure'!BC42</f>
        <v>0.1</v>
      </c>
      <c r="K43" s="80">
        <f t="shared" si="0"/>
        <v>3.8</v>
      </c>
      <c r="L43" s="81">
        <f>[2]Vulnerability!E42</f>
        <v>2.4</v>
      </c>
      <c r="M43" s="82">
        <f>[2]Vulnerability!H42</f>
        <v>5</v>
      </c>
      <c r="N43" s="82">
        <f>[2]Vulnerability!M42</f>
        <v>0.4</v>
      </c>
      <c r="O43" s="79">
        <f>[2]Vulnerability!N42</f>
        <v>2.6</v>
      </c>
      <c r="P43" s="82">
        <f>[2]Vulnerability!S42</f>
        <v>2.7</v>
      </c>
      <c r="Q43" s="83">
        <f>[2]Vulnerability!W42</f>
        <v>0.3</v>
      </c>
      <c r="R43" s="83">
        <f>[2]Vulnerability!Z42</f>
        <v>0.5</v>
      </c>
      <c r="S43" s="83">
        <f>[2]Vulnerability!AC42</f>
        <v>2.9</v>
      </c>
      <c r="T43" s="83">
        <f>[2]Vulnerability!AI42</f>
        <v>2.5</v>
      </c>
      <c r="U43" s="82">
        <f>[2]Vulnerability!AJ42</f>
        <v>1.6</v>
      </c>
      <c r="V43" s="79">
        <f>[2]Vulnerability!AK42</f>
        <v>2.2000000000000002</v>
      </c>
      <c r="W43" s="80">
        <f t="shared" si="1"/>
        <v>2.4</v>
      </c>
      <c r="X43" s="88">
        <f>'[2]Lack of Coping Capacity'!D42</f>
        <v>1.5</v>
      </c>
      <c r="Y43" s="85">
        <f>'[2]Lack of Coping Capacity'!G42</f>
        <v>4.5</v>
      </c>
      <c r="Z43" s="79">
        <f>'[2]Lack of Coping Capacity'!H42</f>
        <v>3</v>
      </c>
      <c r="AA43" s="85">
        <f>'[2]Lack of Coping Capacity'!M42</f>
        <v>1.5</v>
      </c>
      <c r="AB43" s="85">
        <f>'[2]Lack of Coping Capacity'!R42</f>
        <v>2.2000000000000002</v>
      </c>
      <c r="AC43" s="85">
        <f>'[2]Lack of Coping Capacity'!W42</f>
        <v>3.5</v>
      </c>
      <c r="AD43" s="79">
        <f>'[2]Lack of Coping Capacity'!X42</f>
        <v>2.4</v>
      </c>
      <c r="AE43" s="80">
        <f t="shared" si="2"/>
        <v>2.7</v>
      </c>
      <c r="AF43" s="86">
        <f t="shared" si="5"/>
        <v>2.9</v>
      </c>
      <c r="AG43" s="106" t="str">
        <f t="shared" si="4"/>
        <v>Low</v>
      </c>
    </row>
    <row r="44" spans="1:33" x14ac:dyDescent="0.25">
      <c r="A44" s="76" t="str">
        <f>'[2]Indicator Data'!B46</f>
        <v>CIV</v>
      </c>
      <c r="B44" s="87">
        <f>'[2]Hazard &amp; Exposure'!AO43</f>
        <v>0.1</v>
      </c>
      <c r="C44" s="78">
        <f>'[2]Hazard &amp; Exposure'!AP43</f>
        <v>5.6</v>
      </c>
      <c r="D44" s="78">
        <f>'[2]Hazard &amp; Exposure'!AQ43</f>
        <v>4.5999999999999996</v>
      </c>
      <c r="E44" s="78">
        <f>'[2]Hazard &amp; Exposure'!AR43</f>
        <v>0</v>
      </c>
      <c r="F44" s="78">
        <f>'[2]Hazard &amp; Exposure'!AU43</f>
        <v>1</v>
      </c>
      <c r="G44" s="79">
        <f>'[2]Hazard &amp; Exposure'!AV43</f>
        <v>2.6</v>
      </c>
      <c r="H44" s="78">
        <f>'[2]Hazard &amp; Exposure'!AY43</f>
        <v>9.1</v>
      </c>
      <c r="I44" s="78">
        <f>'[2]Hazard &amp; Exposure'!BB43</f>
        <v>0</v>
      </c>
      <c r="J44" s="79">
        <f>'[2]Hazard &amp; Exposure'!BC43</f>
        <v>6.4</v>
      </c>
      <c r="K44" s="80">
        <f t="shared" si="0"/>
        <v>4.8</v>
      </c>
      <c r="L44" s="81">
        <f>[2]Vulnerability!E43</f>
        <v>8</v>
      </c>
      <c r="M44" s="82">
        <f>[2]Vulnerability!H43</f>
        <v>6.7</v>
      </c>
      <c r="N44" s="82">
        <f>[2]Vulnerability!M43</f>
        <v>1</v>
      </c>
      <c r="O44" s="79">
        <f>[2]Vulnerability!N43</f>
        <v>5.9</v>
      </c>
      <c r="P44" s="82">
        <f>[2]Vulnerability!S43</f>
        <v>3.6</v>
      </c>
      <c r="Q44" s="83">
        <f>[2]Vulnerability!W43</f>
        <v>4.7</v>
      </c>
      <c r="R44" s="83">
        <f>[2]Vulnerability!Z43</f>
        <v>4.8</v>
      </c>
      <c r="S44" s="83">
        <f>[2]Vulnerability!AC43</f>
        <v>0.1</v>
      </c>
      <c r="T44" s="83">
        <f>[2]Vulnerability!AI43</f>
        <v>4.2</v>
      </c>
      <c r="U44" s="82">
        <f>[2]Vulnerability!AJ43</f>
        <v>3.7</v>
      </c>
      <c r="V44" s="79">
        <f>[2]Vulnerability!AK43</f>
        <v>3.7</v>
      </c>
      <c r="W44" s="80">
        <f t="shared" si="1"/>
        <v>4.9000000000000004</v>
      </c>
      <c r="X44" s="88">
        <f>'[2]Lack of Coping Capacity'!D43</f>
        <v>7.8</v>
      </c>
      <c r="Y44" s="85">
        <f>'[2]Lack of Coping Capacity'!G43</f>
        <v>6.5</v>
      </c>
      <c r="Z44" s="79">
        <f>'[2]Lack of Coping Capacity'!H43</f>
        <v>7.2</v>
      </c>
      <c r="AA44" s="85">
        <f>'[2]Lack of Coping Capacity'!M43</f>
        <v>5.9</v>
      </c>
      <c r="AB44" s="85">
        <f>'[2]Lack of Coping Capacity'!R43</f>
        <v>7.1</v>
      </c>
      <c r="AC44" s="85">
        <f>'[2]Lack of Coping Capacity'!W43</f>
        <v>7.9</v>
      </c>
      <c r="AD44" s="79">
        <f>'[2]Lack of Coping Capacity'!X43</f>
        <v>7</v>
      </c>
      <c r="AE44" s="80">
        <f t="shared" si="2"/>
        <v>7.1</v>
      </c>
      <c r="AF44" s="86">
        <f t="shared" si="5"/>
        <v>5.5</v>
      </c>
      <c r="AG44" s="106" t="str">
        <f t="shared" si="4"/>
        <v>High</v>
      </c>
    </row>
    <row r="45" spans="1:33" x14ac:dyDescent="0.25">
      <c r="A45" s="76" t="str">
        <f>'[2]Indicator Data'!B47</f>
        <v>HRV</v>
      </c>
      <c r="B45" s="87">
        <f>'[2]Hazard &amp; Exposure'!AO44</f>
        <v>6</v>
      </c>
      <c r="C45" s="78">
        <f>'[2]Hazard &amp; Exposure'!AP44</f>
        <v>6.5</v>
      </c>
      <c r="D45" s="78">
        <f>'[2]Hazard &amp; Exposure'!AQ44</f>
        <v>7.7</v>
      </c>
      <c r="E45" s="78">
        <f>'[2]Hazard &amp; Exposure'!AR44</f>
        <v>0</v>
      </c>
      <c r="F45" s="78">
        <f>'[2]Hazard &amp; Exposure'!AU44</f>
        <v>3.3</v>
      </c>
      <c r="G45" s="79">
        <f>'[2]Hazard &amp; Exposure'!AV44</f>
        <v>5.2</v>
      </c>
      <c r="H45" s="78">
        <f>'[2]Hazard &amp; Exposure'!AY44</f>
        <v>0.2</v>
      </c>
      <c r="I45" s="78">
        <f>'[2]Hazard &amp; Exposure'!BB44</f>
        <v>0</v>
      </c>
      <c r="J45" s="79">
        <f>'[2]Hazard &amp; Exposure'!BC44</f>
        <v>0.1</v>
      </c>
      <c r="K45" s="80">
        <f t="shared" si="0"/>
        <v>3</v>
      </c>
      <c r="L45" s="81">
        <f>[2]Vulnerability!E44</f>
        <v>1.8</v>
      </c>
      <c r="M45" s="82">
        <f>[2]Vulnerability!H44</f>
        <v>1.8</v>
      </c>
      <c r="N45" s="82">
        <f>[2]Vulnerability!M44</f>
        <v>0</v>
      </c>
      <c r="O45" s="79">
        <f>[2]Vulnerability!N44</f>
        <v>1.4</v>
      </c>
      <c r="P45" s="82">
        <f>[2]Vulnerability!S44</f>
        <v>1</v>
      </c>
      <c r="Q45" s="83">
        <f>[2]Vulnerability!W44</f>
        <v>0.2</v>
      </c>
      <c r="R45" s="83">
        <f>[2]Vulnerability!Z44</f>
        <v>0.4</v>
      </c>
      <c r="S45" s="83">
        <f>[2]Vulnerability!AC44</f>
        <v>0.1</v>
      </c>
      <c r="T45" s="83">
        <f>[2]Vulnerability!AI44</f>
        <v>1.7</v>
      </c>
      <c r="U45" s="82">
        <f>[2]Vulnerability!AJ44</f>
        <v>0.6</v>
      </c>
      <c r="V45" s="79">
        <f>[2]Vulnerability!AK44</f>
        <v>0.8</v>
      </c>
      <c r="W45" s="80">
        <f t="shared" si="1"/>
        <v>1.1000000000000001</v>
      </c>
      <c r="X45" s="88">
        <f>'[2]Lack of Coping Capacity'!D44</f>
        <v>4.4000000000000004</v>
      </c>
      <c r="Y45" s="85">
        <f>'[2]Lack of Coping Capacity'!G44</f>
        <v>4.5</v>
      </c>
      <c r="Z45" s="79">
        <f>'[2]Lack of Coping Capacity'!H44</f>
        <v>4.5</v>
      </c>
      <c r="AA45" s="85">
        <f>'[2]Lack of Coping Capacity'!M44</f>
        <v>2</v>
      </c>
      <c r="AB45" s="85">
        <f>'[2]Lack of Coping Capacity'!R44</f>
        <v>0.1</v>
      </c>
      <c r="AC45" s="85">
        <f>'[2]Lack of Coping Capacity'!W44</f>
        <v>2.5</v>
      </c>
      <c r="AD45" s="79">
        <f>'[2]Lack of Coping Capacity'!X44</f>
        <v>1.5</v>
      </c>
      <c r="AE45" s="80">
        <f t="shared" si="2"/>
        <v>3.1</v>
      </c>
      <c r="AF45" s="86">
        <f t="shared" si="5"/>
        <v>2.2000000000000002</v>
      </c>
      <c r="AG45" s="106" t="str">
        <f t="shared" si="4"/>
        <v>Low</v>
      </c>
    </row>
    <row r="46" spans="1:33" x14ac:dyDescent="0.25">
      <c r="A46" s="76" t="str">
        <f>'[2]Indicator Data'!B48</f>
        <v>CUB</v>
      </c>
      <c r="B46" s="87">
        <f>'[2]Hazard &amp; Exposure'!AO45</f>
        <v>5.2</v>
      </c>
      <c r="C46" s="78">
        <f>'[2]Hazard &amp; Exposure'!AP45</f>
        <v>3.6</v>
      </c>
      <c r="D46" s="78">
        <f>'[2]Hazard &amp; Exposure'!AQ45</f>
        <v>5.7</v>
      </c>
      <c r="E46" s="78">
        <f>'[2]Hazard &amp; Exposure'!AR45</f>
        <v>8</v>
      </c>
      <c r="F46" s="78">
        <f>'[2]Hazard &amp; Exposure'!AU45</f>
        <v>5.0999999999999996</v>
      </c>
      <c r="G46" s="79">
        <f>'[2]Hazard &amp; Exposure'!AV45</f>
        <v>5.7</v>
      </c>
      <c r="H46" s="78">
        <f>'[2]Hazard &amp; Exposure'!AY45</f>
        <v>3.3</v>
      </c>
      <c r="I46" s="78">
        <f>'[2]Hazard &amp; Exposure'!BB45</f>
        <v>0</v>
      </c>
      <c r="J46" s="79">
        <f>'[2]Hazard &amp; Exposure'!BC45</f>
        <v>2.2999999999999998</v>
      </c>
      <c r="K46" s="80">
        <f t="shared" si="0"/>
        <v>4.2</v>
      </c>
      <c r="L46" s="81">
        <f>[2]Vulnerability!E45</f>
        <v>2.7</v>
      </c>
      <c r="M46" s="82">
        <f>[2]Vulnerability!H45</f>
        <v>4</v>
      </c>
      <c r="N46" s="82">
        <f>[2]Vulnerability!M45</f>
        <v>4.5999999999999996</v>
      </c>
      <c r="O46" s="79">
        <f>[2]Vulnerability!N45</f>
        <v>3.5</v>
      </c>
      <c r="P46" s="82">
        <f>[2]Vulnerability!S45</f>
        <v>0</v>
      </c>
      <c r="Q46" s="83">
        <f>[2]Vulnerability!W45</f>
        <v>0.5</v>
      </c>
      <c r="R46" s="83">
        <f>[2]Vulnerability!Z45</f>
        <v>0.4</v>
      </c>
      <c r="S46" s="83">
        <f>[2]Vulnerability!AC45</f>
        <v>10</v>
      </c>
      <c r="T46" s="83">
        <f>[2]Vulnerability!AI45</f>
        <v>0.5</v>
      </c>
      <c r="U46" s="82">
        <f>[2]Vulnerability!AJ45</f>
        <v>5.0999999999999996</v>
      </c>
      <c r="V46" s="79">
        <f>[2]Vulnerability!AK45</f>
        <v>2.9</v>
      </c>
      <c r="W46" s="80">
        <f t="shared" si="1"/>
        <v>3.2</v>
      </c>
      <c r="X46" s="88">
        <f>'[2]Lack of Coping Capacity'!D45</f>
        <v>2.5</v>
      </c>
      <c r="Y46" s="85">
        <f>'[2]Lack of Coping Capacity'!G45</f>
        <v>5.4</v>
      </c>
      <c r="Z46" s="79">
        <f>'[2]Lack of Coping Capacity'!H45</f>
        <v>4</v>
      </c>
      <c r="AA46" s="85">
        <f>'[2]Lack of Coping Capacity'!M45</f>
        <v>3.7</v>
      </c>
      <c r="AB46" s="85">
        <f>'[2]Lack of Coping Capacity'!R45</f>
        <v>1.8</v>
      </c>
      <c r="AC46" s="85">
        <f>'[2]Lack of Coping Capacity'!W45</f>
        <v>0.1</v>
      </c>
      <c r="AD46" s="79">
        <f>'[2]Lack of Coping Capacity'!X45</f>
        <v>1.9</v>
      </c>
      <c r="AE46" s="80">
        <f t="shared" si="2"/>
        <v>3</v>
      </c>
      <c r="AF46" s="86">
        <f t="shared" si="5"/>
        <v>3.4</v>
      </c>
      <c r="AG46" s="106" t="str">
        <f t="shared" si="4"/>
        <v>Low</v>
      </c>
    </row>
    <row r="47" spans="1:33" x14ac:dyDescent="0.25">
      <c r="A47" s="76" t="str">
        <f>'[2]Indicator Data'!B49</f>
        <v>CYP</v>
      </c>
      <c r="B47" s="87">
        <f>'[2]Hazard &amp; Exposure'!AO46</f>
        <v>5</v>
      </c>
      <c r="C47" s="78">
        <f>'[2]Hazard &amp; Exposure'!AP46</f>
        <v>0</v>
      </c>
      <c r="D47" s="78">
        <f>'[2]Hazard &amp; Exposure'!AQ46</f>
        <v>6.4</v>
      </c>
      <c r="E47" s="78">
        <f>'[2]Hazard &amp; Exposure'!AR46</f>
        <v>0</v>
      </c>
      <c r="F47" s="78">
        <f>'[2]Hazard &amp; Exposure'!AU46</f>
        <v>3.1</v>
      </c>
      <c r="G47" s="79">
        <f>'[2]Hazard &amp; Exposure'!AV46</f>
        <v>3.3</v>
      </c>
      <c r="H47" s="78">
        <f>'[2]Hazard &amp; Exposure'!AY46</f>
        <v>0.1</v>
      </c>
      <c r="I47" s="78">
        <f>'[2]Hazard &amp; Exposure'!BB46</f>
        <v>0</v>
      </c>
      <c r="J47" s="79">
        <f>'[2]Hazard &amp; Exposure'!BC46</f>
        <v>0.1</v>
      </c>
      <c r="K47" s="80">
        <f t="shared" si="0"/>
        <v>1.8</v>
      </c>
      <c r="L47" s="81">
        <f>[2]Vulnerability!E46</f>
        <v>1.2</v>
      </c>
      <c r="M47" s="82">
        <f>[2]Vulnerability!H46</f>
        <v>1.7</v>
      </c>
      <c r="N47" s="82">
        <f>[2]Vulnerability!M46</f>
        <v>0</v>
      </c>
      <c r="O47" s="79">
        <f>[2]Vulnerability!N46</f>
        <v>1</v>
      </c>
      <c r="P47" s="82">
        <f>[2]Vulnerability!S46</f>
        <v>9</v>
      </c>
      <c r="Q47" s="83">
        <f>[2]Vulnerability!W46</f>
        <v>0.2</v>
      </c>
      <c r="R47" s="83">
        <f>[2]Vulnerability!Z46</f>
        <v>0.2</v>
      </c>
      <c r="S47" s="83">
        <f>[2]Vulnerability!AC46</f>
        <v>0</v>
      </c>
      <c r="T47" s="83">
        <f>[2]Vulnerability!AI46</f>
        <v>2.6</v>
      </c>
      <c r="U47" s="82">
        <f>[2]Vulnerability!AJ46</f>
        <v>0.8</v>
      </c>
      <c r="V47" s="79">
        <f>[2]Vulnerability!AK46</f>
        <v>6.4</v>
      </c>
      <c r="W47" s="80">
        <f t="shared" si="1"/>
        <v>4.2</v>
      </c>
      <c r="X47" s="88" t="str">
        <f>'[2]Lack of Coping Capacity'!D46</f>
        <v>x</v>
      </c>
      <c r="Y47" s="85">
        <f>'[2]Lack of Coping Capacity'!G46</f>
        <v>3.7</v>
      </c>
      <c r="Z47" s="79">
        <f>'[2]Lack of Coping Capacity'!H46</f>
        <v>3.7</v>
      </c>
      <c r="AA47" s="85">
        <f>'[2]Lack of Coping Capacity'!M46</f>
        <v>1.5</v>
      </c>
      <c r="AB47" s="85">
        <f>'[2]Lack of Coping Capacity'!R46</f>
        <v>0</v>
      </c>
      <c r="AC47" s="85">
        <f>'[2]Lack of Coping Capacity'!W46</f>
        <v>2.4</v>
      </c>
      <c r="AD47" s="79">
        <f>'[2]Lack of Coping Capacity'!X46</f>
        <v>1.3</v>
      </c>
      <c r="AE47" s="80">
        <f t="shared" si="2"/>
        <v>2.6</v>
      </c>
      <c r="AF47" s="86">
        <f t="shared" si="5"/>
        <v>2.7</v>
      </c>
      <c r="AG47" s="106" t="str">
        <f t="shared" si="4"/>
        <v>Low</v>
      </c>
    </row>
    <row r="48" spans="1:33" x14ac:dyDescent="0.25">
      <c r="A48" s="76" t="str">
        <f>'[2]Indicator Data'!B50</f>
        <v>CZE</v>
      </c>
      <c r="B48" s="87">
        <f>'[2]Hazard &amp; Exposure'!AO47</f>
        <v>2.2000000000000002</v>
      </c>
      <c r="C48" s="78">
        <f>'[2]Hazard &amp; Exposure'!AP47</f>
        <v>5.3</v>
      </c>
      <c r="D48" s="78">
        <f>'[2]Hazard &amp; Exposure'!AQ47</f>
        <v>0</v>
      </c>
      <c r="E48" s="78">
        <f>'[2]Hazard &amp; Exposure'!AR47</f>
        <v>0</v>
      </c>
      <c r="F48" s="78">
        <f>'[2]Hazard &amp; Exposure'!AU47</f>
        <v>1.5</v>
      </c>
      <c r="G48" s="79">
        <f>'[2]Hazard &amp; Exposure'!AV47</f>
        <v>2</v>
      </c>
      <c r="H48" s="78">
        <f>'[2]Hazard &amp; Exposure'!AY47</f>
        <v>0.1</v>
      </c>
      <c r="I48" s="78">
        <f>'[2]Hazard &amp; Exposure'!BB47</f>
        <v>0</v>
      </c>
      <c r="J48" s="79">
        <f>'[2]Hazard &amp; Exposure'!BC47</f>
        <v>0.1</v>
      </c>
      <c r="K48" s="80">
        <f t="shared" si="0"/>
        <v>1.1000000000000001</v>
      </c>
      <c r="L48" s="81">
        <f>[2]Vulnerability!E47</f>
        <v>1</v>
      </c>
      <c r="M48" s="82">
        <f>[2]Vulnerability!H47</f>
        <v>1</v>
      </c>
      <c r="N48" s="82">
        <f>[2]Vulnerability!M47</f>
        <v>0</v>
      </c>
      <c r="O48" s="79">
        <f>[2]Vulnerability!N47</f>
        <v>0.8</v>
      </c>
      <c r="P48" s="82">
        <f>[2]Vulnerability!S47</f>
        <v>2.2000000000000002</v>
      </c>
      <c r="Q48" s="83">
        <f>[2]Vulnerability!W47</f>
        <v>0.2</v>
      </c>
      <c r="R48" s="83">
        <f>[2]Vulnerability!Z47</f>
        <v>0.3</v>
      </c>
      <c r="S48" s="83">
        <f>[2]Vulnerability!AC47</f>
        <v>0</v>
      </c>
      <c r="T48" s="83">
        <f>[2]Vulnerability!AI47</f>
        <v>1.7</v>
      </c>
      <c r="U48" s="82">
        <f>[2]Vulnerability!AJ47</f>
        <v>0.6</v>
      </c>
      <c r="V48" s="79">
        <f>[2]Vulnerability!AK47</f>
        <v>1.4</v>
      </c>
      <c r="W48" s="80">
        <f t="shared" si="1"/>
        <v>1.1000000000000001</v>
      </c>
      <c r="X48" s="88">
        <f>'[2]Lack of Coping Capacity'!D47</f>
        <v>2.5</v>
      </c>
      <c r="Y48" s="85">
        <f>'[2]Lack of Coping Capacity'!G47</f>
        <v>3.6</v>
      </c>
      <c r="Z48" s="79">
        <f>'[2]Lack of Coping Capacity'!H47</f>
        <v>3.1</v>
      </c>
      <c r="AA48" s="85">
        <f>'[2]Lack of Coping Capacity'!M47</f>
        <v>2.2000000000000002</v>
      </c>
      <c r="AB48" s="85">
        <f>'[2]Lack of Coping Capacity'!R47</f>
        <v>0</v>
      </c>
      <c r="AC48" s="85">
        <f>'[2]Lack of Coping Capacity'!W47</f>
        <v>0.8</v>
      </c>
      <c r="AD48" s="79">
        <f>'[2]Lack of Coping Capacity'!X47</f>
        <v>1</v>
      </c>
      <c r="AE48" s="80">
        <f t="shared" si="2"/>
        <v>2.1</v>
      </c>
      <c r="AF48" s="86">
        <f t="shared" si="5"/>
        <v>1.4</v>
      </c>
      <c r="AG48" s="106" t="str">
        <f t="shared" si="4"/>
        <v>Very Low</v>
      </c>
    </row>
    <row r="49" spans="1:33" x14ac:dyDescent="0.25">
      <c r="A49" s="76" t="str">
        <f>'[2]Indicator Data'!B51</f>
        <v>DNK</v>
      </c>
      <c r="B49" s="87">
        <f>'[2]Hazard &amp; Exposure'!AO48</f>
        <v>0.1</v>
      </c>
      <c r="C49" s="78">
        <f>'[2]Hazard &amp; Exposure'!AP48</f>
        <v>2.2999999999999998</v>
      </c>
      <c r="D49" s="78">
        <f>'[2]Hazard &amp; Exposure'!AQ48</f>
        <v>0</v>
      </c>
      <c r="E49" s="78">
        <f>'[2]Hazard &amp; Exposure'!AR48</f>
        <v>0</v>
      </c>
      <c r="F49" s="78">
        <f>'[2]Hazard &amp; Exposure'!AU48</f>
        <v>2.2999999999999998</v>
      </c>
      <c r="G49" s="79">
        <f>'[2]Hazard &amp; Exposure'!AV48</f>
        <v>1</v>
      </c>
      <c r="H49" s="78">
        <f>'[2]Hazard &amp; Exposure'!AY48</f>
        <v>0</v>
      </c>
      <c r="I49" s="78">
        <f>'[2]Hazard &amp; Exposure'!BB48</f>
        <v>0</v>
      </c>
      <c r="J49" s="79">
        <f>'[2]Hazard &amp; Exposure'!BC48</f>
        <v>0</v>
      </c>
      <c r="K49" s="80">
        <f t="shared" si="0"/>
        <v>0.5</v>
      </c>
      <c r="L49" s="81">
        <f>[2]Vulnerability!E48</f>
        <v>0.3</v>
      </c>
      <c r="M49" s="82">
        <f>[2]Vulnerability!H48</f>
        <v>0.8</v>
      </c>
      <c r="N49" s="82">
        <f>[2]Vulnerability!M48</f>
        <v>0</v>
      </c>
      <c r="O49" s="79">
        <f>[2]Vulnerability!N48</f>
        <v>0.4</v>
      </c>
      <c r="P49" s="82">
        <f>[2]Vulnerability!S48</f>
        <v>5.0999999999999996</v>
      </c>
      <c r="Q49" s="83">
        <f>[2]Vulnerability!W48</f>
        <v>0.3</v>
      </c>
      <c r="R49" s="83">
        <f>[2]Vulnerability!Z48</f>
        <v>0.3</v>
      </c>
      <c r="S49" s="83">
        <f>[2]Vulnerability!AC48</f>
        <v>0</v>
      </c>
      <c r="T49" s="83">
        <f>[2]Vulnerability!AI48</f>
        <v>1</v>
      </c>
      <c r="U49" s="82">
        <f>[2]Vulnerability!AJ48</f>
        <v>0.4</v>
      </c>
      <c r="V49" s="79">
        <f>[2]Vulnerability!AK48</f>
        <v>3.1</v>
      </c>
      <c r="W49" s="80">
        <f t="shared" si="1"/>
        <v>1.8</v>
      </c>
      <c r="X49" s="88">
        <f>'[2]Lack of Coping Capacity'!D48</f>
        <v>2.7</v>
      </c>
      <c r="Y49" s="85">
        <f>'[2]Lack of Coping Capacity'!G48</f>
        <v>1.3</v>
      </c>
      <c r="Z49" s="79">
        <f>'[2]Lack of Coping Capacity'!H48</f>
        <v>2</v>
      </c>
      <c r="AA49" s="85">
        <f>'[2]Lack of Coping Capacity'!M48</f>
        <v>1.4</v>
      </c>
      <c r="AB49" s="85">
        <f>'[2]Lack of Coping Capacity'!R48</f>
        <v>0</v>
      </c>
      <c r="AC49" s="85">
        <f>'[2]Lack of Coping Capacity'!W48</f>
        <v>0.5</v>
      </c>
      <c r="AD49" s="79">
        <f>'[2]Lack of Coping Capacity'!X48</f>
        <v>0.6</v>
      </c>
      <c r="AE49" s="80">
        <f t="shared" si="2"/>
        <v>1.3</v>
      </c>
      <c r="AF49" s="86">
        <f t="shared" si="5"/>
        <v>1.1000000000000001</v>
      </c>
      <c r="AG49" s="106" t="str">
        <f t="shared" si="4"/>
        <v>Very Low</v>
      </c>
    </row>
    <row r="50" spans="1:33" x14ac:dyDescent="0.25">
      <c r="A50" s="76" t="str">
        <f>'[2]Indicator Data'!B52</f>
        <v>DJI</v>
      </c>
      <c r="B50" s="87">
        <f>'[2]Hazard &amp; Exposure'!AO49</f>
        <v>5.3</v>
      </c>
      <c r="C50" s="78">
        <f>'[2]Hazard &amp; Exposure'!AP49</f>
        <v>0.4</v>
      </c>
      <c r="D50" s="78">
        <f>'[2]Hazard &amp; Exposure'!AQ49</f>
        <v>8.5</v>
      </c>
      <c r="E50" s="78">
        <f>'[2]Hazard &amp; Exposure'!AR49</f>
        <v>0</v>
      </c>
      <c r="F50" s="78">
        <f>'[2]Hazard &amp; Exposure'!AU49</f>
        <v>9.1999999999999993</v>
      </c>
      <c r="G50" s="79">
        <f>'[2]Hazard &amp; Exposure'!AV49</f>
        <v>6</v>
      </c>
      <c r="H50" s="78">
        <f>'[2]Hazard &amp; Exposure'!AY49</f>
        <v>2.2999999999999998</v>
      </c>
      <c r="I50" s="78">
        <f>'[2]Hazard &amp; Exposure'!BB49</f>
        <v>0</v>
      </c>
      <c r="J50" s="79">
        <f>'[2]Hazard &amp; Exposure'!BC49</f>
        <v>1.6</v>
      </c>
      <c r="K50" s="80">
        <f t="shared" si="0"/>
        <v>4.0999999999999996</v>
      </c>
      <c r="L50" s="81">
        <f>[2]Vulnerability!E49</f>
        <v>7.3</v>
      </c>
      <c r="M50" s="82">
        <f>[2]Vulnerability!H49</f>
        <v>4.8</v>
      </c>
      <c r="N50" s="82">
        <f>[2]Vulnerability!M49</f>
        <v>4.3</v>
      </c>
      <c r="O50" s="79">
        <f>[2]Vulnerability!N49</f>
        <v>5.9</v>
      </c>
      <c r="P50" s="82">
        <f>[2]Vulnerability!S49</f>
        <v>6.3</v>
      </c>
      <c r="Q50" s="83">
        <f>[2]Vulnerability!W49</f>
        <v>3.3</v>
      </c>
      <c r="R50" s="83">
        <f>[2]Vulnerability!Z49</f>
        <v>5.7</v>
      </c>
      <c r="S50" s="83">
        <f>[2]Vulnerability!AC49</f>
        <v>2.6</v>
      </c>
      <c r="T50" s="83">
        <f>[2]Vulnerability!AI49</f>
        <v>3.5</v>
      </c>
      <c r="U50" s="82">
        <f>[2]Vulnerability!AJ49</f>
        <v>3.9</v>
      </c>
      <c r="V50" s="79">
        <f>[2]Vulnerability!AK49</f>
        <v>5.2</v>
      </c>
      <c r="W50" s="80">
        <f t="shared" si="1"/>
        <v>5.6</v>
      </c>
      <c r="X50" s="88">
        <f>'[2]Lack of Coping Capacity'!D49</f>
        <v>5.5</v>
      </c>
      <c r="Y50" s="85">
        <f>'[2]Lack of Coping Capacity'!G49</f>
        <v>7</v>
      </c>
      <c r="Z50" s="79">
        <f>'[2]Lack of Coping Capacity'!H49</f>
        <v>6.3</v>
      </c>
      <c r="AA50" s="85">
        <f>'[2]Lack of Coping Capacity'!M49</f>
        <v>7.3</v>
      </c>
      <c r="AB50" s="85">
        <f>'[2]Lack of Coping Capacity'!R49</f>
        <v>5.6</v>
      </c>
      <c r="AC50" s="85">
        <f>'[2]Lack of Coping Capacity'!W49</f>
        <v>7</v>
      </c>
      <c r="AD50" s="79">
        <f>'[2]Lack of Coping Capacity'!X49</f>
        <v>6.6</v>
      </c>
      <c r="AE50" s="80">
        <f t="shared" si="2"/>
        <v>6.5</v>
      </c>
      <c r="AF50" s="86">
        <f t="shared" si="5"/>
        <v>5.3</v>
      </c>
      <c r="AG50" s="106" t="str">
        <f t="shared" si="4"/>
        <v>High</v>
      </c>
    </row>
    <row r="51" spans="1:33" x14ac:dyDescent="0.25">
      <c r="A51" s="76" t="str">
        <f>'[2]Indicator Data'!B53</f>
        <v>DMA</v>
      </c>
      <c r="B51" s="87">
        <f>'[2]Hazard &amp; Exposure'!AO50</f>
        <v>1.6</v>
      </c>
      <c r="C51" s="78">
        <f>'[2]Hazard &amp; Exposure'!AP50</f>
        <v>0.1</v>
      </c>
      <c r="D51" s="78">
        <f>'[2]Hazard &amp; Exposure'!AQ50</f>
        <v>8.5</v>
      </c>
      <c r="E51" s="78">
        <f>'[2]Hazard &amp; Exposure'!AR50</f>
        <v>7.6</v>
      </c>
      <c r="F51" s="78">
        <f>'[2]Hazard &amp; Exposure'!AU50</f>
        <v>0</v>
      </c>
      <c r="G51" s="79">
        <f>'[2]Hazard &amp; Exposure'!AV50</f>
        <v>4.7</v>
      </c>
      <c r="H51" s="78">
        <f>'[2]Hazard &amp; Exposure'!AY50</f>
        <v>0</v>
      </c>
      <c r="I51" s="78">
        <f>'[2]Hazard &amp; Exposure'!BB50</f>
        <v>0</v>
      </c>
      <c r="J51" s="79">
        <f>'[2]Hazard &amp; Exposure'!BC50</f>
        <v>0</v>
      </c>
      <c r="K51" s="80">
        <f t="shared" si="0"/>
        <v>2.7</v>
      </c>
      <c r="L51" s="81">
        <f>[2]Vulnerability!E50</f>
        <v>3.6</v>
      </c>
      <c r="M51" s="82">
        <f>[2]Vulnerability!H50</f>
        <v>4.8</v>
      </c>
      <c r="N51" s="82">
        <f>[2]Vulnerability!M50</f>
        <v>5.4</v>
      </c>
      <c r="O51" s="79">
        <f>[2]Vulnerability!N50</f>
        <v>4.4000000000000004</v>
      </c>
      <c r="P51" s="82">
        <f>[2]Vulnerability!S50</f>
        <v>0</v>
      </c>
      <c r="Q51" s="83">
        <f>[2]Vulnerability!W50</f>
        <v>0</v>
      </c>
      <c r="R51" s="83">
        <f>[2]Vulnerability!Z50</f>
        <v>2.6</v>
      </c>
      <c r="S51" s="83">
        <f>[2]Vulnerability!AC50</f>
        <v>10</v>
      </c>
      <c r="T51" s="83">
        <f>[2]Vulnerability!AI50</f>
        <v>2.2000000000000002</v>
      </c>
      <c r="U51" s="82">
        <f>[2]Vulnerability!AJ50</f>
        <v>5.6</v>
      </c>
      <c r="V51" s="79">
        <f>[2]Vulnerability!AK50</f>
        <v>3.3</v>
      </c>
      <c r="W51" s="80">
        <f t="shared" si="1"/>
        <v>3.9</v>
      </c>
      <c r="X51" s="88" t="str">
        <f>'[2]Lack of Coping Capacity'!D50</f>
        <v>x</v>
      </c>
      <c r="Y51" s="85">
        <f>'[2]Lack of Coping Capacity'!G50</f>
        <v>4.9000000000000004</v>
      </c>
      <c r="Z51" s="79">
        <f>'[2]Lack of Coping Capacity'!H50</f>
        <v>4.9000000000000004</v>
      </c>
      <c r="AA51" s="85">
        <f>'[2]Lack of Coping Capacity'!M50</f>
        <v>2.7</v>
      </c>
      <c r="AB51" s="85">
        <f>'[2]Lack of Coping Capacity'!R50</f>
        <v>1.1000000000000001</v>
      </c>
      <c r="AC51" s="85">
        <f>'[2]Lack of Coping Capacity'!W50</f>
        <v>6.5</v>
      </c>
      <c r="AD51" s="79">
        <f>'[2]Lack of Coping Capacity'!X50</f>
        <v>3.4</v>
      </c>
      <c r="AE51" s="80">
        <f t="shared" si="2"/>
        <v>4.2</v>
      </c>
      <c r="AF51" s="86">
        <f t="shared" si="5"/>
        <v>3.5</v>
      </c>
      <c r="AG51" s="106" t="str">
        <f t="shared" si="4"/>
        <v>Medium</v>
      </c>
    </row>
    <row r="52" spans="1:33" x14ac:dyDescent="0.25">
      <c r="A52" s="76" t="str">
        <f>'[2]Indicator Data'!B54</f>
        <v>DOM</v>
      </c>
      <c r="B52" s="87">
        <f>'[2]Hazard &amp; Exposure'!AO51</f>
        <v>7.2</v>
      </c>
      <c r="C52" s="78">
        <f>'[2]Hazard &amp; Exposure'!AP51</f>
        <v>4.5999999999999996</v>
      </c>
      <c r="D52" s="78">
        <f>'[2]Hazard &amp; Exposure'!AQ51</f>
        <v>6.4</v>
      </c>
      <c r="E52" s="78">
        <f>'[2]Hazard &amp; Exposure'!AR51</f>
        <v>7.9</v>
      </c>
      <c r="F52" s="78">
        <f>'[2]Hazard &amp; Exposure'!AU51</f>
        <v>1</v>
      </c>
      <c r="G52" s="79">
        <f>'[2]Hazard &amp; Exposure'!AV51</f>
        <v>5.9</v>
      </c>
      <c r="H52" s="78">
        <f>'[2]Hazard &amp; Exposure'!AY51</f>
        <v>5.0999999999999996</v>
      </c>
      <c r="I52" s="78">
        <f>'[2]Hazard &amp; Exposure'!BB51</f>
        <v>0</v>
      </c>
      <c r="J52" s="79">
        <f>'[2]Hazard &amp; Exposure'!BC51</f>
        <v>3.6</v>
      </c>
      <c r="K52" s="80">
        <f t="shared" si="0"/>
        <v>4.9000000000000004</v>
      </c>
      <c r="L52" s="81">
        <f>[2]Vulnerability!E51</f>
        <v>4.3</v>
      </c>
      <c r="M52" s="82">
        <f>[2]Vulnerability!H51</f>
        <v>5.6</v>
      </c>
      <c r="N52" s="82">
        <f>[2]Vulnerability!M51</f>
        <v>0.3</v>
      </c>
      <c r="O52" s="79">
        <f>[2]Vulnerability!N51</f>
        <v>3.6</v>
      </c>
      <c r="P52" s="82">
        <f>[2]Vulnerability!S51</f>
        <v>0.8</v>
      </c>
      <c r="Q52" s="83">
        <f>[2]Vulnerability!W51</f>
        <v>0.9</v>
      </c>
      <c r="R52" s="83">
        <f>[2]Vulnerability!Z51</f>
        <v>1.6</v>
      </c>
      <c r="S52" s="83">
        <f>[2]Vulnerability!AC51</f>
        <v>4.4000000000000004</v>
      </c>
      <c r="T52" s="83">
        <f>[2]Vulnerability!AI51</f>
        <v>3.8</v>
      </c>
      <c r="U52" s="82">
        <f>[2]Vulnerability!AJ51</f>
        <v>2.8</v>
      </c>
      <c r="V52" s="79">
        <f>[2]Vulnerability!AK51</f>
        <v>1.9</v>
      </c>
      <c r="W52" s="80">
        <f t="shared" si="1"/>
        <v>2.8</v>
      </c>
      <c r="X52" s="88">
        <f>'[2]Lack of Coping Capacity'!D51</f>
        <v>4.5999999999999996</v>
      </c>
      <c r="Y52" s="85">
        <f>'[2]Lack of Coping Capacity'!G51</f>
        <v>6.4</v>
      </c>
      <c r="Z52" s="79">
        <f>'[2]Lack of Coping Capacity'!H51</f>
        <v>5.5</v>
      </c>
      <c r="AA52" s="85">
        <f>'[2]Lack of Coping Capacity'!M51</f>
        <v>2.9</v>
      </c>
      <c r="AB52" s="85">
        <f>'[2]Lack of Coping Capacity'!R51</f>
        <v>3</v>
      </c>
      <c r="AC52" s="85">
        <f>'[2]Lack of Coping Capacity'!W51</f>
        <v>4.4000000000000004</v>
      </c>
      <c r="AD52" s="79">
        <f>'[2]Lack of Coping Capacity'!X51</f>
        <v>3.4</v>
      </c>
      <c r="AE52" s="80">
        <f t="shared" si="2"/>
        <v>4.5</v>
      </c>
      <c r="AF52" s="86">
        <f t="shared" si="5"/>
        <v>4</v>
      </c>
      <c r="AG52" s="106" t="str">
        <f t="shared" si="4"/>
        <v>Medium</v>
      </c>
    </row>
    <row r="53" spans="1:33" x14ac:dyDescent="0.25">
      <c r="A53" s="76" t="str">
        <f>'[2]Indicator Data'!B55</f>
        <v>ECU</v>
      </c>
      <c r="B53" s="87">
        <f>'[2]Hazard &amp; Exposure'!AO52</f>
        <v>9.4</v>
      </c>
      <c r="C53" s="78">
        <f>'[2]Hazard &amp; Exposure'!AP52</f>
        <v>6.7</v>
      </c>
      <c r="D53" s="78">
        <f>'[2]Hazard &amp; Exposure'!AQ52</f>
        <v>9.1999999999999993</v>
      </c>
      <c r="E53" s="78">
        <f>'[2]Hazard &amp; Exposure'!AR52</f>
        <v>0</v>
      </c>
      <c r="F53" s="78">
        <f>'[2]Hazard &amp; Exposure'!AU52</f>
        <v>2.8</v>
      </c>
      <c r="G53" s="79">
        <f>'[2]Hazard &amp; Exposure'!AV52</f>
        <v>6.9</v>
      </c>
      <c r="H53" s="78">
        <f>'[2]Hazard &amp; Exposure'!AY52</f>
        <v>0.7</v>
      </c>
      <c r="I53" s="78">
        <f>'[2]Hazard &amp; Exposure'!BB52</f>
        <v>0</v>
      </c>
      <c r="J53" s="79">
        <f>'[2]Hazard &amp; Exposure'!BC52</f>
        <v>0.5</v>
      </c>
      <c r="K53" s="80">
        <f t="shared" si="0"/>
        <v>4.4000000000000004</v>
      </c>
      <c r="L53" s="81">
        <f>[2]Vulnerability!E52</f>
        <v>3.7</v>
      </c>
      <c r="M53" s="82">
        <f>[2]Vulnerability!H52</f>
        <v>5.0999999999999996</v>
      </c>
      <c r="N53" s="82">
        <f>[2]Vulnerability!M52</f>
        <v>0.3</v>
      </c>
      <c r="O53" s="79">
        <f>[2]Vulnerability!N52</f>
        <v>3.2</v>
      </c>
      <c r="P53" s="82">
        <f>[2]Vulnerability!S52</f>
        <v>5.8</v>
      </c>
      <c r="Q53" s="83">
        <f>[2]Vulnerability!W52</f>
        <v>0.5</v>
      </c>
      <c r="R53" s="83">
        <f>[2]Vulnerability!Z52</f>
        <v>1.3</v>
      </c>
      <c r="S53" s="83">
        <f>[2]Vulnerability!AC52</f>
        <v>0.6</v>
      </c>
      <c r="T53" s="83">
        <f>[2]Vulnerability!AI52</f>
        <v>3.6</v>
      </c>
      <c r="U53" s="82">
        <f>[2]Vulnerability!AJ52</f>
        <v>1.6</v>
      </c>
      <c r="V53" s="79">
        <f>[2]Vulnerability!AK52</f>
        <v>4</v>
      </c>
      <c r="W53" s="80">
        <f t="shared" si="1"/>
        <v>3.6</v>
      </c>
      <c r="X53" s="88">
        <f>'[2]Lack of Coping Capacity'!D52</f>
        <v>3</v>
      </c>
      <c r="Y53" s="85">
        <f>'[2]Lack of Coping Capacity'!G52</f>
        <v>6.1</v>
      </c>
      <c r="Z53" s="79">
        <f>'[2]Lack of Coping Capacity'!H52</f>
        <v>4.5999999999999996</v>
      </c>
      <c r="AA53" s="85">
        <f>'[2]Lack of Coping Capacity'!M52</f>
        <v>2.9</v>
      </c>
      <c r="AB53" s="85">
        <f>'[2]Lack of Coping Capacity'!R52</f>
        <v>4</v>
      </c>
      <c r="AC53" s="85">
        <f>'[2]Lack of Coping Capacity'!W52</f>
        <v>4.5</v>
      </c>
      <c r="AD53" s="79">
        <f>'[2]Lack of Coping Capacity'!X52</f>
        <v>3.8</v>
      </c>
      <c r="AE53" s="80">
        <f t="shared" si="2"/>
        <v>4.2</v>
      </c>
      <c r="AF53" s="86">
        <f t="shared" si="5"/>
        <v>4.0999999999999996</v>
      </c>
      <c r="AG53" s="106" t="str">
        <f t="shared" si="4"/>
        <v>Medium</v>
      </c>
    </row>
    <row r="54" spans="1:33" x14ac:dyDescent="0.25">
      <c r="A54" s="76" t="str">
        <f>'[2]Indicator Data'!B56</f>
        <v>EGY</v>
      </c>
      <c r="B54" s="87">
        <f>'[2]Hazard &amp; Exposure'!AO53</f>
        <v>6</v>
      </c>
      <c r="C54" s="78">
        <f>'[2]Hazard &amp; Exposure'!AP53</f>
        <v>8.1</v>
      </c>
      <c r="D54" s="78">
        <f>'[2]Hazard &amp; Exposure'!AQ53</f>
        <v>7.2</v>
      </c>
      <c r="E54" s="78">
        <f>'[2]Hazard &amp; Exposure'!AR53</f>
        <v>0</v>
      </c>
      <c r="F54" s="78">
        <f>'[2]Hazard &amp; Exposure'!AU53</f>
        <v>3.1</v>
      </c>
      <c r="G54" s="79">
        <f>'[2]Hazard &amp; Exposure'!AV53</f>
        <v>5.5</v>
      </c>
      <c r="H54" s="78">
        <f>'[2]Hazard &amp; Exposure'!AY53</f>
        <v>9.3000000000000007</v>
      </c>
      <c r="I54" s="78">
        <f>'[2]Hazard &amp; Exposure'!BB53</f>
        <v>9</v>
      </c>
      <c r="J54" s="79">
        <f>'[2]Hazard &amp; Exposure'!BC53</f>
        <v>9</v>
      </c>
      <c r="K54" s="80">
        <f t="shared" si="0"/>
        <v>7.7</v>
      </c>
      <c r="L54" s="81">
        <f>[2]Vulnerability!E53</f>
        <v>4.2</v>
      </c>
      <c r="M54" s="82">
        <f>[2]Vulnerability!H53</f>
        <v>3.7</v>
      </c>
      <c r="N54" s="82">
        <f>[2]Vulnerability!M53</f>
        <v>0.1</v>
      </c>
      <c r="O54" s="79">
        <f>[2]Vulnerability!N53</f>
        <v>3.1</v>
      </c>
      <c r="P54" s="82">
        <f>[2]Vulnerability!S53</f>
        <v>6.4</v>
      </c>
      <c r="Q54" s="83">
        <f>[2]Vulnerability!W53</f>
        <v>0.2</v>
      </c>
      <c r="R54" s="83">
        <f>[2]Vulnerability!Z53</f>
        <v>1.7</v>
      </c>
      <c r="S54" s="83">
        <f>[2]Vulnerability!AC53</f>
        <v>0</v>
      </c>
      <c r="T54" s="83">
        <f>[2]Vulnerability!AI53</f>
        <v>2.2000000000000002</v>
      </c>
      <c r="U54" s="82">
        <f>[2]Vulnerability!AJ53</f>
        <v>1.1000000000000001</v>
      </c>
      <c r="V54" s="79">
        <f>[2]Vulnerability!AK53</f>
        <v>4.2</v>
      </c>
      <c r="W54" s="80">
        <f t="shared" si="1"/>
        <v>3.7</v>
      </c>
      <c r="X54" s="88">
        <f>'[2]Lack of Coping Capacity'!D53</f>
        <v>4.2</v>
      </c>
      <c r="Y54" s="85">
        <f>'[2]Lack of Coping Capacity'!G53</f>
        <v>6.4</v>
      </c>
      <c r="Z54" s="79">
        <f>'[2]Lack of Coping Capacity'!H53</f>
        <v>5.3</v>
      </c>
      <c r="AA54" s="85">
        <f>'[2]Lack of Coping Capacity'!M53</f>
        <v>3.5</v>
      </c>
      <c r="AB54" s="85">
        <f>'[2]Lack of Coping Capacity'!R53</f>
        <v>3.3</v>
      </c>
      <c r="AC54" s="85">
        <f>'[2]Lack of Coping Capacity'!W53</f>
        <v>3.3</v>
      </c>
      <c r="AD54" s="79">
        <f>'[2]Lack of Coping Capacity'!X53</f>
        <v>3.4</v>
      </c>
      <c r="AE54" s="80">
        <f t="shared" si="2"/>
        <v>4.4000000000000004</v>
      </c>
      <c r="AF54" s="86">
        <f t="shared" si="5"/>
        <v>5</v>
      </c>
      <c r="AG54" s="106" t="str">
        <f t="shared" si="4"/>
        <v>High</v>
      </c>
    </row>
    <row r="55" spans="1:33" x14ac:dyDescent="0.25">
      <c r="A55" s="76" t="str">
        <f>'[2]Indicator Data'!B57</f>
        <v>SLV</v>
      </c>
      <c r="B55" s="87">
        <f>'[2]Hazard &amp; Exposure'!AO54</f>
        <v>8.6999999999999993</v>
      </c>
      <c r="C55" s="78">
        <f>'[2]Hazard &amp; Exposure'!AP54</f>
        <v>3</v>
      </c>
      <c r="D55" s="78">
        <f>'[2]Hazard &amp; Exposure'!AQ54</f>
        <v>8.1999999999999993</v>
      </c>
      <c r="E55" s="78">
        <f>'[2]Hazard &amp; Exposure'!AR54</f>
        <v>3.7</v>
      </c>
      <c r="F55" s="78">
        <f>'[2]Hazard &amp; Exposure'!AU54</f>
        <v>3.4</v>
      </c>
      <c r="G55" s="79">
        <f>'[2]Hazard &amp; Exposure'!AV54</f>
        <v>6.1</v>
      </c>
      <c r="H55" s="78">
        <f>'[2]Hazard &amp; Exposure'!AY54</f>
        <v>5.5</v>
      </c>
      <c r="I55" s="78">
        <f>'[2]Hazard &amp; Exposure'!BB54</f>
        <v>0</v>
      </c>
      <c r="J55" s="79">
        <f>'[2]Hazard &amp; Exposure'!BC54</f>
        <v>3.9</v>
      </c>
      <c r="K55" s="80">
        <f t="shared" si="0"/>
        <v>5.0999999999999996</v>
      </c>
      <c r="L55" s="81">
        <f>[2]Vulnerability!E54</f>
        <v>4.2</v>
      </c>
      <c r="M55" s="82">
        <f>[2]Vulnerability!H54</f>
        <v>4.5</v>
      </c>
      <c r="N55" s="82">
        <f>[2]Vulnerability!M54</f>
        <v>0.6</v>
      </c>
      <c r="O55" s="79">
        <f>[2]Vulnerability!N54</f>
        <v>3.4</v>
      </c>
      <c r="P55" s="82">
        <f>[2]Vulnerability!S54</f>
        <v>0</v>
      </c>
      <c r="Q55" s="83">
        <f>[2]Vulnerability!W54</f>
        <v>0.8</v>
      </c>
      <c r="R55" s="83">
        <f>[2]Vulnerability!Z54</f>
        <v>1.3</v>
      </c>
      <c r="S55" s="83">
        <f>[2]Vulnerability!AC54</f>
        <v>6.2</v>
      </c>
      <c r="T55" s="83">
        <f>[2]Vulnerability!AI54</f>
        <v>3.5</v>
      </c>
      <c r="U55" s="82">
        <f>[2]Vulnerability!AJ54</f>
        <v>3.3</v>
      </c>
      <c r="V55" s="79">
        <f>[2]Vulnerability!AK54</f>
        <v>1.8</v>
      </c>
      <c r="W55" s="80">
        <f t="shared" si="1"/>
        <v>2.6</v>
      </c>
      <c r="X55" s="88">
        <f>'[2]Lack of Coping Capacity'!D54</f>
        <v>5.2</v>
      </c>
      <c r="Y55" s="85">
        <f>'[2]Lack of Coping Capacity'!G54</f>
        <v>6.1</v>
      </c>
      <c r="Z55" s="79">
        <f>'[2]Lack of Coping Capacity'!H54</f>
        <v>5.7</v>
      </c>
      <c r="AA55" s="85">
        <f>'[2]Lack of Coping Capacity'!M54</f>
        <v>3.2</v>
      </c>
      <c r="AB55" s="85">
        <f>'[2]Lack of Coping Capacity'!R54</f>
        <v>2.9</v>
      </c>
      <c r="AC55" s="85">
        <f>'[2]Lack of Coping Capacity'!W54</f>
        <v>4.5999999999999996</v>
      </c>
      <c r="AD55" s="79">
        <f>'[2]Lack of Coping Capacity'!X54</f>
        <v>3.6</v>
      </c>
      <c r="AE55" s="80">
        <f t="shared" si="2"/>
        <v>4.7</v>
      </c>
      <c r="AF55" s="86">
        <f t="shared" si="5"/>
        <v>4</v>
      </c>
      <c r="AG55" s="106" t="str">
        <f t="shared" si="4"/>
        <v>Medium</v>
      </c>
    </row>
    <row r="56" spans="1:33" x14ac:dyDescent="0.25">
      <c r="A56" s="76" t="str">
        <f>'[2]Indicator Data'!B58</f>
        <v>GNQ</v>
      </c>
      <c r="B56" s="87">
        <f>'[2]Hazard &amp; Exposure'!AO55</f>
        <v>0.1</v>
      </c>
      <c r="C56" s="78">
        <f>'[2]Hazard &amp; Exposure'!AP55</f>
        <v>4.4000000000000004</v>
      </c>
      <c r="D56" s="78">
        <f>'[2]Hazard &amp; Exposure'!AQ55</f>
        <v>0</v>
      </c>
      <c r="E56" s="78">
        <f>'[2]Hazard &amp; Exposure'!AR55</f>
        <v>0</v>
      </c>
      <c r="F56" s="78">
        <f>'[2]Hazard &amp; Exposure'!AU55</f>
        <v>3.6</v>
      </c>
      <c r="G56" s="79">
        <f>'[2]Hazard &amp; Exposure'!AV55</f>
        <v>1.8</v>
      </c>
      <c r="H56" s="78">
        <f>'[2]Hazard &amp; Exposure'!AY55</f>
        <v>4.3</v>
      </c>
      <c r="I56" s="78">
        <f>'[2]Hazard &amp; Exposure'!BB55</f>
        <v>0</v>
      </c>
      <c r="J56" s="79">
        <f>'[2]Hazard &amp; Exposure'!BC55</f>
        <v>3</v>
      </c>
      <c r="K56" s="80">
        <f t="shared" si="0"/>
        <v>2.4</v>
      </c>
      <c r="L56" s="81">
        <f>[2]Vulnerability!E55</f>
        <v>5.5</v>
      </c>
      <c r="M56" s="82" t="str">
        <f>[2]Vulnerability!H55</f>
        <v>x</v>
      </c>
      <c r="N56" s="82">
        <f>[2]Vulnerability!M55</f>
        <v>0.1</v>
      </c>
      <c r="O56" s="79">
        <f>[2]Vulnerability!N55</f>
        <v>3.7</v>
      </c>
      <c r="P56" s="82">
        <f>[2]Vulnerability!S55</f>
        <v>0</v>
      </c>
      <c r="Q56" s="83">
        <f>[2]Vulnerability!W55</f>
        <v>6.4</v>
      </c>
      <c r="R56" s="83">
        <f>[2]Vulnerability!Z55</f>
        <v>4.0999999999999996</v>
      </c>
      <c r="S56" s="83">
        <f>[2]Vulnerability!AC55</f>
        <v>0</v>
      </c>
      <c r="T56" s="83">
        <f>[2]Vulnerability!AI55</f>
        <v>2</v>
      </c>
      <c r="U56" s="82">
        <f>[2]Vulnerability!AJ55</f>
        <v>3.5</v>
      </c>
      <c r="V56" s="79">
        <f>[2]Vulnerability!AK55</f>
        <v>1.9</v>
      </c>
      <c r="W56" s="80">
        <f t="shared" si="1"/>
        <v>2.8</v>
      </c>
      <c r="X56" s="88" t="str">
        <f>'[2]Lack of Coping Capacity'!D55</f>
        <v>x</v>
      </c>
      <c r="Y56" s="85">
        <f>'[2]Lack of Coping Capacity'!G55</f>
        <v>8.1999999999999993</v>
      </c>
      <c r="Z56" s="79">
        <f>'[2]Lack of Coping Capacity'!H55</f>
        <v>8.1999999999999993</v>
      </c>
      <c r="AA56" s="85">
        <f>'[2]Lack of Coping Capacity'!M55</f>
        <v>4.7</v>
      </c>
      <c r="AB56" s="85">
        <f>'[2]Lack of Coping Capacity'!R55</f>
        <v>7.2</v>
      </c>
      <c r="AC56" s="85">
        <f>'[2]Lack of Coping Capacity'!W55</f>
        <v>7.1</v>
      </c>
      <c r="AD56" s="79">
        <f>'[2]Lack of Coping Capacity'!X55</f>
        <v>6.3</v>
      </c>
      <c r="AE56" s="80">
        <f t="shared" si="2"/>
        <v>7.4</v>
      </c>
      <c r="AF56" s="86">
        <f t="shared" si="5"/>
        <v>3.7</v>
      </c>
      <c r="AG56" s="106" t="str">
        <f t="shared" si="4"/>
        <v>Medium</v>
      </c>
    </row>
    <row r="57" spans="1:33" x14ac:dyDescent="0.25">
      <c r="A57" s="76" t="str">
        <f>'[2]Indicator Data'!B59</f>
        <v>ERI</v>
      </c>
      <c r="B57" s="87">
        <f>'[2]Hazard &amp; Exposure'!AO56</f>
        <v>2.8</v>
      </c>
      <c r="C57" s="78">
        <f>'[2]Hazard &amp; Exposure'!AP56</f>
        <v>3.1</v>
      </c>
      <c r="D57" s="78">
        <f>'[2]Hazard &amp; Exposure'!AQ56</f>
        <v>0</v>
      </c>
      <c r="E57" s="78">
        <f>'[2]Hazard &amp; Exposure'!AR56</f>
        <v>0</v>
      </c>
      <c r="F57" s="78">
        <f>'[2]Hazard &amp; Exposure'!AU56</f>
        <v>8.3000000000000007</v>
      </c>
      <c r="G57" s="79">
        <f>'[2]Hazard &amp; Exposure'!AV56</f>
        <v>3.7</v>
      </c>
      <c r="H57" s="78">
        <f>'[2]Hazard &amp; Exposure'!AY56</f>
        <v>4.5999999999999996</v>
      </c>
      <c r="I57" s="78">
        <f>'[2]Hazard &amp; Exposure'!BB56</f>
        <v>0</v>
      </c>
      <c r="J57" s="79">
        <f>'[2]Hazard &amp; Exposure'!BC56</f>
        <v>3.2</v>
      </c>
      <c r="K57" s="80">
        <f t="shared" si="0"/>
        <v>3.5</v>
      </c>
      <c r="L57" s="81">
        <f>[2]Vulnerability!E56</f>
        <v>7.8</v>
      </c>
      <c r="M57" s="82" t="str">
        <f>[2]Vulnerability!H56</f>
        <v>x</v>
      </c>
      <c r="N57" s="82">
        <f>[2]Vulnerability!M56</f>
        <v>0.2</v>
      </c>
      <c r="O57" s="79">
        <f>[2]Vulnerability!N56</f>
        <v>5.3</v>
      </c>
      <c r="P57" s="82">
        <f>[2]Vulnerability!S56</f>
        <v>2</v>
      </c>
      <c r="Q57" s="83">
        <f>[2]Vulnerability!W56</f>
        <v>0.9</v>
      </c>
      <c r="R57" s="83">
        <f>[2]Vulnerability!Z56</f>
        <v>6</v>
      </c>
      <c r="S57" s="83">
        <f>[2]Vulnerability!AC56</f>
        <v>0</v>
      </c>
      <c r="T57" s="83">
        <f>[2]Vulnerability!AI56</f>
        <v>7.4</v>
      </c>
      <c r="U57" s="82">
        <f>[2]Vulnerability!AJ56</f>
        <v>4.3</v>
      </c>
      <c r="V57" s="79">
        <f>[2]Vulnerability!AK56</f>
        <v>3.2</v>
      </c>
      <c r="W57" s="80">
        <f t="shared" si="1"/>
        <v>4.3</v>
      </c>
      <c r="X57" s="88" t="str">
        <f>'[2]Lack of Coping Capacity'!D56</f>
        <v>x</v>
      </c>
      <c r="Y57" s="85">
        <f>'[2]Lack of Coping Capacity'!G56</f>
        <v>8.1</v>
      </c>
      <c r="Z57" s="79">
        <f>'[2]Lack of Coping Capacity'!H56</f>
        <v>8.1</v>
      </c>
      <c r="AA57" s="85">
        <f>'[2]Lack of Coping Capacity'!M56</f>
        <v>7.5</v>
      </c>
      <c r="AB57" s="85">
        <f>'[2]Lack of Coping Capacity'!R56</f>
        <v>9.1</v>
      </c>
      <c r="AC57" s="85">
        <f>'[2]Lack of Coping Capacity'!W56</f>
        <v>5.2</v>
      </c>
      <c r="AD57" s="79">
        <f>'[2]Lack of Coping Capacity'!X56</f>
        <v>7.3</v>
      </c>
      <c r="AE57" s="80">
        <f t="shared" si="2"/>
        <v>7.7</v>
      </c>
      <c r="AF57" s="86">
        <f t="shared" si="5"/>
        <v>4.9000000000000004</v>
      </c>
      <c r="AG57" s="106" t="str">
        <f t="shared" si="4"/>
        <v>Medium</v>
      </c>
    </row>
    <row r="58" spans="1:33" x14ac:dyDescent="0.25">
      <c r="A58" s="76" t="str">
        <f>'[2]Indicator Data'!B60</f>
        <v>EST</v>
      </c>
      <c r="B58" s="87">
        <f>'[2]Hazard &amp; Exposure'!AO57</f>
        <v>0.1</v>
      </c>
      <c r="C58" s="78">
        <f>'[2]Hazard &amp; Exposure'!AP57</f>
        <v>3.6</v>
      </c>
      <c r="D58" s="78">
        <f>'[2]Hazard &amp; Exposure'!AQ57</f>
        <v>0</v>
      </c>
      <c r="E58" s="78">
        <f>'[2]Hazard &amp; Exposure'!AR57</f>
        <v>0</v>
      </c>
      <c r="F58" s="78">
        <f>'[2]Hazard &amp; Exposure'!AU57</f>
        <v>0</v>
      </c>
      <c r="G58" s="79">
        <f>'[2]Hazard &amp; Exposure'!AV57</f>
        <v>0.9</v>
      </c>
      <c r="H58" s="78">
        <f>'[2]Hazard &amp; Exposure'!AY57</f>
        <v>0</v>
      </c>
      <c r="I58" s="78">
        <f>'[2]Hazard &amp; Exposure'!BB57</f>
        <v>0</v>
      </c>
      <c r="J58" s="79">
        <f>'[2]Hazard &amp; Exposure'!BC57</f>
        <v>0</v>
      </c>
      <c r="K58" s="80">
        <f t="shared" si="0"/>
        <v>0.5</v>
      </c>
      <c r="L58" s="81">
        <f>[2]Vulnerability!E57</f>
        <v>1.2</v>
      </c>
      <c r="M58" s="82">
        <f>[2]Vulnerability!H57</f>
        <v>1.8</v>
      </c>
      <c r="N58" s="82">
        <f>[2]Vulnerability!M57</f>
        <v>0</v>
      </c>
      <c r="O58" s="79">
        <f>[2]Vulnerability!N57</f>
        <v>1.1000000000000001</v>
      </c>
      <c r="P58" s="82">
        <f>[2]Vulnerability!S57</f>
        <v>1.2</v>
      </c>
      <c r="Q58" s="83">
        <f>[2]Vulnerability!W57</f>
        <v>1.5</v>
      </c>
      <c r="R58" s="83">
        <f>[2]Vulnerability!Z57</f>
        <v>0.2</v>
      </c>
      <c r="S58" s="83">
        <f>[2]Vulnerability!AC57</f>
        <v>0</v>
      </c>
      <c r="T58" s="83">
        <f>[2]Vulnerability!AI57</f>
        <v>1.7</v>
      </c>
      <c r="U58" s="82">
        <f>[2]Vulnerability!AJ57</f>
        <v>0.9</v>
      </c>
      <c r="V58" s="79">
        <f>[2]Vulnerability!AK57</f>
        <v>1.1000000000000001</v>
      </c>
      <c r="W58" s="80">
        <f t="shared" si="1"/>
        <v>1.1000000000000001</v>
      </c>
      <c r="X58" s="88" t="str">
        <f>'[2]Lack of Coping Capacity'!D57</f>
        <v>x</v>
      </c>
      <c r="Y58" s="85">
        <f>'[2]Lack of Coping Capacity'!G57</f>
        <v>2.8</v>
      </c>
      <c r="Z58" s="79">
        <f>'[2]Lack of Coping Capacity'!H57</f>
        <v>2.8</v>
      </c>
      <c r="AA58" s="85">
        <f>'[2]Lack of Coping Capacity'!M57</f>
        <v>1</v>
      </c>
      <c r="AB58" s="85">
        <f>'[2]Lack of Coping Capacity'!R57</f>
        <v>0.1</v>
      </c>
      <c r="AC58" s="85">
        <f>'[2]Lack of Coping Capacity'!W57</f>
        <v>1.8</v>
      </c>
      <c r="AD58" s="79">
        <f>'[2]Lack of Coping Capacity'!X57</f>
        <v>1</v>
      </c>
      <c r="AE58" s="80">
        <f t="shared" si="2"/>
        <v>1.9</v>
      </c>
      <c r="AF58" s="86">
        <f t="shared" si="5"/>
        <v>1</v>
      </c>
      <c r="AG58" s="106" t="str">
        <f t="shared" si="4"/>
        <v>Very Low</v>
      </c>
    </row>
    <row r="59" spans="1:33" x14ac:dyDescent="0.25">
      <c r="A59" s="76" t="str">
        <f>'[2]Indicator Data'!B61</f>
        <v>SWZ</v>
      </c>
      <c r="B59" s="87">
        <f>'[2]Hazard &amp; Exposure'!AO58</f>
        <v>0.1</v>
      </c>
      <c r="C59" s="78">
        <f>'[2]Hazard &amp; Exposure'!AP58</f>
        <v>4.2</v>
      </c>
      <c r="D59" s="78">
        <f>'[2]Hazard &amp; Exposure'!AQ58</f>
        <v>0</v>
      </c>
      <c r="E59" s="78">
        <f>'[2]Hazard &amp; Exposure'!AR58</f>
        <v>0.2</v>
      </c>
      <c r="F59" s="78">
        <f>'[2]Hazard &amp; Exposure'!AU58</f>
        <v>5.3</v>
      </c>
      <c r="G59" s="79">
        <f>'[2]Hazard &amp; Exposure'!AV58</f>
        <v>2.2999999999999998</v>
      </c>
      <c r="H59" s="78">
        <f>'[2]Hazard &amp; Exposure'!AY58</f>
        <v>3.2</v>
      </c>
      <c r="I59" s="78">
        <f>'[2]Hazard &amp; Exposure'!BB58</f>
        <v>0</v>
      </c>
      <c r="J59" s="79">
        <f>'[2]Hazard &amp; Exposure'!BC58</f>
        <v>2.2000000000000002</v>
      </c>
      <c r="K59" s="80">
        <f t="shared" si="0"/>
        <v>2.2999999999999998</v>
      </c>
      <c r="L59" s="81">
        <f>[2]Vulnerability!E58</f>
        <v>6.7</v>
      </c>
      <c r="M59" s="82">
        <f>[2]Vulnerability!H58</f>
        <v>7.1</v>
      </c>
      <c r="N59" s="82">
        <f>[2]Vulnerability!M58</f>
        <v>2.1</v>
      </c>
      <c r="O59" s="79">
        <f>[2]Vulnerability!N58</f>
        <v>5.7</v>
      </c>
      <c r="P59" s="82">
        <f>[2]Vulnerability!S58</f>
        <v>1.4</v>
      </c>
      <c r="Q59" s="83">
        <f>[2]Vulnerability!W58</f>
        <v>5.8</v>
      </c>
      <c r="R59" s="83">
        <f>[2]Vulnerability!Z58</f>
        <v>3.4</v>
      </c>
      <c r="S59" s="83">
        <f>[2]Vulnerability!AC58</f>
        <v>9</v>
      </c>
      <c r="T59" s="83">
        <f>[2]Vulnerability!AI58</f>
        <v>5.5</v>
      </c>
      <c r="U59" s="82">
        <f>[2]Vulnerability!AJ58</f>
        <v>6.4</v>
      </c>
      <c r="V59" s="79">
        <f>[2]Vulnerability!AK58</f>
        <v>4.3</v>
      </c>
      <c r="W59" s="80">
        <f t="shared" si="1"/>
        <v>5</v>
      </c>
      <c r="X59" s="88">
        <f>'[2]Lack of Coping Capacity'!D58</f>
        <v>4.4000000000000004</v>
      </c>
      <c r="Y59" s="85">
        <f>'[2]Lack of Coping Capacity'!G58</f>
        <v>6.2</v>
      </c>
      <c r="Z59" s="79">
        <f>'[2]Lack of Coping Capacity'!H58</f>
        <v>5.3</v>
      </c>
      <c r="AA59" s="85">
        <f>'[2]Lack of Coping Capacity'!M58</f>
        <v>4.9000000000000004</v>
      </c>
      <c r="AB59" s="85">
        <f>'[2]Lack of Coping Capacity'!R58</f>
        <v>5.3</v>
      </c>
      <c r="AC59" s="85">
        <f>'[2]Lack of Coping Capacity'!W58</f>
        <v>5.5</v>
      </c>
      <c r="AD59" s="79">
        <f>'[2]Lack of Coping Capacity'!X58</f>
        <v>5.2</v>
      </c>
      <c r="AE59" s="80">
        <f t="shared" si="2"/>
        <v>5.3</v>
      </c>
      <c r="AF59" s="86">
        <f t="shared" si="5"/>
        <v>3.9</v>
      </c>
      <c r="AG59" s="106" t="str">
        <f t="shared" si="4"/>
        <v>Medium</v>
      </c>
    </row>
    <row r="60" spans="1:33" x14ac:dyDescent="0.25">
      <c r="A60" s="76" t="str">
        <f>'[2]Indicator Data'!B62</f>
        <v>ETH</v>
      </c>
      <c r="B60" s="87">
        <f>'[2]Hazard &amp; Exposure'!AO59</f>
        <v>5.5</v>
      </c>
      <c r="C60" s="78">
        <f>'[2]Hazard &amp; Exposure'!AP59</f>
        <v>5.7</v>
      </c>
      <c r="D60" s="78">
        <f>'[2]Hazard &amp; Exposure'!AQ59</f>
        <v>0</v>
      </c>
      <c r="E60" s="78">
        <f>'[2]Hazard &amp; Exposure'!AR59</f>
        <v>0</v>
      </c>
      <c r="F60" s="78">
        <f>'[2]Hazard &amp; Exposure'!AU59</f>
        <v>5.7</v>
      </c>
      <c r="G60" s="79">
        <f>'[2]Hazard &amp; Exposure'!AV59</f>
        <v>3.8</v>
      </c>
      <c r="H60" s="78">
        <f>'[2]Hazard &amp; Exposure'!AY59</f>
        <v>10</v>
      </c>
      <c r="I60" s="78">
        <f>'[2]Hazard &amp; Exposure'!BB59</f>
        <v>9</v>
      </c>
      <c r="J60" s="79">
        <f>'[2]Hazard &amp; Exposure'!BC59</f>
        <v>9</v>
      </c>
      <c r="K60" s="80">
        <f t="shared" si="0"/>
        <v>7.2</v>
      </c>
      <c r="L60" s="81">
        <f>[2]Vulnerability!E59</f>
        <v>9.1</v>
      </c>
      <c r="M60" s="82">
        <f>[2]Vulnerability!H59</f>
        <v>4.4000000000000004</v>
      </c>
      <c r="N60" s="82">
        <f>[2]Vulnerability!M59</f>
        <v>2.2999999999999998</v>
      </c>
      <c r="O60" s="79">
        <f>[2]Vulnerability!N59</f>
        <v>6.2</v>
      </c>
      <c r="P60" s="82">
        <f>[2]Vulnerability!S59</f>
        <v>8.5</v>
      </c>
      <c r="Q60" s="83">
        <f>[2]Vulnerability!W59</f>
        <v>3.1</v>
      </c>
      <c r="R60" s="83">
        <f>[2]Vulnerability!Z59</f>
        <v>4.9000000000000004</v>
      </c>
      <c r="S60" s="83">
        <f>[2]Vulnerability!AC59</f>
        <v>0.1</v>
      </c>
      <c r="T60" s="83">
        <f>[2]Vulnerability!AI59</f>
        <v>6.7</v>
      </c>
      <c r="U60" s="82">
        <f>[2]Vulnerability!AJ59</f>
        <v>4.0999999999999996</v>
      </c>
      <c r="V60" s="79">
        <f>[2]Vulnerability!AK59</f>
        <v>6.8</v>
      </c>
      <c r="W60" s="80">
        <f t="shared" si="1"/>
        <v>6.5</v>
      </c>
      <c r="X60" s="88">
        <f>'[2]Lack of Coping Capacity'!D59</f>
        <v>2.9</v>
      </c>
      <c r="Y60" s="85">
        <f>'[2]Lack of Coping Capacity'!G59</f>
        <v>6.5</v>
      </c>
      <c r="Z60" s="79">
        <f>'[2]Lack of Coping Capacity'!H59</f>
        <v>4.7</v>
      </c>
      <c r="AA60" s="85">
        <f>'[2]Lack of Coping Capacity'!M59</f>
        <v>7.6</v>
      </c>
      <c r="AB60" s="85">
        <f>'[2]Lack of Coping Capacity'!R59</f>
        <v>8.6</v>
      </c>
      <c r="AC60" s="85">
        <f>'[2]Lack of Coping Capacity'!W59</f>
        <v>8.1</v>
      </c>
      <c r="AD60" s="79">
        <f>'[2]Lack of Coping Capacity'!X59</f>
        <v>8.1</v>
      </c>
      <c r="AE60" s="80">
        <f t="shared" si="2"/>
        <v>6.7</v>
      </c>
      <c r="AF60" s="86">
        <f t="shared" si="5"/>
        <v>6.8</v>
      </c>
      <c r="AG60" s="106" t="str">
        <f t="shared" si="4"/>
        <v>Very High</v>
      </c>
    </row>
    <row r="61" spans="1:33" x14ac:dyDescent="0.25">
      <c r="A61" s="76" t="str">
        <f>'[2]Indicator Data'!B63</f>
        <v>FJI</v>
      </c>
      <c r="B61" s="87">
        <f>'[2]Hazard &amp; Exposure'!AO60</f>
        <v>3.2</v>
      </c>
      <c r="C61" s="78">
        <f>'[2]Hazard &amp; Exposure'!AP60</f>
        <v>0.1</v>
      </c>
      <c r="D61" s="78">
        <f>'[2]Hazard &amp; Exposure'!AQ60</f>
        <v>8.1</v>
      </c>
      <c r="E61" s="78">
        <f>'[2]Hazard &amp; Exposure'!AR60</f>
        <v>3.3</v>
      </c>
      <c r="F61" s="78">
        <f>'[2]Hazard &amp; Exposure'!AU60</f>
        <v>2.6</v>
      </c>
      <c r="G61" s="79">
        <f>'[2]Hazard &amp; Exposure'!AV60</f>
        <v>4.0999999999999996</v>
      </c>
      <c r="H61" s="78">
        <f>'[2]Hazard &amp; Exposure'!AY60</f>
        <v>0.1</v>
      </c>
      <c r="I61" s="78">
        <f>'[2]Hazard &amp; Exposure'!BB60</f>
        <v>0</v>
      </c>
      <c r="J61" s="79">
        <f>'[2]Hazard &amp; Exposure'!BC60</f>
        <v>0.1</v>
      </c>
      <c r="K61" s="80">
        <f t="shared" si="0"/>
        <v>2.2999999999999998</v>
      </c>
      <c r="L61" s="81">
        <f>[2]Vulnerability!E60</f>
        <v>3.2</v>
      </c>
      <c r="M61" s="82">
        <f>[2]Vulnerability!H60</f>
        <v>4.5999999999999996</v>
      </c>
      <c r="N61" s="82">
        <f>[2]Vulnerability!M60</f>
        <v>3</v>
      </c>
      <c r="O61" s="79">
        <f>[2]Vulnerability!N60</f>
        <v>3.5</v>
      </c>
      <c r="P61" s="82">
        <f>[2]Vulnerability!S60</f>
        <v>0</v>
      </c>
      <c r="Q61" s="83">
        <f>[2]Vulnerability!W60</f>
        <v>0.6</v>
      </c>
      <c r="R61" s="83">
        <f>[2]Vulnerability!Z60</f>
        <v>1.9</v>
      </c>
      <c r="S61" s="83">
        <f>[2]Vulnerability!AC60</f>
        <v>10</v>
      </c>
      <c r="T61" s="83">
        <f>[2]Vulnerability!AI60</f>
        <v>2.7</v>
      </c>
      <c r="U61" s="82">
        <f>[2]Vulnerability!AJ60</f>
        <v>5.6</v>
      </c>
      <c r="V61" s="79">
        <f>[2]Vulnerability!AK60</f>
        <v>3.3</v>
      </c>
      <c r="W61" s="80">
        <f t="shared" si="1"/>
        <v>3.4</v>
      </c>
      <c r="X61" s="88">
        <f>'[2]Lack of Coping Capacity'!D60</f>
        <v>0.1</v>
      </c>
      <c r="Y61" s="85">
        <f>'[2]Lack of Coping Capacity'!G60</f>
        <v>4.8</v>
      </c>
      <c r="Z61" s="79">
        <f>'[2]Lack of Coping Capacity'!H60</f>
        <v>2.5</v>
      </c>
      <c r="AA61" s="85">
        <f>'[2]Lack of Coping Capacity'!M60</f>
        <v>3.5</v>
      </c>
      <c r="AB61" s="85">
        <f>'[2]Lack of Coping Capacity'!R60</f>
        <v>3.4</v>
      </c>
      <c r="AC61" s="85">
        <f>'[2]Lack of Coping Capacity'!W60</f>
        <v>4.9000000000000004</v>
      </c>
      <c r="AD61" s="79">
        <f>'[2]Lack of Coping Capacity'!X60</f>
        <v>3.9</v>
      </c>
      <c r="AE61" s="80">
        <f t="shared" si="2"/>
        <v>3.2</v>
      </c>
      <c r="AF61" s="86">
        <f t="shared" si="5"/>
        <v>2.9</v>
      </c>
      <c r="AG61" s="106" t="str">
        <f t="shared" si="4"/>
        <v>Low</v>
      </c>
    </row>
    <row r="62" spans="1:33" x14ac:dyDescent="0.25">
      <c r="A62" s="76" t="str">
        <f>'[2]Indicator Data'!B64</f>
        <v>FIN</v>
      </c>
      <c r="B62" s="87">
        <f>'[2]Hazard &amp; Exposure'!AO61</f>
        <v>0.1</v>
      </c>
      <c r="C62" s="78">
        <f>'[2]Hazard &amp; Exposure'!AP61</f>
        <v>0.1</v>
      </c>
      <c r="D62" s="78">
        <f>'[2]Hazard &amp; Exposure'!AQ61</f>
        <v>0</v>
      </c>
      <c r="E62" s="78">
        <f>'[2]Hazard &amp; Exposure'!AR61</f>
        <v>0</v>
      </c>
      <c r="F62" s="78">
        <f>'[2]Hazard &amp; Exposure'!AU61</f>
        <v>0</v>
      </c>
      <c r="G62" s="79">
        <f>'[2]Hazard &amp; Exposure'!AV61</f>
        <v>0.1</v>
      </c>
      <c r="H62" s="78">
        <f>'[2]Hazard &amp; Exposure'!AY61</f>
        <v>0</v>
      </c>
      <c r="I62" s="78">
        <f>'[2]Hazard &amp; Exposure'!BB61</f>
        <v>0</v>
      </c>
      <c r="J62" s="79">
        <f>'[2]Hazard &amp; Exposure'!BC61</f>
        <v>0</v>
      </c>
      <c r="K62" s="80">
        <f t="shared" si="0"/>
        <v>0.1</v>
      </c>
      <c r="L62" s="81">
        <f>[2]Vulnerability!E61</f>
        <v>0.5</v>
      </c>
      <c r="M62" s="82">
        <f>[2]Vulnerability!H61</f>
        <v>0.7</v>
      </c>
      <c r="N62" s="82">
        <f>[2]Vulnerability!M61</f>
        <v>0</v>
      </c>
      <c r="O62" s="79">
        <f>[2]Vulnerability!N61</f>
        <v>0.4</v>
      </c>
      <c r="P62" s="82">
        <f>[2]Vulnerability!S61</f>
        <v>4.5</v>
      </c>
      <c r="Q62" s="83">
        <f>[2]Vulnerability!W61</f>
        <v>0.1</v>
      </c>
      <c r="R62" s="83">
        <f>[2]Vulnerability!Z61</f>
        <v>0.2</v>
      </c>
      <c r="S62" s="83">
        <f>[2]Vulnerability!AC61</f>
        <v>0</v>
      </c>
      <c r="T62" s="83">
        <f>[2]Vulnerability!AI61</f>
        <v>1.1000000000000001</v>
      </c>
      <c r="U62" s="82">
        <f>[2]Vulnerability!AJ61</f>
        <v>0.4</v>
      </c>
      <c r="V62" s="79">
        <f>[2]Vulnerability!AK61</f>
        <v>2.7</v>
      </c>
      <c r="W62" s="80">
        <f t="shared" si="1"/>
        <v>1.6</v>
      </c>
      <c r="X62" s="88">
        <f>'[2]Lack of Coping Capacity'!D61</f>
        <v>2.2000000000000002</v>
      </c>
      <c r="Y62" s="85">
        <f>'[2]Lack of Coping Capacity'!G61</f>
        <v>1.3</v>
      </c>
      <c r="Z62" s="79">
        <f>'[2]Lack of Coping Capacity'!H61</f>
        <v>1.8</v>
      </c>
      <c r="AA62" s="85">
        <f>'[2]Lack of Coping Capacity'!M61</f>
        <v>1.5</v>
      </c>
      <c r="AB62" s="85">
        <f>'[2]Lack of Coping Capacity'!R61</f>
        <v>0.6</v>
      </c>
      <c r="AC62" s="85">
        <f>'[2]Lack of Coping Capacity'!W61</f>
        <v>1</v>
      </c>
      <c r="AD62" s="79">
        <f>'[2]Lack of Coping Capacity'!X61</f>
        <v>1</v>
      </c>
      <c r="AE62" s="80">
        <f t="shared" si="2"/>
        <v>1.4</v>
      </c>
      <c r="AF62" s="86">
        <f t="shared" si="5"/>
        <v>0.6</v>
      </c>
      <c r="AG62" s="106" t="str">
        <f t="shared" si="4"/>
        <v>Very Low</v>
      </c>
    </row>
    <row r="63" spans="1:33" x14ac:dyDescent="0.25">
      <c r="A63" s="76" t="str">
        <f>'[2]Indicator Data'!B65</f>
        <v>FRA</v>
      </c>
      <c r="B63" s="87">
        <f>'[2]Hazard &amp; Exposure'!AO62</f>
        <v>3</v>
      </c>
      <c r="C63" s="78">
        <f>'[2]Hazard &amp; Exposure'!AP62</f>
        <v>6.4</v>
      </c>
      <c r="D63" s="78">
        <f>'[2]Hazard &amp; Exposure'!AQ62</f>
        <v>5.7</v>
      </c>
      <c r="E63" s="78">
        <f>'[2]Hazard &amp; Exposure'!AR62</f>
        <v>0</v>
      </c>
      <c r="F63" s="78">
        <f>'[2]Hazard &amp; Exposure'!AU62</f>
        <v>2.2999999999999998</v>
      </c>
      <c r="G63" s="79">
        <f>'[2]Hazard &amp; Exposure'!AV62</f>
        <v>3.8</v>
      </c>
      <c r="H63" s="78">
        <f>'[2]Hazard &amp; Exposure'!AY62</f>
        <v>0.8</v>
      </c>
      <c r="I63" s="78">
        <f>'[2]Hazard &amp; Exposure'!BB62</f>
        <v>0</v>
      </c>
      <c r="J63" s="79">
        <f>'[2]Hazard &amp; Exposure'!BC62</f>
        <v>0.6</v>
      </c>
      <c r="K63" s="80">
        <f t="shared" si="0"/>
        <v>2.2999999999999998</v>
      </c>
      <c r="L63" s="81">
        <f>[2]Vulnerability!E62</f>
        <v>0.8</v>
      </c>
      <c r="M63" s="82">
        <f>[2]Vulnerability!H62</f>
        <v>1.6</v>
      </c>
      <c r="N63" s="82">
        <f>[2]Vulnerability!M62</f>
        <v>0</v>
      </c>
      <c r="O63" s="79">
        <f>[2]Vulnerability!N62</f>
        <v>0.8</v>
      </c>
      <c r="P63" s="82">
        <f>[2]Vulnerability!S62</f>
        <v>6.7</v>
      </c>
      <c r="Q63" s="83">
        <f>[2]Vulnerability!W62</f>
        <v>0.5</v>
      </c>
      <c r="R63" s="83">
        <f>[2]Vulnerability!Z62</f>
        <v>0.3</v>
      </c>
      <c r="S63" s="83">
        <f>[2]Vulnerability!AC62</f>
        <v>0</v>
      </c>
      <c r="T63" s="83">
        <f>[2]Vulnerability!AI62</f>
        <v>0.8</v>
      </c>
      <c r="U63" s="82">
        <f>[2]Vulnerability!AJ62</f>
        <v>0.4</v>
      </c>
      <c r="V63" s="79">
        <f>[2]Vulnerability!AK62</f>
        <v>4.2</v>
      </c>
      <c r="W63" s="80">
        <f t="shared" si="1"/>
        <v>2.7</v>
      </c>
      <c r="X63" s="88">
        <f>'[2]Lack of Coping Capacity'!D62</f>
        <v>2.9</v>
      </c>
      <c r="Y63" s="85">
        <f>'[2]Lack of Coping Capacity'!G62</f>
        <v>2.6</v>
      </c>
      <c r="Z63" s="79">
        <f>'[2]Lack of Coping Capacity'!H62</f>
        <v>2.8</v>
      </c>
      <c r="AA63" s="85">
        <f>'[2]Lack of Coping Capacity'!M62</f>
        <v>2.1</v>
      </c>
      <c r="AB63" s="85">
        <f>'[2]Lack of Coping Capacity'!R62</f>
        <v>0</v>
      </c>
      <c r="AC63" s="85">
        <f>'[2]Lack of Coping Capacity'!W62</f>
        <v>1.1000000000000001</v>
      </c>
      <c r="AD63" s="79">
        <f>'[2]Lack of Coping Capacity'!X62</f>
        <v>1.1000000000000001</v>
      </c>
      <c r="AE63" s="80">
        <f t="shared" si="2"/>
        <v>2</v>
      </c>
      <c r="AF63" s="86">
        <f t="shared" si="5"/>
        <v>2.2999999999999998</v>
      </c>
      <c r="AG63" s="106" t="str">
        <f t="shared" si="4"/>
        <v>Low</v>
      </c>
    </row>
    <row r="64" spans="1:33" x14ac:dyDescent="0.25">
      <c r="A64" s="76" t="str">
        <f>'[2]Indicator Data'!B66</f>
        <v>GAB</v>
      </c>
      <c r="B64" s="87">
        <f>'[2]Hazard &amp; Exposure'!AO63</f>
        <v>1.7</v>
      </c>
      <c r="C64" s="78">
        <f>'[2]Hazard &amp; Exposure'!AP63</f>
        <v>4.8</v>
      </c>
      <c r="D64" s="78">
        <f>'[2]Hazard &amp; Exposure'!AQ63</f>
        <v>0</v>
      </c>
      <c r="E64" s="78">
        <f>'[2]Hazard &amp; Exposure'!AR63</f>
        <v>0</v>
      </c>
      <c r="F64" s="78">
        <f>'[2]Hazard &amp; Exposure'!AU63</f>
        <v>1.5</v>
      </c>
      <c r="G64" s="79">
        <f>'[2]Hazard &amp; Exposure'!AV63</f>
        <v>1.8</v>
      </c>
      <c r="H64" s="78">
        <f>'[2]Hazard &amp; Exposure'!AY63</f>
        <v>6</v>
      </c>
      <c r="I64" s="78">
        <f>'[2]Hazard &amp; Exposure'!BB63</f>
        <v>0</v>
      </c>
      <c r="J64" s="79">
        <f>'[2]Hazard &amp; Exposure'!BC63</f>
        <v>4.2</v>
      </c>
      <c r="K64" s="80">
        <f t="shared" si="0"/>
        <v>3.1</v>
      </c>
      <c r="L64" s="81">
        <f>[2]Vulnerability!E63</f>
        <v>5.6</v>
      </c>
      <c r="M64" s="82">
        <f>[2]Vulnerability!H63</f>
        <v>5.2</v>
      </c>
      <c r="N64" s="82">
        <f>[2]Vulnerability!M63</f>
        <v>0.9</v>
      </c>
      <c r="O64" s="79">
        <f>[2]Vulnerability!N63</f>
        <v>4.3</v>
      </c>
      <c r="P64" s="82">
        <f>[2]Vulnerability!S63</f>
        <v>1.3</v>
      </c>
      <c r="Q64" s="83">
        <f>[2]Vulnerability!W63</f>
        <v>7.5</v>
      </c>
      <c r="R64" s="83">
        <f>[2]Vulnerability!Z63</f>
        <v>2.6</v>
      </c>
      <c r="S64" s="83">
        <f>[2]Vulnerability!AC63</f>
        <v>0</v>
      </c>
      <c r="T64" s="83">
        <f>[2]Vulnerability!AI63</f>
        <v>3.2</v>
      </c>
      <c r="U64" s="82">
        <f>[2]Vulnerability!AJ63</f>
        <v>3.9</v>
      </c>
      <c r="V64" s="79">
        <f>[2]Vulnerability!AK63</f>
        <v>2.7</v>
      </c>
      <c r="W64" s="80">
        <f t="shared" si="1"/>
        <v>3.5</v>
      </c>
      <c r="X64" s="88">
        <f>'[2]Lack of Coping Capacity'!D63</f>
        <v>6.7</v>
      </c>
      <c r="Y64" s="85">
        <f>'[2]Lack of Coping Capacity'!G63</f>
        <v>6.9</v>
      </c>
      <c r="Z64" s="79">
        <f>'[2]Lack of Coping Capacity'!H63</f>
        <v>6.8</v>
      </c>
      <c r="AA64" s="85">
        <f>'[2]Lack of Coping Capacity'!M63</f>
        <v>3.1</v>
      </c>
      <c r="AB64" s="85">
        <f>'[2]Lack of Coping Capacity'!R63</f>
        <v>5.9</v>
      </c>
      <c r="AC64" s="85">
        <f>'[2]Lack of Coping Capacity'!W63</f>
        <v>7.5</v>
      </c>
      <c r="AD64" s="79">
        <f>'[2]Lack of Coping Capacity'!X63</f>
        <v>5.5</v>
      </c>
      <c r="AE64" s="80">
        <f t="shared" si="2"/>
        <v>6.2</v>
      </c>
      <c r="AF64" s="86">
        <f t="shared" si="5"/>
        <v>4.0999999999999996</v>
      </c>
      <c r="AG64" s="106" t="str">
        <f t="shared" si="4"/>
        <v>Medium</v>
      </c>
    </row>
    <row r="65" spans="1:33" x14ac:dyDescent="0.25">
      <c r="A65" s="76" t="str">
        <f>'[2]Indicator Data'!B67</f>
        <v>GMB</v>
      </c>
      <c r="B65" s="87">
        <f>'[2]Hazard &amp; Exposure'!AO64</f>
        <v>0.1</v>
      </c>
      <c r="C65" s="78">
        <f>'[2]Hazard &amp; Exposure'!AP64</f>
        <v>3.5</v>
      </c>
      <c r="D65" s="78">
        <f>'[2]Hazard &amp; Exposure'!AQ64</f>
        <v>3.6</v>
      </c>
      <c r="E65" s="78">
        <f>'[2]Hazard &amp; Exposure'!AR64</f>
        <v>0</v>
      </c>
      <c r="F65" s="78">
        <f>'[2]Hazard &amp; Exposure'!AU64</f>
        <v>3.3</v>
      </c>
      <c r="G65" s="79">
        <f>'[2]Hazard &amp; Exposure'!AV64</f>
        <v>2.2000000000000002</v>
      </c>
      <c r="H65" s="78">
        <f>'[2]Hazard &amp; Exposure'!AY64</f>
        <v>2.2999999999999998</v>
      </c>
      <c r="I65" s="78">
        <f>'[2]Hazard &amp; Exposure'!BB64</f>
        <v>0</v>
      </c>
      <c r="J65" s="79">
        <f>'[2]Hazard &amp; Exposure'!BC64</f>
        <v>1.6</v>
      </c>
      <c r="K65" s="80">
        <f t="shared" si="0"/>
        <v>1.9</v>
      </c>
      <c r="L65" s="81">
        <f>[2]Vulnerability!E64</f>
        <v>8.4</v>
      </c>
      <c r="M65" s="82">
        <f>[2]Vulnerability!H64</f>
        <v>8.3000000000000007</v>
      </c>
      <c r="N65" s="82">
        <f>[2]Vulnerability!M64</f>
        <v>5.4</v>
      </c>
      <c r="O65" s="79">
        <f>[2]Vulnerability!N64</f>
        <v>7.6</v>
      </c>
      <c r="P65" s="82">
        <f>[2]Vulnerability!S64</f>
        <v>3.8</v>
      </c>
      <c r="Q65" s="83">
        <f>[2]Vulnerability!W64</f>
        <v>4.5</v>
      </c>
      <c r="R65" s="83">
        <f>[2]Vulnerability!Z64</f>
        <v>4.3</v>
      </c>
      <c r="S65" s="83">
        <f>[2]Vulnerability!AC64</f>
        <v>0</v>
      </c>
      <c r="T65" s="83">
        <f>[2]Vulnerability!AI64</f>
        <v>4</v>
      </c>
      <c r="U65" s="82">
        <f>[2]Vulnerability!AJ64</f>
        <v>3.4</v>
      </c>
      <c r="V65" s="79">
        <f>[2]Vulnerability!AK64</f>
        <v>3.6</v>
      </c>
      <c r="W65" s="80">
        <f t="shared" si="1"/>
        <v>6</v>
      </c>
      <c r="X65" s="88">
        <f>'[2]Lack of Coping Capacity'!D64</f>
        <v>3</v>
      </c>
      <c r="Y65" s="85">
        <f>'[2]Lack of Coping Capacity'!G64</f>
        <v>6.3</v>
      </c>
      <c r="Z65" s="79">
        <f>'[2]Lack of Coping Capacity'!H64</f>
        <v>4.7</v>
      </c>
      <c r="AA65" s="85">
        <f>'[2]Lack of Coping Capacity'!M64</f>
        <v>6</v>
      </c>
      <c r="AB65" s="85">
        <f>'[2]Lack of Coping Capacity'!R64</f>
        <v>4.2</v>
      </c>
      <c r="AC65" s="85">
        <f>'[2]Lack of Coping Capacity'!W64</f>
        <v>7.5</v>
      </c>
      <c r="AD65" s="79">
        <f>'[2]Lack of Coping Capacity'!X64</f>
        <v>5.9</v>
      </c>
      <c r="AE65" s="80">
        <f t="shared" si="2"/>
        <v>5.3</v>
      </c>
      <c r="AF65" s="86">
        <f t="shared" si="5"/>
        <v>3.9</v>
      </c>
      <c r="AG65" s="106" t="str">
        <f t="shared" si="4"/>
        <v>Medium</v>
      </c>
    </row>
    <row r="66" spans="1:33" x14ac:dyDescent="0.25">
      <c r="A66" s="76" t="str">
        <f>'[2]Indicator Data'!B68</f>
        <v>GEO</v>
      </c>
      <c r="B66" s="87">
        <f>'[2]Hazard &amp; Exposure'!AO65</f>
        <v>7.8</v>
      </c>
      <c r="C66" s="78">
        <f>'[2]Hazard &amp; Exposure'!AP65</f>
        <v>5.2</v>
      </c>
      <c r="D66" s="78">
        <f>'[2]Hazard &amp; Exposure'!AQ65</f>
        <v>0</v>
      </c>
      <c r="E66" s="78">
        <f>'[2]Hazard &amp; Exposure'!AR65</f>
        <v>0</v>
      </c>
      <c r="F66" s="78">
        <f>'[2]Hazard &amp; Exposure'!AU65</f>
        <v>5.3</v>
      </c>
      <c r="G66" s="79">
        <f>'[2]Hazard &amp; Exposure'!AV65</f>
        <v>4.4000000000000004</v>
      </c>
      <c r="H66" s="78">
        <f>'[2]Hazard &amp; Exposure'!AY65</f>
        <v>4.5999999999999996</v>
      </c>
      <c r="I66" s="78">
        <f>'[2]Hazard &amp; Exposure'!BB65</f>
        <v>0</v>
      </c>
      <c r="J66" s="79">
        <f>'[2]Hazard &amp; Exposure'!BC65</f>
        <v>3.2</v>
      </c>
      <c r="K66" s="80">
        <f t="shared" si="0"/>
        <v>3.8</v>
      </c>
      <c r="L66" s="81">
        <f>[2]Vulnerability!E65</f>
        <v>2.6</v>
      </c>
      <c r="M66" s="82">
        <f>[2]Vulnerability!H65</f>
        <v>3.8</v>
      </c>
      <c r="N66" s="82">
        <f>[2]Vulnerability!M65</f>
        <v>2.1</v>
      </c>
      <c r="O66" s="79">
        <f>[2]Vulnerability!N65</f>
        <v>2.8</v>
      </c>
      <c r="P66" s="82">
        <f>[2]Vulnerability!S65</f>
        <v>8.8000000000000007</v>
      </c>
      <c r="Q66" s="83">
        <f>[2]Vulnerability!W65</f>
        <v>0.9</v>
      </c>
      <c r="R66" s="83">
        <f>[2]Vulnerability!Z65</f>
        <v>0.5</v>
      </c>
      <c r="S66" s="83">
        <f>[2]Vulnerability!AC65</f>
        <v>0</v>
      </c>
      <c r="T66" s="83">
        <f>[2]Vulnerability!AI65</f>
        <v>2.5</v>
      </c>
      <c r="U66" s="82">
        <f>[2]Vulnerability!AJ65</f>
        <v>1</v>
      </c>
      <c r="V66" s="79">
        <f>[2]Vulnerability!AK65</f>
        <v>6.3</v>
      </c>
      <c r="W66" s="80">
        <f t="shared" si="1"/>
        <v>4.8</v>
      </c>
      <c r="X66" s="88">
        <f>'[2]Lack of Coping Capacity'!D65</f>
        <v>4.7</v>
      </c>
      <c r="Y66" s="85">
        <f>'[2]Lack of Coping Capacity'!G65</f>
        <v>4.0999999999999996</v>
      </c>
      <c r="Z66" s="79">
        <f>'[2]Lack of Coping Capacity'!H65</f>
        <v>4.4000000000000004</v>
      </c>
      <c r="AA66" s="85">
        <f>'[2]Lack of Coping Capacity'!M65</f>
        <v>2</v>
      </c>
      <c r="AB66" s="85">
        <f>'[2]Lack of Coping Capacity'!R65</f>
        <v>1.1000000000000001</v>
      </c>
      <c r="AC66" s="85">
        <f>'[2]Lack of Coping Capacity'!W65</f>
        <v>2.2999999999999998</v>
      </c>
      <c r="AD66" s="79">
        <f>'[2]Lack of Coping Capacity'!X65</f>
        <v>1.8</v>
      </c>
      <c r="AE66" s="80">
        <f t="shared" si="2"/>
        <v>3.2</v>
      </c>
      <c r="AF66" s="86">
        <f t="shared" si="5"/>
        <v>3.9</v>
      </c>
      <c r="AG66" s="106" t="str">
        <f t="shared" si="4"/>
        <v>Medium</v>
      </c>
    </row>
    <row r="67" spans="1:33" x14ac:dyDescent="0.25">
      <c r="A67" s="76" t="str">
        <f>'[2]Indicator Data'!B69</f>
        <v>DEU</v>
      </c>
      <c r="B67" s="87">
        <f>'[2]Hazard &amp; Exposure'!AO66</f>
        <v>2.7</v>
      </c>
      <c r="C67" s="78">
        <f>'[2]Hazard &amp; Exposure'!AP66</f>
        <v>6.1</v>
      </c>
      <c r="D67" s="78">
        <f>'[2]Hazard &amp; Exposure'!AQ66</f>
        <v>0</v>
      </c>
      <c r="E67" s="78">
        <f>'[2]Hazard &amp; Exposure'!AR66</f>
        <v>0</v>
      </c>
      <c r="F67" s="78">
        <f>'[2]Hazard &amp; Exposure'!AU66</f>
        <v>0.5</v>
      </c>
      <c r="G67" s="79">
        <f>'[2]Hazard &amp; Exposure'!AV66</f>
        <v>2.2000000000000002</v>
      </c>
      <c r="H67" s="78">
        <f>'[2]Hazard &amp; Exposure'!AY66</f>
        <v>0.8</v>
      </c>
      <c r="I67" s="78">
        <f>'[2]Hazard &amp; Exposure'!BB66</f>
        <v>0</v>
      </c>
      <c r="J67" s="79">
        <f>'[2]Hazard &amp; Exposure'!BC66</f>
        <v>0.6</v>
      </c>
      <c r="K67" s="80">
        <f t="shared" si="0"/>
        <v>1.4</v>
      </c>
      <c r="L67" s="81">
        <f>[2]Vulnerability!E66</f>
        <v>0.2</v>
      </c>
      <c r="M67" s="82">
        <f>[2]Vulnerability!H66</f>
        <v>1.2</v>
      </c>
      <c r="N67" s="82">
        <f>[2]Vulnerability!M66</f>
        <v>0</v>
      </c>
      <c r="O67" s="79">
        <f>[2]Vulnerability!N66</f>
        <v>0.4</v>
      </c>
      <c r="P67" s="82">
        <f>[2]Vulnerability!S66</f>
        <v>8</v>
      </c>
      <c r="Q67" s="83">
        <f>[2]Vulnerability!W66</f>
        <v>0.1</v>
      </c>
      <c r="R67" s="83">
        <f>[2]Vulnerability!Z66</f>
        <v>0.3</v>
      </c>
      <c r="S67" s="83">
        <f>[2]Vulnerability!AC66</f>
        <v>0</v>
      </c>
      <c r="T67" s="83">
        <f>[2]Vulnerability!AI66</f>
        <v>1</v>
      </c>
      <c r="U67" s="82">
        <f>[2]Vulnerability!AJ66</f>
        <v>0.4</v>
      </c>
      <c r="V67" s="79">
        <f>[2]Vulnerability!AK66</f>
        <v>5.3</v>
      </c>
      <c r="W67" s="80">
        <f t="shared" si="1"/>
        <v>3.2</v>
      </c>
      <c r="X67" s="88">
        <f>'[2]Lack of Coping Capacity'!D66</f>
        <v>2.7</v>
      </c>
      <c r="Y67" s="85">
        <f>'[2]Lack of Coping Capacity'!G66</f>
        <v>1.8</v>
      </c>
      <c r="Z67" s="79">
        <f>'[2]Lack of Coping Capacity'!H66</f>
        <v>2.2999999999999998</v>
      </c>
      <c r="AA67" s="85">
        <f>'[2]Lack of Coping Capacity'!M66</f>
        <v>1.8</v>
      </c>
      <c r="AB67" s="85">
        <f>'[2]Lack of Coping Capacity'!R66</f>
        <v>0</v>
      </c>
      <c r="AC67" s="85">
        <f>'[2]Lack of Coping Capacity'!W66</f>
        <v>0.2</v>
      </c>
      <c r="AD67" s="79">
        <f>'[2]Lack of Coping Capacity'!X66</f>
        <v>0.7</v>
      </c>
      <c r="AE67" s="80">
        <f t="shared" si="2"/>
        <v>1.5</v>
      </c>
      <c r="AF67" s="86">
        <f t="shared" si="5"/>
        <v>1.9</v>
      </c>
      <c r="AG67" s="106" t="str">
        <f t="shared" si="4"/>
        <v>Very Low</v>
      </c>
    </row>
    <row r="68" spans="1:33" x14ac:dyDescent="0.25">
      <c r="A68" s="76" t="str">
        <f>'[2]Indicator Data'!B70</f>
        <v>GHA</v>
      </c>
      <c r="B68" s="87">
        <f>'[2]Hazard &amp; Exposure'!AO67</f>
        <v>0.1</v>
      </c>
      <c r="C68" s="78">
        <f>'[2]Hazard &amp; Exposure'!AP67</f>
        <v>4.9000000000000004</v>
      </c>
      <c r="D68" s="78">
        <f>'[2]Hazard &amp; Exposure'!AQ67</f>
        <v>5.2</v>
      </c>
      <c r="E68" s="78">
        <f>'[2]Hazard &amp; Exposure'!AR67</f>
        <v>0</v>
      </c>
      <c r="F68" s="78">
        <f>'[2]Hazard &amp; Exposure'!AU67</f>
        <v>1</v>
      </c>
      <c r="G68" s="79">
        <f>'[2]Hazard &amp; Exposure'!AV67</f>
        <v>2.6</v>
      </c>
      <c r="H68" s="78">
        <f>'[2]Hazard &amp; Exposure'!AY67</f>
        <v>2</v>
      </c>
      <c r="I68" s="78">
        <f>'[2]Hazard &amp; Exposure'!BB67</f>
        <v>0</v>
      </c>
      <c r="J68" s="79">
        <f>'[2]Hazard &amp; Exposure'!BC67</f>
        <v>1.4</v>
      </c>
      <c r="K68" s="80">
        <f t="shared" ref="K68:K131" si="6">ROUND((10-GEOMEAN(((10-G68)/10*9+1),((10-J68)/10*9+1)))/9*10,1)</f>
        <v>2</v>
      </c>
      <c r="L68" s="81">
        <f>[2]Vulnerability!E67</f>
        <v>6.9</v>
      </c>
      <c r="M68" s="82">
        <f>[2]Vulnerability!H67</f>
        <v>5.8</v>
      </c>
      <c r="N68" s="82">
        <f>[2]Vulnerability!M67</f>
        <v>1.2</v>
      </c>
      <c r="O68" s="79">
        <f>[2]Vulnerability!N67</f>
        <v>5.2</v>
      </c>
      <c r="P68" s="82">
        <f>[2]Vulnerability!S67</f>
        <v>3.1</v>
      </c>
      <c r="Q68" s="83">
        <f>[2]Vulnerability!W67</f>
        <v>3.9</v>
      </c>
      <c r="R68" s="83">
        <f>[2]Vulnerability!Z67</f>
        <v>3.1</v>
      </c>
      <c r="S68" s="83">
        <f>[2]Vulnerability!AC67</f>
        <v>2.1</v>
      </c>
      <c r="T68" s="83">
        <f>[2]Vulnerability!AI67</f>
        <v>3</v>
      </c>
      <c r="U68" s="82">
        <f>[2]Vulnerability!AJ67</f>
        <v>3.1</v>
      </c>
      <c r="V68" s="79">
        <f>[2]Vulnerability!AK67</f>
        <v>3.1</v>
      </c>
      <c r="W68" s="80">
        <f t="shared" ref="W68:W131" si="7">ROUND((10-GEOMEAN(((10-O68)/10*9+1),((10-V68)/10*9+1)))/9*10,1)</f>
        <v>4.2</v>
      </c>
      <c r="X68" s="88">
        <f>'[2]Lack of Coping Capacity'!D67</f>
        <v>3.4</v>
      </c>
      <c r="Y68" s="85">
        <f>'[2]Lack of Coping Capacity'!G67</f>
        <v>5.6</v>
      </c>
      <c r="Z68" s="79">
        <f>'[2]Lack of Coping Capacity'!H67</f>
        <v>4.5</v>
      </c>
      <c r="AA68" s="85">
        <f>'[2]Lack of Coping Capacity'!M67</f>
        <v>4.0999999999999996</v>
      </c>
      <c r="AB68" s="85">
        <f>'[2]Lack of Coping Capacity'!R67</f>
        <v>6.7</v>
      </c>
      <c r="AC68" s="85">
        <f>'[2]Lack of Coping Capacity'!W67</f>
        <v>5.9</v>
      </c>
      <c r="AD68" s="79">
        <f>'[2]Lack of Coping Capacity'!X67</f>
        <v>5.6</v>
      </c>
      <c r="AE68" s="80">
        <f t="shared" ref="AE68:AE131" si="8">ROUND((10-GEOMEAN(((10-Z68)/10*9+1),((10-AD68)/10*9+1)))/9*10,1)</f>
        <v>5.0999999999999996</v>
      </c>
      <c r="AF68" s="86">
        <f t="shared" ref="AF68:AF99" si="9">ROUND(K68^(1/3)*W68^(1/3)*AE68^(1/3),1)</f>
        <v>3.5</v>
      </c>
      <c r="AG68" s="106" t="str">
        <f t="shared" si="4"/>
        <v>Medium</v>
      </c>
    </row>
    <row r="69" spans="1:33" x14ac:dyDescent="0.25">
      <c r="A69" s="76" t="str">
        <f>'[2]Indicator Data'!B71</f>
        <v>GRC</v>
      </c>
      <c r="B69" s="87">
        <f>'[2]Hazard &amp; Exposure'!AO68</f>
        <v>6.1</v>
      </c>
      <c r="C69" s="78">
        <f>'[2]Hazard &amp; Exposure'!AP68</f>
        <v>3.1</v>
      </c>
      <c r="D69" s="78">
        <f>'[2]Hazard &amp; Exposure'!AQ68</f>
        <v>8.6999999999999993</v>
      </c>
      <c r="E69" s="78">
        <f>'[2]Hazard &amp; Exposure'!AR68</f>
        <v>0</v>
      </c>
      <c r="F69" s="78">
        <f>'[2]Hazard &amp; Exposure'!AU68</f>
        <v>2.2999999999999998</v>
      </c>
      <c r="G69" s="79">
        <f>'[2]Hazard &amp; Exposure'!AV68</f>
        <v>4.9000000000000004</v>
      </c>
      <c r="H69" s="78">
        <f>'[2]Hazard &amp; Exposure'!AY68</f>
        <v>2.7</v>
      </c>
      <c r="I69" s="78">
        <f>'[2]Hazard &amp; Exposure'!BB68</f>
        <v>0</v>
      </c>
      <c r="J69" s="79">
        <f>'[2]Hazard &amp; Exposure'!BC68</f>
        <v>1.9</v>
      </c>
      <c r="K69" s="80">
        <f t="shared" si="6"/>
        <v>3.5</v>
      </c>
      <c r="L69" s="81">
        <f>[2]Vulnerability!E68</f>
        <v>1.2</v>
      </c>
      <c r="M69" s="82">
        <f>[2]Vulnerability!H68</f>
        <v>2.2999999999999998</v>
      </c>
      <c r="N69" s="82">
        <f>[2]Vulnerability!M68</f>
        <v>1.1000000000000001</v>
      </c>
      <c r="O69" s="79">
        <f>[2]Vulnerability!N68</f>
        <v>1.5</v>
      </c>
      <c r="P69" s="82">
        <f>[2]Vulnerability!S68</f>
        <v>5.3</v>
      </c>
      <c r="Q69" s="83">
        <f>[2]Vulnerability!W68</f>
        <v>0.4</v>
      </c>
      <c r="R69" s="83">
        <f>[2]Vulnerability!Z68</f>
        <v>0.4</v>
      </c>
      <c r="S69" s="83">
        <f>[2]Vulnerability!AC68</f>
        <v>0</v>
      </c>
      <c r="T69" s="83">
        <f>[2]Vulnerability!AI68</f>
        <v>1.5</v>
      </c>
      <c r="U69" s="82">
        <f>[2]Vulnerability!AJ68</f>
        <v>0.6</v>
      </c>
      <c r="V69" s="79">
        <f>[2]Vulnerability!AK68</f>
        <v>3.3</v>
      </c>
      <c r="W69" s="80">
        <f t="shared" si="7"/>
        <v>2.4</v>
      </c>
      <c r="X69" s="88">
        <f>'[2]Lack of Coping Capacity'!D68</f>
        <v>2.2999999999999998</v>
      </c>
      <c r="Y69" s="85">
        <f>'[2]Lack of Coping Capacity'!G68</f>
        <v>5</v>
      </c>
      <c r="Z69" s="79">
        <f>'[2]Lack of Coping Capacity'!H68</f>
        <v>3.7</v>
      </c>
      <c r="AA69" s="85">
        <f>'[2]Lack of Coping Capacity'!M68</f>
        <v>2.2000000000000002</v>
      </c>
      <c r="AB69" s="85">
        <f>'[2]Lack of Coping Capacity'!R68</f>
        <v>0</v>
      </c>
      <c r="AC69" s="85">
        <f>'[2]Lack of Coping Capacity'!W68</f>
        <v>0.8</v>
      </c>
      <c r="AD69" s="79">
        <f>'[2]Lack of Coping Capacity'!X68</f>
        <v>1</v>
      </c>
      <c r="AE69" s="80">
        <f t="shared" si="8"/>
        <v>2.5</v>
      </c>
      <c r="AF69" s="86">
        <f t="shared" si="9"/>
        <v>2.8</v>
      </c>
      <c r="AG69" s="106" t="str">
        <f t="shared" ref="AG69:AG132" si="10">IF(AF69&gt;=6.5,"Very High",IF(AF69&gt;=5,"High",IF(AF69&gt;=3.5,"Medium",IF(AF69&gt;=2,"Low","Very Low"))))</f>
        <v>Low</v>
      </c>
    </row>
    <row r="70" spans="1:33" x14ac:dyDescent="0.25">
      <c r="A70" s="76" t="str">
        <f>'[2]Indicator Data'!B72</f>
        <v>GRD</v>
      </c>
      <c r="B70" s="87">
        <f>'[2]Hazard &amp; Exposure'!AO69</f>
        <v>0.5</v>
      </c>
      <c r="C70" s="78">
        <f>'[2]Hazard &amp; Exposure'!AP69</f>
        <v>0.1</v>
      </c>
      <c r="D70" s="78">
        <f>'[2]Hazard &amp; Exposure'!AQ69</f>
        <v>0</v>
      </c>
      <c r="E70" s="78">
        <f>'[2]Hazard &amp; Exposure'!AR69</f>
        <v>1.8</v>
      </c>
      <c r="F70" s="78">
        <f>'[2]Hazard &amp; Exposure'!AU69</f>
        <v>0.5</v>
      </c>
      <c r="G70" s="79">
        <f>'[2]Hazard &amp; Exposure'!AV69</f>
        <v>0.6</v>
      </c>
      <c r="H70" s="78">
        <f>'[2]Hazard &amp; Exposure'!AY69</f>
        <v>0</v>
      </c>
      <c r="I70" s="78">
        <f>'[2]Hazard &amp; Exposure'!BB69</f>
        <v>0</v>
      </c>
      <c r="J70" s="79">
        <f>'[2]Hazard &amp; Exposure'!BC69</f>
        <v>0</v>
      </c>
      <c r="K70" s="80">
        <f t="shared" si="6"/>
        <v>0.3</v>
      </c>
      <c r="L70" s="81">
        <f>[2]Vulnerability!E69</f>
        <v>2.7</v>
      </c>
      <c r="M70" s="82">
        <f>[2]Vulnerability!H69</f>
        <v>3</v>
      </c>
      <c r="N70" s="82">
        <f>[2]Vulnerability!M69</f>
        <v>0.8</v>
      </c>
      <c r="O70" s="79">
        <f>[2]Vulnerability!N69</f>
        <v>2.2999999999999998</v>
      </c>
      <c r="P70" s="82">
        <f>[2]Vulnerability!S69</f>
        <v>0</v>
      </c>
      <c r="Q70" s="83">
        <f>[2]Vulnerability!W69</f>
        <v>0.1</v>
      </c>
      <c r="R70" s="83">
        <f>[2]Vulnerability!Z69</f>
        <v>1.3</v>
      </c>
      <c r="S70" s="83">
        <f>[2]Vulnerability!AC69</f>
        <v>0</v>
      </c>
      <c r="T70" s="83">
        <f>[2]Vulnerability!AI69</f>
        <v>5.4</v>
      </c>
      <c r="U70" s="82">
        <f>[2]Vulnerability!AJ69</f>
        <v>2</v>
      </c>
      <c r="V70" s="79">
        <f>[2]Vulnerability!AK69</f>
        <v>1</v>
      </c>
      <c r="W70" s="80">
        <f t="shared" si="7"/>
        <v>1.7</v>
      </c>
      <c r="X70" s="88">
        <f>'[2]Lack of Coping Capacity'!D69</f>
        <v>4.7</v>
      </c>
      <c r="Y70" s="85">
        <f>'[2]Lack of Coping Capacity'!G69</f>
        <v>5.0999999999999996</v>
      </c>
      <c r="Z70" s="79">
        <f>'[2]Lack of Coping Capacity'!H69</f>
        <v>4.9000000000000004</v>
      </c>
      <c r="AA70" s="85">
        <f>'[2]Lack of Coping Capacity'!M69</f>
        <v>3.3</v>
      </c>
      <c r="AB70" s="85">
        <f>'[2]Lack of Coping Capacity'!R69</f>
        <v>0.3</v>
      </c>
      <c r="AC70" s="85">
        <f>'[2]Lack of Coping Capacity'!W69</f>
        <v>3.9</v>
      </c>
      <c r="AD70" s="79">
        <f>'[2]Lack of Coping Capacity'!X69</f>
        <v>2.5</v>
      </c>
      <c r="AE70" s="80">
        <f t="shared" si="8"/>
        <v>3.8</v>
      </c>
      <c r="AF70" s="86">
        <f t="shared" si="9"/>
        <v>1.2</v>
      </c>
      <c r="AG70" s="106" t="str">
        <f t="shared" si="10"/>
        <v>Very Low</v>
      </c>
    </row>
    <row r="71" spans="1:33" x14ac:dyDescent="0.25">
      <c r="A71" s="76" t="str">
        <f>'[2]Indicator Data'!B73</f>
        <v>GTM</v>
      </c>
      <c r="B71" s="87">
        <f>'[2]Hazard &amp; Exposure'!AO70</f>
        <v>9.6999999999999993</v>
      </c>
      <c r="C71" s="78">
        <f>'[2]Hazard &amp; Exposure'!AP70</f>
        <v>5.0999999999999996</v>
      </c>
      <c r="D71" s="78">
        <f>'[2]Hazard &amp; Exposure'!AQ70</f>
        <v>7.4</v>
      </c>
      <c r="E71" s="78">
        <f>'[2]Hazard &amp; Exposure'!AR70</f>
        <v>4.5</v>
      </c>
      <c r="F71" s="78">
        <f>'[2]Hazard &amp; Exposure'!AU70</f>
        <v>3.6</v>
      </c>
      <c r="G71" s="79">
        <f>'[2]Hazard &amp; Exposure'!AV70</f>
        <v>6.8</v>
      </c>
      <c r="H71" s="78">
        <f>'[2]Hazard &amp; Exposure'!AY70</f>
        <v>6.9</v>
      </c>
      <c r="I71" s="78">
        <f>'[2]Hazard &amp; Exposure'!BB70</f>
        <v>0</v>
      </c>
      <c r="J71" s="79">
        <f>'[2]Hazard &amp; Exposure'!BC70</f>
        <v>4.8</v>
      </c>
      <c r="K71" s="80">
        <f t="shared" si="6"/>
        <v>5.9</v>
      </c>
      <c r="L71" s="81">
        <f>[2]Vulnerability!E70</f>
        <v>6.5</v>
      </c>
      <c r="M71" s="82">
        <f>[2]Vulnerability!H70</f>
        <v>6.3</v>
      </c>
      <c r="N71" s="82">
        <f>[2]Vulnerability!M70</f>
        <v>0.5</v>
      </c>
      <c r="O71" s="79">
        <f>[2]Vulnerability!N70</f>
        <v>5</v>
      </c>
      <c r="P71" s="82">
        <f>[2]Vulnerability!S70</f>
        <v>7.1</v>
      </c>
      <c r="Q71" s="83">
        <f>[2]Vulnerability!W70</f>
        <v>0.5</v>
      </c>
      <c r="R71" s="83">
        <f>[2]Vulnerability!Z70</f>
        <v>2.5</v>
      </c>
      <c r="S71" s="83">
        <f>[2]Vulnerability!AC70</f>
        <v>10</v>
      </c>
      <c r="T71" s="83">
        <f>[2]Vulnerability!AI70</f>
        <v>4.7</v>
      </c>
      <c r="U71" s="82">
        <f>[2]Vulnerability!AJ70</f>
        <v>6.1</v>
      </c>
      <c r="V71" s="79">
        <f>[2]Vulnerability!AK70</f>
        <v>6.6</v>
      </c>
      <c r="W71" s="80">
        <f t="shared" si="7"/>
        <v>5.9</v>
      </c>
      <c r="X71" s="88">
        <f>'[2]Lack of Coping Capacity'!D70</f>
        <v>5.5</v>
      </c>
      <c r="Y71" s="85">
        <f>'[2]Lack of Coping Capacity'!G70</f>
        <v>6.8</v>
      </c>
      <c r="Z71" s="79">
        <f>'[2]Lack of Coping Capacity'!H70</f>
        <v>6.2</v>
      </c>
      <c r="AA71" s="85">
        <f>'[2]Lack of Coping Capacity'!M70</f>
        <v>4</v>
      </c>
      <c r="AB71" s="85">
        <f>'[2]Lack of Coping Capacity'!R70</f>
        <v>4.5</v>
      </c>
      <c r="AC71" s="85">
        <f>'[2]Lack of Coping Capacity'!W70</f>
        <v>5.2</v>
      </c>
      <c r="AD71" s="79">
        <f>'[2]Lack of Coping Capacity'!X70</f>
        <v>4.5999999999999996</v>
      </c>
      <c r="AE71" s="80">
        <f t="shared" si="8"/>
        <v>5.5</v>
      </c>
      <c r="AF71" s="86">
        <f t="shared" si="9"/>
        <v>5.8</v>
      </c>
      <c r="AG71" s="106" t="str">
        <f t="shared" si="10"/>
        <v>High</v>
      </c>
    </row>
    <row r="72" spans="1:33" x14ac:dyDescent="0.25">
      <c r="A72" s="76" t="str">
        <f>'[2]Indicator Data'!B74</f>
        <v>GIN</v>
      </c>
      <c r="B72" s="87">
        <f>'[2]Hazard &amp; Exposure'!AO71</f>
        <v>0.1</v>
      </c>
      <c r="C72" s="78">
        <f>'[2]Hazard &amp; Exposure'!AP71</f>
        <v>5.2</v>
      </c>
      <c r="D72" s="78">
        <f>'[2]Hazard &amp; Exposure'!AQ71</f>
        <v>5.2</v>
      </c>
      <c r="E72" s="78">
        <f>'[2]Hazard &amp; Exposure'!AR71</f>
        <v>0</v>
      </c>
      <c r="F72" s="78">
        <f>'[2]Hazard &amp; Exposure'!AU71</f>
        <v>0.8</v>
      </c>
      <c r="G72" s="79">
        <f>'[2]Hazard &amp; Exposure'!AV71</f>
        <v>2.6</v>
      </c>
      <c r="H72" s="78">
        <f>'[2]Hazard &amp; Exposure'!AY71</f>
        <v>5.9</v>
      </c>
      <c r="I72" s="78">
        <f>'[2]Hazard &amp; Exposure'!BB71</f>
        <v>0</v>
      </c>
      <c r="J72" s="79">
        <f>'[2]Hazard &amp; Exposure'!BC71</f>
        <v>4.0999999999999996</v>
      </c>
      <c r="K72" s="80">
        <f t="shared" si="6"/>
        <v>3.4</v>
      </c>
      <c r="L72" s="81">
        <f>[2]Vulnerability!E71</f>
        <v>8.6999999999999993</v>
      </c>
      <c r="M72" s="82">
        <f>[2]Vulnerability!H71</f>
        <v>2.2000000000000002</v>
      </c>
      <c r="N72" s="82">
        <f>[2]Vulnerability!M71</f>
        <v>1.8</v>
      </c>
      <c r="O72" s="79">
        <f>[2]Vulnerability!N71</f>
        <v>5.4</v>
      </c>
      <c r="P72" s="82">
        <f>[2]Vulnerability!S71</f>
        <v>2.2999999999999998</v>
      </c>
      <c r="Q72" s="83">
        <f>[2]Vulnerability!W71</f>
        <v>5</v>
      </c>
      <c r="R72" s="83">
        <f>[2]Vulnerability!Z71</f>
        <v>5.4</v>
      </c>
      <c r="S72" s="83">
        <f>[2]Vulnerability!AC71</f>
        <v>0</v>
      </c>
      <c r="T72" s="83">
        <f>[2]Vulnerability!AI71</f>
        <v>5.8</v>
      </c>
      <c r="U72" s="82">
        <f>[2]Vulnerability!AJ71</f>
        <v>4.4000000000000004</v>
      </c>
      <c r="V72" s="79">
        <f>[2]Vulnerability!AK71</f>
        <v>3.4</v>
      </c>
      <c r="W72" s="80">
        <f t="shared" si="7"/>
        <v>4.5</v>
      </c>
      <c r="X72" s="88">
        <f>'[2]Lack of Coping Capacity'!D71</f>
        <v>5</v>
      </c>
      <c r="Y72" s="85">
        <f>'[2]Lack of Coping Capacity'!G71</f>
        <v>7.2</v>
      </c>
      <c r="Z72" s="79">
        <f>'[2]Lack of Coping Capacity'!H71</f>
        <v>6.1</v>
      </c>
      <c r="AA72" s="85">
        <f>'[2]Lack of Coping Capacity'!M71</f>
        <v>7.9</v>
      </c>
      <c r="AB72" s="85">
        <f>'[2]Lack of Coping Capacity'!R71</f>
        <v>7.4</v>
      </c>
      <c r="AC72" s="85">
        <f>'[2]Lack of Coping Capacity'!W71</f>
        <v>9.3000000000000007</v>
      </c>
      <c r="AD72" s="79">
        <f>'[2]Lack of Coping Capacity'!X71</f>
        <v>8.1999999999999993</v>
      </c>
      <c r="AE72" s="80">
        <f t="shared" si="8"/>
        <v>7.3</v>
      </c>
      <c r="AF72" s="86">
        <f t="shared" si="9"/>
        <v>4.8</v>
      </c>
      <c r="AG72" s="106" t="str">
        <f t="shared" si="10"/>
        <v>Medium</v>
      </c>
    </row>
    <row r="73" spans="1:33" x14ac:dyDescent="0.25">
      <c r="A73" s="76" t="str">
        <f>'[2]Indicator Data'!B75</f>
        <v>GNB</v>
      </c>
      <c r="B73" s="87">
        <f>'[2]Hazard &amp; Exposure'!AO72</f>
        <v>0.1</v>
      </c>
      <c r="C73" s="78">
        <f>'[2]Hazard &amp; Exposure'!AP72</f>
        <v>3.3</v>
      </c>
      <c r="D73" s="78">
        <f>'[2]Hazard &amp; Exposure'!AQ72</f>
        <v>1.5</v>
      </c>
      <c r="E73" s="78">
        <f>'[2]Hazard &amp; Exposure'!AR72</f>
        <v>0</v>
      </c>
      <c r="F73" s="78">
        <f>'[2]Hazard &amp; Exposure'!AU72</f>
        <v>2.1</v>
      </c>
      <c r="G73" s="79">
        <f>'[2]Hazard &amp; Exposure'!AV72</f>
        <v>1.5</v>
      </c>
      <c r="H73" s="78">
        <f>'[2]Hazard &amp; Exposure'!AY72</f>
        <v>2.2000000000000002</v>
      </c>
      <c r="I73" s="78">
        <f>'[2]Hazard &amp; Exposure'!BB72</f>
        <v>0</v>
      </c>
      <c r="J73" s="79">
        <f>'[2]Hazard &amp; Exposure'!BC72</f>
        <v>1.5</v>
      </c>
      <c r="K73" s="80">
        <f t="shared" si="6"/>
        <v>1.5</v>
      </c>
      <c r="L73" s="81">
        <f>[2]Vulnerability!E72</f>
        <v>7.6</v>
      </c>
      <c r="M73" s="82">
        <f>[2]Vulnerability!H72</f>
        <v>6.4</v>
      </c>
      <c r="N73" s="82">
        <f>[2]Vulnerability!M72</f>
        <v>3.7</v>
      </c>
      <c r="O73" s="79">
        <f>[2]Vulnerability!N72</f>
        <v>6.3</v>
      </c>
      <c r="P73" s="82">
        <f>[2]Vulnerability!S72</f>
        <v>4.3</v>
      </c>
      <c r="Q73" s="83">
        <f>[2]Vulnerability!W72</f>
        <v>7</v>
      </c>
      <c r="R73" s="83">
        <f>[2]Vulnerability!Z72</f>
        <v>5.2</v>
      </c>
      <c r="S73" s="83">
        <f>[2]Vulnerability!AC72</f>
        <v>0.6</v>
      </c>
      <c r="T73" s="83">
        <f>[2]Vulnerability!AI72</f>
        <v>7.3</v>
      </c>
      <c r="U73" s="82">
        <f>[2]Vulnerability!AJ72</f>
        <v>5.5</v>
      </c>
      <c r="V73" s="79">
        <f>[2]Vulnerability!AK72</f>
        <v>4.9000000000000004</v>
      </c>
      <c r="W73" s="80">
        <f t="shared" si="7"/>
        <v>5.6</v>
      </c>
      <c r="X73" s="88">
        <f>'[2]Lack of Coping Capacity'!D72</f>
        <v>7.8</v>
      </c>
      <c r="Y73" s="85">
        <f>'[2]Lack of Coping Capacity'!G72</f>
        <v>8.5</v>
      </c>
      <c r="Z73" s="79">
        <f>'[2]Lack of Coping Capacity'!H72</f>
        <v>8.1999999999999993</v>
      </c>
      <c r="AA73" s="85">
        <f>'[2]Lack of Coping Capacity'!M72</f>
        <v>8</v>
      </c>
      <c r="AB73" s="85">
        <f>'[2]Lack of Coping Capacity'!R72</f>
        <v>7.3</v>
      </c>
      <c r="AC73" s="85">
        <f>'[2]Lack of Coping Capacity'!W72</f>
        <v>7.6</v>
      </c>
      <c r="AD73" s="79">
        <f>'[2]Lack of Coping Capacity'!X72</f>
        <v>7.6</v>
      </c>
      <c r="AE73" s="80">
        <f t="shared" si="8"/>
        <v>7.9</v>
      </c>
      <c r="AF73" s="86">
        <f t="shared" si="9"/>
        <v>4</v>
      </c>
      <c r="AG73" s="106" t="str">
        <f t="shared" si="10"/>
        <v>Medium</v>
      </c>
    </row>
    <row r="74" spans="1:33" x14ac:dyDescent="0.25">
      <c r="A74" s="76" t="str">
        <f>'[2]Indicator Data'!B76</f>
        <v>GUY</v>
      </c>
      <c r="B74" s="87">
        <f>'[2]Hazard &amp; Exposure'!AO73</f>
        <v>0.1</v>
      </c>
      <c r="C74" s="78">
        <f>'[2]Hazard &amp; Exposure'!AP73</f>
        <v>5</v>
      </c>
      <c r="D74" s="78">
        <f>'[2]Hazard &amp; Exposure'!AQ73</f>
        <v>6.7</v>
      </c>
      <c r="E74" s="78">
        <f>'[2]Hazard &amp; Exposure'!AR73</f>
        <v>0</v>
      </c>
      <c r="F74" s="78">
        <f>'[2]Hazard &amp; Exposure'!AU73</f>
        <v>4.4000000000000004</v>
      </c>
      <c r="G74" s="79">
        <f>'[2]Hazard &amp; Exposure'!AV73</f>
        <v>3.7</v>
      </c>
      <c r="H74" s="78">
        <f>'[2]Hazard &amp; Exposure'!AY73</f>
        <v>0.9</v>
      </c>
      <c r="I74" s="78">
        <f>'[2]Hazard &amp; Exposure'!BB73</f>
        <v>0</v>
      </c>
      <c r="J74" s="79">
        <f>'[2]Hazard &amp; Exposure'!BC73</f>
        <v>0.6</v>
      </c>
      <c r="K74" s="80">
        <f t="shared" si="6"/>
        <v>2.2999999999999998</v>
      </c>
      <c r="L74" s="81">
        <f>[2]Vulnerability!E73</f>
        <v>5.0999999999999996</v>
      </c>
      <c r="M74" s="82">
        <f>[2]Vulnerability!H73</f>
        <v>4.5999999999999996</v>
      </c>
      <c r="N74" s="82">
        <f>[2]Vulnerability!M73</f>
        <v>0.9</v>
      </c>
      <c r="O74" s="79">
        <f>[2]Vulnerability!N73</f>
        <v>3.9</v>
      </c>
      <c r="P74" s="82">
        <f>[2]Vulnerability!S73</f>
        <v>0</v>
      </c>
      <c r="Q74" s="83">
        <f>[2]Vulnerability!W73</f>
        <v>2.2999999999999998</v>
      </c>
      <c r="R74" s="83">
        <f>[2]Vulnerability!Z73</f>
        <v>2.2000000000000002</v>
      </c>
      <c r="S74" s="83">
        <f>[2]Vulnerability!AC73</f>
        <v>0.2</v>
      </c>
      <c r="T74" s="83">
        <f>[2]Vulnerability!AI73</f>
        <v>2.8</v>
      </c>
      <c r="U74" s="82">
        <f>[2]Vulnerability!AJ73</f>
        <v>1.9</v>
      </c>
      <c r="V74" s="79">
        <f>[2]Vulnerability!AK73</f>
        <v>1</v>
      </c>
      <c r="W74" s="80">
        <f t="shared" si="7"/>
        <v>2.6</v>
      </c>
      <c r="X74" s="88" t="str">
        <f>'[2]Lack of Coping Capacity'!D73</f>
        <v>x</v>
      </c>
      <c r="Y74" s="85">
        <f>'[2]Lack of Coping Capacity'!G73</f>
        <v>6</v>
      </c>
      <c r="Z74" s="79">
        <f>'[2]Lack of Coping Capacity'!H73</f>
        <v>6</v>
      </c>
      <c r="AA74" s="85">
        <f>'[2]Lack of Coping Capacity'!M73</f>
        <v>4.4000000000000004</v>
      </c>
      <c r="AB74" s="85">
        <f>'[2]Lack of Coping Capacity'!R73</f>
        <v>4</v>
      </c>
      <c r="AC74" s="85">
        <f>'[2]Lack of Coping Capacity'!W73</f>
        <v>5.3</v>
      </c>
      <c r="AD74" s="79">
        <f>'[2]Lack of Coping Capacity'!X73</f>
        <v>4.5999999999999996</v>
      </c>
      <c r="AE74" s="80">
        <f t="shared" si="8"/>
        <v>5.3</v>
      </c>
      <c r="AF74" s="86">
        <f t="shared" si="9"/>
        <v>3.2</v>
      </c>
      <c r="AG74" s="106" t="str">
        <f t="shared" si="10"/>
        <v>Low</v>
      </c>
    </row>
    <row r="75" spans="1:33" x14ac:dyDescent="0.25">
      <c r="A75" s="76" t="str">
        <f>'[2]Indicator Data'!B77</f>
        <v>HTI</v>
      </c>
      <c r="B75" s="87">
        <f>'[2]Hazard &amp; Exposure'!AO74</f>
        <v>5.7</v>
      </c>
      <c r="C75" s="78">
        <f>'[2]Hazard &amp; Exposure'!AP74</f>
        <v>4.3</v>
      </c>
      <c r="D75" s="78">
        <f>'[2]Hazard &amp; Exposure'!AQ74</f>
        <v>6.3</v>
      </c>
      <c r="E75" s="78">
        <f>'[2]Hazard &amp; Exposure'!AR74</f>
        <v>7.2</v>
      </c>
      <c r="F75" s="78">
        <f>'[2]Hazard &amp; Exposure'!AU74</f>
        <v>4</v>
      </c>
      <c r="G75" s="79">
        <f>'[2]Hazard &amp; Exposure'!AV74</f>
        <v>5.6</v>
      </c>
      <c r="H75" s="78">
        <f>'[2]Hazard &amp; Exposure'!AY74</f>
        <v>7.5</v>
      </c>
      <c r="I75" s="78">
        <f>'[2]Hazard &amp; Exposure'!BB74</f>
        <v>0</v>
      </c>
      <c r="J75" s="79">
        <f>'[2]Hazard &amp; Exposure'!BC74</f>
        <v>5.3</v>
      </c>
      <c r="K75" s="80">
        <f t="shared" si="6"/>
        <v>5.5</v>
      </c>
      <c r="L75" s="81">
        <f>[2]Vulnerability!E74</f>
        <v>8</v>
      </c>
      <c r="M75" s="82">
        <f>[2]Vulnerability!H74</f>
        <v>8.5</v>
      </c>
      <c r="N75" s="82">
        <f>[2]Vulnerability!M74</f>
        <v>5.3</v>
      </c>
      <c r="O75" s="79">
        <f>[2]Vulnerability!N74</f>
        <v>7.5</v>
      </c>
      <c r="P75" s="82">
        <f>[2]Vulnerability!S74</f>
        <v>5.0999999999999996</v>
      </c>
      <c r="Q75" s="83">
        <f>[2]Vulnerability!W74</f>
        <v>2.6</v>
      </c>
      <c r="R75" s="83">
        <f>[2]Vulnerability!Z74</f>
        <v>4.0999999999999996</v>
      </c>
      <c r="S75" s="83">
        <f>[2]Vulnerability!AC74</f>
        <v>10</v>
      </c>
      <c r="T75" s="83">
        <f>[2]Vulnerability!AI74</f>
        <v>8.5</v>
      </c>
      <c r="U75" s="82">
        <f>[2]Vulnerability!AJ74</f>
        <v>7.5</v>
      </c>
      <c r="V75" s="79">
        <f>[2]Vulnerability!AK74</f>
        <v>6.5</v>
      </c>
      <c r="W75" s="80">
        <f t="shared" si="7"/>
        <v>7</v>
      </c>
      <c r="X75" s="88">
        <f>'[2]Lack of Coping Capacity'!D74</f>
        <v>6.7</v>
      </c>
      <c r="Y75" s="85">
        <f>'[2]Lack of Coping Capacity'!G74</f>
        <v>8.6</v>
      </c>
      <c r="Z75" s="79">
        <f>'[2]Lack of Coping Capacity'!H74</f>
        <v>7.7</v>
      </c>
      <c r="AA75" s="85">
        <f>'[2]Lack of Coping Capacity'!M74</f>
        <v>7.3</v>
      </c>
      <c r="AB75" s="85">
        <f>'[2]Lack of Coping Capacity'!R74</f>
        <v>6.1</v>
      </c>
      <c r="AC75" s="85">
        <f>'[2]Lack of Coping Capacity'!W74</f>
        <v>8.3000000000000007</v>
      </c>
      <c r="AD75" s="79">
        <f>'[2]Lack of Coping Capacity'!X74</f>
        <v>7.2</v>
      </c>
      <c r="AE75" s="80">
        <f t="shared" si="8"/>
        <v>7.5</v>
      </c>
      <c r="AF75" s="86">
        <f t="shared" si="9"/>
        <v>6.6</v>
      </c>
      <c r="AG75" s="106" t="str">
        <f t="shared" si="10"/>
        <v>Very High</v>
      </c>
    </row>
    <row r="76" spans="1:33" x14ac:dyDescent="0.25">
      <c r="A76" s="76" t="str">
        <f>'[2]Indicator Data'!B78</f>
        <v>HND</v>
      </c>
      <c r="B76" s="87">
        <f>'[2]Hazard &amp; Exposure'!AO75</f>
        <v>6.6</v>
      </c>
      <c r="C76" s="78">
        <f>'[2]Hazard &amp; Exposure'!AP75</f>
        <v>5.0999999999999996</v>
      </c>
      <c r="D76" s="78">
        <f>'[2]Hazard &amp; Exposure'!AQ75</f>
        <v>7</v>
      </c>
      <c r="E76" s="78">
        <f>'[2]Hazard &amp; Exposure'!AR75</f>
        <v>4.3</v>
      </c>
      <c r="F76" s="78">
        <f>'[2]Hazard &amp; Exposure'!AU75</f>
        <v>4.4000000000000004</v>
      </c>
      <c r="G76" s="79">
        <f>'[2]Hazard &amp; Exposure'!AV75</f>
        <v>5.6</v>
      </c>
      <c r="H76" s="78">
        <f>'[2]Hazard &amp; Exposure'!AY75</f>
        <v>5.4</v>
      </c>
      <c r="I76" s="78">
        <f>'[2]Hazard &amp; Exposure'!BB75</f>
        <v>0</v>
      </c>
      <c r="J76" s="79">
        <f>'[2]Hazard &amp; Exposure'!BC75</f>
        <v>3.8</v>
      </c>
      <c r="K76" s="80">
        <f t="shared" si="6"/>
        <v>4.8</v>
      </c>
      <c r="L76" s="81">
        <f>[2]Vulnerability!E75</f>
        <v>6.4</v>
      </c>
      <c r="M76" s="82">
        <f>[2]Vulnerability!H75</f>
        <v>6.2</v>
      </c>
      <c r="N76" s="82">
        <f>[2]Vulnerability!M75</f>
        <v>1.2</v>
      </c>
      <c r="O76" s="79">
        <f>[2]Vulnerability!N75</f>
        <v>5.0999999999999996</v>
      </c>
      <c r="P76" s="82">
        <f>[2]Vulnerability!S75</f>
        <v>7.2</v>
      </c>
      <c r="Q76" s="83">
        <f>[2]Vulnerability!W75</f>
        <v>0.5</v>
      </c>
      <c r="R76" s="83">
        <f>[2]Vulnerability!Z75</f>
        <v>1.5</v>
      </c>
      <c r="S76" s="83">
        <f>[2]Vulnerability!AC75</f>
        <v>5.4</v>
      </c>
      <c r="T76" s="83">
        <f>[2]Vulnerability!AI75</f>
        <v>3.9</v>
      </c>
      <c r="U76" s="82">
        <f>[2]Vulnerability!AJ75</f>
        <v>3.1</v>
      </c>
      <c r="V76" s="79">
        <f>[2]Vulnerability!AK75</f>
        <v>5.5</v>
      </c>
      <c r="W76" s="80">
        <f t="shared" si="7"/>
        <v>5.3</v>
      </c>
      <c r="X76" s="88">
        <f>'[2]Lack of Coping Capacity'!D75</f>
        <v>5.2</v>
      </c>
      <c r="Y76" s="85">
        <f>'[2]Lack of Coping Capacity'!G75</f>
        <v>6.6</v>
      </c>
      <c r="Z76" s="79">
        <f>'[2]Lack of Coping Capacity'!H75</f>
        <v>5.9</v>
      </c>
      <c r="AA76" s="85">
        <f>'[2]Lack of Coping Capacity'!M75</f>
        <v>4</v>
      </c>
      <c r="AB76" s="85">
        <f>'[2]Lack of Coping Capacity'!R75</f>
        <v>4.0999999999999996</v>
      </c>
      <c r="AC76" s="85">
        <f>'[2]Lack of Coping Capacity'!W75</f>
        <v>3.6</v>
      </c>
      <c r="AD76" s="79">
        <f>'[2]Lack of Coping Capacity'!X75</f>
        <v>3.9</v>
      </c>
      <c r="AE76" s="80">
        <f t="shared" si="8"/>
        <v>5</v>
      </c>
      <c r="AF76" s="86">
        <f t="shared" si="9"/>
        <v>5</v>
      </c>
      <c r="AG76" s="106" t="str">
        <f t="shared" si="10"/>
        <v>High</v>
      </c>
    </row>
    <row r="77" spans="1:33" x14ac:dyDescent="0.25">
      <c r="A77" s="76" t="str">
        <f>'[2]Indicator Data'!B79</f>
        <v>HUN</v>
      </c>
      <c r="B77" s="87">
        <f>'[2]Hazard &amp; Exposure'!AO76</f>
        <v>3.8</v>
      </c>
      <c r="C77" s="78">
        <f>'[2]Hazard &amp; Exposure'!AP76</f>
        <v>7.5</v>
      </c>
      <c r="D77" s="78">
        <f>'[2]Hazard &amp; Exposure'!AQ76</f>
        <v>0</v>
      </c>
      <c r="E77" s="78">
        <f>'[2]Hazard &amp; Exposure'!AR76</f>
        <v>0</v>
      </c>
      <c r="F77" s="78">
        <f>'[2]Hazard &amp; Exposure'!AU76</f>
        <v>3.8</v>
      </c>
      <c r="G77" s="79">
        <f>'[2]Hazard &amp; Exposure'!AV76</f>
        <v>3.6</v>
      </c>
      <c r="H77" s="78">
        <f>'[2]Hazard &amp; Exposure'!AY76</f>
        <v>0.1</v>
      </c>
      <c r="I77" s="78">
        <f>'[2]Hazard &amp; Exposure'!BB76</f>
        <v>0</v>
      </c>
      <c r="J77" s="79">
        <f>'[2]Hazard &amp; Exposure'!BC76</f>
        <v>0.1</v>
      </c>
      <c r="K77" s="80">
        <f t="shared" si="6"/>
        <v>2</v>
      </c>
      <c r="L77" s="81">
        <f>[2]Vulnerability!E76</f>
        <v>1.7</v>
      </c>
      <c r="M77" s="82">
        <f>[2]Vulnerability!H76</f>
        <v>2.4</v>
      </c>
      <c r="N77" s="82">
        <f>[2]Vulnerability!M76</f>
        <v>0</v>
      </c>
      <c r="O77" s="79">
        <f>[2]Vulnerability!N76</f>
        <v>1.5</v>
      </c>
      <c r="P77" s="82">
        <f>[2]Vulnerability!S76</f>
        <v>2.7</v>
      </c>
      <c r="Q77" s="83">
        <f>[2]Vulnerability!W76</f>
        <v>0.1</v>
      </c>
      <c r="R77" s="83">
        <f>[2]Vulnerability!Z76</f>
        <v>0.3</v>
      </c>
      <c r="S77" s="83">
        <f>[2]Vulnerability!AC76</f>
        <v>0</v>
      </c>
      <c r="T77" s="83">
        <f>[2]Vulnerability!AI76</f>
        <v>1.9</v>
      </c>
      <c r="U77" s="82">
        <f>[2]Vulnerability!AJ76</f>
        <v>0.6</v>
      </c>
      <c r="V77" s="79">
        <f>[2]Vulnerability!AK76</f>
        <v>1.7</v>
      </c>
      <c r="W77" s="80">
        <f t="shared" si="7"/>
        <v>1.6</v>
      </c>
      <c r="X77" s="88">
        <f>'[2]Lack of Coping Capacity'!D76</f>
        <v>1.4</v>
      </c>
      <c r="Y77" s="85">
        <f>'[2]Lack of Coping Capacity'!G76</f>
        <v>4.7</v>
      </c>
      <c r="Z77" s="79">
        <f>'[2]Lack of Coping Capacity'!H76</f>
        <v>3.1</v>
      </c>
      <c r="AA77" s="85">
        <f>'[2]Lack of Coping Capacity'!M76</f>
        <v>1.6</v>
      </c>
      <c r="AB77" s="85">
        <f>'[2]Lack of Coping Capacity'!R76</f>
        <v>0.1</v>
      </c>
      <c r="AC77" s="85">
        <f>'[2]Lack of Coping Capacity'!W76</f>
        <v>1.6</v>
      </c>
      <c r="AD77" s="79">
        <f>'[2]Lack of Coping Capacity'!X76</f>
        <v>1.1000000000000001</v>
      </c>
      <c r="AE77" s="80">
        <f t="shared" si="8"/>
        <v>2.2000000000000002</v>
      </c>
      <c r="AF77" s="86">
        <f t="shared" si="9"/>
        <v>1.9</v>
      </c>
      <c r="AG77" s="106" t="str">
        <f t="shared" si="10"/>
        <v>Very Low</v>
      </c>
    </row>
    <row r="78" spans="1:33" x14ac:dyDescent="0.25">
      <c r="A78" s="76" t="str">
        <f>'[2]Indicator Data'!B80</f>
        <v>ISL</v>
      </c>
      <c r="B78" s="87">
        <f>'[2]Hazard &amp; Exposure'!AO77</f>
        <v>6</v>
      </c>
      <c r="C78" s="78">
        <f>'[2]Hazard &amp; Exposure'!AP77</f>
        <v>0.1</v>
      </c>
      <c r="D78" s="78">
        <f>'[2]Hazard &amp; Exposure'!AQ77</f>
        <v>0</v>
      </c>
      <c r="E78" s="78">
        <f>'[2]Hazard &amp; Exposure'!AR77</f>
        <v>0</v>
      </c>
      <c r="F78" s="78">
        <f>'[2]Hazard &amp; Exposure'!AU77</f>
        <v>0</v>
      </c>
      <c r="G78" s="79">
        <f>'[2]Hazard &amp; Exposure'!AV77</f>
        <v>1.6</v>
      </c>
      <c r="H78" s="78">
        <f>'[2]Hazard &amp; Exposure'!AY77</f>
        <v>0</v>
      </c>
      <c r="I78" s="78">
        <f>'[2]Hazard &amp; Exposure'!BB77</f>
        <v>0</v>
      </c>
      <c r="J78" s="79">
        <f>'[2]Hazard &amp; Exposure'!BC77</f>
        <v>0</v>
      </c>
      <c r="K78" s="80">
        <f t="shared" si="6"/>
        <v>0.8</v>
      </c>
      <c r="L78" s="81">
        <f>[2]Vulnerability!E77</f>
        <v>0.2</v>
      </c>
      <c r="M78" s="82">
        <f>[2]Vulnerability!H77</f>
        <v>0.7</v>
      </c>
      <c r="N78" s="82">
        <f>[2]Vulnerability!M77</f>
        <v>0</v>
      </c>
      <c r="O78" s="79">
        <f>[2]Vulnerability!N77</f>
        <v>0.3</v>
      </c>
      <c r="P78" s="82">
        <f>[2]Vulnerability!S77</f>
        <v>1.7</v>
      </c>
      <c r="Q78" s="83">
        <f>[2]Vulnerability!W77</f>
        <v>0.1</v>
      </c>
      <c r="R78" s="83">
        <f>[2]Vulnerability!Z77</f>
        <v>0.2</v>
      </c>
      <c r="S78" s="83">
        <f>[2]Vulnerability!AC77</f>
        <v>0</v>
      </c>
      <c r="T78" s="83">
        <f>[2]Vulnerability!AI77</f>
        <v>1.2</v>
      </c>
      <c r="U78" s="82">
        <f>[2]Vulnerability!AJ77</f>
        <v>0.4</v>
      </c>
      <c r="V78" s="79">
        <f>[2]Vulnerability!AK77</f>
        <v>1.1000000000000001</v>
      </c>
      <c r="W78" s="80">
        <f t="shared" si="7"/>
        <v>0.7</v>
      </c>
      <c r="X78" s="88" t="str">
        <f>'[2]Lack of Coping Capacity'!D77</f>
        <v>x</v>
      </c>
      <c r="Y78" s="85">
        <f>'[2]Lack of Coping Capacity'!G77</f>
        <v>2.2999999999999998</v>
      </c>
      <c r="Z78" s="79">
        <f>'[2]Lack of Coping Capacity'!H77</f>
        <v>2.2999999999999998</v>
      </c>
      <c r="AA78" s="85">
        <f>'[2]Lack of Coping Capacity'!M77</f>
        <v>1.5</v>
      </c>
      <c r="AB78" s="85">
        <f>'[2]Lack of Coping Capacity'!R77</f>
        <v>2.6</v>
      </c>
      <c r="AC78" s="85">
        <f>'[2]Lack of Coping Capacity'!W77</f>
        <v>0.6</v>
      </c>
      <c r="AD78" s="79">
        <f>'[2]Lack of Coping Capacity'!X77</f>
        <v>1.6</v>
      </c>
      <c r="AE78" s="80">
        <f t="shared" si="8"/>
        <v>2</v>
      </c>
      <c r="AF78" s="86">
        <f t="shared" si="9"/>
        <v>1</v>
      </c>
      <c r="AG78" s="106" t="str">
        <f t="shared" si="10"/>
        <v>Very Low</v>
      </c>
    </row>
    <row r="79" spans="1:33" x14ac:dyDescent="0.25">
      <c r="A79" s="76" t="str">
        <f>'[2]Indicator Data'!B81</f>
        <v>IND</v>
      </c>
      <c r="B79" s="87">
        <f>'[2]Hazard &amp; Exposure'!AO78</f>
        <v>7.9</v>
      </c>
      <c r="C79" s="78">
        <f>'[2]Hazard &amp; Exposure'!AP78</f>
        <v>8.4</v>
      </c>
      <c r="D79" s="78">
        <f>'[2]Hazard &amp; Exposure'!AQ78</f>
        <v>8.1</v>
      </c>
      <c r="E79" s="78">
        <f>'[2]Hazard &amp; Exposure'!AR78</f>
        <v>7.2</v>
      </c>
      <c r="F79" s="78">
        <f>'[2]Hazard &amp; Exposure'!AU78</f>
        <v>6.1</v>
      </c>
      <c r="G79" s="79">
        <f>'[2]Hazard &amp; Exposure'!AV78</f>
        <v>7.6</v>
      </c>
      <c r="H79" s="78">
        <f>'[2]Hazard &amp; Exposure'!AY78</f>
        <v>9.5</v>
      </c>
      <c r="I79" s="78">
        <f>'[2]Hazard &amp; Exposure'!BB78</f>
        <v>7</v>
      </c>
      <c r="J79" s="79">
        <f>'[2]Hazard &amp; Exposure'!BC78</f>
        <v>7</v>
      </c>
      <c r="K79" s="80">
        <f t="shared" si="6"/>
        <v>7.3</v>
      </c>
      <c r="L79" s="81">
        <f>[2]Vulnerability!E78</f>
        <v>6.5</v>
      </c>
      <c r="M79" s="82">
        <f>[2]Vulnerability!H78</f>
        <v>4.5999999999999996</v>
      </c>
      <c r="N79" s="82">
        <f>[2]Vulnerability!M78</f>
        <v>0.1</v>
      </c>
      <c r="O79" s="79">
        <f>[2]Vulnerability!N78</f>
        <v>4.4000000000000004</v>
      </c>
      <c r="P79" s="82">
        <f>[2]Vulnerability!S78</f>
        <v>6.5</v>
      </c>
      <c r="Q79" s="83">
        <f>[2]Vulnerability!W78</f>
        <v>1.5</v>
      </c>
      <c r="R79" s="83">
        <f>[2]Vulnerability!Z78</f>
        <v>6.4</v>
      </c>
      <c r="S79" s="83">
        <f>[2]Vulnerability!AC78</f>
        <v>2.7</v>
      </c>
      <c r="T79" s="83">
        <f>[2]Vulnerability!AI78</f>
        <v>4.3</v>
      </c>
      <c r="U79" s="82">
        <f>[2]Vulnerability!AJ78</f>
        <v>4</v>
      </c>
      <c r="V79" s="79">
        <f>[2]Vulnerability!AK78</f>
        <v>5.4</v>
      </c>
      <c r="W79" s="80">
        <f t="shared" si="7"/>
        <v>4.9000000000000004</v>
      </c>
      <c r="X79" s="88">
        <f>'[2]Lack of Coping Capacity'!D78</f>
        <v>1.8</v>
      </c>
      <c r="Y79" s="85">
        <f>'[2]Lack of Coping Capacity'!G78</f>
        <v>5.4</v>
      </c>
      <c r="Z79" s="79">
        <f>'[2]Lack of Coping Capacity'!H78</f>
        <v>3.6</v>
      </c>
      <c r="AA79" s="85">
        <f>'[2]Lack of Coping Capacity'!M78</f>
        <v>4.9000000000000004</v>
      </c>
      <c r="AB79" s="85">
        <f>'[2]Lack of Coping Capacity'!R78</f>
        <v>5.2</v>
      </c>
      <c r="AC79" s="85">
        <f>'[2]Lack of Coping Capacity'!W78</f>
        <v>5.6</v>
      </c>
      <c r="AD79" s="79">
        <f>'[2]Lack of Coping Capacity'!X78</f>
        <v>5.2</v>
      </c>
      <c r="AE79" s="80">
        <f t="shared" si="8"/>
        <v>4.4000000000000004</v>
      </c>
      <c r="AF79" s="86">
        <f t="shared" si="9"/>
        <v>5.4</v>
      </c>
      <c r="AG79" s="106" t="str">
        <f t="shared" si="10"/>
        <v>High</v>
      </c>
    </row>
    <row r="80" spans="1:33" x14ac:dyDescent="0.25">
      <c r="A80" s="76" t="str">
        <f>'[2]Indicator Data'!B82</f>
        <v>IDN</v>
      </c>
      <c r="B80" s="87">
        <f>'[2]Hazard &amp; Exposure'!AO79</f>
        <v>8.5</v>
      </c>
      <c r="C80" s="78">
        <f>'[2]Hazard &amp; Exposure'!AP79</f>
        <v>8.1</v>
      </c>
      <c r="D80" s="78">
        <f>'[2]Hazard &amp; Exposure'!AQ79</f>
        <v>9.6999999999999993</v>
      </c>
      <c r="E80" s="78">
        <f>'[2]Hazard &amp; Exposure'!AR79</f>
        <v>6.1</v>
      </c>
      <c r="F80" s="78">
        <f>'[2]Hazard &amp; Exposure'!AU79</f>
        <v>3.6</v>
      </c>
      <c r="G80" s="79">
        <f>'[2]Hazard &amp; Exposure'!AV79</f>
        <v>7.8</v>
      </c>
      <c r="H80" s="78">
        <f>'[2]Hazard &amp; Exposure'!AY79</f>
        <v>9.6</v>
      </c>
      <c r="I80" s="78">
        <f>'[2]Hazard &amp; Exposure'!BB79</f>
        <v>0</v>
      </c>
      <c r="J80" s="79">
        <f>'[2]Hazard &amp; Exposure'!BC79</f>
        <v>6.7</v>
      </c>
      <c r="K80" s="80">
        <f t="shared" si="6"/>
        <v>7.3</v>
      </c>
      <c r="L80" s="81">
        <f>[2]Vulnerability!E79</f>
        <v>4.5</v>
      </c>
      <c r="M80" s="82">
        <f>[2]Vulnerability!H79</f>
        <v>4.3</v>
      </c>
      <c r="N80" s="82">
        <f>[2]Vulnerability!M79</f>
        <v>0</v>
      </c>
      <c r="O80" s="79">
        <f>[2]Vulnerability!N79</f>
        <v>3.3</v>
      </c>
      <c r="P80" s="82">
        <f>[2]Vulnerability!S79</f>
        <v>3.3</v>
      </c>
      <c r="Q80" s="83">
        <f>[2]Vulnerability!W79</f>
        <v>2.5</v>
      </c>
      <c r="R80" s="83">
        <f>[2]Vulnerability!Z79</f>
        <v>3.2</v>
      </c>
      <c r="S80" s="83">
        <f>[2]Vulnerability!AC79</f>
        <v>0.5</v>
      </c>
      <c r="T80" s="83">
        <f>[2]Vulnerability!AI79</f>
        <v>3.6</v>
      </c>
      <c r="U80" s="82">
        <f>[2]Vulnerability!AJ79</f>
        <v>2.5</v>
      </c>
      <c r="V80" s="79">
        <f>[2]Vulnerability!AK79</f>
        <v>2.9</v>
      </c>
      <c r="W80" s="80">
        <f t="shared" si="7"/>
        <v>3.1</v>
      </c>
      <c r="X80" s="88">
        <f>'[2]Lack of Coping Capacity'!D79</f>
        <v>3.3</v>
      </c>
      <c r="Y80" s="85">
        <f>'[2]Lack of Coping Capacity'!G79</f>
        <v>5.6</v>
      </c>
      <c r="Z80" s="79">
        <f>'[2]Lack of Coping Capacity'!H79</f>
        <v>4.5</v>
      </c>
      <c r="AA80" s="85">
        <f>'[2]Lack of Coping Capacity'!M79</f>
        <v>2.8</v>
      </c>
      <c r="AB80" s="85">
        <f>'[2]Lack of Coping Capacity'!R79</f>
        <v>5.3</v>
      </c>
      <c r="AC80" s="85">
        <f>'[2]Lack of Coping Capacity'!W79</f>
        <v>6.5</v>
      </c>
      <c r="AD80" s="79">
        <f>'[2]Lack of Coping Capacity'!X79</f>
        <v>4.9000000000000004</v>
      </c>
      <c r="AE80" s="80">
        <f t="shared" si="8"/>
        <v>4.7</v>
      </c>
      <c r="AF80" s="86">
        <f t="shared" si="9"/>
        <v>4.7</v>
      </c>
      <c r="AG80" s="106" t="str">
        <f t="shared" si="10"/>
        <v>Medium</v>
      </c>
    </row>
    <row r="81" spans="1:33" x14ac:dyDescent="0.25">
      <c r="A81" s="76" t="str">
        <f>'[2]Indicator Data'!B83</f>
        <v>IRN</v>
      </c>
      <c r="B81" s="87">
        <f>'[2]Hazard &amp; Exposure'!AO80</f>
        <v>10</v>
      </c>
      <c r="C81" s="78">
        <f>'[2]Hazard &amp; Exposure'!AP80</f>
        <v>6.4</v>
      </c>
      <c r="D81" s="78">
        <f>'[2]Hazard &amp; Exposure'!AQ80</f>
        <v>6.9</v>
      </c>
      <c r="E81" s="78">
        <f>'[2]Hazard &amp; Exposure'!AR80</f>
        <v>1.8</v>
      </c>
      <c r="F81" s="78">
        <f>'[2]Hazard &amp; Exposure'!AU80</f>
        <v>5.4</v>
      </c>
      <c r="G81" s="79">
        <f>'[2]Hazard &amp; Exposure'!AV80</f>
        <v>7</v>
      </c>
      <c r="H81" s="78">
        <f>'[2]Hazard &amp; Exposure'!AY80</f>
        <v>8.6999999999999993</v>
      </c>
      <c r="I81" s="78">
        <f>'[2]Hazard &amp; Exposure'!BB80</f>
        <v>0</v>
      </c>
      <c r="J81" s="79">
        <f>'[2]Hazard &amp; Exposure'!BC80</f>
        <v>6.1</v>
      </c>
      <c r="K81" s="80">
        <f t="shared" si="6"/>
        <v>6.6</v>
      </c>
      <c r="L81" s="81">
        <f>[2]Vulnerability!E80</f>
        <v>2.2999999999999998</v>
      </c>
      <c r="M81" s="82">
        <f>[2]Vulnerability!H80</f>
        <v>4.5999999999999996</v>
      </c>
      <c r="N81" s="82">
        <f>[2]Vulnerability!M80</f>
        <v>0.1</v>
      </c>
      <c r="O81" s="79">
        <f>[2]Vulnerability!N80</f>
        <v>2.2999999999999998</v>
      </c>
      <c r="P81" s="82">
        <f>[2]Vulnerability!S80</f>
        <v>8</v>
      </c>
      <c r="Q81" s="83">
        <f>[2]Vulnerability!W80</f>
        <v>0.2</v>
      </c>
      <c r="R81" s="83">
        <f>[2]Vulnerability!Z80</f>
        <v>1.1000000000000001</v>
      </c>
      <c r="S81" s="83">
        <f>[2]Vulnerability!AC80</f>
        <v>0.2</v>
      </c>
      <c r="T81" s="83">
        <f>[2]Vulnerability!AI80</f>
        <v>2.5</v>
      </c>
      <c r="U81" s="82">
        <f>[2]Vulnerability!AJ80</f>
        <v>1</v>
      </c>
      <c r="V81" s="79">
        <f>[2]Vulnerability!AK80</f>
        <v>5.5</v>
      </c>
      <c r="W81" s="80">
        <f t="shared" si="7"/>
        <v>4.0999999999999996</v>
      </c>
      <c r="X81" s="88">
        <f>'[2]Lack of Coping Capacity'!D80</f>
        <v>4.4000000000000004</v>
      </c>
      <c r="Y81" s="85">
        <f>'[2]Lack of Coping Capacity'!G80</f>
        <v>6.3</v>
      </c>
      <c r="Z81" s="79">
        <f>'[2]Lack of Coping Capacity'!H80</f>
        <v>5.4</v>
      </c>
      <c r="AA81" s="85">
        <f>'[2]Lack of Coping Capacity'!M80</f>
        <v>3.1</v>
      </c>
      <c r="AB81" s="85">
        <f>'[2]Lack of Coping Capacity'!R80</f>
        <v>3.7</v>
      </c>
      <c r="AC81" s="85">
        <f>'[2]Lack of Coping Capacity'!W80</f>
        <v>3.5</v>
      </c>
      <c r="AD81" s="79">
        <f>'[2]Lack of Coping Capacity'!X80</f>
        <v>3.4</v>
      </c>
      <c r="AE81" s="80">
        <f t="shared" si="8"/>
        <v>4.5</v>
      </c>
      <c r="AF81" s="86">
        <f t="shared" si="9"/>
        <v>5</v>
      </c>
      <c r="AG81" s="106" t="str">
        <f t="shared" si="10"/>
        <v>High</v>
      </c>
    </row>
    <row r="82" spans="1:33" x14ac:dyDescent="0.25">
      <c r="A82" s="76" t="str">
        <f>'[2]Indicator Data'!B84</f>
        <v>IRQ</v>
      </c>
      <c r="B82" s="87">
        <f>'[2]Hazard &amp; Exposure'!AO81</f>
        <v>7</v>
      </c>
      <c r="C82" s="78">
        <f>'[2]Hazard &amp; Exposure'!AP81</f>
        <v>9.5</v>
      </c>
      <c r="D82" s="78">
        <f>'[2]Hazard &amp; Exposure'!AQ81</f>
        <v>0</v>
      </c>
      <c r="E82" s="78">
        <f>'[2]Hazard &amp; Exposure'!AR81</f>
        <v>0</v>
      </c>
      <c r="F82" s="78">
        <f>'[2]Hazard &amp; Exposure'!AU81</f>
        <v>3.3</v>
      </c>
      <c r="G82" s="79">
        <f>'[2]Hazard &amp; Exposure'!AV81</f>
        <v>5.3</v>
      </c>
      <c r="H82" s="78">
        <f>'[2]Hazard &amp; Exposure'!AY81</f>
        <v>10</v>
      </c>
      <c r="I82" s="78">
        <f>'[2]Hazard &amp; Exposure'!BB81</f>
        <v>10</v>
      </c>
      <c r="J82" s="79">
        <f>'[2]Hazard &amp; Exposure'!BC81</f>
        <v>10</v>
      </c>
      <c r="K82" s="80">
        <f t="shared" si="6"/>
        <v>8.6</v>
      </c>
      <c r="L82" s="81">
        <f>[2]Vulnerability!E81</f>
        <v>5.4</v>
      </c>
      <c r="M82" s="82">
        <f>[2]Vulnerability!H81</f>
        <v>3.9</v>
      </c>
      <c r="N82" s="82">
        <f>[2]Vulnerability!M81</f>
        <v>2.2999999999999998</v>
      </c>
      <c r="O82" s="79">
        <f>[2]Vulnerability!N81</f>
        <v>4.3</v>
      </c>
      <c r="P82" s="82">
        <f>[2]Vulnerability!S81</f>
        <v>9.4</v>
      </c>
      <c r="Q82" s="83">
        <f>[2]Vulnerability!W81</f>
        <v>0.8</v>
      </c>
      <c r="R82" s="83">
        <f>[2]Vulnerability!Z81</f>
        <v>2.1</v>
      </c>
      <c r="S82" s="83">
        <f>[2]Vulnerability!AC81</f>
        <v>0.1</v>
      </c>
      <c r="T82" s="83">
        <f>[2]Vulnerability!AI81</f>
        <v>6</v>
      </c>
      <c r="U82" s="82">
        <f>[2]Vulnerability!AJ81</f>
        <v>2.6</v>
      </c>
      <c r="V82" s="79">
        <f>[2]Vulnerability!AK81</f>
        <v>7.3</v>
      </c>
      <c r="W82" s="80">
        <f t="shared" si="7"/>
        <v>6</v>
      </c>
      <c r="X82" s="88">
        <f>'[2]Lack of Coping Capacity'!D81</f>
        <v>8.4</v>
      </c>
      <c r="Y82" s="85">
        <f>'[2]Lack of Coping Capacity'!G81</f>
        <v>7.9</v>
      </c>
      <c r="Z82" s="79">
        <f>'[2]Lack of Coping Capacity'!H81</f>
        <v>8.1999999999999993</v>
      </c>
      <c r="AA82" s="85">
        <f>'[2]Lack of Coping Capacity'!M81</f>
        <v>4.5</v>
      </c>
      <c r="AB82" s="85">
        <f>'[2]Lack of Coping Capacity'!R81</f>
        <v>4.4000000000000004</v>
      </c>
      <c r="AC82" s="85">
        <f>'[2]Lack of Coping Capacity'!W81</f>
        <v>6.2</v>
      </c>
      <c r="AD82" s="79">
        <f>'[2]Lack of Coping Capacity'!X81</f>
        <v>5</v>
      </c>
      <c r="AE82" s="80">
        <f t="shared" si="8"/>
        <v>6.9</v>
      </c>
      <c r="AF82" s="86">
        <f t="shared" si="9"/>
        <v>7.1</v>
      </c>
      <c r="AG82" s="106" t="str">
        <f t="shared" si="10"/>
        <v>Very High</v>
      </c>
    </row>
    <row r="83" spans="1:33" x14ac:dyDescent="0.25">
      <c r="A83" s="76" t="str">
        <f>'[2]Indicator Data'!B85</f>
        <v>IRL</v>
      </c>
      <c r="B83" s="87">
        <f>'[2]Hazard &amp; Exposure'!AO82</f>
        <v>0.1</v>
      </c>
      <c r="C83" s="78">
        <f>'[2]Hazard &amp; Exposure'!AP82</f>
        <v>3.9</v>
      </c>
      <c r="D83" s="78">
        <f>'[2]Hazard &amp; Exposure'!AQ82</f>
        <v>5.8</v>
      </c>
      <c r="E83" s="78">
        <f>'[2]Hazard &amp; Exposure'!AR82</f>
        <v>0</v>
      </c>
      <c r="F83" s="78">
        <f>'[2]Hazard &amp; Exposure'!AU82</f>
        <v>0.5</v>
      </c>
      <c r="G83" s="79">
        <f>'[2]Hazard &amp; Exposure'!AV82</f>
        <v>2.4</v>
      </c>
      <c r="H83" s="78">
        <f>'[2]Hazard &amp; Exposure'!AY82</f>
        <v>0</v>
      </c>
      <c r="I83" s="78">
        <f>'[2]Hazard &amp; Exposure'!BB82</f>
        <v>0</v>
      </c>
      <c r="J83" s="79">
        <f>'[2]Hazard &amp; Exposure'!BC82</f>
        <v>0</v>
      </c>
      <c r="K83" s="80">
        <f t="shared" si="6"/>
        <v>1.3</v>
      </c>
      <c r="L83" s="81">
        <f>[2]Vulnerability!E82</f>
        <v>0.2</v>
      </c>
      <c r="M83" s="82">
        <f>[2]Vulnerability!H82</f>
        <v>1.7</v>
      </c>
      <c r="N83" s="82">
        <f>[2]Vulnerability!M82</f>
        <v>0</v>
      </c>
      <c r="O83" s="79">
        <f>[2]Vulnerability!N82</f>
        <v>0.5</v>
      </c>
      <c r="P83" s="82">
        <f>[2]Vulnerability!S82</f>
        <v>3.1</v>
      </c>
      <c r="Q83" s="83">
        <f>[2]Vulnerability!W82</f>
        <v>0.3</v>
      </c>
      <c r="R83" s="83">
        <f>[2]Vulnerability!Z82</f>
        <v>0.3</v>
      </c>
      <c r="S83" s="83">
        <f>[2]Vulnerability!AC82</f>
        <v>0</v>
      </c>
      <c r="T83" s="83">
        <f>[2]Vulnerability!AI82</f>
        <v>0.4</v>
      </c>
      <c r="U83" s="82">
        <f>[2]Vulnerability!AJ82</f>
        <v>0.3</v>
      </c>
      <c r="V83" s="79">
        <f>[2]Vulnerability!AK82</f>
        <v>1.8</v>
      </c>
      <c r="W83" s="80">
        <f t="shared" si="7"/>
        <v>1.2</v>
      </c>
      <c r="X83" s="88" t="str">
        <f>'[2]Lack of Coping Capacity'!D82</f>
        <v>x</v>
      </c>
      <c r="Y83" s="85">
        <f>'[2]Lack of Coping Capacity'!G82</f>
        <v>2.6</v>
      </c>
      <c r="Z83" s="79">
        <f>'[2]Lack of Coping Capacity'!H82</f>
        <v>2.6</v>
      </c>
      <c r="AA83" s="85">
        <f>'[2]Lack of Coping Capacity'!M82</f>
        <v>2.1</v>
      </c>
      <c r="AB83" s="85">
        <f>'[2]Lack of Coping Capacity'!R82</f>
        <v>0.5</v>
      </c>
      <c r="AC83" s="85">
        <f>'[2]Lack of Coping Capacity'!W82</f>
        <v>1.1000000000000001</v>
      </c>
      <c r="AD83" s="79">
        <f>'[2]Lack of Coping Capacity'!X82</f>
        <v>1.2</v>
      </c>
      <c r="AE83" s="80">
        <f t="shared" si="8"/>
        <v>1.9</v>
      </c>
      <c r="AF83" s="86">
        <f t="shared" si="9"/>
        <v>1.4</v>
      </c>
      <c r="AG83" s="106" t="str">
        <f t="shared" si="10"/>
        <v>Very Low</v>
      </c>
    </row>
    <row r="84" spans="1:33" x14ac:dyDescent="0.25">
      <c r="A84" s="76" t="str">
        <f>'[2]Indicator Data'!B86</f>
        <v>ISR</v>
      </c>
      <c r="B84" s="87">
        <f>'[2]Hazard &amp; Exposure'!AO83</f>
        <v>6.6</v>
      </c>
      <c r="C84" s="78">
        <f>'[2]Hazard &amp; Exposure'!AP83</f>
        <v>2.2999999999999998</v>
      </c>
      <c r="D84" s="78">
        <f>'[2]Hazard &amp; Exposure'!AQ83</f>
        <v>6.2</v>
      </c>
      <c r="E84" s="78">
        <f>'[2]Hazard &amp; Exposure'!AR83</f>
        <v>0</v>
      </c>
      <c r="F84" s="78">
        <f>'[2]Hazard &amp; Exposure'!AU83</f>
        <v>5.3</v>
      </c>
      <c r="G84" s="79">
        <f>'[2]Hazard &amp; Exposure'!AV83</f>
        <v>4.5</v>
      </c>
      <c r="H84" s="78">
        <f>'[2]Hazard &amp; Exposure'!AY83</f>
        <v>6.6</v>
      </c>
      <c r="I84" s="78">
        <f>'[2]Hazard &amp; Exposure'!BB83</f>
        <v>0</v>
      </c>
      <c r="J84" s="79">
        <f>'[2]Hazard &amp; Exposure'!BC83</f>
        <v>4.5999999999999996</v>
      </c>
      <c r="K84" s="80">
        <f t="shared" si="6"/>
        <v>4.5999999999999996</v>
      </c>
      <c r="L84" s="81">
        <f>[2]Vulnerability!E83</f>
        <v>0.7</v>
      </c>
      <c r="M84" s="82">
        <f>[2]Vulnerability!H83</f>
        <v>2.9</v>
      </c>
      <c r="N84" s="82">
        <f>[2]Vulnerability!M83</f>
        <v>0</v>
      </c>
      <c r="O84" s="79">
        <f>[2]Vulnerability!N83</f>
        <v>1.1000000000000001</v>
      </c>
      <c r="P84" s="82">
        <f>[2]Vulnerability!S83</f>
        <v>4</v>
      </c>
      <c r="Q84" s="83">
        <f>[2]Vulnerability!W83</f>
        <v>0.1</v>
      </c>
      <c r="R84" s="83">
        <f>[2]Vulnerability!Z83</f>
        <v>0.3</v>
      </c>
      <c r="S84" s="83">
        <f>[2]Vulnerability!AC83</f>
        <v>0.2</v>
      </c>
      <c r="T84" s="83">
        <f>[2]Vulnerability!AI83</f>
        <v>0.5</v>
      </c>
      <c r="U84" s="82">
        <f>[2]Vulnerability!AJ83</f>
        <v>0.3</v>
      </c>
      <c r="V84" s="79">
        <f>[2]Vulnerability!AK83</f>
        <v>2.2999999999999998</v>
      </c>
      <c r="W84" s="80">
        <f t="shared" si="7"/>
        <v>1.7</v>
      </c>
      <c r="X84" s="88" t="str">
        <f>'[2]Lack of Coping Capacity'!D83</f>
        <v>x</v>
      </c>
      <c r="Y84" s="85">
        <f>'[2]Lack of Coping Capacity'!G83</f>
        <v>3.1</v>
      </c>
      <c r="Z84" s="79">
        <f>'[2]Lack of Coping Capacity'!H83</f>
        <v>3.1</v>
      </c>
      <c r="AA84" s="85">
        <f>'[2]Lack of Coping Capacity'!M83</f>
        <v>1.8</v>
      </c>
      <c r="AB84" s="85">
        <f>'[2]Lack of Coping Capacity'!R83</f>
        <v>0</v>
      </c>
      <c r="AC84" s="85">
        <f>'[2]Lack of Coping Capacity'!W83</f>
        <v>0.7</v>
      </c>
      <c r="AD84" s="79">
        <f>'[2]Lack of Coping Capacity'!X83</f>
        <v>0.8</v>
      </c>
      <c r="AE84" s="80">
        <f t="shared" si="8"/>
        <v>2</v>
      </c>
      <c r="AF84" s="86">
        <f t="shared" si="9"/>
        <v>2.5</v>
      </c>
      <c r="AG84" s="106" t="str">
        <f t="shared" si="10"/>
        <v>Low</v>
      </c>
    </row>
    <row r="85" spans="1:33" x14ac:dyDescent="0.25">
      <c r="A85" s="76" t="str">
        <f>'[2]Indicator Data'!B87</f>
        <v>ITA</v>
      </c>
      <c r="B85" s="87">
        <f>'[2]Hazard &amp; Exposure'!AO84</f>
        <v>6.1</v>
      </c>
      <c r="C85" s="78">
        <f>'[2]Hazard &amp; Exposure'!AP84</f>
        <v>5.4</v>
      </c>
      <c r="D85" s="78">
        <f>'[2]Hazard &amp; Exposure'!AQ84</f>
        <v>7.4</v>
      </c>
      <c r="E85" s="78">
        <f>'[2]Hazard &amp; Exposure'!AR84</f>
        <v>0</v>
      </c>
      <c r="F85" s="78">
        <f>'[2]Hazard &amp; Exposure'!AU84</f>
        <v>2.8</v>
      </c>
      <c r="G85" s="79">
        <f>'[2]Hazard &amp; Exposure'!AV84</f>
        <v>4.8</v>
      </c>
      <c r="H85" s="78">
        <f>'[2]Hazard &amp; Exposure'!AY84</f>
        <v>0.7</v>
      </c>
      <c r="I85" s="78">
        <f>'[2]Hazard &amp; Exposure'!BB84</f>
        <v>0</v>
      </c>
      <c r="J85" s="79">
        <f>'[2]Hazard &amp; Exposure'!BC84</f>
        <v>0.5</v>
      </c>
      <c r="K85" s="80">
        <f t="shared" si="6"/>
        <v>2.9</v>
      </c>
      <c r="L85" s="81">
        <f>[2]Vulnerability!E84</f>
        <v>1.1000000000000001</v>
      </c>
      <c r="M85" s="82">
        <f>[2]Vulnerability!H84</f>
        <v>1.9</v>
      </c>
      <c r="N85" s="82">
        <f>[2]Vulnerability!M84</f>
        <v>0</v>
      </c>
      <c r="O85" s="79">
        <f>[2]Vulnerability!N84</f>
        <v>1</v>
      </c>
      <c r="P85" s="82">
        <f>[2]Vulnerability!S84</f>
        <v>5.9</v>
      </c>
      <c r="Q85" s="83">
        <f>[2]Vulnerability!W84</f>
        <v>0.4</v>
      </c>
      <c r="R85" s="83">
        <f>[2]Vulnerability!Z84</f>
        <v>0.3</v>
      </c>
      <c r="S85" s="83">
        <f>[2]Vulnerability!AC84</f>
        <v>0</v>
      </c>
      <c r="T85" s="83">
        <f>[2]Vulnerability!AI84</f>
        <v>0.8</v>
      </c>
      <c r="U85" s="82">
        <f>[2]Vulnerability!AJ84</f>
        <v>0.4</v>
      </c>
      <c r="V85" s="79">
        <f>[2]Vulnerability!AK84</f>
        <v>3.6</v>
      </c>
      <c r="W85" s="80">
        <f t="shared" si="7"/>
        <v>2.4</v>
      </c>
      <c r="X85" s="88">
        <f>'[2]Lack of Coping Capacity'!D84</f>
        <v>2.4</v>
      </c>
      <c r="Y85" s="85">
        <f>'[2]Lack of Coping Capacity'!G84</f>
        <v>4.4000000000000004</v>
      </c>
      <c r="Z85" s="79">
        <f>'[2]Lack of Coping Capacity'!H84</f>
        <v>3.4</v>
      </c>
      <c r="AA85" s="85">
        <f>'[2]Lack of Coping Capacity'!M84</f>
        <v>1.8</v>
      </c>
      <c r="AB85" s="85">
        <f>'[2]Lack of Coping Capacity'!R84</f>
        <v>0</v>
      </c>
      <c r="AC85" s="85">
        <f>'[2]Lack of Coping Capacity'!W84</f>
        <v>0.5</v>
      </c>
      <c r="AD85" s="79">
        <f>'[2]Lack of Coping Capacity'!X84</f>
        <v>0.8</v>
      </c>
      <c r="AE85" s="80">
        <f t="shared" si="8"/>
        <v>2.2000000000000002</v>
      </c>
      <c r="AF85" s="86">
        <f t="shared" si="9"/>
        <v>2.5</v>
      </c>
      <c r="AG85" s="106" t="str">
        <f t="shared" si="10"/>
        <v>Low</v>
      </c>
    </row>
    <row r="86" spans="1:33" x14ac:dyDescent="0.25">
      <c r="A86" s="76" t="str">
        <f>'[2]Indicator Data'!B88</f>
        <v>JAM</v>
      </c>
      <c r="B86" s="87">
        <f>'[2]Hazard &amp; Exposure'!AO85</f>
        <v>3.9</v>
      </c>
      <c r="C86" s="78">
        <f>'[2]Hazard &amp; Exposure'!AP85</f>
        <v>3.1</v>
      </c>
      <c r="D86" s="78">
        <f>'[2]Hazard &amp; Exposure'!AQ85</f>
        <v>0</v>
      </c>
      <c r="E86" s="78">
        <f>'[2]Hazard &amp; Exposure'!AR85</f>
        <v>7.2</v>
      </c>
      <c r="F86" s="78">
        <f>'[2]Hazard &amp; Exposure'!AU85</f>
        <v>2.5</v>
      </c>
      <c r="G86" s="79">
        <f>'[2]Hazard &amp; Exposure'!AV85</f>
        <v>3.7</v>
      </c>
      <c r="H86" s="78">
        <f>'[2]Hazard &amp; Exposure'!AY85</f>
        <v>1.6</v>
      </c>
      <c r="I86" s="78">
        <f>'[2]Hazard &amp; Exposure'!BB85</f>
        <v>0</v>
      </c>
      <c r="J86" s="79">
        <f>'[2]Hazard &amp; Exposure'!BC85</f>
        <v>1.1000000000000001</v>
      </c>
      <c r="K86" s="80">
        <f t="shared" si="6"/>
        <v>2.5</v>
      </c>
      <c r="L86" s="81">
        <f>[2]Vulnerability!E85</f>
        <v>3.7</v>
      </c>
      <c r="M86" s="82">
        <f>[2]Vulnerability!H85</f>
        <v>5.5</v>
      </c>
      <c r="N86" s="82">
        <f>[2]Vulnerability!M85</f>
        <v>0.3</v>
      </c>
      <c r="O86" s="79">
        <f>[2]Vulnerability!N85</f>
        <v>3.3</v>
      </c>
      <c r="P86" s="82">
        <f>[2]Vulnerability!S85</f>
        <v>0</v>
      </c>
      <c r="Q86" s="83">
        <f>[2]Vulnerability!W85</f>
        <v>1.8</v>
      </c>
      <c r="R86" s="83">
        <f>[2]Vulnerability!Z85</f>
        <v>0.9</v>
      </c>
      <c r="S86" s="83">
        <f>[2]Vulnerability!AC85</f>
        <v>1.2</v>
      </c>
      <c r="T86" s="83">
        <f>[2]Vulnerability!AI85</f>
        <v>3.4</v>
      </c>
      <c r="U86" s="82">
        <f>[2]Vulnerability!AJ85</f>
        <v>1.9</v>
      </c>
      <c r="V86" s="79">
        <f>[2]Vulnerability!AK85</f>
        <v>1</v>
      </c>
      <c r="W86" s="80">
        <f t="shared" si="7"/>
        <v>2.2000000000000002</v>
      </c>
      <c r="X86" s="88">
        <f>'[2]Lack of Coping Capacity'!D85</f>
        <v>3.3</v>
      </c>
      <c r="Y86" s="85">
        <f>'[2]Lack of Coping Capacity'!G85</f>
        <v>4.8</v>
      </c>
      <c r="Z86" s="79">
        <f>'[2]Lack of Coping Capacity'!H85</f>
        <v>4.0999999999999996</v>
      </c>
      <c r="AA86" s="85">
        <f>'[2]Lack of Coping Capacity'!M85</f>
        <v>3.1</v>
      </c>
      <c r="AB86" s="85">
        <f>'[2]Lack of Coping Capacity'!R85</f>
        <v>1.9</v>
      </c>
      <c r="AC86" s="85">
        <f>'[2]Lack of Coping Capacity'!W85</f>
        <v>4.8</v>
      </c>
      <c r="AD86" s="79">
        <f>'[2]Lack of Coping Capacity'!X85</f>
        <v>3.3</v>
      </c>
      <c r="AE86" s="80">
        <f t="shared" si="8"/>
        <v>3.7</v>
      </c>
      <c r="AF86" s="86">
        <f t="shared" si="9"/>
        <v>2.7</v>
      </c>
      <c r="AG86" s="106" t="str">
        <f t="shared" si="10"/>
        <v>Low</v>
      </c>
    </row>
    <row r="87" spans="1:33" x14ac:dyDescent="0.25">
      <c r="A87" s="76" t="str">
        <f>'[2]Indicator Data'!B89</f>
        <v>JPN</v>
      </c>
      <c r="B87" s="87">
        <f>'[2]Hazard &amp; Exposure'!AO86</f>
        <v>9.5</v>
      </c>
      <c r="C87" s="78">
        <f>'[2]Hazard &amp; Exposure'!AP86</f>
        <v>3.9</v>
      </c>
      <c r="D87" s="78">
        <f>'[2]Hazard &amp; Exposure'!AQ86</f>
        <v>10</v>
      </c>
      <c r="E87" s="78">
        <f>'[2]Hazard &amp; Exposure'!AR86</f>
        <v>10</v>
      </c>
      <c r="F87" s="78">
        <f>'[2]Hazard &amp; Exposure'!AU86</f>
        <v>0.5</v>
      </c>
      <c r="G87" s="79">
        <f>'[2]Hazard &amp; Exposure'!AV86</f>
        <v>8.4</v>
      </c>
      <c r="H87" s="78">
        <f>'[2]Hazard &amp; Exposure'!AY86</f>
        <v>1.2</v>
      </c>
      <c r="I87" s="78">
        <f>'[2]Hazard &amp; Exposure'!BB86</f>
        <v>0</v>
      </c>
      <c r="J87" s="79">
        <f>'[2]Hazard &amp; Exposure'!BC86</f>
        <v>0.8</v>
      </c>
      <c r="K87" s="80">
        <f t="shared" si="6"/>
        <v>5.8</v>
      </c>
      <c r="L87" s="81">
        <f>[2]Vulnerability!E86</f>
        <v>0.6</v>
      </c>
      <c r="M87" s="82">
        <f>[2]Vulnerability!H86</f>
        <v>1.6</v>
      </c>
      <c r="N87" s="82">
        <f>[2]Vulnerability!M86</f>
        <v>0</v>
      </c>
      <c r="O87" s="79">
        <f>[2]Vulnerability!N86</f>
        <v>0.7</v>
      </c>
      <c r="P87" s="82">
        <f>[2]Vulnerability!S86</f>
        <v>0.5</v>
      </c>
      <c r="Q87" s="83">
        <f>[2]Vulnerability!W86</f>
        <v>0.3</v>
      </c>
      <c r="R87" s="83">
        <f>[2]Vulnerability!Z86</f>
        <v>0.5</v>
      </c>
      <c r="S87" s="83">
        <f>[2]Vulnerability!AC86</f>
        <v>1.4</v>
      </c>
      <c r="T87" s="83">
        <f>[2]Vulnerability!AI86</f>
        <v>2.2000000000000002</v>
      </c>
      <c r="U87" s="82">
        <f>[2]Vulnerability!AJ86</f>
        <v>1.1000000000000001</v>
      </c>
      <c r="V87" s="79">
        <f>[2]Vulnerability!AK86</f>
        <v>0.8</v>
      </c>
      <c r="W87" s="80">
        <f t="shared" si="7"/>
        <v>0.8</v>
      </c>
      <c r="X87" s="88">
        <f>'[2]Lack of Coping Capacity'!D86</f>
        <v>1.9</v>
      </c>
      <c r="Y87" s="85">
        <f>'[2]Lack of Coping Capacity'!G86</f>
        <v>2.2999999999999998</v>
      </c>
      <c r="Z87" s="79">
        <f>'[2]Lack of Coping Capacity'!H86</f>
        <v>2.1</v>
      </c>
      <c r="AA87" s="85">
        <f>'[2]Lack of Coping Capacity'!M86</f>
        <v>1.4</v>
      </c>
      <c r="AB87" s="85">
        <f>'[2]Lack of Coping Capacity'!R86</f>
        <v>0</v>
      </c>
      <c r="AC87" s="85">
        <f>'[2]Lack of Coping Capacity'!W86</f>
        <v>1.3</v>
      </c>
      <c r="AD87" s="79">
        <f>'[2]Lack of Coping Capacity'!X86</f>
        <v>0.9</v>
      </c>
      <c r="AE87" s="80">
        <f t="shared" si="8"/>
        <v>1.5</v>
      </c>
      <c r="AF87" s="86">
        <f t="shared" si="9"/>
        <v>1.9</v>
      </c>
      <c r="AG87" s="106" t="str">
        <f t="shared" si="10"/>
        <v>Very Low</v>
      </c>
    </row>
    <row r="88" spans="1:33" x14ac:dyDescent="0.25">
      <c r="A88" s="76" t="str">
        <f>'[2]Indicator Data'!B90</f>
        <v>JOR</v>
      </c>
      <c r="B88" s="87">
        <f>'[2]Hazard &amp; Exposure'!AO87</f>
        <v>6.6</v>
      </c>
      <c r="C88" s="78">
        <f>'[2]Hazard &amp; Exposure'!AP87</f>
        <v>2.6</v>
      </c>
      <c r="D88" s="78">
        <f>'[2]Hazard &amp; Exposure'!AQ87</f>
        <v>0</v>
      </c>
      <c r="E88" s="78">
        <f>'[2]Hazard &amp; Exposure'!AR87</f>
        <v>0</v>
      </c>
      <c r="F88" s="78">
        <f>'[2]Hazard &amp; Exposure'!AU87</f>
        <v>6.8</v>
      </c>
      <c r="G88" s="79">
        <f>'[2]Hazard &amp; Exposure'!AV87</f>
        <v>3.8</v>
      </c>
      <c r="H88" s="78">
        <f>'[2]Hazard &amp; Exposure'!AY87</f>
        <v>4</v>
      </c>
      <c r="I88" s="78">
        <f>'[2]Hazard &amp; Exposure'!BB87</f>
        <v>0</v>
      </c>
      <c r="J88" s="79">
        <f>'[2]Hazard &amp; Exposure'!BC87</f>
        <v>2.8</v>
      </c>
      <c r="K88" s="80">
        <f t="shared" si="6"/>
        <v>3.3</v>
      </c>
      <c r="L88" s="81">
        <f>[2]Vulnerability!E87</f>
        <v>2.8</v>
      </c>
      <c r="M88" s="82">
        <f>[2]Vulnerability!H87</f>
        <v>4.2</v>
      </c>
      <c r="N88" s="82">
        <f>[2]Vulnerability!M87</f>
        <v>7.5</v>
      </c>
      <c r="O88" s="79">
        <f>[2]Vulnerability!N87</f>
        <v>4.3</v>
      </c>
      <c r="P88" s="82">
        <f>[2]Vulnerability!S87</f>
        <v>10</v>
      </c>
      <c r="Q88" s="83">
        <f>[2]Vulnerability!W87</f>
        <v>0.2</v>
      </c>
      <c r="R88" s="83">
        <f>[2]Vulnerability!Z87</f>
        <v>1</v>
      </c>
      <c r="S88" s="83">
        <f>[2]Vulnerability!AC87</f>
        <v>0</v>
      </c>
      <c r="T88" s="83">
        <f>[2]Vulnerability!AI87</f>
        <v>2</v>
      </c>
      <c r="U88" s="82">
        <f>[2]Vulnerability!AJ87</f>
        <v>0.8</v>
      </c>
      <c r="V88" s="79">
        <f>[2]Vulnerability!AK87</f>
        <v>7.7</v>
      </c>
      <c r="W88" s="80">
        <f t="shared" si="7"/>
        <v>6.3</v>
      </c>
      <c r="X88" s="88">
        <f>'[2]Lack of Coping Capacity'!D87</f>
        <v>6.1</v>
      </c>
      <c r="Y88" s="85">
        <f>'[2]Lack of Coping Capacity'!G87</f>
        <v>5</v>
      </c>
      <c r="Z88" s="79">
        <f>'[2]Lack of Coping Capacity'!H87</f>
        <v>5.6</v>
      </c>
      <c r="AA88" s="85">
        <f>'[2]Lack of Coping Capacity'!M87</f>
        <v>1.1000000000000001</v>
      </c>
      <c r="AB88" s="85">
        <f>'[2]Lack of Coping Capacity'!R87</f>
        <v>2.5</v>
      </c>
      <c r="AC88" s="85">
        <f>'[2]Lack of Coping Capacity'!W87</f>
        <v>3.5</v>
      </c>
      <c r="AD88" s="79">
        <f>'[2]Lack of Coping Capacity'!X87</f>
        <v>2.4</v>
      </c>
      <c r="AE88" s="80">
        <f t="shared" si="8"/>
        <v>4.2</v>
      </c>
      <c r="AF88" s="86">
        <f t="shared" si="9"/>
        <v>4.4000000000000004</v>
      </c>
      <c r="AG88" s="106" t="str">
        <f t="shared" si="10"/>
        <v>Medium</v>
      </c>
    </row>
    <row r="89" spans="1:33" x14ac:dyDescent="0.25">
      <c r="A89" s="76" t="str">
        <f>'[2]Indicator Data'!B91</f>
        <v>KAZ</v>
      </c>
      <c r="B89" s="87">
        <f>'[2]Hazard &amp; Exposure'!AO88</f>
        <v>7.5</v>
      </c>
      <c r="C89" s="78">
        <f>'[2]Hazard &amp; Exposure'!AP88</f>
        <v>6</v>
      </c>
      <c r="D89" s="78">
        <f>'[2]Hazard &amp; Exposure'!AQ88</f>
        <v>0</v>
      </c>
      <c r="E89" s="78">
        <f>'[2]Hazard &amp; Exposure'!AR88</f>
        <v>0</v>
      </c>
      <c r="F89" s="78">
        <f>'[2]Hazard &amp; Exposure'!AU88</f>
        <v>5</v>
      </c>
      <c r="G89" s="79">
        <f>'[2]Hazard &amp; Exposure'!AV88</f>
        <v>4.4000000000000004</v>
      </c>
      <c r="H89" s="78">
        <f>'[2]Hazard &amp; Exposure'!AY88</f>
        <v>0.6</v>
      </c>
      <c r="I89" s="78">
        <f>'[2]Hazard &amp; Exposure'!BB88</f>
        <v>0</v>
      </c>
      <c r="J89" s="79">
        <f>'[2]Hazard &amp; Exposure'!BC88</f>
        <v>0.4</v>
      </c>
      <c r="K89" s="80">
        <f t="shared" si="6"/>
        <v>2.6</v>
      </c>
      <c r="L89" s="81">
        <f>[2]Vulnerability!E88</f>
        <v>1.6</v>
      </c>
      <c r="M89" s="82">
        <f>[2]Vulnerability!H88</f>
        <v>1.5</v>
      </c>
      <c r="N89" s="82">
        <f>[2]Vulnerability!M88</f>
        <v>0</v>
      </c>
      <c r="O89" s="79">
        <f>[2]Vulnerability!N88</f>
        <v>1.2</v>
      </c>
      <c r="P89" s="82">
        <f>[2]Vulnerability!S88</f>
        <v>0</v>
      </c>
      <c r="Q89" s="83">
        <f>[2]Vulnerability!W88</f>
        <v>0.8</v>
      </c>
      <c r="R89" s="83">
        <f>[2]Vulnerability!Z88</f>
        <v>0.8</v>
      </c>
      <c r="S89" s="83">
        <f>[2]Vulnerability!AC88</f>
        <v>0</v>
      </c>
      <c r="T89" s="83">
        <f>[2]Vulnerability!AI88</f>
        <v>0.9</v>
      </c>
      <c r="U89" s="82">
        <f>[2]Vulnerability!AJ88</f>
        <v>0.6</v>
      </c>
      <c r="V89" s="79">
        <f>[2]Vulnerability!AK88</f>
        <v>0.3</v>
      </c>
      <c r="W89" s="80">
        <f t="shared" si="7"/>
        <v>0.8</v>
      </c>
      <c r="X89" s="88">
        <f>'[2]Lack of Coping Capacity'!D88</f>
        <v>3.8</v>
      </c>
      <c r="Y89" s="85">
        <f>'[2]Lack of Coping Capacity'!G88</f>
        <v>6</v>
      </c>
      <c r="Z89" s="79">
        <f>'[2]Lack of Coping Capacity'!H88</f>
        <v>4.9000000000000004</v>
      </c>
      <c r="AA89" s="85">
        <f>'[2]Lack of Coping Capacity'!M88</f>
        <v>1.3</v>
      </c>
      <c r="AB89" s="85">
        <f>'[2]Lack of Coping Capacity'!R88</f>
        <v>3.7</v>
      </c>
      <c r="AC89" s="85">
        <f>'[2]Lack of Coping Capacity'!W88</f>
        <v>2.1</v>
      </c>
      <c r="AD89" s="79">
        <f>'[2]Lack of Coping Capacity'!X88</f>
        <v>2.4</v>
      </c>
      <c r="AE89" s="80">
        <f t="shared" si="8"/>
        <v>3.8</v>
      </c>
      <c r="AF89" s="86">
        <f t="shared" si="9"/>
        <v>2</v>
      </c>
      <c r="AG89" s="106" t="str">
        <f t="shared" si="10"/>
        <v>Low</v>
      </c>
    </row>
    <row r="90" spans="1:33" x14ac:dyDescent="0.25">
      <c r="A90" s="76" t="str">
        <f>'[2]Indicator Data'!B92</f>
        <v>KEN</v>
      </c>
      <c r="B90" s="87">
        <f>'[2]Hazard &amp; Exposure'!AO89</f>
        <v>4.2</v>
      </c>
      <c r="C90" s="78">
        <f>'[2]Hazard &amp; Exposure'!AP89</f>
        <v>5.6</v>
      </c>
      <c r="D90" s="78">
        <f>'[2]Hazard &amp; Exposure'!AQ89</f>
        <v>6</v>
      </c>
      <c r="E90" s="78">
        <f>'[2]Hazard &amp; Exposure'!AR89</f>
        <v>0</v>
      </c>
      <c r="F90" s="78">
        <f>'[2]Hazard &amp; Exposure'!AU89</f>
        <v>7</v>
      </c>
      <c r="G90" s="79">
        <f>'[2]Hazard &amp; Exposure'!AV89</f>
        <v>4.9000000000000004</v>
      </c>
      <c r="H90" s="78">
        <f>'[2]Hazard &amp; Exposure'!AY89</f>
        <v>9.3000000000000007</v>
      </c>
      <c r="I90" s="78">
        <f>'[2]Hazard &amp; Exposure'!BB89</f>
        <v>0</v>
      </c>
      <c r="J90" s="79">
        <f>'[2]Hazard &amp; Exposure'!BC89</f>
        <v>6.5</v>
      </c>
      <c r="K90" s="80">
        <f t="shared" si="6"/>
        <v>5.8</v>
      </c>
      <c r="L90" s="81">
        <f>[2]Vulnerability!E89</f>
        <v>7.1</v>
      </c>
      <c r="M90" s="82">
        <f>[2]Vulnerability!H89</f>
        <v>6.6</v>
      </c>
      <c r="N90" s="82">
        <f>[2]Vulnerability!M89</f>
        <v>1.8</v>
      </c>
      <c r="O90" s="79">
        <f>[2]Vulnerability!N89</f>
        <v>5.7</v>
      </c>
      <c r="P90" s="82">
        <f>[2]Vulnerability!S89</f>
        <v>7.6</v>
      </c>
      <c r="Q90" s="83">
        <f>[2]Vulnerability!W89</f>
        <v>6.7</v>
      </c>
      <c r="R90" s="83">
        <f>[2]Vulnerability!Z89</f>
        <v>3</v>
      </c>
      <c r="S90" s="83">
        <f>[2]Vulnerability!AC89</f>
        <v>1.1000000000000001</v>
      </c>
      <c r="T90" s="83">
        <f>[2]Vulnerability!AI89</f>
        <v>5.2</v>
      </c>
      <c r="U90" s="82">
        <f>[2]Vulnerability!AJ89</f>
        <v>4.3</v>
      </c>
      <c r="V90" s="79">
        <f>[2]Vulnerability!AK89</f>
        <v>6.2</v>
      </c>
      <c r="W90" s="80">
        <f t="shared" si="7"/>
        <v>6</v>
      </c>
      <c r="X90" s="88">
        <f>'[2]Lack of Coping Capacity'!D89</f>
        <v>3.9</v>
      </c>
      <c r="Y90" s="85">
        <f>'[2]Lack of Coping Capacity'!G89</f>
        <v>6.5</v>
      </c>
      <c r="Z90" s="79">
        <f>'[2]Lack of Coping Capacity'!H89</f>
        <v>5.2</v>
      </c>
      <c r="AA90" s="85">
        <f>'[2]Lack of Coping Capacity'!M89</f>
        <v>5.6</v>
      </c>
      <c r="AB90" s="85">
        <f>'[2]Lack of Coping Capacity'!R89</f>
        <v>8.1</v>
      </c>
      <c r="AC90" s="85">
        <f>'[2]Lack of Coping Capacity'!W89</f>
        <v>6.9</v>
      </c>
      <c r="AD90" s="79">
        <f>'[2]Lack of Coping Capacity'!X89</f>
        <v>6.9</v>
      </c>
      <c r="AE90" s="80">
        <f t="shared" si="8"/>
        <v>6.1</v>
      </c>
      <c r="AF90" s="86">
        <f t="shared" si="9"/>
        <v>6</v>
      </c>
      <c r="AG90" s="106" t="str">
        <f t="shared" si="10"/>
        <v>High</v>
      </c>
    </row>
    <row r="91" spans="1:33" x14ac:dyDescent="0.25">
      <c r="A91" s="76" t="str">
        <f>'[2]Indicator Data'!B93</f>
        <v>KIR</v>
      </c>
      <c r="B91" s="87">
        <f>'[2]Hazard &amp; Exposure'!AO90</f>
        <v>0.1</v>
      </c>
      <c r="C91" s="78">
        <f>'[2]Hazard &amp; Exposure'!AP90</f>
        <v>0.1</v>
      </c>
      <c r="D91" s="78">
        <f>'[2]Hazard &amp; Exposure'!AQ90</f>
        <v>8.6999999999999993</v>
      </c>
      <c r="E91" s="78">
        <f>'[2]Hazard &amp; Exposure'!AR90</f>
        <v>0</v>
      </c>
      <c r="F91" s="78">
        <f>'[2]Hazard &amp; Exposure'!AU90</f>
        <v>4</v>
      </c>
      <c r="G91" s="79">
        <f>'[2]Hazard &amp; Exposure'!AV90</f>
        <v>3.7</v>
      </c>
      <c r="H91" s="78">
        <f>'[2]Hazard &amp; Exposure'!AY90</f>
        <v>0</v>
      </c>
      <c r="I91" s="78">
        <f>'[2]Hazard &amp; Exposure'!BB90</f>
        <v>0</v>
      </c>
      <c r="J91" s="79">
        <f>'[2]Hazard &amp; Exposure'!BC90</f>
        <v>0</v>
      </c>
      <c r="K91" s="80">
        <f t="shared" si="6"/>
        <v>2</v>
      </c>
      <c r="L91" s="81">
        <f>[2]Vulnerability!E90</f>
        <v>5.2</v>
      </c>
      <c r="M91" s="82">
        <f>[2]Vulnerability!H90</f>
        <v>3.2</v>
      </c>
      <c r="N91" s="82">
        <f>[2]Vulnerability!M90</f>
        <v>10</v>
      </c>
      <c r="O91" s="79">
        <f>[2]Vulnerability!N90</f>
        <v>5.9</v>
      </c>
      <c r="P91" s="82">
        <f>[2]Vulnerability!S90</f>
        <v>0</v>
      </c>
      <c r="Q91" s="83">
        <f>[2]Vulnerability!W90</f>
        <v>7.5</v>
      </c>
      <c r="R91" s="83">
        <f>[2]Vulnerability!Z90</f>
        <v>3.8</v>
      </c>
      <c r="S91" s="83">
        <f>[2]Vulnerability!AC90</f>
        <v>0</v>
      </c>
      <c r="T91" s="83">
        <f>[2]Vulnerability!AI90</f>
        <v>0.8</v>
      </c>
      <c r="U91" s="82">
        <f>[2]Vulnerability!AJ90</f>
        <v>3.7</v>
      </c>
      <c r="V91" s="79">
        <f>[2]Vulnerability!AK90</f>
        <v>2</v>
      </c>
      <c r="W91" s="80">
        <f t="shared" si="7"/>
        <v>4.2</v>
      </c>
      <c r="X91" s="88" t="str">
        <f>'[2]Lack of Coping Capacity'!D90</f>
        <v>x</v>
      </c>
      <c r="Y91" s="85">
        <f>'[2]Lack of Coping Capacity'!G90</f>
        <v>5.5</v>
      </c>
      <c r="Z91" s="79">
        <f>'[2]Lack of Coping Capacity'!H90</f>
        <v>5.5</v>
      </c>
      <c r="AA91" s="85">
        <f>'[2]Lack of Coping Capacity'!M90</f>
        <v>5.9</v>
      </c>
      <c r="AB91" s="85">
        <f>'[2]Lack of Coping Capacity'!R90</f>
        <v>4.7</v>
      </c>
      <c r="AC91" s="85">
        <f>'[2]Lack of Coping Capacity'!W90</f>
        <v>6.1</v>
      </c>
      <c r="AD91" s="79">
        <f>'[2]Lack of Coping Capacity'!X90</f>
        <v>5.6</v>
      </c>
      <c r="AE91" s="80">
        <f t="shared" si="8"/>
        <v>5.6</v>
      </c>
      <c r="AF91" s="86">
        <f t="shared" si="9"/>
        <v>3.6</v>
      </c>
      <c r="AG91" s="106" t="str">
        <f t="shared" si="10"/>
        <v>Medium</v>
      </c>
    </row>
    <row r="92" spans="1:33" x14ac:dyDescent="0.25">
      <c r="A92" s="76" t="str">
        <f>'[2]Indicator Data'!B94</f>
        <v>PRK</v>
      </c>
      <c r="B92" s="87">
        <f>'[2]Hazard &amp; Exposure'!AO91</f>
        <v>1</v>
      </c>
      <c r="C92" s="78">
        <f>'[2]Hazard &amp; Exposure'!AP91</f>
        <v>7.4</v>
      </c>
      <c r="D92" s="78">
        <f>'[2]Hazard &amp; Exposure'!AQ91</f>
        <v>4.5999999999999996</v>
      </c>
      <c r="E92" s="78">
        <f>'[2]Hazard &amp; Exposure'!AR91</f>
        <v>6.5</v>
      </c>
      <c r="F92" s="78">
        <f>'[2]Hazard &amp; Exposure'!AU91</f>
        <v>2.9</v>
      </c>
      <c r="G92" s="79">
        <f>'[2]Hazard &amp; Exposure'!AV91</f>
        <v>4.9000000000000004</v>
      </c>
      <c r="H92" s="78">
        <f>'[2]Hazard &amp; Exposure'!AY91</f>
        <v>6.4</v>
      </c>
      <c r="I92" s="78">
        <f>'[2]Hazard &amp; Exposure'!BB91</f>
        <v>0</v>
      </c>
      <c r="J92" s="79">
        <f>'[2]Hazard &amp; Exposure'!BC91</f>
        <v>4.5</v>
      </c>
      <c r="K92" s="80">
        <f t="shared" si="6"/>
        <v>4.7</v>
      </c>
      <c r="L92" s="81">
        <f>[2]Vulnerability!E91</f>
        <v>7.5</v>
      </c>
      <c r="M92" s="82">
        <f>[2]Vulnerability!H91</f>
        <v>6.1</v>
      </c>
      <c r="N92" s="82">
        <f>[2]Vulnerability!M91</f>
        <v>0.1</v>
      </c>
      <c r="O92" s="79">
        <f>[2]Vulnerability!N91</f>
        <v>5.3</v>
      </c>
      <c r="P92" s="82">
        <f>[2]Vulnerability!S91</f>
        <v>0</v>
      </c>
      <c r="Q92" s="83">
        <f>[2]Vulnerability!W91</f>
        <v>4.7</v>
      </c>
      <c r="R92" s="83">
        <f>[2]Vulnerability!Z91</f>
        <v>2.5</v>
      </c>
      <c r="S92" s="83">
        <f>[2]Vulnerability!AC91</f>
        <v>3.2</v>
      </c>
      <c r="T92" s="83">
        <f>[2]Vulnerability!AI91</f>
        <v>9.1999999999999993</v>
      </c>
      <c r="U92" s="82">
        <f>[2]Vulnerability!AJ91</f>
        <v>5.7</v>
      </c>
      <c r="V92" s="79">
        <f>[2]Vulnerability!AK91</f>
        <v>3.4</v>
      </c>
      <c r="W92" s="80">
        <f t="shared" si="7"/>
        <v>4.4000000000000004</v>
      </c>
      <c r="X92" s="88" t="str">
        <f>'[2]Lack of Coping Capacity'!D91</f>
        <v>x</v>
      </c>
      <c r="Y92" s="85">
        <f>'[2]Lack of Coping Capacity'!G91</f>
        <v>8.5</v>
      </c>
      <c r="Z92" s="79">
        <f>'[2]Lack of Coping Capacity'!H91</f>
        <v>8.5</v>
      </c>
      <c r="AA92" s="85">
        <f>'[2]Lack of Coping Capacity'!M91</f>
        <v>5.2</v>
      </c>
      <c r="AB92" s="85">
        <f>'[2]Lack of Coping Capacity'!R91</f>
        <v>3.1</v>
      </c>
      <c r="AC92" s="85">
        <f>'[2]Lack of Coping Capacity'!W91</f>
        <v>0.5</v>
      </c>
      <c r="AD92" s="79">
        <f>'[2]Lack of Coping Capacity'!X91</f>
        <v>2.9</v>
      </c>
      <c r="AE92" s="80">
        <f t="shared" si="8"/>
        <v>6.5</v>
      </c>
      <c r="AF92" s="86">
        <f t="shared" si="9"/>
        <v>5.0999999999999996</v>
      </c>
      <c r="AG92" s="106" t="str">
        <f t="shared" si="10"/>
        <v>High</v>
      </c>
    </row>
    <row r="93" spans="1:33" x14ac:dyDescent="0.25">
      <c r="A93" s="76" t="str">
        <f>'[2]Indicator Data'!B95</f>
        <v>KOR</v>
      </c>
      <c r="B93" s="87">
        <f>'[2]Hazard &amp; Exposure'!AO92</f>
        <v>0.1</v>
      </c>
      <c r="C93" s="78">
        <f>'[2]Hazard &amp; Exposure'!AP92</f>
        <v>4.7</v>
      </c>
      <c r="D93" s="78">
        <f>'[2]Hazard &amp; Exposure'!AQ92</f>
        <v>7.6</v>
      </c>
      <c r="E93" s="78">
        <f>'[2]Hazard &amp; Exposure'!AR92</f>
        <v>8.5</v>
      </c>
      <c r="F93" s="78">
        <f>'[2]Hazard &amp; Exposure'!AU92</f>
        <v>0.3</v>
      </c>
      <c r="G93" s="79">
        <f>'[2]Hazard &amp; Exposure'!AV92</f>
        <v>5.2</v>
      </c>
      <c r="H93" s="78">
        <f>'[2]Hazard &amp; Exposure'!AY92</f>
        <v>2.4</v>
      </c>
      <c r="I93" s="78">
        <f>'[2]Hazard &amp; Exposure'!BB92</f>
        <v>0</v>
      </c>
      <c r="J93" s="79">
        <f>'[2]Hazard &amp; Exposure'!BC92</f>
        <v>1.7</v>
      </c>
      <c r="K93" s="80">
        <f t="shared" si="6"/>
        <v>3.7</v>
      </c>
      <c r="L93" s="81">
        <f>[2]Vulnerability!E92</f>
        <v>0.7</v>
      </c>
      <c r="M93" s="82">
        <f>[2]Vulnerability!H92</f>
        <v>0.8</v>
      </c>
      <c r="N93" s="82">
        <f>[2]Vulnerability!M92</f>
        <v>0</v>
      </c>
      <c r="O93" s="79">
        <f>[2]Vulnerability!N92</f>
        <v>0.6</v>
      </c>
      <c r="P93" s="82">
        <f>[2]Vulnerability!S92</f>
        <v>0.7</v>
      </c>
      <c r="Q93" s="83">
        <f>[2]Vulnerability!W92</f>
        <v>0.7</v>
      </c>
      <c r="R93" s="83">
        <f>[2]Vulnerability!Z92</f>
        <v>0.2</v>
      </c>
      <c r="S93" s="83">
        <f>[2]Vulnerability!AC92</f>
        <v>0</v>
      </c>
      <c r="T93" s="83">
        <f>[2]Vulnerability!AI92</f>
        <v>1.2</v>
      </c>
      <c r="U93" s="82">
        <f>[2]Vulnerability!AJ92</f>
        <v>0.5</v>
      </c>
      <c r="V93" s="79">
        <f>[2]Vulnerability!AK92</f>
        <v>0.6</v>
      </c>
      <c r="W93" s="80">
        <f t="shared" si="7"/>
        <v>0.6</v>
      </c>
      <c r="X93" s="88">
        <f>'[2]Lack of Coping Capacity'!D92</f>
        <v>1.5</v>
      </c>
      <c r="Y93" s="85">
        <f>'[2]Lack of Coping Capacity'!G92</f>
        <v>3.6</v>
      </c>
      <c r="Z93" s="79">
        <f>'[2]Lack of Coping Capacity'!H92</f>
        <v>2.6</v>
      </c>
      <c r="AA93" s="85">
        <f>'[2]Lack of Coping Capacity'!M92</f>
        <v>1.3</v>
      </c>
      <c r="AB93" s="85">
        <f>'[2]Lack of Coping Capacity'!R92</f>
        <v>0.2</v>
      </c>
      <c r="AC93" s="85">
        <f>'[2]Lack of Coping Capacity'!W92</f>
        <v>1.5</v>
      </c>
      <c r="AD93" s="79">
        <f>'[2]Lack of Coping Capacity'!X92</f>
        <v>1</v>
      </c>
      <c r="AE93" s="80">
        <f t="shared" si="8"/>
        <v>1.8</v>
      </c>
      <c r="AF93" s="86">
        <f t="shared" si="9"/>
        <v>1.6</v>
      </c>
      <c r="AG93" s="106" t="str">
        <f t="shared" si="10"/>
        <v>Very Low</v>
      </c>
    </row>
    <row r="94" spans="1:33" x14ac:dyDescent="0.25">
      <c r="A94" s="76" t="str">
        <f>'[2]Indicator Data'!B96</f>
        <v>KWT</v>
      </c>
      <c r="B94" s="87">
        <f>'[2]Hazard &amp; Exposure'!AO93</f>
        <v>5.6</v>
      </c>
      <c r="C94" s="78">
        <f>'[2]Hazard &amp; Exposure'!AP93</f>
        <v>1.3</v>
      </c>
      <c r="D94" s="78">
        <f>'[2]Hazard &amp; Exposure'!AQ93</f>
        <v>0</v>
      </c>
      <c r="E94" s="78">
        <f>'[2]Hazard &amp; Exposure'!AR93</f>
        <v>0</v>
      </c>
      <c r="F94" s="78">
        <f>'[2]Hazard &amp; Exposure'!AU93</f>
        <v>3.1</v>
      </c>
      <c r="G94" s="79">
        <f>'[2]Hazard &amp; Exposure'!AV93</f>
        <v>2.2999999999999998</v>
      </c>
      <c r="H94" s="78">
        <f>'[2]Hazard &amp; Exposure'!AY93</f>
        <v>0.6</v>
      </c>
      <c r="I94" s="78">
        <f>'[2]Hazard &amp; Exposure'!BB93</f>
        <v>0</v>
      </c>
      <c r="J94" s="79">
        <f>'[2]Hazard &amp; Exposure'!BC93</f>
        <v>0.4</v>
      </c>
      <c r="K94" s="80">
        <f t="shared" si="6"/>
        <v>1.4</v>
      </c>
      <c r="L94" s="81">
        <f>[2]Vulnerability!E93</f>
        <v>2.2999999999999998</v>
      </c>
      <c r="M94" s="82">
        <f>[2]Vulnerability!H93</f>
        <v>3.6</v>
      </c>
      <c r="N94" s="82">
        <f>[2]Vulnerability!M93</f>
        <v>0</v>
      </c>
      <c r="O94" s="79">
        <f>[2]Vulnerability!N93</f>
        <v>2.1</v>
      </c>
      <c r="P94" s="82">
        <f>[2]Vulnerability!S93</f>
        <v>1</v>
      </c>
      <c r="Q94" s="83">
        <f>[2]Vulnerability!W93</f>
        <v>0.4</v>
      </c>
      <c r="R94" s="83">
        <f>[2]Vulnerability!Z93</f>
        <v>0.7</v>
      </c>
      <c r="S94" s="83">
        <f>[2]Vulnerability!AC93</f>
        <v>0</v>
      </c>
      <c r="T94" s="83">
        <f>[2]Vulnerability!AI93</f>
        <v>1</v>
      </c>
      <c r="U94" s="82">
        <f>[2]Vulnerability!AJ93</f>
        <v>0.5</v>
      </c>
      <c r="V94" s="79">
        <f>[2]Vulnerability!AK93</f>
        <v>0.8</v>
      </c>
      <c r="W94" s="80">
        <f t="shared" si="7"/>
        <v>1.5</v>
      </c>
      <c r="X94" s="88" t="str">
        <f>'[2]Lack of Coping Capacity'!D93</f>
        <v>x</v>
      </c>
      <c r="Y94" s="85">
        <f>'[2]Lack of Coping Capacity'!G93</f>
        <v>5.6</v>
      </c>
      <c r="Z94" s="79">
        <f>'[2]Lack of Coping Capacity'!H93</f>
        <v>5.6</v>
      </c>
      <c r="AA94" s="85">
        <f>'[2]Lack of Coping Capacity'!M93</f>
        <v>1.5</v>
      </c>
      <c r="AB94" s="85">
        <f>'[2]Lack of Coping Capacity'!R93</f>
        <v>1.7</v>
      </c>
      <c r="AC94" s="85">
        <f>'[2]Lack of Coping Capacity'!W93</f>
        <v>0.8</v>
      </c>
      <c r="AD94" s="79">
        <f>'[2]Lack of Coping Capacity'!X93</f>
        <v>1.3</v>
      </c>
      <c r="AE94" s="80">
        <f t="shared" si="8"/>
        <v>3.8</v>
      </c>
      <c r="AF94" s="86">
        <f t="shared" si="9"/>
        <v>2</v>
      </c>
      <c r="AG94" s="106" t="str">
        <f t="shared" si="10"/>
        <v>Low</v>
      </c>
    </row>
    <row r="95" spans="1:33" x14ac:dyDescent="0.25">
      <c r="A95" s="76" t="str">
        <f>'[2]Indicator Data'!B97</f>
        <v>KGZ</v>
      </c>
      <c r="B95" s="87">
        <f>'[2]Hazard &amp; Exposure'!AO94</f>
        <v>9.6999999999999993</v>
      </c>
      <c r="C95" s="78">
        <f>'[2]Hazard &amp; Exposure'!AP94</f>
        <v>5.6</v>
      </c>
      <c r="D95" s="78">
        <f>'[2]Hazard &amp; Exposure'!AQ94</f>
        <v>0</v>
      </c>
      <c r="E95" s="78">
        <f>'[2]Hazard &amp; Exposure'!AR94</f>
        <v>0</v>
      </c>
      <c r="F95" s="78">
        <f>'[2]Hazard &amp; Exposure'!AU94</f>
        <v>6.7</v>
      </c>
      <c r="G95" s="79">
        <f>'[2]Hazard &amp; Exposure'!AV94</f>
        <v>5.8</v>
      </c>
      <c r="H95" s="78">
        <f>'[2]Hazard &amp; Exposure'!AY94</f>
        <v>6.7</v>
      </c>
      <c r="I95" s="78">
        <f>'[2]Hazard &amp; Exposure'!BB94</f>
        <v>0</v>
      </c>
      <c r="J95" s="79">
        <f>'[2]Hazard &amp; Exposure'!BC94</f>
        <v>4.7</v>
      </c>
      <c r="K95" s="80">
        <f t="shared" si="6"/>
        <v>5.3</v>
      </c>
      <c r="L95" s="81">
        <f>[2]Vulnerability!E94</f>
        <v>3.8</v>
      </c>
      <c r="M95" s="82">
        <f>[2]Vulnerability!H94</f>
        <v>2.8</v>
      </c>
      <c r="N95" s="82">
        <f>[2]Vulnerability!M94</f>
        <v>2.6</v>
      </c>
      <c r="O95" s="79">
        <f>[2]Vulnerability!N94</f>
        <v>3.3</v>
      </c>
      <c r="P95" s="82">
        <f>[2]Vulnerability!S94</f>
        <v>0.8</v>
      </c>
      <c r="Q95" s="83">
        <f>[2]Vulnerability!W94</f>
        <v>1</v>
      </c>
      <c r="R95" s="83">
        <f>[2]Vulnerability!Z94</f>
        <v>1.1000000000000001</v>
      </c>
      <c r="S95" s="83">
        <f>[2]Vulnerability!AC94</f>
        <v>0</v>
      </c>
      <c r="T95" s="83">
        <f>[2]Vulnerability!AI94</f>
        <v>2.2999999999999998</v>
      </c>
      <c r="U95" s="82">
        <f>[2]Vulnerability!AJ94</f>
        <v>1.1000000000000001</v>
      </c>
      <c r="V95" s="79">
        <f>[2]Vulnerability!AK94</f>
        <v>1</v>
      </c>
      <c r="W95" s="80">
        <f t="shared" si="7"/>
        <v>2.2000000000000002</v>
      </c>
      <c r="X95" s="88">
        <f>'[2]Lack of Coping Capacity'!D94</f>
        <v>3.7</v>
      </c>
      <c r="Y95" s="85">
        <f>'[2]Lack of Coping Capacity'!G94</f>
        <v>6.8</v>
      </c>
      <c r="Z95" s="79">
        <f>'[2]Lack of Coping Capacity'!H94</f>
        <v>5.3</v>
      </c>
      <c r="AA95" s="85">
        <f>'[2]Lack of Coping Capacity'!M94</f>
        <v>2.6</v>
      </c>
      <c r="AB95" s="85">
        <f>'[2]Lack of Coping Capacity'!R94</f>
        <v>3.6</v>
      </c>
      <c r="AC95" s="85">
        <f>'[2]Lack of Coping Capacity'!W94</f>
        <v>4</v>
      </c>
      <c r="AD95" s="79">
        <f>'[2]Lack of Coping Capacity'!X94</f>
        <v>3.4</v>
      </c>
      <c r="AE95" s="80">
        <f t="shared" si="8"/>
        <v>4.4000000000000004</v>
      </c>
      <c r="AF95" s="86">
        <f t="shared" si="9"/>
        <v>3.7</v>
      </c>
      <c r="AG95" s="106" t="str">
        <f t="shared" si="10"/>
        <v>Medium</v>
      </c>
    </row>
    <row r="96" spans="1:33" x14ac:dyDescent="0.25">
      <c r="A96" s="76" t="str">
        <f>'[2]Indicator Data'!B98</f>
        <v>LAO</v>
      </c>
      <c r="B96" s="87">
        <f>'[2]Hazard &amp; Exposure'!AO95</f>
        <v>4</v>
      </c>
      <c r="C96" s="78">
        <f>'[2]Hazard &amp; Exposure'!AP95</f>
        <v>9.1</v>
      </c>
      <c r="D96" s="78">
        <f>'[2]Hazard &amp; Exposure'!AQ95</f>
        <v>0</v>
      </c>
      <c r="E96" s="78">
        <f>'[2]Hazard &amp; Exposure'!AR95</f>
        <v>3.5</v>
      </c>
      <c r="F96" s="78">
        <f>'[2]Hazard &amp; Exposure'!AU95</f>
        <v>2.5</v>
      </c>
      <c r="G96" s="79">
        <f>'[2]Hazard &amp; Exposure'!AV95</f>
        <v>4.8</v>
      </c>
      <c r="H96" s="78">
        <f>'[2]Hazard &amp; Exposure'!AY95</f>
        <v>3.8</v>
      </c>
      <c r="I96" s="78">
        <f>'[2]Hazard &amp; Exposure'!BB95</f>
        <v>0</v>
      </c>
      <c r="J96" s="79">
        <f>'[2]Hazard &amp; Exposure'!BC95</f>
        <v>2.7</v>
      </c>
      <c r="K96" s="80">
        <f t="shared" si="6"/>
        <v>3.8</v>
      </c>
      <c r="L96" s="81">
        <f>[2]Vulnerability!E95</f>
        <v>7.2</v>
      </c>
      <c r="M96" s="82">
        <f>[2]Vulnerability!H95</f>
        <v>4.7</v>
      </c>
      <c r="N96" s="82">
        <f>[2]Vulnerability!M95</f>
        <v>1.8</v>
      </c>
      <c r="O96" s="79">
        <f>[2]Vulnerability!N95</f>
        <v>5.2</v>
      </c>
      <c r="P96" s="82">
        <f>[2]Vulnerability!S95</f>
        <v>0</v>
      </c>
      <c r="Q96" s="83">
        <f>[2]Vulnerability!W95</f>
        <v>1.5</v>
      </c>
      <c r="R96" s="83">
        <f>[2]Vulnerability!Z95</f>
        <v>5.4</v>
      </c>
      <c r="S96" s="83">
        <f>[2]Vulnerability!AC95</f>
        <v>10</v>
      </c>
      <c r="T96" s="83">
        <f>[2]Vulnerability!AI95</f>
        <v>5.7</v>
      </c>
      <c r="U96" s="82">
        <f>[2]Vulnerability!AJ95</f>
        <v>6.8</v>
      </c>
      <c r="V96" s="79">
        <f>[2]Vulnerability!AK95</f>
        <v>4.2</v>
      </c>
      <c r="W96" s="80">
        <f t="shared" si="7"/>
        <v>4.7</v>
      </c>
      <c r="X96" s="88">
        <f>'[2]Lack of Coping Capacity'!D95</f>
        <v>6.1</v>
      </c>
      <c r="Y96" s="85">
        <f>'[2]Lack of Coping Capacity'!G95</f>
        <v>6.4</v>
      </c>
      <c r="Z96" s="79">
        <f>'[2]Lack of Coping Capacity'!H95</f>
        <v>6.3</v>
      </c>
      <c r="AA96" s="85">
        <f>'[2]Lack of Coping Capacity'!M95</f>
        <v>5.0999999999999996</v>
      </c>
      <c r="AB96" s="85">
        <f>'[2]Lack of Coping Capacity'!R95</f>
        <v>5.7</v>
      </c>
      <c r="AC96" s="85">
        <f>'[2]Lack of Coping Capacity'!W95</f>
        <v>6.4</v>
      </c>
      <c r="AD96" s="79">
        <f>'[2]Lack of Coping Capacity'!X95</f>
        <v>5.7</v>
      </c>
      <c r="AE96" s="80">
        <f t="shared" si="8"/>
        <v>6</v>
      </c>
      <c r="AF96" s="86">
        <f t="shared" si="9"/>
        <v>4.7</v>
      </c>
      <c r="AG96" s="106" t="str">
        <f t="shared" si="10"/>
        <v>Medium</v>
      </c>
    </row>
    <row r="97" spans="1:33" x14ac:dyDescent="0.25">
      <c r="A97" s="76" t="str">
        <f>'[2]Indicator Data'!B99</f>
        <v>LVA</v>
      </c>
      <c r="B97" s="87">
        <f>'[2]Hazard &amp; Exposure'!AO96</f>
        <v>0.1</v>
      </c>
      <c r="C97" s="78">
        <f>'[2]Hazard &amp; Exposure'!AP96</f>
        <v>6.6</v>
      </c>
      <c r="D97" s="78">
        <f>'[2]Hazard &amp; Exposure'!AQ96</f>
        <v>0</v>
      </c>
      <c r="E97" s="78">
        <f>'[2]Hazard &amp; Exposure'!AR96</f>
        <v>0</v>
      </c>
      <c r="F97" s="78">
        <f>'[2]Hazard &amp; Exposure'!AU96</f>
        <v>2</v>
      </c>
      <c r="G97" s="79">
        <f>'[2]Hazard &amp; Exposure'!AV96</f>
        <v>2.2000000000000002</v>
      </c>
      <c r="H97" s="78">
        <f>'[2]Hazard &amp; Exposure'!AY96</f>
        <v>0.1</v>
      </c>
      <c r="I97" s="78">
        <f>'[2]Hazard &amp; Exposure'!BB96</f>
        <v>0</v>
      </c>
      <c r="J97" s="79">
        <f>'[2]Hazard &amp; Exposure'!BC96</f>
        <v>0.1</v>
      </c>
      <c r="K97" s="80">
        <f t="shared" si="6"/>
        <v>1.2</v>
      </c>
      <c r="L97" s="81">
        <f>[2]Vulnerability!E96</f>
        <v>1.6</v>
      </c>
      <c r="M97" s="82">
        <f>[2]Vulnerability!H96</f>
        <v>2.6</v>
      </c>
      <c r="N97" s="82">
        <f>[2]Vulnerability!M96</f>
        <v>0</v>
      </c>
      <c r="O97" s="79">
        <f>[2]Vulnerability!N96</f>
        <v>1.5</v>
      </c>
      <c r="P97" s="82">
        <f>[2]Vulnerability!S96</f>
        <v>1.2</v>
      </c>
      <c r="Q97" s="83">
        <f>[2]Vulnerability!W96</f>
        <v>1</v>
      </c>
      <c r="R97" s="83">
        <f>[2]Vulnerability!Z96</f>
        <v>0.3</v>
      </c>
      <c r="S97" s="83">
        <f>[2]Vulnerability!AC96</f>
        <v>0</v>
      </c>
      <c r="T97" s="83">
        <f>[2]Vulnerability!AI96</f>
        <v>1.6</v>
      </c>
      <c r="U97" s="82">
        <f>[2]Vulnerability!AJ96</f>
        <v>0.7</v>
      </c>
      <c r="V97" s="79">
        <f>[2]Vulnerability!AK96</f>
        <v>1</v>
      </c>
      <c r="W97" s="80">
        <f t="shared" si="7"/>
        <v>1.3</v>
      </c>
      <c r="X97" s="88" t="str">
        <f>'[2]Lack of Coping Capacity'!D96</f>
        <v>x</v>
      </c>
      <c r="Y97" s="85">
        <f>'[2]Lack of Coping Capacity'!G96</f>
        <v>3.7</v>
      </c>
      <c r="Z97" s="79">
        <f>'[2]Lack of Coping Capacity'!H96</f>
        <v>3.7</v>
      </c>
      <c r="AA97" s="85">
        <f>'[2]Lack of Coping Capacity'!M96</f>
        <v>1.4</v>
      </c>
      <c r="AB97" s="85">
        <f>'[2]Lack of Coping Capacity'!R96</f>
        <v>0.8</v>
      </c>
      <c r="AC97" s="85">
        <f>'[2]Lack of Coping Capacity'!W96</f>
        <v>1.9</v>
      </c>
      <c r="AD97" s="79">
        <f>'[2]Lack of Coping Capacity'!X96</f>
        <v>1.4</v>
      </c>
      <c r="AE97" s="80">
        <f t="shared" si="8"/>
        <v>2.6</v>
      </c>
      <c r="AF97" s="86">
        <f t="shared" si="9"/>
        <v>1.6</v>
      </c>
      <c r="AG97" s="106" t="str">
        <f t="shared" si="10"/>
        <v>Very Low</v>
      </c>
    </row>
    <row r="98" spans="1:33" x14ac:dyDescent="0.25">
      <c r="A98" s="76" t="str">
        <f>'[2]Indicator Data'!B100</f>
        <v>LBN</v>
      </c>
      <c r="B98" s="87">
        <f>'[2]Hazard &amp; Exposure'!AO97</f>
        <v>6.5</v>
      </c>
      <c r="C98" s="78">
        <f>'[2]Hazard &amp; Exposure'!AP97</f>
        <v>1.2</v>
      </c>
      <c r="D98" s="78">
        <f>'[2]Hazard &amp; Exposure'!AQ97</f>
        <v>7.2</v>
      </c>
      <c r="E98" s="78">
        <f>'[2]Hazard &amp; Exposure'!AR97</f>
        <v>0</v>
      </c>
      <c r="F98" s="78">
        <f>'[2]Hazard &amp; Exposure'!AU97</f>
        <v>2.6</v>
      </c>
      <c r="G98" s="79">
        <f>'[2]Hazard &amp; Exposure'!AV97</f>
        <v>4.0999999999999996</v>
      </c>
      <c r="H98" s="78">
        <f>'[2]Hazard &amp; Exposure'!AY97</f>
        <v>7.7</v>
      </c>
      <c r="I98" s="78">
        <f>'[2]Hazard &amp; Exposure'!BB97</f>
        <v>0</v>
      </c>
      <c r="J98" s="79">
        <f>'[2]Hazard &amp; Exposure'!BC97</f>
        <v>5.4</v>
      </c>
      <c r="K98" s="80">
        <f t="shared" si="6"/>
        <v>4.8</v>
      </c>
      <c r="L98" s="81">
        <f>[2]Vulnerability!E97</f>
        <v>3</v>
      </c>
      <c r="M98" s="82">
        <f>[2]Vulnerability!H97</f>
        <v>5.0999999999999996</v>
      </c>
      <c r="N98" s="82">
        <f>[2]Vulnerability!M97</f>
        <v>5.8</v>
      </c>
      <c r="O98" s="79">
        <f>[2]Vulnerability!N97</f>
        <v>4.2</v>
      </c>
      <c r="P98" s="82">
        <f>[2]Vulnerability!S97</f>
        <v>10</v>
      </c>
      <c r="Q98" s="83">
        <f>[2]Vulnerability!W97</f>
        <v>0.2</v>
      </c>
      <c r="R98" s="83">
        <f>[2]Vulnerability!Z97</f>
        <v>0.6</v>
      </c>
      <c r="S98" s="83">
        <f>[2]Vulnerability!AC97</f>
        <v>0</v>
      </c>
      <c r="T98" s="83">
        <f>[2]Vulnerability!AI97</f>
        <v>1.7</v>
      </c>
      <c r="U98" s="82">
        <f>[2]Vulnerability!AJ97</f>
        <v>0.6</v>
      </c>
      <c r="V98" s="79">
        <f>[2]Vulnerability!AK97</f>
        <v>7.7</v>
      </c>
      <c r="W98" s="80">
        <f t="shared" si="7"/>
        <v>6.3</v>
      </c>
      <c r="X98" s="88">
        <f>'[2]Lack of Coping Capacity'!D97</f>
        <v>4.7</v>
      </c>
      <c r="Y98" s="85">
        <f>'[2]Lack of Coping Capacity'!G97</f>
        <v>6.6</v>
      </c>
      <c r="Z98" s="79">
        <f>'[2]Lack of Coping Capacity'!H97</f>
        <v>5.7</v>
      </c>
      <c r="AA98" s="85">
        <f>'[2]Lack of Coping Capacity'!M97</f>
        <v>2.2999999999999998</v>
      </c>
      <c r="AB98" s="85">
        <f>'[2]Lack of Coping Capacity'!R97</f>
        <v>0.8</v>
      </c>
      <c r="AC98" s="85">
        <f>'[2]Lack of Coping Capacity'!W97</f>
        <v>3.4</v>
      </c>
      <c r="AD98" s="79">
        <f>'[2]Lack of Coping Capacity'!X97</f>
        <v>2.2000000000000002</v>
      </c>
      <c r="AE98" s="80">
        <f t="shared" si="8"/>
        <v>4.2</v>
      </c>
      <c r="AF98" s="86">
        <f t="shared" si="9"/>
        <v>5</v>
      </c>
      <c r="AG98" s="106" t="str">
        <f t="shared" si="10"/>
        <v>High</v>
      </c>
    </row>
    <row r="99" spans="1:33" x14ac:dyDescent="0.25">
      <c r="A99" s="76" t="str">
        <f>'[2]Indicator Data'!B101</f>
        <v>LSO</v>
      </c>
      <c r="B99" s="87">
        <f>'[2]Hazard &amp; Exposure'!AO98</f>
        <v>0.1</v>
      </c>
      <c r="C99" s="78">
        <f>'[2]Hazard &amp; Exposure'!AP98</f>
        <v>3</v>
      </c>
      <c r="D99" s="78">
        <f>'[2]Hazard &amp; Exposure'!AQ98</f>
        <v>0</v>
      </c>
      <c r="E99" s="78">
        <f>'[2]Hazard &amp; Exposure'!AR98</f>
        <v>0</v>
      </c>
      <c r="F99" s="78">
        <f>'[2]Hazard &amp; Exposure'!AU98</f>
        <v>5.3</v>
      </c>
      <c r="G99" s="79">
        <f>'[2]Hazard &amp; Exposure'!AV98</f>
        <v>2</v>
      </c>
      <c r="H99" s="78">
        <f>'[2]Hazard &amp; Exposure'!AY98</f>
        <v>3</v>
      </c>
      <c r="I99" s="78">
        <f>'[2]Hazard &amp; Exposure'!BB98</f>
        <v>0</v>
      </c>
      <c r="J99" s="79">
        <f>'[2]Hazard &amp; Exposure'!BC98</f>
        <v>2.1</v>
      </c>
      <c r="K99" s="80">
        <f t="shared" si="6"/>
        <v>2.1</v>
      </c>
      <c r="L99" s="81">
        <f>[2]Vulnerability!E98</f>
        <v>7.8</v>
      </c>
      <c r="M99" s="82">
        <f>[2]Vulnerability!H98</f>
        <v>7.3</v>
      </c>
      <c r="N99" s="82">
        <f>[2]Vulnerability!M98</f>
        <v>2.4</v>
      </c>
      <c r="O99" s="79">
        <f>[2]Vulnerability!N98</f>
        <v>6.3</v>
      </c>
      <c r="P99" s="82">
        <f>[2]Vulnerability!S98</f>
        <v>0</v>
      </c>
      <c r="Q99" s="83">
        <f>[2]Vulnerability!W98</f>
        <v>10</v>
      </c>
      <c r="R99" s="83">
        <f>[2]Vulnerability!Z98</f>
        <v>4.5</v>
      </c>
      <c r="S99" s="83">
        <f>[2]Vulnerability!AC98</f>
        <v>10</v>
      </c>
      <c r="T99" s="83">
        <f>[2]Vulnerability!AI98</f>
        <v>4</v>
      </c>
      <c r="U99" s="82">
        <f>[2]Vulnerability!AJ98</f>
        <v>8.4</v>
      </c>
      <c r="V99" s="79">
        <f>[2]Vulnerability!AK98</f>
        <v>5.6</v>
      </c>
      <c r="W99" s="80">
        <f t="shared" si="7"/>
        <v>6</v>
      </c>
      <c r="X99" s="88">
        <f>'[2]Lack of Coping Capacity'!D98</f>
        <v>8.4</v>
      </c>
      <c r="Y99" s="85">
        <f>'[2]Lack of Coping Capacity'!G98</f>
        <v>6.3</v>
      </c>
      <c r="Z99" s="79">
        <f>'[2]Lack of Coping Capacity'!H98</f>
        <v>7.4</v>
      </c>
      <c r="AA99" s="85">
        <f>'[2]Lack of Coping Capacity'!M98</f>
        <v>5.8</v>
      </c>
      <c r="AB99" s="85">
        <f>'[2]Lack of Coping Capacity'!R98</f>
        <v>6.5</v>
      </c>
      <c r="AC99" s="85">
        <f>'[2]Lack of Coping Capacity'!W98</f>
        <v>5.7</v>
      </c>
      <c r="AD99" s="79">
        <f>'[2]Lack of Coping Capacity'!X98</f>
        <v>6</v>
      </c>
      <c r="AE99" s="80">
        <f t="shared" si="8"/>
        <v>6.8</v>
      </c>
      <c r="AF99" s="86">
        <f t="shared" si="9"/>
        <v>4.4000000000000004</v>
      </c>
      <c r="AG99" s="106" t="str">
        <f t="shared" si="10"/>
        <v>Medium</v>
      </c>
    </row>
    <row r="100" spans="1:33" x14ac:dyDescent="0.25">
      <c r="A100" s="76" t="str">
        <f>'[2]Indicator Data'!B102</f>
        <v>LBR</v>
      </c>
      <c r="B100" s="87">
        <f>'[2]Hazard &amp; Exposure'!AO99</f>
        <v>0.1</v>
      </c>
      <c r="C100" s="78">
        <f>'[2]Hazard &amp; Exposure'!AP99</f>
        <v>6.2</v>
      </c>
      <c r="D100" s="78">
        <f>'[2]Hazard &amp; Exposure'!AQ99</f>
        <v>5.5</v>
      </c>
      <c r="E100" s="78">
        <f>'[2]Hazard &amp; Exposure'!AR99</f>
        <v>0</v>
      </c>
      <c r="F100" s="78">
        <f>'[2]Hazard &amp; Exposure'!AU99</f>
        <v>0.5</v>
      </c>
      <c r="G100" s="79">
        <f>'[2]Hazard &amp; Exposure'!AV99</f>
        <v>3</v>
      </c>
      <c r="H100" s="78">
        <f>'[2]Hazard &amp; Exposure'!AY99</f>
        <v>3</v>
      </c>
      <c r="I100" s="78">
        <f>'[2]Hazard &amp; Exposure'!BB99</f>
        <v>0</v>
      </c>
      <c r="J100" s="79">
        <f>'[2]Hazard &amp; Exposure'!BC99</f>
        <v>2.1</v>
      </c>
      <c r="K100" s="80">
        <f t="shared" si="6"/>
        <v>2.6</v>
      </c>
      <c r="L100" s="81">
        <f>[2]Vulnerability!E99</f>
        <v>8.8000000000000007</v>
      </c>
      <c r="M100" s="82">
        <f>[2]Vulnerability!H99</f>
        <v>5.8</v>
      </c>
      <c r="N100" s="82">
        <f>[2]Vulnerability!M99</f>
        <v>7</v>
      </c>
      <c r="O100" s="79">
        <f>[2]Vulnerability!N99</f>
        <v>7.6</v>
      </c>
      <c r="P100" s="82">
        <f>[2]Vulnerability!S99</f>
        <v>3.5</v>
      </c>
      <c r="Q100" s="83">
        <f>[2]Vulnerability!W99</f>
        <v>4.9000000000000004</v>
      </c>
      <c r="R100" s="83">
        <f>[2]Vulnerability!Z99</f>
        <v>4.5999999999999996</v>
      </c>
      <c r="S100" s="83">
        <f>[2]Vulnerability!AC99</f>
        <v>0.1</v>
      </c>
      <c r="T100" s="83">
        <f>[2]Vulnerability!AI99</f>
        <v>8.6</v>
      </c>
      <c r="U100" s="82">
        <f>[2]Vulnerability!AJ99</f>
        <v>5.3</v>
      </c>
      <c r="V100" s="79">
        <f>[2]Vulnerability!AK99</f>
        <v>4.5</v>
      </c>
      <c r="W100" s="80">
        <f t="shared" si="7"/>
        <v>6.3</v>
      </c>
      <c r="X100" s="88" t="str">
        <f>'[2]Lack of Coping Capacity'!D99</f>
        <v>x</v>
      </c>
      <c r="Y100" s="85">
        <f>'[2]Lack of Coping Capacity'!G99</f>
        <v>7.3</v>
      </c>
      <c r="Z100" s="79">
        <f>'[2]Lack of Coping Capacity'!H99</f>
        <v>7.3</v>
      </c>
      <c r="AA100" s="85">
        <f>'[2]Lack of Coping Capacity'!M99</f>
        <v>8</v>
      </c>
      <c r="AB100" s="85">
        <f>'[2]Lack of Coping Capacity'!R99</f>
        <v>7.8</v>
      </c>
      <c r="AC100" s="85">
        <f>'[2]Lack of Coping Capacity'!W99</f>
        <v>7.7</v>
      </c>
      <c r="AD100" s="79">
        <f>'[2]Lack of Coping Capacity'!X99</f>
        <v>7.8</v>
      </c>
      <c r="AE100" s="80">
        <f t="shared" si="8"/>
        <v>7.6</v>
      </c>
      <c r="AF100" s="86">
        <f t="shared" ref="AF100:AF131" si="11">ROUND(K100^(1/3)*W100^(1/3)*AE100^(1/3),1)</f>
        <v>5</v>
      </c>
      <c r="AG100" s="106" t="str">
        <f t="shared" si="10"/>
        <v>High</v>
      </c>
    </row>
    <row r="101" spans="1:33" x14ac:dyDescent="0.25">
      <c r="A101" s="76" t="str">
        <f>'[2]Indicator Data'!B103</f>
        <v>LBY</v>
      </c>
      <c r="B101" s="87">
        <f>'[2]Hazard &amp; Exposure'!AO100</f>
        <v>5.4</v>
      </c>
      <c r="C101" s="78">
        <f>'[2]Hazard &amp; Exposure'!AP100</f>
        <v>2.6</v>
      </c>
      <c r="D101" s="78">
        <f>'[2]Hazard &amp; Exposure'!AQ100</f>
        <v>7.3</v>
      </c>
      <c r="E101" s="78">
        <f>'[2]Hazard &amp; Exposure'!AR100</f>
        <v>0</v>
      </c>
      <c r="F101" s="78">
        <f>'[2]Hazard &amp; Exposure'!AU100</f>
        <v>5</v>
      </c>
      <c r="G101" s="79">
        <f>'[2]Hazard &amp; Exposure'!AV100</f>
        <v>4.5</v>
      </c>
      <c r="H101" s="78">
        <f>'[2]Hazard &amp; Exposure'!AY100</f>
        <v>9.9</v>
      </c>
      <c r="I101" s="78">
        <f>'[2]Hazard &amp; Exposure'!BB100</f>
        <v>10</v>
      </c>
      <c r="J101" s="79">
        <f>'[2]Hazard &amp; Exposure'!BC100</f>
        <v>10</v>
      </c>
      <c r="K101" s="80">
        <f t="shared" si="6"/>
        <v>8.4</v>
      </c>
      <c r="L101" s="81">
        <f>[2]Vulnerability!E100</f>
        <v>3.2</v>
      </c>
      <c r="M101" s="82">
        <f>[2]Vulnerability!H100</f>
        <v>2.2999999999999998</v>
      </c>
      <c r="N101" s="82">
        <f>[2]Vulnerability!M100</f>
        <v>1.5</v>
      </c>
      <c r="O101" s="79">
        <f>[2]Vulnerability!N100</f>
        <v>2.6</v>
      </c>
      <c r="P101" s="82">
        <f>[2]Vulnerability!S100</f>
        <v>7.6</v>
      </c>
      <c r="Q101" s="83">
        <f>[2]Vulnerability!W100</f>
        <v>0.7</v>
      </c>
      <c r="R101" s="83">
        <f>[2]Vulnerability!Z100</f>
        <v>1.1000000000000001</v>
      </c>
      <c r="S101" s="83">
        <f>[2]Vulnerability!AC100</f>
        <v>0</v>
      </c>
      <c r="T101" s="83">
        <f>[2]Vulnerability!AI100</f>
        <v>1.2</v>
      </c>
      <c r="U101" s="82">
        <f>[2]Vulnerability!AJ100</f>
        <v>0.8</v>
      </c>
      <c r="V101" s="79">
        <f>[2]Vulnerability!AK100</f>
        <v>5.0999999999999996</v>
      </c>
      <c r="W101" s="80">
        <f t="shared" si="7"/>
        <v>4</v>
      </c>
      <c r="X101" s="88" t="str">
        <f>'[2]Lack of Coping Capacity'!D100</f>
        <v>x</v>
      </c>
      <c r="Y101" s="85">
        <f>'[2]Lack of Coping Capacity'!G100</f>
        <v>8.4</v>
      </c>
      <c r="Z101" s="79">
        <f>'[2]Lack of Coping Capacity'!H100</f>
        <v>8.4</v>
      </c>
      <c r="AA101" s="85">
        <f>'[2]Lack of Coping Capacity'!M100</f>
        <v>3.5</v>
      </c>
      <c r="AB101" s="85">
        <f>'[2]Lack of Coping Capacity'!R100</f>
        <v>5.0999999999999996</v>
      </c>
      <c r="AC101" s="85">
        <f>'[2]Lack of Coping Capacity'!W100</f>
        <v>3.7</v>
      </c>
      <c r="AD101" s="79">
        <f>'[2]Lack of Coping Capacity'!X100</f>
        <v>4.0999999999999996</v>
      </c>
      <c r="AE101" s="80">
        <f t="shared" si="8"/>
        <v>6.8</v>
      </c>
      <c r="AF101" s="86">
        <f t="shared" si="11"/>
        <v>6.1</v>
      </c>
      <c r="AG101" s="106" t="str">
        <f t="shared" si="10"/>
        <v>High</v>
      </c>
    </row>
    <row r="102" spans="1:33" x14ac:dyDescent="0.25">
      <c r="A102" s="76" t="str">
        <f>'[2]Indicator Data'!B104</f>
        <v>LIE</v>
      </c>
      <c r="B102" s="87">
        <f>'[2]Hazard &amp; Exposure'!AO101</f>
        <v>5.2</v>
      </c>
      <c r="C102" s="78">
        <f>'[2]Hazard &amp; Exposure'!AP101</f>
        <v>0.1</v>
      </c>
      <c r="D102" s="78">
        <f>'[2]Hazard &amp; Exposure'!AQ101</f>
        <v>0</v>
      </c>
      <c r="E102" s="78">
        <f>'[2]Hazard &amp; Exposure'!AR101</f>
        <v>0</v>
      </c>
      <c r="F102" s="78">
        <f>'[2]Hazard &amp; Exposure'!AU101</f>
        <v>0</v>
      </c>
      <c r="G102" s="79">
        <f>'[2]Hazard &amp; Exposure'!AV101</f>
        <v>1.3</v>
      </c>
      <c r="H102" s="78">
        <f>'[2]Hazard &amp; Exposure'!AY101</f>
        <v>0</v>
      </c>
      <c r="I102" s="78">
        <f>'[2]Hazard &amp; Exposure'!BB101</f>
        <v>0</v>
      </c>
      <c r="J102" s="79">
        <f>'[2]Hazard &amp; Exposure'!BC101</f>
        <v>0</v>
      </c>
      <c r="K102" s="80">
        <f t="shared" si="6"/>
        <v>0.7</v>
      </c>
      <c r="L102" s="81">
        <f>[2]Vulnerability!E101</f>
        <v>0.5</v>
      </c>
      <c r="M102" s="82" t="str">
        <f>[2]Vulnerability!H101</f>
        <v>x</v>
      </c>
      <c r="N102" s="82">
        <f>[2]Vulnerability!M101</f>
        <v>0</v>
      </c>
      <c r="O102" s="79">
        <f>[2]Vulnerability!N101</f>
        <v>0.3</v>
      </c>
      <c r="P102" s="82">
        <f>[2]Vulnerability!S101</f>
        <v>2.2999999999999998</v>
      </c>
      <c r="Q102" s="83" t="str">
        <f>[2]Vulnerability!W101</f>
        <v>x</v>
      </c>
      <c r="R102" s="83" t="str">
        <f>[2]Vulnerability!Z101</f>
        <v>x</v>
      </c>
      <c r="S102" s="83">
        <f>[2]Vulnerability!AC101</f>
        <v>0</v>
      </c>
      <c r="T102" s="83">
        <f>[2]Vulnerability!AI101</f>
        <v>0</v>
      </c>
      <c r="U102" s="82">
        <f>[2]Vulnerability!AJ101</f>
        <v>0</v>
      </c>
      <c r="V102" s="79">
        <f>[2]Vulnerability!AK101</f>
        <v>1.2</v>
      </c>
      <c r="W102" s="80">
        <f t="shared" si="7"/>
        <v>0.8</v>
      </c>
      <c r="X102" s="88" t="str">
        <f>'[2]Lack of Coping Capacity'!D101</f>
        <v>x</v>
      </c>
      <c r="Y102" s="85">
        <f>'[2]Lack of Coping Capacity'!G101</f>
        <v>1.5</v>
      </c>
      <c r="Z102" s="79">
        <f>'[2]Lack of Coping Capacity'!H101</f>
        <v>1.5</v>
      </c>
      <c r="AA102" s="85">
        <f>'[2]Lack of Coping Capacity'!M101</f>
        <v>1.5</v>
      </c>
      <c r="AB102" s="85">
        <f>'[2]Lack of Coping Capacity'!R101</f>
        <v>0</v>
      </c>
      <c r="AC102" s="85" t="str">
        <f>'[2]Lack of Coping Capacity'!W101</f>
        <v>x</v>
      </c>
      <c r="AD102" s="79">
        <f>'[2]Lack of Coping Capacity'!X101</f>
        <v>0.8</v>
      </c>
      <c r="AE102" s="80">
        <f t="shared" si="8"/>
        <v>1.2</v>
      </c>
      <c r="AF102" s="86">
        <f t="shared" si="11"/>
        <v>0.9</v>
      </c>
      <c r="AG102" s="106" t="str">
        <f t="shared" si="10"/>
        <v>Very Low</v>
      </c>
    </row>
    <row r="103" spans="1:33" x14ac:dyDescent="0.25">
      <c r="A103" s="76" t="str">
        <f>'[2]Indicator Data'!B105</f>
        <v>LTU</v>
      </c>
      <c r="B103" s="87">
        <f>'[2]Hazard &amp; Exposure'!AO102</f>
        <v>0.1</v>
      </c>
      <c r="C103" s="78">
        <f>'[2]Hazard &amp; Exposure'!AP102</f>
        <v>4.7</v>
      </c>
      <c r="D103" s="78">
        <f>'[2]Hazard &amp; Exposure'!AQ102</f>
        <v>0</v>
      </c>
      <c r="E103" s="78">
        <f>'[2]Hazard &amp; Exposure'!AR102</f>
        <v>0</v>
      </c>
      <c r="F103" s="78">
        <f>'[2]Hazard &amp; Exposure'!AU102</f>
        <v>3.1</v>
      </c>
      <c r="G103" s="79">
        <f>'[2]Hazard &amp; Exposure'!AV102</f>
        <v>1.8</v>
      </c>
      <c r="H103" s="78">
        <f>'[2]Hazard &amp; Exposure'!AY102</f>
        <v>0</v>
      </c>
      <c r="I103" s="78">
        <f>'[2]Hazard &amp; Exposure'!BB102</f>
        <v>0</v>
      </c>
      <c r="J103" s="79">
        <f>'[2]Hazard &amp; Exposure'!BC102</f>
        <v>0</v>
      </c>
      <c r="K103" s="80">
        <f t="shared" si="6"/>
        <v>0.9</v>
      </c>
      <c r="L103" s="81">
        <f>[2]Vulnerability!E102</f>
        <v>1.4</v>
      </c>
      <c r="M103" s="82">
        <f>[2]Vulnerability!H102</f>
        <v>2.1</v>
      </c>
      <c r="N103" s="82">
        <f>[2]Vulnerability!M102</f>
        <v>0</v>
      </c>
      <c r="O103" s="79">
        <f>[2]Vulnerability!N102</f>
        <v>1.2</v>
      </c>
      <c r="P103" s="82">
        <f>[2]Vulnerability!S102</f>
        <v>1.8</v>
      </c>
      <c r="Q103" s="83">
        <f>[2]Vulnerability!W102</f>
        <v>0.7</v>
      </c>
      <c r="R103" s="83">
        <f>[2]Vulnerability!Z102</f>
        <v>0.3</v>
      </c>
      <c r="S103" s="83">
        <f>[2]Vulnerability!AC102</f>
        <v>0</v>
      </c>
      <c r="T103" s="83">
        <f>[2]Vulnerability!AI102</f>
        <v>1.3</v>
      </c>
      <c r="U103" s="82">
        <f>[2]Vulnerability!AJ102</f>
        <v>0.6</v>
      </c>
      <c r="V103" s="79">
        <f>[2]Vulnerability!AK102</f>
        <v>1.2</v>
      </c>
      <c r="W103" s="80">
        <f t="shared" si="7"/>
        <v>1.2</v>
      </c>
      <c r="X103" s="88" t="str">
        <f>'[2]Lack of Coping Capacity'!D102</f>
        <v>x</v>
      </c>
      <c r="Y103" s="85">
        <f>'[2]Lack of Coping Capacity'!G102</f>
        <v>3.6</v>
      </c>
      <c r="Z103" s="79">
        <f>'[2]Lack of Coping Capacity'!H102</f>
        <v>3.6</v>
      </c>
      <c r="AA103" s="85">
        <f>'[2]Lack of Coping Capacity'!M102</f>
        <v>1.4</v>
      </c>
      <c r="AB103" s="85">
        <f>'[2]Lack of Coping Capacity'!R102</f>
        <v>0.5</v>
      </c>
      <c r="AC103" s="85">
        <f>'[2]Lack of Coping Capacity'!W102</f>
        <v>1.3</v>
      </c>
      <c r="AD103" s="79">
        <f>'[2]Lack of Coping Capacity'!X102</f>
        <v>1.1000000000000001</v>
      </c>
      <c r="AE103" s="80">
        <f t="shared" si="8"/>
        <v>2.4</v>
      </c>
      <c r="AF103" s="86">
        <f t="shared" si="11"/>
        <v>1.4</v>
      </c>
      <c r="AG103" s="106" t="str">
        <f t="shared" si="10"/>
        <v>Very Low</v>
      </c>
    </row>
    <row r="104" spans="1:33" x14ac:dyDescent="0.25">
      <c r="A104" s="76" t="str">
        <f>'[2]Indicator Data'!B106</f>
        <v>LUX</v>
      </c>
      <c r="B104" s="87">
        <f>'[2]Hazard &amp; Exposure'!AO103</f>
        <v>0.1</v>
      </c>
      <c r="C104" s="78">
        <f>'[2]Hazard &amp; Exposure'!AP103</f>
        <v>2</v>
      </c>
      <c r="D104" s="78">
        <f>'[2]Hazard &amp; Exposure'!AQ103</f>
        <v>0</v>
      </c>
      <c r="E104" s="78">
        <f>'[2]Hazard &amp; Exposure'!AR103</f>
        <v>0</v>
      </c>
      <c r="F104" s="78">
        <f>'[2]Hazard &amp; Exposure'!AU103</f>
        <v>0</v>
      </c>
      <c r="G104" s="79">
        <f>'[2]Hazard &amp; Exposure'!AV103</f>
        <v>0.5</v>
      </c>
      <c r="H104" s="78">
        <f>'[2]Hazard &amp; Exposure'!AY103</f>
        <v>0</v>
      </c>
      <c r="I104" s="78">
        <f>'[2]Hazard &amp; Exposure'!BB103</f>
        <v>0</v>
      </c>
      <c r="J104" s="79">
        <f>'[2]Hazard &amp; Exposure'!BC103</f>
        <v>0</v>
      </c>
      <c r="K104" s="80">
        <f t="shared" si="6"/>
        <v>0.3</v>
      </c>
      <c r="L104" s="81">
        <f>[2]Vulnerability!E103</f>
        <v>0.7</v>
      </c>
      <c r="M104" s="82">
        <f>[2]Vulnerability!H103</f>
        <v>1.7</v>
      </c>
      <c r="N104" s="82">
        <f>[2]Vulnerability!M103</f>
        <v>0</v>
      </c>
      <c r="O104" s="79">
        <f>[2]Vulnerability!N103</f>
        <v>0.8</v>
      </c>
      <c r="P104" s="82">
        <f>[2]Vulnerability!S103</f>
        <v>2.7</v>
      </c>
      <c r="Q104" s="83">
        <f>[2]Vulnerability!W103</f>
        <v>0.1</v>
      </c>
      <c r="R104" s="83">
        <f>[2]Vulnerability!Z103</f>
        <v>0.2</v>
      </c>
      <c r="S104" s="83">
        <f>[2]Vulnerability!AC103</f>
        <v>0</v>
      </c>
      <c r="T104" s="83">
        <f>[2]Vulnerability!AI103</f>
        <v>0.9</v>
      </c>
      <c r="U104" s="82">
        <f>[2]Vulnerability!AJ103</f>
        <v>0.3</v>
      </c>
      <c r="V104" s="79">
        <f>[2]Vulnerability!AK103</f>
        <v>1.6</v>
      </c>
      <c r="W104" s="80">
        <f t="shared" si="7"/>
        <v>1.2</v>
      </c>
      <c r="X104" s="88" t="str">
        <f>'[2]Lack of Coping Capacity'!D103</f>
        <v>x</v>
      </c>
      <c r="Y104" s="85">
        <f>'[2]Lack of Coping Capacity'!G103</f>
        <v>1.8</v>
      </c>
      <c r="Z104" s="79">
        <f>'[2]Lack of Coping Capacity'!H103</f>
        <v>1.8</v>
      </c>
      <c r="AA104" s="85">
        <f>'[2]Lack of Coping Capacity'!M103</f>
        <v>1</v>
      </c>
      <c r="AB104" s="85">
        <f>'[2]Lack of Coping Capacity'!R103</f>
        <v>0.1</v>
      </c>
      <c r="AC104" s="85">
        <f>'[2]Lack of Coping Capacity'!W103</f>
        <v>0.7</v>
      </c>
      <c r="AD104" s="79">
        <f>'[2]Lack of Coping Capacity'!X103</f>
        <v>0.6</v>
      </c>
      <c r="AE104" s="80">
        <f t="shared" si="8"/>
        <v>1.2</v>
      </c>
      <c r="AF104" s="86">
        <f t="shared" si="11"/>
        <v>0.8</v>
      </c>
      <c r="AG104" s="106" t="str">
        <f t="shared" si="10"/>
        <v>Very Low</v>
      </c>
    </row>
    <row r="105" spans="1:33" x14ac:dyDescent="0.25">
      <c r="A105" s="76" t="str">
        <f>'[2]Indicator Data'!B107</f>
        <v>MDG</v>
      </c>
      <c r="B105" s="87">
        <f>'[2]Hazard &amp; Exposure'!AO104</f>
        <v>0.1</v>
      </c>
      <c r="C105" s="78">
        <f>'[2]Hazard &amp; Exposure'!AP104</f>
        <v>7.3</v>
      </c>
      <c r="D105" s="78">
        <f>'[2]Hazard &amp; Exposure'!AQ104</f>
        <v>7.8</v>
      </c>
      <c r="E105" s="78">
        <f>'[2]Hazard &amp; Exposure'!AR104</f>
        <v>7.5</v>
      </c>
      <c r="F105" s="78">
        <f>'[2]Hazard &amp; Exposure'!AU104</f>
        <v>4.3</v>
      </c>
      <c r="G105" s="79">
        <f>'[2]Hazard &amp; Exposure'!AV104</f>
        <v>6</v>
      </c>
      <c r="H105" s="78">
        <f>'[2]Hazard &amp; Exposure'!AY104</f>
        <v>1</v>
      </c>
      <c r="I105" s="78">
        <f>'[2]Hazard &amp; Exposure'!BB104</f>
        <v>0</v>
      </c>
      <c r="J105" s="79">
        <f>'[2]Hazard &amp; Exposure'!BC104</f>
        <v>0.7</v>
      </c>
      <c r="K105" s="80">
        <f t="shared" si="6"/>
        <v>3.8</v>
      </c>
      <c r="L105" s="81">
        <f>[2]Vulnerability!E104</f>
        <v>8.6</v>
      </c>
      <c r="M105" s="82">
        <f>[2]Vulnerability!H104</f>
        <v>3.9</v>
      </c>
      <c r="N105" s="82">
        <f>[2]Vulnerability!M104</f>
        <v>2.6</v>
      </c>
      <c r="O105" s="79">
        <f>[2]Vulnerability!N104</f>
        <v>5.9</v>
      </c>
      <c r="P105" s="82">
        <f>[2]Vulnerability!S104</f>
        <v>0</v>
      </c>
      <c r="Q105" s="83">
        <f>[2]Vulnerability!W104</f>
        <v>2.7</v>
      </c>
      <c r="R105" s="83">
        <f>[2]Vulnerability!Z104</f>
        <v>3.4</v>
      </c>
      <c r="S105" s="83">
        <f>[2]Vulnerability!AC104</f>
        <v>7.7</v>
      </c>
      <c r="T105" s="83">
        <f>[2]Vulnerability!AI104</f>
        <v>7.9</v>
      </c>
      <c r="U105" s="82">
        <f>[2]Vulnerability!AJ104</f>
        <v>5.9</v>
      </c>
      <c r="V105" s="79">
        <f>[2]Vulnerability!AK104</f>
        <v>3.5</v>
      </c>
      <c r="W105" s="80">
        <f t="shared" si="7"/>
        <v>4.8</v>
      </c>
      <c r="X105" s="88">
        <f>'[2]Lack of Coping Capacity'!D104</f>
        <v>4.7</v>
      </c>
      <c r="Y105" s="85">
        <f>'[2]Lack of Coping Capacity'!G104</f>
        <v>7.4</v>
      </c>
      <c r="Z105" s="79">
        <f>'[2]Lack of Coping Capacity'!H104</f>
        <v>6.1</v>
      </c>
      <c r="AA105" s="85">
        <f>'[2]Lack of Coping Capacity'!M104</f>
        <v>7.9</v>
      </c>
      <c r="AB105" s="85">
        <f>'[2]Lack of Coping Capacity'!R104</f>
        <v>9.6</v>
      </c>
      <c r="AC105" s="85">
        <f>'[2]Lack of Coping Capacity'!W104</f>
        <v>8.4</v>
      </c>
      <c r="AD105" s="79">
        <f>'[2]Lack of Coping Capacity'!X104</f>
        <v>8.6</v>
      </c>
      <c r="AE105" s="80">
        <f t="shared" si="8"/>
        <v>7.6</v>
      </c>
      <c r="AF105" s="86">
        <f t="shared" si="11"/>
        <v>5.2</v>
      </c>
      <c r="AG105" s="106" t="str">
        <f t="shared" si="10"/>
        <v>High</v>
      </c>
    </row>
    <row r="106" spans="1:33" x14ac:dyDescent="0.25">
      <c r="A106" s="76" t="str">
        <f>'[2]Indicator Data'!B108</f>
        <v>MWI</v>
      </c>
      <c r="B106" s="87">
        <f>'[2]Hazard &amp; Exposure'!AO105</f>
        <v>4.0999999999999996</v>
      </c>
      <c r="C106" s="78">
        <f>'[2]Hazard &amp; Exposure'!AP105</f>
        <v>5.3</v>
      </c>
      <c r="D106" s="78">
        <f>'[2]Hazard &amp; Exposure'!AQ105</f>
        <v>0</v>
      </c>
      <c r="E106" s="78">
        <f>'[2]Hazard &amp; Exposure'!AR105</f>
        <v>0.7</v>
      </c>
      <c r="F106" s="78">
        <f>'[2]Hazard &amp; Exposure'!AU105</f>
        <v>6.1</v>
      </c>
      <c r="G106" s="79">
        <f>'[2]Hazard &amp; Exposure'!AV105</f>
        <v>3.6</v>
      </c>
      <c r="H106" s="78">
        <f>'[2]Hazard &amp; Exposure'!AY105</f>
        <v>1.5</v>
      </c>
      <c r="I106" s="78">
        <f>'[2]Hazard &amp; Exposure'!BB105</f>
        <v>0</v>
      </c>
      <c r="J106" s="79">
        <f>'[2]Hazard &amp; Exposure'!BC105</f>
        <v>1.1000000000000001</v>
      </c>
      <c r="K106" s="80">
        <f t="shared" si="6"/>
        <v>2.4</v>
      </c>
      <c r="L106" s="81">
        <f>[2]Vulnerability!E105</f>
        <v>8.1</v>
      </c>
      <c r="M106" s="82">
        <f>[2]Vulnerability!H105</f>
        <v>6.8</v>
      </c>
      <c r="N106" s="82">
        <f>[2]Vulnerability!M105</f>
        <v>5.9</v>
      </c>
      <c r="O106" s="79">
        <f>[2]Vulnerability!N105</f>
        <v>7.2</v>
      </c>
      <c r="P106" s="82">
        <f>[2]Vulnerability!S105</f>
        <v>4.2</v>
      </c>
      <c r="Q106" s="83">
        <f>[2]Vulnerability!W105</f>
        <v>5.9</v>
      </c>
      <c r="R106" s="83">
        <f>[2]Vulnerability!Z105</f>
        <v>4</v>
      </c>
      <c r="S106" s="83">
        <f>[2]Vulnerability!AC105</f>
        <v>0.2</v>
      </c>
      <c r="T106" s="83">
        <f>[2]Vulnerability!AI105</f>
        <v>7</v>
      </c>
      <c r="U106" s="82">
        <f>[2]Vulnerability!AJ105</f>
        <v>4.7</v>
      </c>
      <c r="V106" s="79">
        <f>[2]Vulnerability!AK105</f>
        <v>4.5</v>
      </c>
      <c r="W106" s="80">
        <f t="shared" si="7"/>
        <v>6</v>
      </c>
      <c r="X106" s="88">
        <f>'[2]Lack of Coping Capacity'!D105</f>
        <v>4</v>
      </c>
      <c r="Y106" s="85">
        <f>'[2]Lack of Coping Capacity'!G105</f>
        <v>6.6</v>
      </c>
      <c r="Z106" s="79">
        <f>'[2]Lack of Coping Capacity'!H105</f>
        <v>5.3</v>
      </c>
      <c r="AA106" s="85">
        <f>'[2]Lack of Coping Capacity'!M105</f>
        <v>8.1</v>
      </c>
      <c r="AB106" s="85">
        <f>'[2]Lack of Coping Capacity'!R105</f>
        <v>5.6</v>
      </c>
      <c r="AC106" s="85">
        <f>'[2]Lack of Coping Capacity'!W105</f>
        <v>7.7</v>
      </c>
      <c r="AD106" s="79">
        <f>'[2]Lack of Coping Capacity'!X105</f>
        <v>7.1</v>
      </c>
      <c r="AE106" s="80">
        <f t="shared" si="8"/>
        <v>6.3</v>
      </c>
      <c r="AF106" s="86">
        <f t="shared" si="11"/>
        <v>4.5</v>
      </c>
      <c r="AG106" s="106" t="str">
        <f t="shared" si="10"/>
        <v>Medium</v>
      </c>
    </row>
    <row r="107" spans="1:33" x14ac:dyDescent="0.25">
      <c r="A107" s="76" t="str">
        <f>'[2]Indicator Data'!B109</f>
        <v>MYS</v>
      </c>
      <c r="B107" s="87">
        <f>'[2]Hazard &amp; Exposure'!AO106</f>
        <v>4.0999999999999996</v>
      </c>
      <c r="C107" s="78">
        <f>'[2]Hazard &amp; Exposure'!AP106</f>
        <v>6.6</v>
      </c>
      <c r="D107" s="78">
        <f>'[2]Hazard &amp; Exposure'!AQ106</f>
        <v>7.1</v>
      </c>
      <c r="E107" s="78">
        <f>'[2]Hazard &amp; Exposure'!AR106</f>
        <v>2.9</v>
      </c>
      <c r="F107" s="78">
        <f>'[2]Hazard &amp; Exposure'!AU106</f>
        <v>3.3</v>
      </c>
      <c r="G107" s="79">
        <f>'[2]Hazard &amp; Exposure'!AV106</f>
        <v>5.0999999999999996</v>
      </c>
      <c r="H107" s="78">
        <f>'[2]Hazard &amp; Exposure'!AY106</f>
        <v>3.3</v>
      </c>
      <c r="I107" s="78">
        <f>'[2]Hazard &amp; Exposure'!BB106</f>
        <v>0</v>
      </c>
      <c r="J107" s="79">
        <f>'[2]Hazard &amp; Exposure'!BC106</f>
        <v>2.2999999999999998</v>
      </c>
      <c r="K107" s="80">
        <f t="shared" si="6"/>
        <v>3.8</v>
      </c>
      <c r="L107" s="81">
        <f>[2]Vulnerability!E106</f>
        <v>2.2999999999999998</v>
      </c>
      <c r="M107" s="82">
        <f>[2]Vulnerability!H106</f>
        <v>4.5999999999999996</v>
      </c>
      <c r="N107" s="82">
        <f>[2]Vulnerability!M106</f>
        <v>0</v>
      </c>
      <c r="O107" s="79">
        <f>[2]Vulnerability!N106</f>
        <v>2.2999999999999998</v>
      </c>
      <c r="P107" s="82">
        <f>[2]Vulnerability!S106</f>
        <v>5.6</v>
      </c>
      <c r="Q107" s="83">
        <f>[2]Vulnerability!W106</f>
        <v>0.9</v>
      </c>
      <c r="R107" s="83">
        <f>[2]Vulnerability!Z106</f>
        <v>1.8</v>
      </c>
      <c r="S107" s="83">
        <f>[2]Vulnerability!AC106</f>
        <v>0.1</v>
      </c>
      <c r="T107" s="83">
        <f>[2]Vulnerability!AI106</f>
        <v>1.7</v>
      </c>
      <c r="U107" s="82">
        <f>[2]Vulnerability!AJ106</f>
        <v>1.1000000000000001</v>
      </c>
      <c r="V107" s="79">
        <f>[2]Vulnerability!AK106</f>
        <v>3.7</v>
      </c>
      <c r="W107" s="80">
        <f t="shared" si="7"/>
        <v>3</v>
      </c>
      <c r="X107" s="88">
        <f>'[2]Lack of Coping Capacity'!D106</f>
        <v>2.6</v>
      </c>
      <c r="Y107" s="85">
        <f>'[2]Lack of Coping Capacity'!G106</f>
        <v>4.3</v>
      </c>
      <c r="Z107" s="79">
        <f>'[2]Lack of Coping Capacity'!H106</f>
        <v>3.5</v>
      </c>
      <c r="AA107" s="85">
        <f>'[2]Lack of Coping Capacity'!M106</f>
        <v>1.6</v>
      </c>
      <c r="AB107" s="85">
        <f>'[2]Lack of Coping Capacity'!R106</f>
        <v>2.9</v>
      </c>
      <c r="AC107" s="85">
        <f>'[2]Lack of Coping Capacity'!W106</f>
        <v>3.9</v>
      </c>
      <c r="AD107" s="79">
        <f>'[2]Lack of Coping Capacity'!X106</f>
        <v>2.8</v>
      </c>
      <c r="AE107" s="80">
        <f t="shared" si="8"/>
        <v>3.2</v>
      </c>
      <c r="AF107" s="86">
        <f t="shared" si="11"/>
        <v>3.3</v>
      </c>
      <c r="AG107" s="106" t="str">
        <f t="shared" si="10"/>
        <v>Low</v>
      </c>
    </row>
    <row r="108" spans="1:33" x14ac:dyDescent="0.25">
      <c r="A108" s="76" t="str">
        <f>'[2]Indicator Data'!B110</f>
        <v>MDV</v>
      </c>
      <c r="B108" s="87">
        <f>'[2]Hazard &amp; Exposure'!AO107</f>
        <v>0.1</v>
      </c>
      <c r="C108" s="78">
        <f>'[2]Hazard &amp; Exposure'!AP107</f>
        <v>0.1</v>
      </c>
      <c r="D108" s="78">
        <f>'[2]Hazard &amp; Exposure'!AQ107</f>
        <v>9</v>
      </c>
      <c r="E108" s="78">
        <f>'[2]Hazard &amp; Exposure'!AR107</f>
        <v>0</v>
      </c>
      <c r="F108" s="78">
        <f>'[2]Hazard &amp; Exposure'!AU107</f>
        <v>0</v>
      </c>
      <c r="G108" s="79">
        <f>'[2]Hazard &amp; Exposure'!AV107</f>
        <v>3.2</v>
      </c>
      <c r="H108" s="78">
        <f>'[2]Hazard &amp; Exposure'!AY107</f>
        <v>0.1</v>
      </c>
      <c r="I108" s="78">
        <f>'[2]Hazard &amp; Exposure'!BB107</f>
        <v>0</v>
      </c>
      <c r="J108" s="79">
        <f>'[2]Hazard &amp; Exposure'!BC107</f>
        <v>0.1</v>
      </c>
      <c r="K108" s="80">
        <f t="shared" si="6"/>
        <v>1.8</v>
      </c>
      <c r="L108" s="81">
        <f>[2]Vulnerability!E107</f>
        <v>3.4</v>
      </c>
      <c r="M108" s="82">
        <f>[2]Vulnerability!H107</f>
        <v>3.8</v>
      </c>
      <c r="N108" s="82">
        <f>[2]Vulnerability!M107</f>
        <v>0.8</v>
      </c>
      <c r="O108" s="79">
        <f>[2]Vulnerability!N107</f>
        <v>2.9</v>
      </c>
      <c r="P108" s="82">
        <f>[2]Vulnerability!S107</f>
        <v>0</v>
      </c>
      <c r="Q108" s="83">
        <f>[2]Vulnerability!W107</f>
        <v>0.5</v>
      </c>
      <c r="R108" s="83">
        <f>[2]Vulnerability!Z107</f>
        <v>2.2999999999999998</v>
      </c>
      <c r="S108" s="83">
        <f>[2]Vulnerability!AC107</f>
        <v>0</v>
      </c>
      <c r="T108" s="83">
        <f>[2]Vulnerability!AI107</f>
        <v>3</v>
      </c>
      <c r="U108" s="82">
        <f>[2]Vulnerability!AJ107</f>
        <v>1.5</v>
      </c>
      <c r="V108" s="79">
        <f>[2]Vulnerability!AK107</f>
        <v>0.8</v>
      </c>
      <c r="W108" s="80">
        <f t="shared" si="7"/>
        <v>1.9</v>
      </c>
      <c r="X108" s="88">
        <f>'[2]Lack of Coping Capacity'!D107</f>
        <v>5.8</v>
      </c>
      <c r="Y108" s="85">
        <f>'[2]Lack of Coping Capacity'!G107</f>
        <v>6.4</v>
      </c>
      <c r="Z108" s="79">
        <f>'[2]Lack of Coping Capacity'!H107</f>
        <v>6.1</v>
      </c>
      <c r="AA108" s="85">
        <f>'[2]Lack of Coping Capacity'!M107</f>
        <v>1.1000000000000001</v>
      </c>
      <c r="AB108" s="85">
        <f>'[2]Lack of Coping Capacity'!R107</f>
        <v>0.2</v>
      </c>
      <c r="AC108" s="85">
        <f>'[2]Lack of Coping Capacity'!W107</f>
        <v>3.1</v>
      </c>
      <c r="AD108" s="79">
        <f>'[2]Lack of Coping Capacity'!X107</f>
        <v>1.5</v>
      </c>
      <c r="AE108" s="80">
        <f t="shared" si="8"/>
        <v>4.2</v>
      </c>
      <c r="AF108" s="86">
        <f t="shared" si="11"/>
        <v>2.4</v>
      </c>
      <c r="AG108" s="106" t="str">
        <f t="shared" si="10"/>
        <v>Low</v>
      </c>
    </row>
    <row r="109" spans="1:33" x14ac:dyDescent="0.25">
      <c r="A109" s="76" t="str">
        <f>'[2]Indicator Data'!B111</f>
        <v>MLI</v>
      </c>
      <c r="B109" s="87">
        <f>'[2]Hazard &amp; Exposure'!AO108</f>
        <v>0.1</v>
      </c>
      <c r="C109" s="78">
        <f>'[2]Hazard &amp; Exposure'!AP108</f>
        <v>7</v>
      </c>
      <c r="D109" s="78">
        <f>'[2]Hazard &amp; Exposure'!AQ108</f>
        <v>0</v>
      </c>
      <c r="E109" s="78">
        <f>'[2]Hazard &amp; Exposure'!AR108</f>
        <v>0</v>
      </c>
      <c r="F109" s="78">
        <f>'[2]Hazard &amp; Exposure'!AU108</f>
        <v>5.0999999999999996</v>
      </c>
      <c r="G109" s="79">
        <f>'[2]Hazard &amp; Exposure'!AV108</f>
        <v>3.1</v>
      </c>
      <c r="H109" s="78">
        <f>'[2]Hazard &amp; Exposure'!AY108</f>
        <v>9.8000000000000007</v>
      </c>
      <c r="I109" s="78">
        <f>'[2]Hazard &amp; Exposure'!BB108</f>
        <v>8</v>
      </c>
      <c r="J109" s="79">
        <f>'[2]Hazard &amp; Exposure'!BC108</f>
        <v>8</v>
      </c>
      <c r="K109" s="80">
        <f t="shared" si="6"/>
        <v>6.1</v>
      </c>
      <c r="L109" s="81">
        <f>[2]Vulnerability!E108</f>
        <v>9.1999999999999993</v>
      </c>
      <c r="M109" s="82">
        <f>[2]Vulnerability!H108</f>
        <v>5.5</v>
      </c>
      <c r="N109" s="82">
        <f>[2]Vulnerability!M108</f>
        <v>4</v>
      </c>
      <c r="O109" s="79">
        <f>[2]Vulnerability!N108</f>
        <v>7</v>
      </c>
      <c r="P109" s="82">
        <f>[2]Vulnerability!S108</f>
        <v>5.6</v>
      </c>
      <c r="Q109" s="83">
        <f>[2]Vulnerability!W108</f>
        <v>3.6</v>
      </c>
      <c r="R109" s="83">
        <f>[2]Vulnerability!Z108</f>
        <v>7.2</v>
      </c>
      <c r="S109" s="83">
        <f>[2]Vulnerability!AC108</f>
        <v>0.1</v>
      </c>
      <c r="T109" s="83">
        <f>[2]Vulnerability!AI108</f>
        <v>2.4</v>
      </c>
      <c r="U109" s="82">
        <f>[2]Vulnerability!AJ108</f>
        <v>3.8</v>
      </c>
      <c r="V109" s="79">
        <f>[2]Vulnerability!AK108</f>
        <v>4.8</v>
      </c>
      <c r="W109" s="80">
        <f t="shared" si="7"/>
        <v>6</v>
      </c>
      <c r="X109" s="88">
        <f>'[2]Lack of Coping Capacity'!D108</f>
        <v>4.9000000000000004</v>
      </c>
      <c r="Y109" s="85">
        <f>'[2]Lack of Coping Capacity'!G108</f>
        <v>6.9</v>
      </c>
      <c r="Z109" s="79">
        <f>'[2]Lack of Coping Capacity'!H108</f>
        <v>5.9</v>
      </c>
      <c r="AA109" s="85">
        <f>'[2]Lack of Coping Capacity'!M108</f>
        <v>7.3</v>
      </c>
      <c r="AB109" s="85">
        <f>'[2]Lack of Coping Capacity'!R108</f>
        <v>7.4</v>
      </c>
      <c r="AC109" s="85">
        <f>'[2]Lack of Coping Capacity'!W108</f>
        <v>9</v>
      </c>
      <c r="AD109" s="79">
        <f>'[2]Lack of Coping Capacity'!X108</f>
        <v>7.9</v>
      </c>
      <c r="AE109" s="80">
        <f t="shared" si="8"/>
        <v>7</v>
      </c>
      <c r="AF109" s="86">
        <f t="shared" si="11"/>
        <v>6.4</v>
      </c>
      <c r="AG109" s="106" t="str">
        <f t="shared" si="10"/>
        <v>High</v>
      </c>
    </row>
    <row r="110" spans="1:33" x14ac:dyDescent="0.25">
      <c r="A110" s="76" t="str">
        <f>'[2]Indicator Data'!B112</f>
        <v>MLT</v>
      </c>
      <c r="B110" s="87">
        <f>'[2]Hazard &amp; Exposure'!AO109</f>
        <v>0.1</v>
      </c>
      <c r="C110" s="78">
        <f>'[2]Hazard &amp; Exposure'!AP109</f>
        <v>0.1</v>
      </c>
      <c r="D110" s="78">
        <f>'[2]Hazard &amp; Exposure'!AQ109</f>
        <v>7.7</v>
      </c>
      <c r="E110" s="78">
        <f>'[2]Hazard &amp; Exposure'!AR109</f>
        <v>0</v>
      </c>
      <c r="F110" s="78">
        <f>'[2]Hazard &amp; Exposure'!AU109</f>
        <v>0</v>
      </c>
      <c r="G110" s="79">
        <f>'[2]Hazard &amp; Exposure'!AV109</f>
        <v>2.4</v>
      </c>
      <c r="H110" s="78">
        <f>'[2]Hazard &amp; Exposure'!AY109</f>
        <v>0</v>
      </c>
      <c r="I110" s="78">
        <f>'[2]Hazard &amp; Exposure'!BB109</f>
        <v>0</v>
      </c>
      <c r="J110" s="79">
        <f>'[2]Hazard &amp; Exposure'!BC109</f>
        <v>0</v>
      </c>
      <c r="K110" s="80">
        <f t="shared" si="6"/>
        <v>1.3</v>
      </c>
      <c r="L110" s="81">
        <f>[2]Vulnerability!E109</f>
        <v>1.1000000000000001</v>
      </c>
      <c r="M110" s="82">
        <f>[2]Vulnerability!H109</f>
        <v>2.9</v>
      </c>
      <c r="N110" s="82">
        <f>[2]Vulnerability!M109</f>
        <v>0</v>
      </c>
      <c r="O110" s="79">
        <f>[2]Vulnerability!N109</f>
        <v>1.3</v>
      </c>
      <c r="P110" s="82">
        <f>[2]Vulnerability!S109</f>
        <v>4.8</v>
      </c>
      <c r="Q110" s="83">
        <f>[2]Vulnerability!W109</f>
        <v>0.2</v>
      </c>
      <c r="R110" s="83">
        <f>[2]Vulnerability!Z109</f>
        <v>0.5</v>
      </c>
      <c r="S110" s="83">
        <f>[2]Vulnerability!AC109</f>
        <v>0</v>
      </c>
      <c r="T110" s="83">
        <f>[2]Vulnerability!AI109</f>
        <v>1.5</v>
      </c>
      <c r="U110" s="82">
        <f>[2]Vulnerability!AJ109</f>
        <v>0.6</v>
      </c>
      <c r="V110" s="79">
        <f>[2]Vulnerability!AK109</f>
        <v>3</v>
      </c>
      <c r="W110" s="80">
        <f t="shared" si="7"/>
        <v>2.2000000000000002</v>
      </c>
      <c r="X110" s="88" t="str">
        <f>'[2]Lack of Coping Capacity'!D109</f>
        <v>x</v>
      </c>
      <c r="Y110" s="85">
        <f>'[2]Lack of Coping Capacity'!G109</f>
        <v>3.8</v>
      </c>
      <c r="Z110" s="79">
        <f>'[2]Lack of Coping Capacity'!H109</f>
        <v>3.8</v>
      </c>
      <c r="AA110" s="85">
        <f>'[2]Lack of Coping Capacity'!M109</f>
        <v>1.9</v>
      </c>
      <c r="AB110" s="85">
        <f>'[2]Lack of Coping Capacity'!R109</f>
        <v>0</v>
      </c>
      <c r="AC110" s="85">
        <f>'[2]Lack of Coping Capacity'!W109</f>
        <v>0.6</v>
      </c>
      <c r="AD110" s="79">
        <f>'[2]Lack of Coping Capacity'!X109</f>
        <v>0.8</v>
      </c>
      <c r="AE110" s="80">
        <f t="shared" si="8"/>
        <v>2.4</v>
      </c>
      <c r="AF110" s="86">
        <f t="shared" si="11"/>
        <v>1.9</v>
      </c>
      <c r="AG110" s="106" t="str">
        <f t="shared" si="10"/>
        <v>Very Low</v>
      </c>
    </row>
    <row r="111" spans="1:33" x14ac:dyDescent="0.25">
      <c r="A111" s="76" t="str">
        <f>'[2]Indicator Data'!B113</f>
        <v>MHL</v>
      </c>
      <c r="B111" s="87">
        <f>'[2]Hazard &amp; Exposure'!AO110</f>
        <v>0.1</v>
      </c>
      <c r="C111" s="78">
        <f>'[2]Hazard &amp; Exposure'!AP110</f>
        <v>0.1</v>
      </c>
      <c r="D111" s="78">
        <f>'[2]Hazard &amp; Exposure'!AQ110</f>
        <v>8.6</v>
      </c>
      <c r="E111" s="78">
        <f>'[2]Hazard &amp; Exposure'!AR110</f>
        <v>0.4</v>
      </c>
      <c r="F111" s="78">
        <f>'[2]Hazard &amp; Exposure'!AU110</f>
        <v>3.6</v>
      </c>
      <c r="G111" s="79">
        <f>'[2]Hazard &amp; Exposure'!AV110</f>
        <v>3.6</v>
      </c>
      <c r="H111" s="78">
        <f>'[2]Hazard &amp; Exposure'!AY110</f>
        <v>0</v>
      </c>
      <c r="I111" s="78">
        <f>'[2]Hazard &amp; Exposure'!BB110</f>
        <v>0</v>
      </c>
      <c r="J111" s="79">
        <f>'[2]Hazard &amp; Exposure'!BC110</f>
        <v>0</v>
      </c>
      <c r="K111" s="80">
        <f t="shared" si="6"/>
        <v>2</v>
      </c>
      <c r="L111" s="81">
        <f>[2]Vulnerability!E110</f>
        <v>3.7</v>
      </c>
      <c r="M111" s="82" t="str">
        <f>[2]Vulnerability!H110</f>
        <v>x</v>
      </c>
      <c r="N111" s="82">
        <f>[2]Vulnerability!M110</f>
        <v>10</v>
      </c>
      <c r="O111" s="79">
        <f>[2]Vulnerability!N110</f>
        <v>5.8</v>
      </c>
      <c r="P111" s="82">
        <f>[2]Vulnerability!S110</f>
        <v>0</v>
      </c>
      <c r="Q111" s="83">
        <f>[2]Vulnerability!W110</f>
        <v>8.6999999999999993</v>
      </c>
      <c r="R111" s="83">
        <f>[2]Vulnerability!Z110</f>
        <v>2.8</v>
      </c>
      <c r="S111" s="83">
        <f>[2]Vulnerability!AC110</f>
        <v>9.9</v>
      </c>
      <c r="T111" s="83">
        <f>[2]Vulnerability!AI110</f>
        <v>5</v>
      </c>
      <c r="U111" s="82">
        <f>[2]Vulnerability!AJ110</f>
        <v>7.6</v>
      </c>
      <c r="V111" s="79">
        <f>[2]Vulnerability!AK110</f>
        <v>4.9000000000000004</v>
      </c>
      <c r="W111" s="80">
        <f t="shared" si="7"/>
        <v>5.4</v>
      </c>
      <c r="X111" s="88">
        <f>'[2]Lack of Coping Capacity'!D110</f>
        <v>7.3</v>
      </c>
      <c r="Y111" s="85">
        <f>'[2]Lack of Coping Capacity'!G110</f>
        <v>8.1</v>
      </c>
      <c r="Z111" s="79">
        <f>'[2]Lack of Coping Capacity'!H110</f>
        <v>7.7</v>
      </c>
      <c r="AA111" s="85">
        <f>'[2]Lack of Coping Capacity'!M110</f>
        <v>4.2</v>
      </c>
      <c r="AB111" s="85">
        <f>'[2]Lack of Coping Capacity'!R110</f>
        <v>1.2</v>
      </c>
      <c r="AC111" s="85">
        <f>'[2]Lack of Coping Capacity'!W110</f>
        <v>6.7</v>
      </c>
      <c r="AD111" s="79">
        <f>'[2]Lack of Coping Capacity'!X110</f>
        <v>4</v>
      </c>
      <c r="AE111" s="80">
        <f t="shared" si="8"/>
        <v>6.2</v>
      </c>
      <c r="AF111" s="86">
        <f t="shared" si="11"/>
        <v>4.0999999999999996</v>
      </c>
      <c r="AG111" s="106" t="str">
        <f t="shared" si="10"/>
        <v>Medium</v>
      </c>
    </row>
    <row r="112" spans="1:33" x14ac:dyDescent="0.25">
      <c r="A112" s="76" t="str">
        <f>'[2]Indicator Data'!B114</f>
        <v>MRT</v>
      </c>
      <c r="B112" s="87">
        <f>'[2]Hazard &amp; Exposure'!AO111</f>
        <v>0.1</v>
      </c>
      <c r="C112" s="78">
        <f>'[2]Hazard &amp; Exposure'!AP111</f>
        <v>8.5</v>
      </c>
      <c r="D112" s="78">
        <f>'[2]Hazard &amp; Exposure'!AQ111</f>
        <v>4.7</v>
      </c>
      <c r="E112" s="78">
        <f>'[2]Hazard &amp; Exposure'!AR111</f>
        <v>0</v>
      </c>
      <c r="F112" s="78">
        <f>'[2]Hazard &amp; Exposure'!AU111</f>
        <v>8.6999999999999993</v>
      </c>
      <c r="G112" s="79">
        <f>'[2]Hazard &amp; Exposure'!AV111</f>
        <v>5.6</v>
      </c>
      <c r="H112" s="78">
        <f>'[2]Hazard &amp; Exposure'!AY111</f>
        <v>5.0999999999999996</v>
      </c>
      <c r="I112" s="78">
        <f>'[2]Hazard &amp; Exposure'!BB111</f>
        <v>0</v>
      </c>
      <c r="J112" s="79">
        <f>'[2]Hazard &amp; Exposure'!BC111</f>
        <v>3.6</v>
      </c>
      <c r="K112" s="80">
        <f t="shared" si="6"/>
        <v>4.7</v>
      </c>
      <c r="L112" s="81">
        <f>[2]Vulnerability!E111</f>
        <v>8</v>
      </c>
      <c r="M112" s="82">
        <f>[2]Vulnerability!H111</f>
        <v>5.0999999999999996</v>
      </c>
      <c r="N112" s="82">
        <f>[2]Vulnerability!M111</f>
        <v>2.5</v>
      </c>
      <c r="O112" s="79">
        <f>[2]Vulnerability!N111</f>
        <v>5.9</v>
      </c>
      <c r="P112" s="82">
        <f>[2]Vulnerability!S111</f>
        <v>6.5</v>
      </c>
      <c r="Q112" s="83">
        <f>[2]Vulnerability!W111</f>
        <v>2.8</v>
      </c>
      <c r="R112" s="83">
        <f>[2]Vulnerability!Z111</f>
        <v>5.2</v>
      </c>
      <c r="S112" s="83">
        <f>[2]Vulnerability!AC111</f>
        <v>10</v>
      </c>
      <c r="T112" s="83">
        <f>[2]Vulnerability!AI111</f>
        <v>3.6</v>
      </c>
      <c r="U112" s="82">
        <f>[2]Vulnerability!AJ111</f>
        <v>6.6</v>
      </c>
      <c r="V112" s="79">
        <f>[2]Vulnerability!AK111</f>
        <v>6.6</v>
      </c>
      <c r="W112" s="80">
        <f t="shared" si="7"/>
        <v>6.3</v>
      </c>
      <c r="X112" s="88">
        <f>'[2]Lack of Coping Capacity'!D111</f>
        <v>4.8</v>
      </c>
      <c r="Y112" s="85">
        <f>'[2]Lack of Coping Capacity'!G111</f>
        <v>6.9</v>
      </c>
      <c r="Z112" s="79">
        <f>'[2]Lack of Coping Capacity'!H111</f>
        <v>5.9</v>
      </c>
      <c r="AA112" s="85">
        <f>'[2]Lack of Coping Capacity'!M111</f>
        <v>7</v>
      </c>
      <c r="AB112" s="85">
        <f>'[2]Lack of Coping Capacity'!R111</f>
        <v>8.4</v>
      </c>
      <c r="AC112" s="85">
        <f>'[2]Lack of Coping Capacity'!W111</f>
        <v>7.9</v>
      </c>
      <c r="AD112" s="79">
        <f>'[2]Lack of Coping Capacity'!X111</f>
        <v>7.8</v>
      </c>
      <c r="AE112" s="80">
        <f t="shared" si="8"/>
        <v>7</v>
      </c>
      <c r="AF112" s="86">
        <f t="shared" si="11"/>
        <v>5.9</v>
      </c>
      <c r="AG112" s="106" t="str">
        <f t="shared" si="10"/>
        <v>High</v>
      </c>
    </row>
    <row r="113" spans="1:33" x14ac:dyDescent="0.25">
      <c r="A113" s="76" t="str">
        <f>'[2]Indicator Data'!B115</f>
        <v>MUS</v>
      </c>
      <c r="B113" s="87">
        <f>'[2]Hazard &amp; Exposure'!AO112</f>
        <v>0.1</v>
      </c>
      <c r="C113" s="78">
        <f>'[2]Hazard &amp; Exposure'!AP112</f>
        <v>0.1</v>
      </c>
      <c r="D113" s="78">
        <f>'[2]Hazard &amp; Exposure'!AQ112</f>
        <v>6.8</v>
      </c>
      <c r="E113" s="78">
        <f>'[2]Hazard &amp; Exposure'!AR112</f>
        <v>7</v>
      </c>
      <c r="F113" s="78">
        <f>'[2]Hazard &amp; Exposure'!AU112</f>
        <v>1.3</v>
      </c>
      <c r="G113" s="79">
        <f>'[2]Hazard &amp; Exposure'!AV112</f>
        <v>3.8</v>
      </c>
      <c r="H113" s="78">
        <f>'[2]Hazard &amp; Exposure'!AY112</f>
        <v>0.1</v>
      </c>
      <c r="I113" s="78">
        <f>'[2]Hazard &amp; Exposure'!BB112</f>
        <v>0</v>
      </c>
      <c r="J113" s="79">
        <f>'[2]Hazard &amp; Exposure'!BC112</f>
        <v>0.1</v>
      </c>
      <c r="K113" s="80">
        <f t="shared" si="6"/>
        <v>2.1</v>
      </c>
      <c r="L113" s="81">
        <f>[2]Vulnerability!E112</f>
        <v>2.5</v>
      </c>
      <c r="M113" s="82">
        <f>[2]Vulnerability!H112</f>
        <v>3.9</v>
      </c>
      <c r="N113" s="82">
        <f>[2]Vulnerability!M112</f>
        <v>0.2</v>
      </c>
      <c r="O113" s="79">
        <f>[2]Vulnerability!N112</f>
        <v>2.2999999999999998</v>
      </c>
      <c r="P113" s="82">
        <f>[2]Vulnerability!S112</f>
        <v>0</v>
      </c>
      <c r="Q113" s="83">
        <f>[2]Vulnerability!W112</f>
        <v>1</v>
      </c>
      <c r="R113" s="83">
        <f>[2]Vulnerability!Z112</f>
        <v>1</v>
      </c>
      <c r="S113" s="83">
        <f>[2]Vulnerability!AC112</f>
        <v>2.4</v>
      </c>
      <c r="T113" s="83">
        <f>[2]Vulnerability!AI112</f>
        <v>2.6</v>
      </c>
      <c r="U113" s="82">
        <f>[2]Vulnerability!AJ112</f>
        <v>1.8</v>
      </c>
      <c r="V113" s="79">
        <f>[2]Vulnerability!AK112</f>
        <v>0.9</v>
      </c>
      <c r="W113" s="80">
        <f t="shared" si="7"/>
        <v>1.6</v>
      </c>
      <c r="X113" s="88">
        <f>'[2]Lack of Coping Capacity'!D112</f>
        <v>3.3</v>
      </c>
      <c r="Y113" s="85">
        <f>'[2]Lack of Coping Capacity'!G112</f>
        <v>4.0999999999999996</v>
      </c>
      <c r="Z113" s="79">
        <f>'[2]Lack of Coping Capacity'!H112</f>
        <v>3.7</v>
      </c>
      <c r="AA113" s="85">
        <f>'[2]Lack of Coping Capacity'!M112</f>
        <v>2.5</v>
      </c>
      <c r="AB113" s="85">
        <f>'[2]Lack of Coping Capacity'!R112</f>
        <v>0.3</v>
      </c>
      <c r="AC113" s="85">
        <f>'[2]Lack of Coping Capacity'!W112</f>
        <v>3.2</v>
      </c>
      <c r="AD113" s="79">
        <f>'[2]Lack of Coping Capacity'!X112</f>
        <v>2</v>
      </c>
      <c r="AE113" s="80">
        <f t="shared" si="8"/>
        <v>2.9</v>
      </c>
      <c r="AF113" s="86">
        <f t="shared" si="11"/>
        <v>2.1</v>
      </c>
      <c r="AG113" s="106" t="str">
        <f t="shared" si="10"/>
        <v>Low</v>
      </c>
    </row>
    <row r="114" spans="1:33" x14ac:dyDescent="0.25">
      <c r="A114" s="76" t="str">
        <f>'[2]Indicator Data'!B116</f>
        <v>MEX</v>
      </c>
      <c r="B114" s="87">
        <f>'[2]Hazard &amp; Exposure'!AO113</f>
        <v>8.5</v>
      </c>
      <c r="C114" s="78">
        <f>'[2]Hazard &amp; Exposure'!AP113</f>
        <v>7.2</v>
      </c>
      <c r="D114" s="78">
        <f>'[2]Hazard &amp; Exposure'!AQ113</f>
        <v>6.6</v>
      </c>
      <c r="E114" s="78">
        <f>'[2]Hazard &amp; Exposure'!AR113</f>
        <v>7.7</v>
      </c>
      <c r="F114" s="78">
        <f>'[2]Hazard &amp; Exposure'!AU113</f>
        <v>3.9</v>
      </c>
      <c r="G114" s="79">
        <f>'[2]Hazard &amp; Exposure'!AV113</f>
        <v>7</v>
      </c>
      <c r="H114" s="78">
        <f>'[2]Hazard &amp; Exposure'!AY113</f>
        <v>9.9</v>
      </c>
      <c r="I114" s="78">
        <f>'[2]Hazard &amp; Exposure'!BB113</f>
        <v>9</v>
      </c>
      <c r="J114" s="79">
        <f>'[2]Hazard &amp; Exposure'!BC113</f>
        <v>9</v>
      </c>
      <c r="K114" s="80">
        <f t="shared" si="6"/>
        <v>8.1999999999999993</v>
      </c>
      <c r="L114" s="81">
        <f>[2]Vulnerability!E113</f>
        <v>4.0999999999999996</v>
      </c>
      <c r="M114" s="82">
        <f>[2]Vulnerability!H113</f>
        <v>4.5999999999999996</v>
      </c>
      <c r="N114" s="82">
        <f>[2]Vulnerability!M113</f>
        <v>0.1</v>
      </c>
      <c r="O114" s="79">
        <f>[2]Vulnerability!N113</f>
        <v>3.2</v>
      </c>
      <c r="P114" s="82">
        <f>[2]Vulnerability!S113</f>
        <v>6.2</v>
      </c>
      <c r="Q114" s="83">
        <f>[2]Vulnerability!W113</f>
        <v>0.3</v>
      </c>
      <c r="R114" s="83">
        <f>[2]Vulnerability!Z113</f>
        <v>0.8</v>
      </c>
      <c r="S114" s="83">
        <f>[2]Vulnerability!AC113</f>
        <v>0.6</v>
      </c>
      <c r="T114" s="83">
        <f>[2]Vulnerability!AI113</f>
        <v>1.9</v>
      </c>
      <c r="U114" s="82">
        <f>[2]Vulnerability!AJ113</f>
        <v>0.9</v>
      </c>
      <c r="V114" s="79">
        <f>[2]Vulnerability!AK113</f>
        <v>4</v>
      </c>
      <c r="W114" s="80">
        <f t="shared" si="7"/>
        <v>3.6</v>
      </c>
      <c r="X114" s="88">
        <f>'[2]Lack of Coping Capacity'!D113</f>
        <v>5.0999999999999996</v>
      </c>
      <c r="Y114" s="85">
        <f>'[2]Lack of Coping Capacity'!G113</f>
        <v>6.2</v>
      </c>
      <c r="Z114" s="79">
        <f>'[2]Lack of Coping Capacity'!H113</f>
        <v>5.7</v>
      </c>
      <c r="AA114" s="85">
        <f>'[2]Lack of Coping Capacity'!M113</f>
        <v>2.8</v>
      </c>
      <c r="AB114" s="85">
        <f>'[2]Lack of Coping Capacity'!R113</f>
        <v>3.5</v>
      </c>
      <c r="AC114" s="85">
        <f>'[2]Lack of Coping Capacity'!W113</f>
        <v>3.2</v>
      </c>
      <c r="AD114" s="79">
        <f>'[2]Lack of Coping Capacity'!X113</f>
        <v>3.2</v>
      </c>
      <c r="AE114" s="80">
        <f t="shared" si="8"/>
        <v>4.5999999999999996</v>
      </c>
      <c r="AF114" s="86">
        <f t="shared" si="11"/>
        <v>5.0999999999999996</v>
      </c>
      <c r="AG114" s="106" t="str">
        <f t="shared" si="10"/>
        <v>High</v>
      </c>
    </row>
    <row r="115" spans="1:33" x14ac:dyDescent="0.25">
      <c r="A115" s="76" t="str">
        <f>'[2]Indicator Data'!B117</f>
        <v>FSM</v>
      </c>
      <c r="B115" s="87">
        <f>'[2]Hazard &amp; Exposure'!AO114</f>
        <v>0.8</v>
      </c>
      <c r="C115" s="78">
        <f>'[2]Hazard &amp; Exposure'!AP114</f>
        <v>0.1</v>
      </c>
      <c r="D115" s="78">
        <f>'[2]Hazard &amp; Exposure'!AQ114</f>
        <v>8.6</v>
      </c>
      <c r="E115" s="78">
        <f>'[2]Hazard &amp; Exposure'!AR114</f>
        <v>3.8</v>
      </c>
      <c r="F115" s="78">
        <f>'[2]Hazard &amp; Exposure'!AU114</f>
        <v>5.4</v>
      </c>
      <c r="G115" s="79">
        <f>'[2]Hazard &amp; Exposure'!AV114</f>
        <v>4.5999999999999996</v>
      </c>
      <c r="H115" s="78">
        <f>'[2]Hazard &amp; Exposure'!AY114</f>
        <v>0</v>
      </c>
      <c r="I115" s="78">
        <f>'[2]Hazard &amp; Exposure'!BB114</f>
        <v>0</v>
      </c>
      <c r="J115" s="79">
        <f>'[2]Hazard &amp; Exposure'!BC114</f>
        <v>0</v>
      </c>
      <c r="K115" s="80">
        <f t="shared" si="6"/>
        <v>2.6</v>
      </c>
      <c r="L115" s="81">
        <f>[2]Vulnerability!E114</f>
        <v>5</v>
      </c>
      <c r="M115" s="82" t="str">
        <f>[2]Vulnerability!H114</f>
        <v>x</v>
      </c>
      <c r="N115" s="82">
        <f>[2]Vulnerability!M114</f>
        <v>10</v>
      </c>
      <c r="O115" s="79">
        <f>[2]Vulnerability!N114</f>
        <v>6.7</v>
      </c>
      <c r="P115" s="82">
        <f>[2]Vulnerability!S114</f>
        <v>0</v>
      </c>
      <c r="Q115" s="83">
        <f>[2]Vulnerability!W114</f>
        <v>3</v>
      </c>
      <c r="R115" s="83">
        <f>[2]Vulnerability!Z114</f>
        <v>2.5</v>
      </c>
      <c r="S115" s="83">
        <f>[2]Vulnerability!AC114</f>
        <v>10</v>
      </c>
      <c r="T115" s="83">
        <f>[2]Vulnerability!AI114</f>
        <v>5</v>
      </c>
      <c r="U115" s="82">
        <f>[2]Vulnerability!AJ114</f>
        <v>6.4</v>
      </c>
      <c r="V115" s="79">
        <f>[2]Vulnerability!AK114</f>
        <v>3.9</v>
      </c>
      <c r="W115" s="80">
        <f t="shared" si="7"/>
        <v>5.5</v>
      </c>
      <c r="X115" s="88">
        <f>'[2]Lack of Coping Capacity'!D114</f>
        <v>6</v>
      </c>
      <c r="Y115" s="85">
        <f>'[2]Lack of Coping Capacity'!G114</f>
        <v>4.8</v>
      </c>
      <c r="Z115" s="79">
        <f>'[2]Lack of Coping Capacity'!H114</f>
        <v>5.4</v>
      </c>
      <c r="AA115" s="85">
        <f>'[2]Lack of Coping Capacity'!M114</f>
        <v>6.1</v>
      </c>
      <c r="AB115" s="85">
        <f>'[2]Lack of Coping Capacity'!R114</f>
        <v>3.9</v>
      </c>
      <c r="AC115" s="85">
        <f>'[2]Lack of Coping Capacity'!W114</f>
        <v>6.3</v>
      </c>
      <c r="AD115" s="79">
        <f>'[2]Lack of Coping Capacity'!X114</f>
        <v>5.4</v>
      </c>
      <c r="AE115" s="80">
        <f t="shared" si="8"/>
        <v>5.4</v>
      </c>
      <c r="AF115" s="86">
        <f t="shared" si="11"/>
        <v>4.3</v>
      </c>
      <c r="AG115" s="106" t="str">
        <f t="shared" si="10"/>
        <v>Medium</v>
      </c>
    </row>
    <row r="116" spans="1:33" x14ac:dyDescent="0.25">
      <c r="A116" s="76" t="str">
        <f>'[2]Indicator Data'!B118</f>
        <v>MDA</v>
      </c>
      <c r="B116" s="87">
        <f>'[2]Hazard &amp; Exposure'!AO115</f>
        <v>5.0999999999999996</v>
      </c>
      <c r="C116" s="78">
        <f>'[2]Hazard &amp; Exposure'!AP115</f>
        <v>5.6</v>
      </c>
      <c r="D116" s="78">
        <f>'[2]Hazard &amp; Exposure'!AQ115</f>
        <v>0</v>
      </c>
      <c r="E116" s="78">
        <f>'[2]Hazard &amp; Exposure'!AR115</f>
        <v>0</v>
      </c>
      <c r="F116" s="78">
        <f>'[2]Hazard &amp; Exposure'!AU115</f>
        <v>5.5</v>
      </c>
      <c r="G116" s="79">
        <f>'[2]Hazard &amp; Exposure'!AV115</f>
        <v>3.7</v>
      </c>
      <c r="H116" s="78">
        <f>'[2]Hazard &amp; Exposure'!AY115</f>
        <v>2.5</v>
      </c>
      <c r="I116" s="78">
        <f>'[2]Hazard &amp; Exposure'!BB115</f>
        <v>0</v>
      </c>
      <c r="J116" s="79">
        <f>'[2]Hazard &amp; Exposure'!BC115</f>
        <v>1.8</v>
      </c>
      <c r="K116" s="80">
        <f t="shared" si="6"/>
        <v>2.8</v>
      </c>
      <c r="L116" s="81">
        <f>[2]Vulnerability!E115</f>
        <v>3.1</v>
      </c>
      <c r="M116" s="82">
        <f>[2]Vulnerability!H115</f>
        <v>1.7</v>
      </c>
      <c r="N116" s="82">
        <f>[2]Vulnerability!M115</f>
        <v>1.5</v>
      </c>
      <c r="O116" s="79">
        <f>[2]Vulnerability!N115</f>
        <v>2.4</v>
      </c>
      <c r="P116" s="82">
        <f>[2]Vulnerability!S115</f>
        <v>1</v>
      </c>
      <c r="Q116" s="83">
        <f>[2]Vulnerability!W115</f>
        <v>1.5</v>
      </c>
      <c r="R116" s="83">
        <f>[2]Vulnerability!Z115</f>
        <v>0.9</v>
      </c>
      <c r="S116" s="83">
        <f>[2]Vulnerability!AC115</f>
        <v>0</v>
      </c>
      <c r="T116" s="83">
        <f>[2]Vulnerability!AI115</f>
        <v>3.7</v>
      </c>
      <c r="U116" s="82">
        <f>[2]Vulnerability!AJ115</f>
        <v>1.6</v>
      </c>
      <c r="V116" s="79">
        <f>[2]Vulnerability!AK115</f>
        <v>1.3</v>
      </c>
      <c r="W116" s="80">
        <f t="shared" si="7"/>
        <v>1.9</v>
      </c>
      <c r="X116" s="88">
        <f>'[2]Lack of Coping Capacity'!D115</f>
        <v>6.2</v>
      </c>
      <c r="Y116" s="85">
        <f>'[2]Lack of Coping Capacity'!G115</f>
        <v>6.4</v>
      </c>
      <c r="Z116" s="79">
        <f>'[2]Lack of Coping Capacity'!H115</f>
        <v>6.3</v>
      </c>
      <c r="AA116" s="85">
        <f>'[2]Lack of Coping Capacity'!M115</f>
        <v>1.9</v>
      </c>
      <c r="AB116" s="85">
        <f>'[2]Lack of Coping Capacity'!R115</f>
        <v>1.6</v>
      </c>
      <c r="AC116" s="85">
        <f>'[2]Lack of Coping Capacity'!W115</f>
        <v>3.2</v>
      </c>
      <c r="AD116" s="79">
        <f>'[2]Lack of Coping Capacity'!X115</f>
        <v>2.2000000000000002</v>
      </c>
      <c r="AE116" s="80">
        <f t="shared" si="8"/>
        <v>4.5999999999999996</v>
      </c>
      <c r="AF116" s="86">
        <f t="shared" si="11"/>
        <v>2.9</v>
      </c>
      <c r="AG116" s="106" t="str">
        <f t="shared" si="10"/>
        <v>Low</v>
      </c>
    </row>
    <row r="117" spans="1:33" x14ac:dyDescent="0.25">
      <c r="A117" s="76" t="str">
        <f>'[2]Indicator Data'!B119</f>
        <v>MNG</v>
      </c>
      <c r="B117" s="87">
        <f>'[2]Hazard &amp; Exposure'!AO116</f>
        <v>3.9</v>
      </c>
      <c r="C117" s="78">
        <f>'[2]Hazard &amp; Exposure'!AP116</f>
        <v>4.4000000000000004</v>
      </c>
      <c r="D117" s="78">
        <f>'[2]Hazard &amp; Exposure'!AQ116</f>
        <v>0</v>
      </c>
      <c r="E117" s="78">
        <f>'[2]Hazard &amp; Exposure'!AR116</f>
        <v>0</v>
      </c>
      <c r="F117" s="78">
        <f>'[2]Hazard &amp; Exposure'!AU116</f>
        <v>5.7</v>
      </c>
      <c r="G117" s="79">
        <f>'[2]Hazard &amp; Exposure'!AV116</f>
        <v>3.1</v>
      </c>
      <c r="H117" s="78">
        <f>'[2]Hazard &amp; Exposure'!AY116</f>
        <v>0.3</v>
      </c>
      <c r="I117" s="78">
        <f>'[2]Hazard &amp; Exposure'!BB116</f>
        <v>0</v>
      </c>
      <c r="J117" s="79">
        <f>'[2]Hazard &amp; Exposure'!BC116</f>
        <v>0.2</v>
      </c>
      <c r="K117" s="80">
        <f t="shared" si="6"/>
        <v>1.8</v>
      </c>
      <c r="L117" s="81">
        <f>[2]Vulnerability!E116</f>
        <v>4.9000000000000004</v>
      </c>
      <c r="M117" s="82">
        <f>[2]Vulnerability!H116</f>
        <v>2.9</v>
      </c>
      <c r="N117" s="82">
        <f>[2]Vulnerability!M116</f>
        <v>5.5</v>
      </c>
      <c r="O117" s="79">
        <f>[2]Vulnerability!N116</f>
        <v>4.5999999999999996</v>
      </c>
      <c r="P117" s="82">
        <f>[2]Vulnerability!S116</f>
        <v>0</v>
      </c>
      <c r="Q117" s="83">
        <f>[2]Vulnerability!W116</f>
        <v>4</v>
      </c>
      <c r="R117" s="83">
        <f>[2]Vulnerability!Z116</f>
        <v>0.9</v>
      </c>
      <c r="S117" s="83">
        <f>[2]Vulnerability!AC116</f>
        <v>10</v>
      </c>
      <c r="T117" s="83">
        <f>[2]Vulnerability!AI116</f>
        <v>5.3</v>
      </c>
      <c r="U117" s="82">
        <f>[2]Vulnerability!AJ116</f>
        <v>6.5</v>
      </c>
      <c r="V117" s="79">
        <f>[2]Vulnerability!AK116</f>
        <v>4</v>
      </c>
      <c r="W117" s="80">
        <f t="shared" si="7"/>
        <v>4.3</v>
      </c>
      <c r="X117" s="88">
        <f>'[2]Lack of Coping Capacity'!D116</f>
        <v>5.0999999999999996</v>
      </c>
      <c r="Y117" s="85">
        <f>'[2]Lack of Coping Capacity'!G116</f>
        <v>5.9</v>
      </c>
      <c r="Z117" s="79">
        <f>'[2]Lack of Coping Capacity'!H116</f>
        <v>5.5</v>
      </c>
      <c r="AA117" s="85">
        <f>'[2]Lack of Coping Capacity'!M116</f>
        <v>3.6</v>
      </c>
      <c r="AB117" s="85">
        <f>'[2]Lack of Coping Capacity'!R116</f>
        <v>7.1</v>
      </c>
      <c r="AC117" s="85">
        <f>'[2]Lack of Coping Capacity'!W116</f>
        <v>3</v>
      </c>
      <c r="AD117" s="79">
        <f>'[2]Lack of Coping Capacity'!X116</f>
        <v>4.5999999999999996</v>
      </c>
      <c r="AE117" s="80">
        <f t="shared" si="8"/>
        <v>5.0999999999999996</v>
      </c>
      <c r="AF117" s="86">
        <f t="shared" si="11"/>
        <v>3.4</v>
      </c>
      <c r="AG117" s="106" t="str">
        <f t="shared" si="10"/>
        <v>Low</v>
      </c>
    </row>
    <row r="118" spans="1:33" x14ac:dyDescent="0.25">
      <c r="A118" s="76" t="str">
        <f>'[2]Indicator Data'!B120</f>
        <v>MNE</v>
      </c>
      <c r="B118" s="87">
        <f>'[2]Hazard &amp; Exposure'!AO117</f>
        <v>4.3</v>
      </c>
      <c r="C118" s="78">
        <f>'[2]Hazard &amp; Exposure'!AP117</f>
        <v>4.4000000000000004</v>
      </c>
      <c r="D118" s="78">
        <f>'[2]Hazard &amp; Exposure'!AQ117</f>
        <v>7.7</v>
      </c>
      <c r="E118" s="78">
        <f>'[2]Hazard &amp; Exposure'!AR117</f>
        <v>0</v>
      </c>
      <c r="F118" s="78">
        <f>'[2]Hazard &amp; Exposure'!AU117</f>
        <v>2</v>
      </c>
      <c r="G118" s="79">
        <f>'[2]Hazard &amp; Exposure'!AV117</f>
        <v>4.2</v>
      </c>
      <c r="H118" s="78">
        <f>'[2]Hazard &amp; Exposure'!AY117</f>
        <v>0.1</v>
      </c>
      <c r="I118" s="78">
        <f>'[2]Hazard &amp; Exposure'!BB117</f>
        <v>0</v>
      </c>
      <c r="J118" s="79">
        <f>'[2]Hazard &amp; Exposure'!BC117</f>
        <v>0.1</v>
      </c>
      <c r="K118" s="80">
        <f t="shared" si="6"/>
        <v>2.4</v>
      </c>
      <c r="L118" s="81">
        <f>[2]Vulnerability!E117</f>
        <v>1.6</v>
      </c>
      <c r="M118" s="82">
        <f>[2]Vulnerability!H117</f>
        <v>1.8</v>
      </c>
      <c r="N118" s="82">
        <f>[2]Vulnerability!M117</f>
        <v>1.2</v>
      </c>
      <c r="O118" s="79">
        <f>[2]Vulnerability!N117</f>
        <v>1.6</v>
      </c>
      <c r="P118" s="82">
        <f>[2]Vulnerability!S117</f>
        <v>1.7</v>
      </c>
      <c r="Q118" s="83">
        <f>[2]Vulnerability!W117</f>
        <v>0.3</v>
      </c>
      <c r="R118" s="83">
        <f>[2]Vulnerability!Z117</f>
        <v>0.3</v>
      </c>
      <c r="S118" s="83">
        <f>[2]Vulnerability!AC117</f>
        <v>0</v>
      </c>
      <c r="T118" s="83">
        <f>[2]Vulnerability!AI117</f>
        <v>1.7</v>
      </c>
      <c r="U118" s="82">
        <f>[2]Vulnerability!AJ117</f>
        <v>0.6</v>
      </c>
      <c r="V118" s="79">
        <f>[2]Vulnerability!AK117</f>
        <v>1.2</v>
      </c>
      <c r="W118" s="80">
        <f t="shared" si="7"/>
        <v>1.4</v>
      </c>
      <c r="X118" s="88">
        <f>'[2]Lack of Coping Capacity'!D117</f>
        <v>4</v>
      </c>
      <c r="Y118" s="85">
        <f>'[2]Lack of Coping Capacity'!G117</f>
        <v>5.0999999999999996</v>
      </c>
      <c r="Z118" s="79">
        <f>'[2]Lack of Coping Capacity'!H117</f>
        <v>4.5999999999999996</v>
      </c>
      <c r="AA118" s="85">
        <f>'[2]Lack of Coping Capacity'!M117</f>
        <v>1.3</v>
      </c>
      <c r="AB118" s="85">
        <f>'[2]Lack of Coping Capacity'!R117</f>
        <v>0.8</v>
      </c>
      <c r="AC118" s="85">
        <f>'[2]Lack of Coping Capacity'!W117</f>
        <v>5.3</v>
      </c>
      <c r="AD118" s="79">
        <f>'[2]Lack of Coping Capacity'!X117</f>
        <v>2.5</v>
      </c>
      <c r="AE118" s="80">
        <f t="shared" si="8"/>
        <v>3.6</v>
      </c>
      <c r="AF118" s="86">
        <f t="shared" si="11"/>
        <v>2.2999999999999998</v>
      </c>
      <c r="AG118" s="106" t="str">
        <f t="shared" si="10"/>
        <v>Low</v>
      </c>
    </row>
    <row r="119" spans="1:33" x14ac:dyDescent="0.25">
      <c r="A119" s="76" t="str">
        <f>'[2]Indicator Data'!B121</f>
        <v>MAR</v>
      </c>
      <c r="B119" s="87">
        <f>'[2]Hazard &amp; Exposure'!AO118</f>
        <v>3.3</v>
      </c>
      <c r="C119" s="78">
        <f>'[2]Hazard &amp; Exposure'!AP118</f>
        <v>5.8</v>
      </c>
      <c r="D119" s="78">
        <f>'[2]Hazard &amp; Exposure'!AQ118</f>
        <v>6.7</v>
      </c>
      <c r="E119" s="78">
        <f>'[2]Hazard &amp; Exposure'!AR118</f>
        <v>0</v>
      </c>
      <c r="F119" s="78">
        <f>'[2]Hazard &amp; Exposure'!AU118</f>
        <v>6.2</v>
      </c>
      <c r="G119" s="79">
        <f>'[2]Hazard &amp; Exposure'!AV118</f>
        <v>4.8</v>
      </c>
      <c r="H119" s="78">
        <f>'[2]Hazard &amp; Exposure'!AY118</f>
        <v>5.7</v>
      </c>
      <c r="I119" s="78">
        <f>'[2]Hazard &amp; Exposure'!BB118</f>
        <v>0</v>
      </c>
      <c r="J119" s="79">
        <f>'[2]Hazard &amp; Exposure'!BC118</f>
        <v>4</v>
      </c>
      <c r="K119" s="80">
        <f t="shared" si="6"/>
        <v>4.4000000000000004</v>
      </c>
      <c r="L119" s="81">
        <f>[2]Vulnerability!E118</f>
        <v>5.7</v>
      </c>
      <c r="M119" s="82">
        <f>[2]Vulnerability!H118</f>
        <v>5.2</v>
      </c>
      <c r="N119" s="82">
        <f>[2]Vulnerability!M118</f>
        <v>1.1000000000000001</v>
      </c>
      <c r="O119" s="79">
        <f>[2]Vulnerability!N118</f>
        <v>4.4000000000000004</v>
      </c>
      <c r="P119" s="82">
        <f>[2]Vulnerability!S118</f>
        <v>2.2000000000000002</v>
      </c>
      <c r="Q119" s="83">
        <f>[2]Vulnerability!W118</f>
        <v>1</v>
      </c>
      <c r="R119" s="83">
        <f>[2]Vulnerability!Z118</f>
        <v>1.3</v>
      </c>
      <c r="S119" s="83">
        <f>[2]Vulnerability!AC118</f>
        <v>3</v>
      </c>
      <c r="T119" s="83">
        <f>[2]Vulnerability!AI118</f>
        <v>1.8</v>
      </c>
      <c r="U119" s="82">
        <f>[2]Vulnerability!AJ118</f>
        <v>1.8</v>
      </c>
      <c r="V119" s="79">
        <f>[2]Vulnerability!AK118</f>
        <v>2</v>
      </c>
      <c r="W119" s="80">
        <f t="shared" si="7"/>
        <v>3.3</v>
      </c>
      <c r="X119" s="88">
        <f>'[2]Lack of Coping Capacity'!D118</f>
        <v>5.6</v>
      </c>
      <c r="Y119" s="85">
        <f>'[2]Lack of Coping Capacity'!G118</f>
        <v>5.5</v>
      </c>
      <c r="Z119" s="79">
        <f>'[2]Lack of Coping Capacity'!H118</f>
        <v>5.6</v>
      </c>
      <c r="AA119" s="85">
        <f>'[2]Lack of Coping Capacity'!M118</f>
        <v>3.4</v>
      </c>
      <c r="AB119" s="85">
        <f>'[2]Lack of Coping Capacity'!R118</f>
        <v>4.2</v>
      </c>
      <c r="AC119" s="85">
        <f>'[2]Lack of Coping Capacity'!W118</f>
        <v>4.5999999999999996</v>
      </c>
      <c r="AD119" s="79">
        <f>'[2]Lack of Coping Capacity'!X118</f>
        <v>4.0999999999999996</v>
      </c>
      <c r="AE119" s="80">
        <f t="shared" si="8"/>
        <v>4.9000000000000004</v>
      </c>
      <c r="AF119" s="86">
        <f t="shared" si="11"/>
        <v>4.0999999999999996</v>
      </c>
      <c r="AG119" s="106" t="str">
        <f t="shared" si="10"/>
        <v>Medium</v>
      </c>
    </row>
    <row r="120" spans="1:33" x14ac:dyDescent="0.25">
      <c r="A120" s="76" t="str">
        <f>'[2]Indicator Data'!B122</f>
        <v>MOZ</v>
      </c>
      <c r="B120" s="87">
        <f>'[2]Hazard &amp; Exposure'!AO119</f>
        <v>2.8</v>
      </c>
      <c r="C120" s="78">
        <f>'[2]Hazard &amp; Exposure'!AP119</f>
        <v>6.3</v>
      </c>
      <c r="D120" s="78">
        <f>'[2]Hazard &amp; Exposure'!AQ119</f>
        <v>6</v>
      </c>
      <c r="E120" s="78">
        <f>'[2]Hazard &amp; Exposure'!AR119</f>
        <v>5.2</v>
      </c>
      <c r="F120" s="78">
        <f>'[2]Hazard &amp; Exposure'!AU119</f>
        <v>7.6</v>
      </c>
      <c r="G120" s="79">
        <f>'[2]Hazard &amp; Exposure'!AV119</f>
        <v>5.8</v>
      </c>
      <c r="H120" s="78">
        <f>'[2]Hazard &amp; Exposure'!AY119</f>
        <v>6.9</v>
      </c>
      <c r="I120" s="78">
        <f>'[2]Hazard &amp; Exposure'!BB119</f>
        <v>0</v>
      </c>
      <c r="J120" s="79">
        <f>'[2]Hazard &amp; Exposure'!BC119</f>
        <v>4.8</v>
      </c>
      <c r="K120" s="80">
        <f t="shared" si="6"/>
        <v>5.3</v>
      </c>
      <c r="L120" s="81">
        <f>[2]Vulnerability!E119</f>
        <v>8.9</v>
      </c>
      <c r="M120" s="82">
        <f>[2]Vulnerability!H119</f>
        <v>6.3</v>
      </c>
      <c r="N120" s="82">
        <f>[2]Vulnerability!M119</f>
        <v>5.7</v>
      </c>
      <c r="O120" s="79">
        <f>[2]Vulnerability!N119</f>
        <v>7.5</v>
      </c>
      <c r="P120" s="82">
        <f>[2]Vulnerability!S119</f>
        <v>3.7</v>
      </c>
      <c r="Q120" s="83">
        <f>[2]Vulnerability!W119</f>
        <v>8.6</v>
      </c>
      <c r="R120" s="83">
        <f>[2]Vulnerability!Z119</f>
        <v>4.5999999999999996</v>
      </c>
      <c r="S120" s="83">
        <f>[2]Vulnerability!AC119</f>
        <v>3.6</v>
      </c>
      <c r="T120" s="83">
        <f>[2]Vulnerability!AI119</f>
        <v>6.7</v>
      </c>
      <c r="U120" s="82">
        <f>[2]Vulnerability!AJ119</f>
        <v>6.3</v>
      </c>
      <c r="V120" s="79">
        <f>[2]Vulnerability!AK119</f>
        <v>5.0999999999999996</v>
      </c>
      <c r="W120" s="80">
        <f t="shared" si="7"/>
        <v>6.5</v>
      </c>
      <c r="X120" s="88">
        <f>'[2]Lack of Coping Capacity'!D119</f>
        <v>2.1</v>
      </c>
      <c r="Y120" s="85">
        <f>'[2]Lack of Coping Capacity'!G119</f>
        <v>7.3</v>
      </c>
      <c r="Z120" s="79">
        <f>'[2]Lack of Coping Capacity'!H119</f>
        <v>4.7</v>
      </c>
      <c r="AA120" s="85">
        <f>'[2]Lack of Coping Capacity'!M119</f>
        <v>7.5</v>
      </c>
      <c r="AB120" s="85">
        <f>'[2]Lack of Coping Capacity'!R119</f>
        <v>9.4</v>
      </c>
      <c r="AC120" s="85">
        <f>'[2]Lack of Coping Capacity'!W119</f>
        <v>7.2</v>
      </c>
      <c r="AD120" s="79">
        <f>'[2]Lack of Coping Capacity'!X119</f>
        <v>8</v>
      </c>
      <c r="AE120" s="80">
        <f t="shared" si="8"/>
        <v>6.6</v>
      </c>
      <c r="AF120" s="86">
        <f t="shared" si="11"/>
        <v>6.1</v>
      </c>
      <c r="AG120" s="106" t="str">
        <f t="shared" si="10"/>
        <v>High</v>
      </c>
    </row>
    <row r="121" spans="1:33" x14ac:dyDescent="0.25">
      <c r="A121" s="76" t="str">
        <f>'[2]Indicator Data'!B123</f>
        <v>MMR</v>
      </c>
      <c r="B121" s="87">
        <f>'[2]Hazard &amp; Exposure'!AO120</f>
        <v>9.4</v>
      </c>
      <c r="C121" s="78">
        <f>'[2]Hazard &amp; Exposure'!AP120</f>
        <v>9.9</v>
      </c>
      <c r="D121" s="78">
        <f>'[2]Hazard &amp; Exposure'!AQ120</f>
        <v>8.9</v>
      </c>
      <c r="E121" s="78">
        <f>'[2]Hazard &amp; Exposure'!AR120</f>
        <v>5.6</v>
      </c>
      <c r="F121" s="78">
        <f>'[2]Hazard &amp; Exposure'!AU120</f>
        <v>1</v>
      </c>
      <c r="G121" s="79">
        <f>'[2]Hazard &amp; Exposure'!AV120</f>
        <v>8.1</v>
      </c>
      <c r="H121" s="78">
        <f>'[2]Hazard &amp; Exposure'!AY120</f>
        <v>9.1999999999999993</v>
      </c>
      <c r="I121" s="78">
        <f>'[2]Hazard &amp; Exposure'!BB120</f>
        <v>7</v>
      </c>
      <c r="J121" s="79">
        <f>'[2]Hazard &amp; Exposure'!BC120</f>
        <v>7</v>
      </c>
      <c r="K121" s="80">
        <f t="shared" si="6"/>
        <v>7.6</v>
      </c>
      <c r="L121" s="81">
        <f>[2]Vulnerability!E120</f>
        <v>7.2</v>
      </c>
      <c r="M121" s="82">
        <f>[2]Vulnerability!H120</f>
        <v>6.1</v>
      </c>
      <c r="N121" s="82">
        <f>[2]Vulnerability!M120</f>
        <v>1.3</v>
      </c>
      <c r="O121" s="79">
        <f>[2]Vulnerability!N120</f>
        <v>5.5</v>
      </c>
      <c r="P121" s="82">
        <f>[2]Vulnerability!S120</f>
        <v>6.4</v>
      </c>
      <c r="Q121" s="83">
        <f>[2]Vulnerability!W120</f>
        <v>3</v>
      </c>
      <c r="R121" s="83">
        <f>[2]Vulnerability!Z120</f>
        <v>4</v>
      </c>
      <c r="S121" s="83">
        <f>[2]Vulnerability!AC120</f>
        <v>0.8</v>
      </c>
      <c r="T121" s="83">
        <f>[2]Vulnerability!AI120</f>
        <v>5.5</v>
      </c>
      <c r="U121" s="82">
        <f>[2]Vulnerability!AJ120</f>
        <v>3.5</v>
      </c>
      <c r="V121" s="79">
        <f>[2]Vulnerability!AK120</f>
        <v>5.0999999999999996</v>
      </c>
      <c r="W121" s="80">
        <f t="shared" si="7"/>
        <v>5.3</v>
      </c>
      <c r="X121" s="88">
        <f>'[2]Lack of Coping Capacity'!D120</f>
        <v>7.1</v>
      </c>
      <c r="Y121" s="85">
        <f>'[2]Lack of Coping Capacity'!G120</f>
        <v>7.1</v>
      </c>
      <c r="Z121" s="79">
        <f>'[2]Lack of Coping Capacity'!H120</f>
        <v>7.1</v>
      </c>
      <c r="AA121" s="85">
        <f>'[2]Lack of Coping Capacity'!M120</f>
        <v>5.6</v>
      </c>
      <c r="AB121" s="85">
        <f>'[2]Lack of Coping Capacity'!R120</f>
        <v>5.2</v>
      </c>
      <c r="AC121" s="85">
        <f>'[2]Lack of Coping Capacity'!W120</f>
        <v>6</v>
      </c>
      <c r="AD121" s="79">
        <f>'[2]Lack of Coping Capacity'!X120</f>
        <v>5.6</v>
      </c>
      <c r="AE121" s="80">
        <f t="shared" si="8"/>
        <v>6.4</v>
      </c>
      <c r="AF121" s="86">
        <f t="shared" si="11"/>
        <v>6.4</v>
      </c>
      <c r="AG121" s="106" t="str">
        <f t="shared" si="10"/>
        <v>High</v>
      </c>
    </row>
    <row r="122" spans="1:33" x14ac:dyDescent="0.25">
      <c r="A122" s="76" t="str">
        <f>'[2]Indicator Data'!B124</f>
        <v>NAM</v>
      </c>
      <c r="B122" s="87">
        <f>'[2]Hazard &amp; Exposure'!AO121</f>
        <v>0.1</v>
      </c>
      <c r="C122" s="78">
        <f>'[2]Hazard &amp; Exposure'!AP121</f>
        <v>6.7</v>
      </c>
      <c r="D122" s="78">
        <f>'[2]Hazard &amp; Exposure'!AQ121</f>
        <v>0</v>
      </c>
      <c r="E122" s="78">
        <f>'[2]Hazard &amp; Exposure'!AR121</f>
        <v>0</v>
      </c>
      <c r="F122" s="78">
        <f>'[2]Hazard &amp; Exposure'!AU121</f>
        <v>8.6</v>
      </c>
      <c r="G122" s="79">
        <f>'[2]Hazard &amp; Exposure'!AV121</f>
        <v>4.3</v>
      </c>
      <c r="H122" s="78">
        <f>'[2]Hazard &amp; Exposure'!AY121</f>
        <v>0.6</v>
      </c>
      <c r="I122" s="78">
        <f>'[2]Hazard &amp; Exposure'!BB121</f>
        <v>0</v>
      </c>
      <c r="J122" s="79">
        <f>'[2]Hazard &amp; Exposure'!BC121</f>
        <v>0.4</v>
      </c>
      <c r="K122" s="80">
        <f t="shared" si="6"/>
        <v>2.6</v>
      </c>
      <c r="L122" s="81">
        <f>[2]Vulnerability!E121</f>
        <v>7.1</v>
      </c>
      <c r="M122" s="82">
        <f>[2]Vulnerability!H121</f>
        <v>7.7</v>
      </c>
      <c r="N122" s="82">
        <f>[2]Vulnerability!M121</f>
        <v>1.5</v>
      </c>
      <c r="O122" s="79">
        <f>[2]Vulnerability!N121</f>
        <v>5.9</v>
      </c>
      <c r="P122" s="82">
        <f>[2]Vulnerability!S121</f>
        <v>2.1</v>
      </c>
      <c r="Q122" s="83">
        <f>[2]Vulnerability!W121</f>
        <v>5.9</v>
      </c>
      <c r="R122" s="83">
        <f>[2]Vulnerability!Z121</f>
        <v>3.2</v>
      </c>
      <c r="S122" s="83">
        <f>[2]Vulnerability!AC121</f>
        <v>0</v>
      </c>
      <c r="T122" s="83">
        <f>[2]Vulnerability!AI121</f>
        <v>6</v>
      </c>
      <c r="U122" s="82">
        <f>[2]Vulnerability!AJ121</f>
        <v>4.2</v>
      </c>
      <c r="V122" s="79">
        <f>[2]Vulnerability!AK121</f>
        <v>3.2</v>
      </c>
      <c r="W122" s="80">
        <f t="shared" si="7"/>
        <v>4.7</v>
      </c>
      <c r="X122" s="88">
        <f>'[2]Lack of Coping Capacity'!D121</f>
        <v>4.3</v>
      </c>
      <c r="Y122" s="85">
        <f>'[2]Lack of Coping Capacity'!G121</f>
        <v>4.7</v>
      </c>
      <c r="Z122" s="79">
        <f>'[2]Lack of Coping Capacity'!H121</f>
        <v>4.5</v>
      </c>
      <c r="AA122" s="85">
        <f>'[2]Lack of Coping Capacity'!M121</f>
        <v>4.5999999999999996</v>
      </c>
      <c r="AB122" s="85">
        <f>'[2]Lack of Coping Capacity'!R121</f>
        <v>6.2</v>
      </c>
      <c r="AC122" s="85">
        <f>'[2]Lack of Coping Capacity'!W121</f>
        <v>6</v>
      </c>
      <c r="AD122" s="79">
        <f>'[2]Lack of Coping Capacity'!X121</f>
        <v>5.6</v>
      </c>
      <c r="AE122" s="80">
        <f t="shared" si="8"/>
        <v>5.0999999999999996</v>
      </c>
      <c r="AF122" s="86">
        <f t="shared" si="11"/>
        <v>4</v>
      </c>
      <c r="AG122" s="106" t="str">
        <f t="shared" si="10"/>
        <v>Medium</v>
      </c>
    </row>
    <row r="123" spans="1:33" x14ac:dyDescent="0.25">
      <c r="A123" s="76" t="str">
        <f>'[2]Indicator Data'!B125</f>
        <v>NRU</v>
      </c>
      <c r="B123" s="87">
        <f>'[2]Hazard &amp; Exposure'!AO122</f>
        <v>0.1</v>
      </c>
      <c r="C123" s="78">
        <f>'[2]Hazard &amp; Exposure'!AP122</f>
        <v>0.1</v>
      </c>
      <c r="D123" s="78">
        <f>'[2]Hazard &amp; Exposure'!AQ122</f>
        <v>8.1999999999999993</v>
      </c>
      <c r="E123" s="78">
        <f>'[2]Hazard &amp; Exposure'!AR122</f>
        <v>0</v>
      </c>
      <c r="F123" s="78">
        <f>'[2]Hazard &amp; Exposure'!AU122</f>
        <v>0</v>
      </c>
      <c r="G123" s="79">
        <f>'[2]Hazard &amp; Exposure'!AV122</f>
        <v>2.6</v>
      </c>
      <c r="H123" s="78">
        <f>'[2]Hazard &amp; Exposure'!AY122</f>
        <v>0</v>
      </c>
      <c r="I123" s="78">
        <f>'[2]Hazard &amp; Exposure'!BB122</f>
        <v>0</v>
      </c>
      <c r="J123" s="79">
        <f>'[2]Hazard &amp; Exposure'!BC122</f>
        <v>0</v>
      </c>
      <c r="K123" s="80">
        <f t="shared" si="6"/>
        <v>1.4</v>
      </c>
      <c r="L123" s="81">
        <f>[2]Vulnerability!E122</f>
        <v>3.5</v>
      </c>
      <c r="M123" s="82" t="str">
        <f>[2]Vulnerability!H122</f>
        <v>x</v>
      </c>
      <c r="N123" s="82">
        <f>[2]Vulnerability!M122</f>
        <v>10</v>
      </c>
      <c r="O123" s="79">
        <f>[2]Vulnerability!N122</f>
        <v>5.7</v>
      </c>
      <c r="P123" s="82">
        <f>[2]Vulnerability!S122</f>
        <v>4.2</v>
      </c>
      <c r="Q123" s="83">
        <f>[2]Vulnerability!W122</f>
        <v>1.7</v>
      </c>
      <c r="R123" s="83">
        <f>[2]Vulnerability!Z122</f>
        <v>1.8</v>
      </c>
      <c r="S123" s="83">
        <f>[2]Vulnerability!AC122</f>
        <v>0</v>
      </c>
      <c r="T123" s="83">
        <f>[2]Vulnerability!AI122</f>
        <v>5</v>
      </c>
      <c r="U123" s="82">
        <f>[2]Vulnerability!AJ122</f>
        <v>2.2999999999999998</v>
      </c>
      <c r="V123" s="79">
        <f>[2]Vulnerability!AK122</f>
        <v>3.3</v>
      </c>
      <c r="W123" s="80">
        <f t="shared" si="7"/>
        <v>4.5999999999999996</v>
      </c>
      <c r="X123" s="88">
        <f>'[2]Lack of Coping Capacity'!D122</f>
        <v>8.1</v>
      </c>
      <c r="Y123" s="85">
        <f>'[2]Lack of Coping Capacity'!G122</f>
        <v>5.9</v>
      </c>
      <c r="Z123" s="79">
        <f>'[2]Lack of Coping Capacity'!H122</f>
        <v>7</v>
      </c>
      <c r="AA123" s="85">
        <f>'[2]Lack of Coping Capacity'!M122</f>
        <v>3.3</v>
      </c>
      <c r="AB123" s="85">
        <f>'[2]Lack of Coping Capacity'!R122</f>
        <v>1.5</v>
      </c>
      <c r="AC123" s="85">
        <f>'[2]Lack of Coping Capacity'!W122</f>
        <v>5.3</v>
      </c>
      <c r="AD123" s="79">
        <f>'[2]Lack of Coping Capacity'!X122</f>
        <v>3.4</v>
      </c>
      <c r="AE123" s="80">
        <f t="shared" si="8"/>
        <v>5.5</v>
      </c>
      <c r="AF123" s="86">
        <f t="shared" si="11"/>
        <v>3.3</v>
      </c>
      <c r="AG123" s="106" t="str">
        <f t="shared" si="10"/>
        <v>Low</v>
      </c>
    </row>
    <row r="124" spans="1:33" x14ac:dyDescent="0.25">
      <c r="A124" s="76" t="str">
        <f>'[2]Indicator Data'!B126</f>
        <v>NPL</v>
      </c>
      <c r="B124" s="87">
        <f>'[2]Hazard &amp; Exposure'!AO123</f>
        <v>9.9</v>
      </c>
      <c r="C124" s="78">
        <f>'[2]Hazard &amp; Exposure'!AP123</f>
        <v>6.8</v>
      </c>
      <c r="D124" s="78">
        <f>'[2]Hazard &amp; Exposure'!AQ123</f>
        <v>0</v>
      </c>
      <c r="E124" s="78">
        <f>'[2]Hazard &amp; Exposure'!AR123</f>
        <v>0.2</v>
      </c>
      <c r="F124" s="78">
        <f>'[2]Hazard &amp; Exposure'!AU123</f>
        <v>2.9</v>
      </c>
      <c r="G124" s="79">
        <f>'[2]Hazard &amp; Exposure'!AV123</f>
        <v>5.6</v>
      </c>
      <c r="H124" s="78">
        <f>'[2]Hazard &amp; Exposure'!AY123</f>
        <v>8.3000000000000007</v>
      </c>
      <c r="I124" s="78">
        <f>'[2]Hazard &amp; Exposure'!BB123</f>
        <v>0</v>
      </c>
      <c r="J124" s="79">
        <f>'[2]Hazard &amp; Exposure'!BC123</f>
        <v>5.8</v>
      </c>
      <c r="K124" s="80">
        <f t="shared" si="6"/>
        <v>5.7</v>
      </c>
      <c r="L124" s="81">
        <f>[2]Vulnerability!E123</f>
        <v>7.1</v>
      </c>
      <c r="M124" s="82">
        <f>[2]Vulnerability!H123</f>
        <v>4.2</v>
      </c>
      <c r="N124" s="82">
        <f>[2]Vulnerability!M123</f>
        <v>2.1</v>
      </c>
      <c r="O124" s="79">
        <f>[2]Vulnerability!N123</f>
        <v>5.0999999999999996</v>
      </c>
      <c r="P124" s="82">
        <f>[2]Vulnerability!S123</f>
        <v>3.7</v>
      </c>
      <c r="Q124" s="83">
        <f>[2]Vulnerability!W123</f>
        <v>1.1000000000000001</v>
      </c>
      <c r="R124" s="83">
        <f>[2]Vulnerability!Z123</f>
        <v>4.3</v>
      </c>
      <c r="S124" s="83">
        <f>[2]Vulnerability!AC123</f>
        <v>2.9</v>
      </c>
      <c r="T124" s="83">
        <f>[2]Vulnerability!AI123</f>
        <v>4.5</v>
      </c>
      <c r="U124" s="82">
        <f>[2]Vulnerability!AJ123</f>
        <v>3.3</v>
      </c>
      <c r="V124" s="79">
        <f>[2]Vulnerability!AK123</f>
        <v>3.5</v>
      </c>
      <c r="W124" s="80">
        <f t="shared" si="7"/>
        <v>4.3</v>
      </c>
      <c r="X124" s="88">
        <f>'[2]Lack of Coping Capacity'!D123</f>
        <v>5.4</v>
      </c>
      <c r="Y124" s="85">
        <f>'[2]Lack of Coping Capacity'!G123</f>
        <v>6.9</v>
      </c>
      <c r="Z124" s="79">
        <f>'[2]Lack of Coping Capacity'!H123</f>
        <v>6.2</v>
      </c>
      <c r="AA124" s="85">
        <f>'[2]Lack of Coping Capacity'!M123</f>
        <v>5</v>
      </c>
      <c r="AB124" s="85">
        <f>'[2]Lack of Coping Capacity'!R123</f>
        <v>5.4</v>
      </c>
      <c r="AC124" s="85">
        <f>'[2]Lack of Coping Capacity'!W123</f>
        <v>5</v>
      </c>
      <c r="AD124" s="79">
        <f>'[2]Lack of Coping Capacity'!X123</f>
        <v>5.0999999999999996</v>
      </c>
      <c r="AE124" s="80">
        <f t="shared" si="8"/>
        <v>5.7</v>
      </c>
      <c r="AF124" s="86">
        <f t="shared" si="11"/>
        <v>5.2</v>
      </c>
      <c r="AG124" s="106" t="str">
        <f t="shared" si="10"/>
        <v>High</v>
      </c>
    </row>
    <row r="125" spans="1:33" x14ac:dyDescent="0.25">
      <c r="A125" s="76" t="str">
        <f>'[2]Indicator Data'!B127</f>
        <v>NLD</v>
      </c>
      <c r="B125" s="87">
        <f>'[2]Hazard &amp; Exposure'!AO124</f>
        <v>1.8</v>
      </c>
      <c r="C125" s="78">
        <f>'[2]Hazard &amp; Exposure'!AP124</f>
        <v>5.8</v>
      </c>
      <c r="D125" s="78">
        <f>'[2]Hazard &amp; Exposure'!AQ124</f>
        <v>0</v>
      </c>
      <c r="E125" s="78">
        <f>'[2]Hazard &amp; Exposure'!AR124</f>
        <v>0</v>
      </c>
      <c r="F125" s="78">
        <f>'[2]Hazard &amp; Exposure'!AU124</f>
        <v>0.5</v>
      </c>
      <c r="G125" s="79">
        <f>'[2]Hazard &amp; Exposure'!AV124</f>
        <v>1.9</v>
      </c>
      <c r="H125" s="78">
        <f>'[2]Hazard &amp; Exposure'!AY124</f>
        <v>0</v>
      </c>
      <c r="I125" s="78">
        <f>'[2]Hazard &amp; Exposure'!BB124</f>
        <v>0</v>
      </c>
      <c r="J125" s="79">
        <f>'[2]Hazard &amp; Exposure'!BC124</f>
        <v>0</v>
      </c>
      <c r="K125" s="80">
        <f t="shared" si="6"/>
        <v>1</v>
      </c>
      <c r="L125" s="81">
        <f>[2]Vulnerability!E124</f>
        <v>0.3</v>
      </c>
      <c r="M125" s="82">
        <f>[2]Vulnerability!H124</f>
        <v>0.7</v>
      </c>
      <c r="N125" s="82">
        <f>[2]Vulnerability!M124</f>
        <v>0</v>
      </c>
      <c r="O125" s="79">
        <f>[2]Vulnerability!N124</f>
        <v>0.3</v>
      </c>
      <c r="P125" s="82">
        <f>[2]Vulnerability!S124</f>
        <v>5.9</v>
      </c>
      <c r="Q125" s="83">
        <f>[2]Vulnerability!W124</f>
        <v>0.3</v>
      </c>
      <c r="R125" s="83">
        <f>[2]Vulnerability!Z124</f>
        <v>0.3</v>
      </c>
      <c r="S125" s="83">
        <f>[2]Vulnerability!AC124</f>
        <v>0</v>
      </c>
      <c r="T125" s="83">
        <f>[2]Vulnerability!AI124</f>
        <v>1.4</v>
      </c>
      <c r="U125" s="82">
        <f>[2]Vulnerability!AJ124</f>
        <v>0.5</v>
      </c>
      <c r="V125" s="79">
        <f>[2]Vulnerability!AK124</f>
        <v>3.7</v>
      </c>
      <c r="W125" s="80">
        <f t="shared" si="7"/>
        <v>2.2000000000000002</v>
      </c>
      <c r="X125" s="88">
        <f>'[2]Lack of Coping Capacity'!D124</f>
        <v>1.7</v>
      </c>
      <c r="Y125" s="85">
        <f>'[2]Lack of Coping Capacity'!G124</f>
        <v>1.6</v>
      </c>
      <c r="Z125" s="79">
        <f>'[2]Lack of Coping Capacity'!H124</f>
        <v>1.7</v>
      </c>
      <c r="AA125" s="85">
        <f>'[2]Lack of Coping Capacity'!M124</f>
        <v>1.5</v>
      </c>
      <c r="AB125" s="85">
        <f>'[2]Lack of Coping Capacity'!R124</f>
        <v>0.1</v>
      </c>
      <c r="AC125" s="85">
        <f>'[2]Lack of Coping Capacity'!W124</f>
        <v>1.1000000000000001</v>
      </c>
      <c r="AD125" s="79">
        <f>'[2]Lack of Coping Capacity'!X124</f>
        <v>0.9</v>
      </c>
      <c r="AE125" s="80">
        <f t="shared" si="8"/>
        <v>1.3</v>
      </c>
      <c r="AF125" s="86">
        <f t="shared" si="11"/>
        <v>1.4</v>
      </c>
      <c r="AG125" s="106" t="str">
        <f t="shared" si="10"/>
        <v>Very Low</v>
      </c>
    </row>
    <row r="126" spans="1:33" x14ac:dyDescent="0.25">
      <c r="A126" s="76" t="str">
        <f>'[2]Indicator Data'!B128</f>
        <v>NZL</v>
      </c>
      <c r="B126" s="87">
        <f>'[2]Hazard &amp; Exposure'!AO125</f>
        <v>8.3000000000000007</v>
      </c>
      <c r="C126" s="78">
        <f>'[2]Hazard &amp; Exposure'!AP125</f>
        <v>3.8</v>
      </c>
      <c r="D126" s="78">
        <f>'[2]Hazard &amp; Exposure'!AQ125</f>
        <v>7.1</v>
      </c>
      <c r="E126" s="78">
        <f>'[2]Hazard &amp; Exposure'!AR125</f>
        <v>2.9</v>
      </c>
      <c r="F126" s="78">
        <f>'[2]Hazard &amp; Exposure'!AU125</f>
        <v>1.5</v>
      </c>
      <c r="G126" s="79">
        <f>'[2]Hazard &amp; Exposure'!AV125</f>
        <v>5.3</v>
      </c>
      <c r="H126" s="78">
        <f>'[2]Hazard &amp; Exposure'!AY125</f>
        <v>0</v>
      </c>
      <c r="I126" s="78">
        <f>'[2]Hazard &amp; Exposure'!BB125</f>
        <v>0</v>
      </c>
      <c r="J126" s="79">
        <f>'[2]Hazard &amp; Exposure'!BC125</f>
        <v>0</v>
      </c>
      <c r="K126" s="80">
        <f t="shared" si="6"/>
        <v>3.1</v>
      </c>
      <c r="L126" s="81">
        <f>[2]Vulnerability!E125</f>
        <v>0.5</v>
      </c>
      <c r="M126" s="82">
        <f>[2]Vulnerability!H125</f>
        <v>1.8</v>
      </c>
      <c r="N126" s="82">
        <f>[2]Vulnerability!M125</f>
        <v>0</v>
      </c>
      <c r="O126" s="79">
        <f>[2]Vulnerability!N125</f>
        <v>0.7</v>
      </c>
      <c r="P126" s="82">
        <f>[2]Vulnerability!S125</f>
        <v>1.5</v>
      </c>
      <c r="Q126" s="83">
        <f>[2]Vulnerability!W125</f>
        <v>0.2</v>
      </c>
      <c r="R126" s="83">
        <f>[2]Vulnerability!Z125</f>
        <v>0.4</v>
      </c>
      <c r="S126" s="83">
        <f>[2]Vulnerability!AC125</f>
        <v>0</v>
      </c>
      <c r="T126" s="83">
        <f>[2]Vulnerability!AI125</f>
        <v>1.7</v>
      </c>
      <c r="U126" s="82">
        <f>[2]Vulnerability!AJ125</f>
        <v>0.6</v>
      </c>
      <c r="V126" s="79">
        <f>[2]Vulnerability!AK125</f>
        <v>1.1000000000000001</v>
      </c>
      <c r="W126" s="80">
        <f t="shared" si="7"/>
        <v>0.9</v>
      </c>
      <c r="X126" s="88">
        <f>'[2]Lack of Coping Capacity'!D125</f>
        <v>2.6</v>
      </c>
      <c r="Y126" s="85">
        <f>'[2]Lack of Coping Capacity'!G125</f>
        <v>1.4</v>
      </c>
      <c r="Z126" s="79">
        <f>'[2]Lack of Coping Capacity'!H125</f>
        <v>2</v>
      </c>
      <c r="AA126" s="85">
        <f>'[2]Lack of Coping Capacity'!M125</f>
        <v>1.7</v>
      </c>
      <c r="AB126" s="85">
        <f>'[2]Lack of Coping Capacity'!R125</f>
        <v>3</v>
      </c>
      <c r="AC126" s="85">
        <f>'[2]Lack of Coping Capacity'!W125</f>
        <v>1.2</v>
      </c>
      <c r="AD126" s="79">
        <f>'[2]Lack of Coping Capacity'!X125</f>
        <v>2</v>
      </c>
      <c r="AE126" s="80">
        <f t="shared" si="8"/>
        <v>2</v>
      </c>
      <c r="AF126" s="86">
        <f t="shared" si="11"/>
        <v>1.8</v>
      </c>
      <c r="AG126" s="106" t="str">
        <f t="shared" si="10"/>
        <v>Very Low</v>
      </c>
    </row>
    <row r="127" spans="1:33" x14ac:dyDescent="0.25">
      <c r="A127" s="76" t="str">
        <f>'[2]Indicator Data'!B129</f>
        <v>NIC</v>
      </c>
      <c r="B127" s="87">
        <f>'[2]Hazard &amp; Exposure'!AO126</f>
        <v>9.1999999999999993</v>
      </c>
      <c r="C127" s="78">
        <f>'[2]Hazard &amp; Exposure'!AP126</f>
        <v>5.2</v>
      </c>
      <c r="D127" s="78">
        <f>'[2]Hazard &amp; Exposure'!AQ126</f>
        <v>8.1</v>
      </c>
      <c r="E127" s="78">
        <f>'[2]Hazard &amp; Exposure'!AR126</f>
        <v>3.6</v>
      </c>
      <c r="F127" s="78">
        <f>'[2]Hazard &amp; Exposure'!AU126</f>
        <v>3.9</v>
      </c>
      <c r="G127" s="79">
        <f>'[2]Hazard &amp; Exposure'!AV126</f>
        <v>6.6</v>
      </c>
      <c r="H127" s="78">
        <f>'[2]Hazard &amp; Exposure'!AY126</f>
        <v>5</v>
      </c>
      <c r="I127" s="78">
        <f>'[2]Hazard &amp; Exposure'!BB126</f>
        <v>8</v>
      </c>
      <c r="J127" s="79">
        <f>'[2]Hazard &amp; Exposure'!BC126</f>
        <v>8</v>
      </c>
      <c r="K127" s="80">
        <f t="shared" si="6"/>
        <v>7.4</v>
      </c>
      <c r="L127" s="81">
        <f>[2]Vulnerability!E126</f>
        <v>6</v>
      </c>
      <c r="M127" s="82">
        <f>[2]Vulnerability!H126</f>
        <v>5.8</v>
      </c>
      <c r="N127" s="82">
        <f>[2]Vulnerability!M126</f>
        <v>2</v>
      </c>
      <c r="O127" s="79">
        <f>[2]Vulnerability!N126</f>
        <v>5</v>
      </c>
      <c r="P127" s="82">
        <f>[2]Vulnerability!S126</f>
        <v>0.8</v>
      </c>
      <c r="Q127" s="83">
        <f>[2]Vulnerability!W126</f>
        <v>0.4</v>
      </c>
      <c r="R127" s="83">
        <f>[2]Vulnerability!Z126</f>
        <v>1.3</v>
      </c>
      <c r="S127" s="83">
        <f>[2]Vulnerability!AC126</f>
        <v>5.5</v>
      </c>
      <c r="T127" s="83">
        <f>[2]Vulnerability!AI126</f>
        <v>4.0999999999999996</v>
      </c>
      <c r="U127" s="82">
        <f>[2]Vulnerability!AJ126</f>
        <v>3.1</v>
      </c>
      <c r="V127" s="79">
        <f>[2]Vulnerability!AK126</f>
        <v>2</v>
      </c>
      <c r="W127" s="80">
        <f t="shared" si="7"/>
        <v>3.6</v>
      </c>
      <c r="X127" s="88">
        <f>'[2]Lack of Coping Capacity'!D126</f>
        <v>4.7</v>
      </c>
      <c r="Y127" s="85">
        <f>'[2]Lack of Coping Capacity'!G126</f>
        <v>6.9</v>
      </c>
      <c r="Z127" s="79">
        <f>'[2]Lack of Coping Capacity'!H126</f>
        <v>5.8</v>
      </c>
      <c r="AA127" s="85">
        <f>'[2]Lack of Coping Capacity'!M126</f>
        <v>4.2</v>
      </c>
      <c r="AB127" s="85">
        <f>'[2]Lack of Coping Capacity'!R126</f>
        <v>4.9000000000000004</v>
      </c>
      <c r="AC127" s="85">
        <f>'[2]Lack of Coping Capacity'!W126</f>
        <v>4.5999999999999996</v>
      </c>
      <c r="AD127" s="79">
        <f>'[2]Lack of Coping Capacity'!X126</f>
        <v>4.5999999999999996</v>
      </c>
      <c r="AE127" s="80">
        <f t="shared" si="8"/>
        <v>5.2</v>
      </c>
      <c r="AF127" s="86">
        <f t="shared" si="11"/>
        <v>5.2</v>
      </c>
      <c r="AG127" s="106" t="str">
        <f t="shared" si="10"/>
        <v>High</v>
      </c>
    </row>
    <row r="128" spans="1:33" x14ac:dyDescent="0.25">
      <c r="A128" s="76" t="str">
        <f>'[2]Indicator Data'!B130</f>
        <v>NER</v>
      </c>
      <c r="B128" s="87">
        <f>'[2]Hazard &amp; Exposure'!AO127</f>
        <v>0.1</v>
      </c>
      <c r="C128" s="78">
        <f>'[2]Hazard &amp; Exposure'!AP127</f>
        <v>7.4</v>
      </c>
      <c r="D128" s="78">
        <f>'[2]Hazard &amp; Exposure'!AQ127</f>
        <v>0</v>
      </c>
      <c r="E128" s="78">
        <f>'[2]Hazard &amp; Exposure'!AR127</f>
        <v>0</v>
      </c>
      <c r="F128" s="78">
        <f>'[2]Hazard &amp; Exposure'!AU127</f>
        <v>6.6</v>
      </c>
      <c r="G128" s="79">
        <f>'[2]Hazard &amp; Exposure'!AV127</f>
        <v>3.7</v>
      </c>
      <c r="H128" s="78">
        <f>'[2]Hazard &amp; Exposure'!AY127</f>
        <v>9.6999999999999993</v>
      </c>
      <c r="I128" s="78">
        <f>'[2]Hazard &amp; Exposure'!BB127</f>
        <v>0</v>
      </c>
      <c r="J128" s="79">
        <f>'[2]Hazard &amp; Exposure'!BC127</f>
        <v>6.8</v>
      </c>
      <c r="K128" s="80">
        <f t="shared" si="6"/>
        <v>5.5</v>
      </c>
      <c r="L128" s="81">
        <f>[2]Vulnerability!E127</f>
        <v>9.6999999999999993</v>
      </c>
      <c r="M128" s="82">
        <f>[2]Vulnerability!H127</f>
        <v>5.5</v>
      </c>
      <c r="N128" s="82">
        <f>[2]Vulnerability!M127</f>
        <v>5.7</v>
      </c>
      <c r="O128" s="79">
        <f>[2]Vulnerability!N127</f>
        <v>7.7</v>
      </c>
      <c r="P128" s="82">
        <f>[2]Vulnerability!S127</f>
        <v>7.3</v>
      </c>
      <c r="Q128" s="83">
        <f>[2]Vulnerability!W127</f>
        <v>4.0999999999999996</v>
      </c>
      <c r="R128" s="83">
        <f>[2]Vulnerability!Z127</f>
        <v>6.8</v>
      </c>
      <c r="S128" s="83">
        <f>[2]Vulnerability!AC127</f>
        <v>3.9</v>
      </c>
      <c r="T128" s="83">
        <f>[2]Vulnerability!AI127</f>
        <v>4.0999999999999996</v>
      </c>
      <c r="U128" s="82">
        <f>[2]Vulnerability!AJ127</f>
        <v>4.9000000000000004</v>
      </c>
      <c r="V128" s="79">
        <f>[2]Vulnerability!AK127</f>
        <v>6.2</v>
      </c>
      <c r="W128" s="80">
        <f t="shared" si="7"/>
        <v>7</v>
      </c>
      <c r="X128" s="88">
        <f>'[2]Lack of Coping Capacity'!D127</f>
        <v>5.3</v>
      </c>
      <c r="Y128" s="85">
        <f>'[2]Lack of Coping Capacity'!G127</f>
        <v>6.5</v>
      </c>
      <c r="Z128" s="79">
        <f>'[2]Lack of Coping Capacity'!H127</f>
        <v>5.9</v>
      </c>
      <c r="AA128" s="85">
        <f>'[2]Lack of Coping Capacity'!M127</f>
        <v>9</v>
      </c>
      <c r="AB128" s="85">
        <f>'[2]Lack of Coping Capacity'!R127</f>
        <v>9.3000000000000007</v>
      </c>
      <c r="AC128" s="85">
        <f>'[2]Lack of Coping Capacity'!W127</f>
        <v>7.9</v>
      </c>
      <c r="AD128" s="79">
        <f>'[2]Lack of Coping Capacity'!X127</f>
        <v>8.6999999999999993</v>
      </c>
      <c r="AE128" s="80">
        <f t="shared" si="8"/>
        <v>7.6</v>
      </c>
      <c r="AF128" s="86">
        <f t="shared" si="11"/>
        <v>6.6</v>
      </c>
      <c r="AG128" s="106" t="str">
        <f t="shared" si="10"/>
        <v>Very High</v>
      </c>
    </row>
    <row r="129" spans="1:33" x14ac:dyDescent="0.25">
      <c r="A129" s="76" t="str">
        <f>'[2]Indicator Data'!B131</f>
        <v>NGA</v>
      </c>
      <c r="B129" s="87">
        <f>'[2]Hazard &amp; Exposure'!AO128</f>
        <v>0.1</v>
      </c>
      <c r="C129" s="78">
        <f>'[2]Hazard &amp; Exposure'!AP128</f>
        <v>8</v>
      </c>
      <c r="D129" s="78">
        <f>'[2]Hazard &amp; Exposure'!AQ128</f>
        <v>0</v>
      </c>
      <c r="E129" s="78">
        <f>'[2]Hazard &amp; Exposure'!AR128</f>
        <v>0</v>
      </c>
      <c r="F129" s="78">
        <f>'[2]Hazard &amp; Exposure'!AU128</f>
        <v>0.5</v>
      </c>
      <c r="G129" s="79">
        <f>'[2]Hazard &amp; Exposure'!AV128</f>
        <v>2.6</v>
      </c>
      <c r="H129" s="78">
        <f>'[2]Hazard &amp; Exposure'!AY128</f>
        <v>10</v>
      </c>
      <c r="I129" s="78">
        <f>'[2]Hazard &amp; Exposure'!BB128</f>
        <v>10</v>
      </c>
      <c r="J129" s="79">
        <f>'[2]Hazard &amp; Exposure'!BC128</f>
        <v>10</v>
      </c>
      <c r="K129" s="80">
        <f t="shared" si="6"/>
        <v>8</v>
      </c>
      <c r="L129" s="81">
        <f>[2]Vulnerability!E128</f>
        <v>8</v>
      </c>
      <c r="M129" s="82">
        <f>[2]Vulnerability!H128</f>
        <v>4.5</v>
      </c>
      <c r="N129" s="82">
        <f>[2]Vulnerability!M128</f>
        <v>0.6</v>
      </c>
      <c r="O129" s="79">
        <f>[2]Vulnerability!N128</f>
        <v>5.3</v>
      </c>
      <c r="P129" s="82">
        <f>[2]Vulnerability!S128</f>
        <v>7.6</v>
      </c>
      <c r="Q129" s="83">
        <f>[2]Vulnerability!W128</f>
        <v>6.2</v>
      </c>
      <c r="R129" s="83">
        <f>[2]Vulnerability!Z128</f>
        <v>7.4</v>
      </c>
      <c r="S129" s="83">
        <f>[2]Vulnerability!AC128</f>
        <v>2.1</v>
      </c>
      <c r="T129" s="83">
        <f>[2]Vulnerability!AI128</f>
        <v>3.3</v>
      </c>
      <c r="U129" s="82">
        <f>[2]Vulnerability!AJ128</f>
        <v>5.0999999999999996</v>
      </c>
      <c r="V129" s="79">
        <f>[2]Vulnerability!AK128</f>
        <v>6.5</v>
      </c>
      <c r="W129" s="80">
        <f t="shared" si="7"/>
        <v>5.9</v>
      </c>
      <c r="X129" s="88">
        <f>'[2]Lack of Coping Capacity'!D128</f>
        <v>2.8</v>
      </c>
      <c r="Y129" s="85">
        <f>'[2]Lack of Coping Capacity'!G128</f>
        <v>7.1</v>
      </c>
      <c r="Z129" s="79">
        <f>'[2]Lack of Coping Capacity'!H128</f>
        <v>5</v>
      </c>
      <c r="AA129" s="85">
        <f>'[2]Lack of Coping Capacity'!M128</f>
        <v>6.2</v>
      </c>
      <c r="AB129" s="85">
        <f>'[2]Lack of Coping Capacity'!R128</f>
        <v>7.7</v>
      </c>
      <c r="AC129" s="85">
        <f>'[2]Lack of Coping Capacity'!W128</f>
        <v>9.4</v>
      </c>
      <c r="AD129" s="79">
        <f>'[2]Lack of Coping Capacity'!X128</f>
        <v>7.8</v>
      </c>
      <c r="AE129" s="80">
        <f t="shared" si="8"/>
        <v>6.6</v>
      </c>
      <c r="AF129" s="86">
        <f t="shared" si="11"/>
        <v>6.8</v>
      </c>
      <c r="AG129" s="106" t="str">
        <f t="shared" si="10"/>
        <v>Very High</v>
      </c>
    </row>
    <row r="130" spans="1:33" x14ac:dyDescent="0.25">
      <c r="A130" s="76" t="str">
        <f>'[2]Indicator Data'!B132</f>
        <v>MKD</v>
      </c>
      <c r="B130" s="87">
        <f>'[2]Hazard &amp; Exposure'!AO129</f>
        <v>6.6</v>
      </c>
      <c r="C130" s="78">
        <f>'[2]Hazard &amp; Exposure'!AP129</f>
        <v>4.2</v>
      </c>
      <c r="D130" s="78">
        <f>'[2]Hazard &amp; Exposure'!AQ129</f>
        <v>0</v>
      </c>
      <c r="E130" s="78">
        <f>'[2]Hazard &amp; Exposure'!AR129</f>
        <v>0</v>
      </c>
      <c r="F130" s="78">
        <f>'[2]Hazard &amp; Exposure'!AU129</f>
        <v>3.3</v>
      </c>
      <c r="G130" s="79">
        <f>'[2]Hazard &amp; Exposure'!AV129</f>
        <v>3.2</v>
      </c>
      <c r="H130" s="78">
        <f>'[2]Hazard &amp; Exposure'!AY129</f>
        <v>2.5</v>
      </c>
      <c r="I130" s="78">
        <f>'[2]Hazard &amp; Exposure'!BB129</f>
        <v>0</v>
      </c>
      <c r="J130" s="79">
        <f>'[2]Hazard &amp; Exposure'!BC129</f>
        <v>1.8</v>
      </c>
      <c r="K130" s="80">
        <f t="shared" si="6"/>
        <v>2.5</v>
      </c>
      <c r="L130" s="81">
        <f>[2]Vulnerability!E129</f>
        <v>3</v>
      </c>
      <c r="M130" s="82">
        <f>[2]Vulnerability!H129</f>
        <v>3.4</v>
      </c>
      <c r="N130" s="82">
        <f>[2]Vulnerability!M129</f>
        <v>1</v>
      </c>
      <c r="O130" s="79">
        <f>[2]Vulnerability!N129</f>
        <v>2.6</v>
      </c>
      <c r="P130" s="82">
        <f>[2]Vulnerability!S129</f>
        <v>1.2</v>
      </c>
      <c r="Q130" s="83">
        <f>[2]Vulnerability!W129</f>
        <v>0.2</v>
      </c>
      <c r="R130" s="83">
        <f>[2]Vulnerability!Z129</f>
        <v>0.7</v>
      </c>
      <c r="S130" s="83">
        <f>[2]Vulnerability!AC129</f>
        <v>0.5</v>
      </c>
      <c r="T130" s="83">
        <f>[2]Vulnerability!AI129</f>
        <v>2.9</v>
      </c>
      <c r="U130" s="82">
        <f>[2]Vulnerability!AJ129</f>
        <v>1.1000000000000001</v>
      </c>
      <c r="V130" s="79">
        <f>[2]Vulnerability!AK129</f>
        <v>1.2</v>
      </c>
      <c r="W130" s="80">
        <f t="shared" si="7"/>
        <v>1.9</v>
      </c>
      <c r="X130" s="88">
        <f>'[2]Lack of Coping Capacity'!D129</f>
        <v>3.8</v>
      </c>
      <c r="Y130" s="85">
        <f>'[2]Lack of Coping Capacity'!G129</f>
        <v>5.5</v>
      </c>
      <c r="Z130" s="79">
        <f>'[2]Lack of Coping Capacity'!H129</f>
        <v>4.7</v>
      </c>
      <c r="AA130" s="85">
        <f>'[2]Lack of Coping Capacity'!M129</f>
        <v>2.1</v>
      </c>
      <c r="AB130" s="85">
        <f>'[2]Lack of Coping Capacity'!R129</f>
        <v>1.9</v>
      </c>
      <c r="AC130" s="85">
        <f>'[2]Lack of Coping Capacity'!W129</f>
        <v>3.7</v>
      </c>
      <c r="AD130" s="79">
        <f>'[2]Lack of Coping Capacity'!X129</f>
        <v>2.6</v>
      </c>
      <c r="AE130" s="80">
        <f t="shared" si="8"/>
        <v>3.7</v>
      </c>
      <c r="AF130" s="86">
        <f t="shared" si="11"/>
        <v>2.6</v>
      </c>
      <c r="AG130" s="106" t="str">
        <f t="shared" si="10"/>
        <v>Low</v>
      </c>
    </row>
    <row r="131" spans="1:33" x14ac:dyDescent="0.25">
      <c r="A131" s="76" t="str">
        <f>'[2]Indicator Data'!B133</f>
        <v>NOR</v>
      </c>
      <c r="B131" s="87">
        <f>'[2]Hazard &amp; Exposure'!AO130</f>
        <v>0.9</v>
      </c>
      <c r="C131" s="78">
        <f>'[2]Hazard &amp; Exposure'!AP130</f>
        <v>0.1</v>
      </c>
      <c r="D131" s="78">
        <f>'[2]Hazard &amp; Exposure'!AQ130</f>
        <v>0</v>
      </c>
      <c r="E131" s="78">
        <f>'[2]Hazard &amp; Exposure'!AR130</f>
        <v>0</v>
      </c>
      <c r="F131" s="78">
        <f>'[2]Hazard &amp; Exposure'!AU130</f>
        <v>0</v>
      </c>
      <c r="G131" s="79">
        <f>'[2]Hazard &amp; Exposure'!AV130</f>
        <v>0.2</v>
      </c>
      <c r="H131" s="78">
        <f>'[2]Hazard &amp; Exposure'!AY130</f>
        <v>0</v>
      </c>
      <c r="I131" s="78">
        <f>'[2]Hazard &amp; Exposure'!BB130</f>
        <v>0</v>
      </c>
      <c r="J131" s="79">
        <f>'[2]Hazard &amp; Exposure'!BC130</f>
        <v>0</v>
      </c>
      <c r="K131" s="80">
        <f t="shared" si="6"/>
        <v>0.1</v>
      </c>
      <c r="L131" s="81">
        <f>[2]Vulnerability!E130</f>
        <v>0</v>
      </c>
      <c r="M131" s="82">
        <f>[2]Vulnerability!H130</f>
        <v>0.4</v>
      </c>
      <c r="N131" s="82">
        <f>[2]Vulnerability!M130</f>
        <v>0</v>
      </c>
      <c r="O131" s="79">
        <f>[2]Vulnerability!N130</f>
        <v>0.1</v>
      </c>
      <c r="P131" s="82">
        <f>[2]Vulnerability!S130</f>
        <v>5.9</v>
      </c>
      <c r="Q131" s="83">
        <f>[2]Vulnerability!W130</f>
        <v>0.3</v>
      </c>
      <c r="R131" s="83">
        <f>[2]Vulnerability!Z130</f>
        <v>0.2</v>
      </c>
      <c r="S131" s="83">
        <f>[2]Vulnerability!AC130</f>
        <v>0</v>
      </c>
      <c r="T131" s="83">
        <f>[2]Vulnerability!AI130</f>
        <v>1.2</v>
      </c>
      <c r="U131" s="82">
        <f>[2]Vulnerability!AJ130</f>
        <v>0.4</v>
      </c>
      <c r="V131" s="79">
        <f>[2]Vulnerability!AK130</f>
        <v>3.6</v>
      </c>
      <c r="W131" s="80">
        <f t="shared" si="7"/>
        <v>2</v>
      </c>
      <c r="X131" s="88">
        <f>'[2]Lack of Coping Capacity'!D130</f>
        <v>2.2999999999999998</v>
      </c>
      <c r="Y131" s="85">
        <f>'[2]Lack of Coping Capacity'!G130</f>
        <v>1.3</v>
      </c>
      <c r="Z131" s="79">
        <f>'[2]Lack of Coping Capacity'!H130</f>
        <v>1.8</v>
      </c>
      <c r="AA131" s="85">
        <f>'[2]Lack of Coping Capacity'!M130</f>
        <v>1.6</v>
      </c>
      <c r="AB131" s="85">
        <f>'[2]Lack of Coping Capacity'!R130</f>
        <v>1.9</v>
      </c>
      <c r="AC131" s="85">
        <f>'[2]Lack of Coping Capacity'!W130</f>
        <v>0.2</v>
      </c>
      <c r="AD131" s="79">
        <f>'[2]Lack of Coping Capacity'!X130</f>
        <v>1.2</v>
      </c>
      <c r="AE131" s="80">
        <f t="shared" si="8"/>
        <v>1.5</v>
      </c>
      <c r="AF131" s="86">
        <f t="shared" si="11"/>
        <v>0.7</v>
      </c>
      <c r="AG131" s="106" t="str">
        <f t="shared" si="10"/>
        <v>Very Low</v>
      </c>
    </row>
    <row r="132" spans="1:33" x14ac:dyDescent="0.25">
      <c r="A132" s="76" t="str">
        <f>'[2]Indicator Data'!B134</f>
        <v>OMN</v>
      </c>
      <c r="B132" s="87">
        <f>'[2]Hazard &amp; Exposure'!AO131</f>
        <v>6.2</v>
      </c>
      <c r="C132" s="78">
        <f>'[2]Hazard &amp; Exposure'!AP131</f>
        <v>3.7</v>
      </c>
      <c r="D132" s="78">
        <f>'[2]Hazard &amp; Exposure'!AQ131</f>
        <v>9.1999999999999993</v>
      </c>
      <c r="E132" s="78">
        <f>'[2]Hazard &amp; Exposure'!AR131</f>
        <v>3.2</v>
      </c>
      <c r="F132" s="78">
        <f>'[2]Hazard &amp; Exposure'!AU131</f>
        <v>5</v>
      </c>
      <c r="G132" s="79">
        <f>'[2]Hazard &amp; Exposure'!AV131</f>
        <v>6</v>
      </c>
      <c r="H132" s="78">
        <f>'[2]Hazard &amp; Exposure'!AY131</f>
        <v>0.2</v>
      </c>
      <c r="I132" s="78">
        <f>'[2]Hazard &amp; Exposure'!BB131</f>
        <v>0</v>
      </c>
      <c r="J132" s="79">
        <f>'[2]Hazard &amp; Exposure'!BC131</f>
        <v>0.1</v>
      </c>
      <c r="K132" s="80">
        <f t="shared" ref="K132:K194" si="12">ROUND((10-GEOMEAN(((10-G132)/10*9+1),((10-J132)/10*9+1)))/9*10,1)</f>
        <v>3.6</v>
      </c>
      <c r="L132" s="81">
        <f>[2]Vulnerability!E131</f>
        <v>2</v>
      </c>
      <c r="M132" s="82">
        <f>[2]Vulnerability!H131</f>
        <v>3.5</v>
      </c>
      <c r="N132" s="82">
        <f>[2]Vulnerability!M131</f>
        <v>0</v>
      </c>
      <c r="O132" s="79">
        <f>[2]Vulnerability!N131</f>
        <v>1.9</v>
      </c>
      <c r="P132" s="82">
        <f>[2]Vulnerability!S131</f>
        <v>0.8</v>
      </c>
      <c r="Q132" s="83">
        <f>[2]Vulnerability!W131</f>
        <v>0.3</v>
      </c>
      <c r="R132" s="83">
        <f>[2]Vulnerability!Z131</f>
        <v>1.4</v>
      </c>
      <c r="S132" s="83">
        <f>[2]Vulnerability!AC131</f>
        <v>0</v>
      </c>
      <c r="T132" s="83">
        <f>[2]Vulnerability!AI131</f>
        <v>2.2999999999999998</v>
      </c>
      <c r="U132" s="82">
        <f>[2]Vulnerability!AJ131</f>
        <v>1</v>
      </c>
      <c r="V132" s="79">
        <f>[2]Vulnerability!AK131</f>
        <v>0.9</v>
      </c>
      <c r="W132" s="80">
        <f t="shared" ref="W132:W194" si="13">ROUND((10-GEOMEAN(((10-O132)/10*9+1),((10-V132)/10*9+1)))/9*10,1)</f>
        <v>1.4</v>
      </c>
      <c r="X132" s="88" t="str">
        <f>'[2]Lack of Coping Capacity'!D131</f>
        <v>x</v>
      </c>
      <c r="Y132" s="85">
        <f>'[2]Lack of Coping Capacity'!G131</f>
        <v>4.7</v>
      </c>
      <c r="Z132" s="79">
        <f>'[2]Lack of Coping Capacity'!H131</f>
        <v>4.7</v>
      </c>
      <c r="AA132" s="85">
        <f>'[2]Lack of Coping Capacity'!M131</f>
        <v>1.5</v>
      </c>
      <c r="AB132" s="85">
        <f>'[2]Lack of Coping Capacity'!R131</f>
        <v>3.5</v>
      </c>
      <c r="AC132" s="85">
        <f>'[2]Lack of Coping Capacity'!W131</f>
        <v>2.5</v>
      </c>
      <c r="AD132" s="79">
        <f>'[2]Lack of Coping Capacity'!X131</f>
        <v>2.5</v>
      </c>
      <c r="AE132" s="80">
        <f t="shared" ref="AE132:AE194" si="14">ROUND((10-GEOMEAN(((10-Z132)/10*9+1),((10-AD132)/10*9+1)))/9*10,1)</f>
        <v>3.7</v>
      </c>
      <c r="AF132" s="86">
        <f t="shared" ref="AF132:AF163" si="15">ROUND(K132^(1/3)*W132^(1/3)*AE132^(1/3),1)</f>
        <v>2.7</v>
      </c>
      <c r="AG132" s="106" t="str">
        <f t="shared" si="10"/>
        <v>Low</v>
      </c>
    </row>
    <row r="133" spans="1:33" x14ac:dyDescent="0.25">
      <c r="A133" s="76" t="str">
        <f>'[2]Indicator Data'!B135</f>
        <v>PAK</v>
      </c>
      <c r="B133" s="87">
        <f>'[2]Hazard &amp; Exposure'!AO132</f>
        <v>9.1</v>
      </c>
      <c r="C133" s="78">
        <f>'[2]Hazard &amp; Exposure'!AP132</f>
        <v>8.9</v>
      </c>
      <c r="D133" s="78">
        <f>'[2]Hazard &amp; Exposure'!AQ132</f>
        <v>6.7</v>
      </c>
      <c r="E133" s="78">
        <f>'[2]Hazard &amp; Exposure'!AR132</f>
        <v>3.8</v>
      </c>
      <c r="F133" s="78">
        <f>'[2]Hazard &amp; Exposure'!AU132</f>
        <v>5.0999999999999996</v>
      </c>
      <c r="G133" s="79">
        <f>'[2]Hazard &amp; Exposure'!AV132</f>
        <v>7.2</v>
      </c>
      <c r="H133" s="78">
        <f>'[2]Hazard &amp; Exposure'!AY132</f>
        <v>9.6999999999999993</v>
      </c>
      <c r="I133" s="78">
        <f>'[2]Hazard &amp; Exposure'!BB132</f>
        <v>8</v>
      </c>
      <c r="J133" s="79">
        <f>'[2]Hazard &amp; Exposure'!BC132</f>
        <v>8</v>
      </c>
      <c r="K133" s="80">
        <f t="shared" si="12"/>
        <v>7.6</v>
      </c>
      <c r="L133" s="81">
        <f>[2]Vulnerability!E132</f>
        <v>7.7</v>
      </c>
      <c r="M133" s="82">
        <f>[2]Vulnerability!H132</f>
        <v>4.2</v>
      </c>
      <c r="N133" s="82">
        <f>[2]Vulnerability!M132</f>
        <v>0.4</v>
      </c>
      <c r="O133" s="79">
        <f>[2]Vulnerability!N132</f>
        <v>5</v>
      </c>
      <c r="P133" s="82">
        <f>[2]Vulnerability!S132</f>
        <v>7.7</v>
      </c>
      <c r="Q133" s="83">
        <f>[2]Vulnerability!W132</f>
        <v>1.8</v>
      </c>
      <c r="R133" s="83">
        <f>[2]Vulnerability!Z132</f>
        <v>6.4</v>
      </c>
      <c r="S133" s="83">
        <f>[2]Vulnerability!AC132</f>
        <v>0</v>
      </c>
      <c r="T133" s="83">
        <f>[2]Vulnerability!AI132</f>
        <v>5.7</v>
      </c>
      <c r="U133" s="82">
        <f>[2]Vulnerability!AJ132</f>
        <v>3.9</v>
      </c>
      <c r="V133" s="79">
        <f>[2]Vulnerability!AK132</f>
        <v>6.2</v>
      </c>
      <c r="W133" s="80">
        <f t="shared" si="13"/>
        <v>5.6</v>
      </c>
      <c r="X133" s="88">
        <f>'[2]Lack of Coping Capacity'!D132</f>
        <v>4</v>
      </c>
      <c r="Y133" s="85">
        <f>'[2]Lack of Coping Capacity'!G132</f>
        <v>6.5</v>
      </c>
      <c r="Z133" s="79">
        <f>'[2]Lack of Coping Capacity'!H132</f>
        <v>5.3</v>
      </c>
      <c r="AA133" s="85">
        <f>'[2]Lack of Coping Capacity'!M132</f>
        <v>5.7</v>
      </c>
      <c r="AB133" s="85">
        <f>'[2]Lack of Coping Capacity'!R132</f>
        <v>4.9000000000000004</v>
      </c>
      <c r="AC133" s="85">
        <f>'[2]Lack of Coping Capacity'!W132</f>
        <v>6.4</v>
      </c>
      <c r="AD133" s="79">
        <f>'[2]Lack of Coping Capacity'!X132</f>
        <v>5.7</v>
      </c>
      <c r="AE133" s="80">
        <f t="shared" si="14"/>
        <v>5.5</v>
      </c>
      <c r="AF133" s="86">
        <f t="shared" si="15"/>
        <v>6.2</v>
      </c>
      <c r="AG133" s="106" t="str">
        <f t="shared" ref="AG133:AG194" si="16">IF(AF133&gt;=6.5,"Very High",IF(AF133&gt;=5,"High",IF(AF133&gt;=3.5,"Medium",IF(AF133&gt;=2,"Low","Very Low"))))</f>
        <v>High</v>
      </c>
    </row>
    <row r="134" spans="1:33" x14ac:dyDescent="0.25">
      <c r="A134" s="76" t="str">
        <f>'[2]Indicator Data'!B136</f>
        <v>PLW</v>
      </c>
      <c r="B134" s="87">
        <f>'[2]Hazard &amp; Exposure'!AO133</f>
        <v>0.3</v>
      </c>
      <c r="C134" s="78">
        <f>'[2]Hazard &amp; Exposure'!AP133</f>
        <v>0.1</v>
      </c>
      <c r="D134" s="78">
        <f>'[2]Hazard &amp; Exposure'!AQ133</f>
        <v>7.7</v>
      </c>
      <c r="E134" s="78">
        <f>'[2]Hazard &amp; Exposure'!AR133</f>
        <v>4.9000000000000004</v>
      </c>
      <c r="F134" s="78">
        <f>'[2]Hazard &amp; Exposure'!AU133</f>
        <v>0</v>
      </c>
      <c r="G134" s="79">
        <f>'[2]Hazard &amp; Exposure'!AV133</f>
        <v>3.4</v>
      </c>
      <c r="H134" s="78">
        <f>'[2]Hazard &amp; Exposure'!AY133</f>
        <v>0</v>
      </c>
      <c r="I134" s="78">
        <f>'[2]Hazard &amp; Exposure'!BB133</f>
        <v>0</v>
      </c>
      <c r="J134" s="79">
        <f>'[2]Hazard &amp; Exposure'!BC133</f>
        <v>0</v>
      </c>
      <c r="K134" s="80">
        <f t="shared" si="12"/>
        <v>1.9</v>
      </c>
      <c r="L134" s="81">
        <f>[2]Vulnerability!E133</f>
        <v>2.2999999999999998</v>
      </c>
      <c r="M134" s="82" t="str">
        <f>[2]Vulnerability!H133</f>
        <v>x</v>
      </c>
      <c r="N134" s="82">
        <f>[2]Vulnerability!M133</f>
        <v>7.6</v>
      </c>
      <c r="O134" s="79">
        <f>[2]Vulnerability!N133</f>
        <v>4.0999999999999996</v>
      </c>
      <c r="P134" s="82">
        <f>[2]Vulnerability!S133</f>
        <v>0</v>
      </c>
      <c r="Q134" s="83">
        <f>[2]Vulnerability!W133</f>
        <v>1.9</v>
      </c>
      <c r="R134" s="83">
        <f>[2]Vulnerability!Z133</f>
        <v>0.9</v>
      </c>
      <c r="S134" s="83">
        <f>[2]Vulnerability!AC133</f>
        <v>0</v>
      </c>
      <c r="T134" s="83">
        <f>[2]Vulnerability!AI133</f>
        <v>5</v>
      </c>
      <c r="U134" s="82">
        <f>[2]Vulnerability!AJ133</f>
        <v>2.2000000000000002</v>
      </c>
      <c r="V134" s="79">
        <f>[2]Vulnerability!AK133</f>
        <v>1.2</v>
      </c>
      <c r="W134" s="80">
        <f t="shared" si="13"/>
        <v>2.8</v>
      </c>
      <c r="X134" s="88">
        <f>'[2]Lack of Coping Capacity'!D133</f>
        <v>5.9</v>
      </c>
      <c r="Y134" s="85">
        <f>'[2]Lack of Coping Capacity'!G133</f>
        <v>5.5</v>
      </c>
      <c r="Z134" s="79">
        <f>'[2]Lack of Coping Capacity'!H133</f>
        <v>5.7</v>
      </c>
      <c r="AA134" s="85">
        <f>'[2]Lack of Coping Capacity'!M133</f>
        <v>1.6</v>
      </c>
      <c r="AB134" s="85">
        <f>'[2]Lack of Coping Capacity'!R133</f>
        <v>1.6</v>
      </c>
      <c r="AC134" s="85">
        <f>'[2]Lack of Coping Capacity'!W133</f>
        <v>4</v>
      </c>
      <c r="AD134" s="79">
        <f>'[2]Lack of Coping Capacity'!X133</f>
        <v>2.4</v>
      </c>
      <c r="AE134" s="80">
        <f t="shared" si="14"/>
        <v>4.2</v>
      </c>
      <c r="AF134" s="86">
        <f t="shared" si="15"/>
        <v>2.8</v>
      </c>
      <c r="AG134" s="106" t="str">
        <f t="shared" si="16"/>
        <v>Low</v>
      </c>
    </row>
    <row r="135" spans="1:33" x14ac:dyDescent="0.25">
      <c r="A135" s="76" t="str">
        <f>'[2]Indicator Data'!B137</f>
        <v>PSE</v>
      </c>
      <c r="B135" s="87">
        <f>'[2]Hazard &amp; Exposure'!AO134</f>
        <v>5.3</v>
      </c>
      <c r="C135" s="78">
        <f>'[2]Hazard &amp; Exposure'!AP134</f>
        <v>1.8</v>
      </c>
      <c r="D135" s="78">
        <f>'[2]Hazard &amp; Exposure'!AQ134</f>
        <v>5.6</v>
      </c>
      <c r="E135" s="78">
        <f>'[2]Hazard &amp; Exposure'!AR134</f>
        <v>0</v>
      </c>
      <c r="F135" s="78">
        <f>'[2]Hazard &amp; Exposure'!AU134</f>
        <v>0</v>
      </c>
      <c r="G135" s="79">
        <f>'[2]Hazard &amp; Exposure'!AV134</f>
        <v>2.9</v>
      </c>
      <c r="H135" s="78">
        <f>'[2]Hazard &amp; Exposure'!AY134</f>
        <v>5.4</v>
      </c>
      <c r="I135" s="78">
        <f>'[2]Hazard &amp; Exposure'!BB134</f>
        <v>7</v>
      </c>
      <c r="J135" s="79">
        <f>'[2]Hazard &amp; Exposure'!BC134</f>
        <v>7</v>
      </c>
      <c r="K135" s="80">
        <f t="shared" si="12"/>
        <v>5.3</v>
      </c>
      <c r="L135" s="81">
        <f>[2]Vulnerability!E134</f>
        <v>3.4</v>
      </c>
      <c r="M135" s="82">
        <f>[2]Vulnerability!H134</f>
        <v>2.4</v>
      </c>
      <c r="N135" s="82">
        <f>[2]Vulnerability!M134</f>
        <v>9.3000000000000007</v>
      </c>
      <c r="O135" s="79">
        <f>[2]Vulnerability!N134</f>
        <v>4.5999999999999996</v>
      </c>
      <c r="P135" s="82">
        <f>[2]Vulnerability!S134</f>
        <v>10</v>
      </c>
      <c r="Q135" s="83">
        <f>[2]Vulnerability!W134</f>
        <v>0</v>
      </c>
      <c r="R135" s="83">
        <f>[2]Vulnerability!Z134</f>
        <v>1</v>
      </c>
      <c r="S135" s="83">
        <f>[2]Vulnerability!AC134</f>
        <v>0</v>
      </c>
      <c r="T135" s="83">
        <f>[2]Vulnerability!AI134</f>
        <v>2.7</v>
      </c>
      <c r="U135" s="82">
        <f>[2]Vulnerability!AJ134</f>
        <v>1</v>
      </c>
      <c r="V135" s="79">
        <f>[2]Vulnerability!AK134</f>
        <v>7.8</v>
      </c>
      <c r="W135" s="80">
        <f t="shared" si="13"/>
        <v>6.5</v>
      </c>
      <c r="X135" s="88">
        <f>'[2]Lack of Coping Capacity'!D134</f>
        <v>5.8</v>
      </c>
      <c r="Y135" s="85">
        <f>'[2]Lack of Coping Capacity'!G134</f>
        <v>5.8</v>
      </c>
      <c r="Z135" s="79">
        <f>'[2]Lack of Coping Capacity'!H134</f>
        <v>5.8</v>
      </c>
      <c r="AA135" s="85">
        <f>'[2]Lack of Coping Capacity'!M134</f>
        <v>2.7</v>
      </c>
      <c r="AB135" s="85">
        <f>'[2]Lack of Coping Capacity'!R134</f>
        <v>3.1</v>
      </c>
      <c r="AC135" s="85">
        <f>'[2]Lack of Coping Capacity'!W134</f>
        <v>1.9</v>
      </c>
      <c r="AD135" s="79">
        <f>'[2]Lack of Coping Capacity'!X134</f>
        <v>2.6</v>
      </c>
      <c r="AE135" s="80">
        <f t="shared" si="14"/>
        <v>4.4000000000000004</v>
      </c>
      <c r="AF135" s="86">
        <f t="shared" si="15"/>
        <v>5.3</v>
      </c>
      <c r="AG135" s="106" t="str">
        <f t="shared" si="16"/>
        <v>High</v>
      </c>
    </row>
    <row r="136" spans="1:33" x14ac:dyDescent="0.25">
      <c r="A136" s="76" t="str">
        <f>'[2]Indicator Data'!B138</f>
        <v>PAN</v>
      </c>
      <c r="B136" s="87">
        <f>'[2]Hazard &amp; Exposure'!AO135</f>
        <v>6.3</v>
      </c>
      <c r="C136" s="78">
        <f>'[2]Hazard &amp; Exposure'!AP135</f>
        <v>3</v>
      </c>
      <c r="D136" s="78">
        <f>'[2]Hazard &amp; Exposure'!AQ135</f>
        <v>9.1</v>
      </c>
      <c r="E136" s="78">
        <f>'[2]Hazard &amp; Exposure'!AR135</f>
        <v>2.4</v>
      </c>
      <c r="F136" s="78">
        <f>'[2]Hazard &amp; Exposure'!AU135</f>
        <v>1</v>
      </c>
      <c r="G136" s="79">
        <f>'[2]Hazard &amp; Exposure'!AV135</f>
        <v>5.3</v>
      </c>
      <c r="H136" s="78">
        <f>'[2]Hazard &amp; Exposure'!AY135</f>
        <v>0.2</v>
      </c>
      <c r="I136" s="78">
        <f>'[2]Hazard &amp; Exposure'!BB135</f>
        <v>0</v>
      </c>
      <c r="J136" s="79">
        <f>'[2]Hazard &amp; Exposure'!BC135</f>
        <v>0.1</v>
      </c>
      <c r="K136" s="80">
        <f t="shared" si="12"/>
        <v>3.1</v>
      </c>
      <c r="L136" s="81">
        <f>[2]Vulnerability!E135</f>
        <v>2.5</v>
      </c>
      <c r="M136" s="82">
        <f>[2]Vulnerability!H135</f>
        <v>6.3</v>
      </c>
      <c r="N136" s="82">
        <f>[2]Vulnerability!M135</f>
        <v>0.1</v>
      </c>
      <c r="O136" s="79">
        <f>[2]Vulnerability!N135</f>
        <v>2.9</v>
      </c>
      <c r="P136" s="82">
        <f>[2]Vulnerability!S135</f>
        <v>2.1</v>
      </c>
      <c r="Q136" s="83">
        <f>[2]Vulnerability!W135</f>
        <v>0.9</v>
      </c>
      <c r="R136" s="83">
        <f>[2]Vulnerability!Z135</f>
        <v>1.1000000000000001</v>
      </c>
      <c r="S136" s="83">
        <f>[2]Vulnerability!AC135</f>
        <v>0.2</v>
      </c>
      <c r="T136" s="83">
        <f>[2]Vulnerability!AI135</f>
        <v>2.5</v>
      </c>
      <c r="U136" s="82">
        <f>[2]Vulnerability!AJ135</f>
        <v>1.2</v>
      </c>
      <c r="V136" s="79">
        <f>[2]Vulnerability!AK135</f>
        <v>1.7</v>
      </c>
      <c r="W136" s="80">
        <f t="shared" si="13"/>
        <v>2.2999999999999998</v>
      </c>
      <c r="X136" s="88">
        <f>'[2]Lack of Coping Capacity'!D135</f>
        <v>4.3</v>
      </c>
      <c r="Y136" s="85">
        <f>'[2]Lack of Coping Capacity'!G135</f>
        <v>5.7</v>
      </c>
      <c r="Z136" s="79">
        <f>'[2]Lack of Coping Capacity'!H135</f>
        <v>5</v>
      </c>
      <c r="AA136" s="85">
        <f>'[2]Lack of Coping Capacity'!M135</f>
        <v>2</v>
      </c>
      <c r="AB136" s="85">
        <f>'[2]Lack of Coping Capacity'!R135</f>
        <v>4.0999999999999996</v>
      </c>
      <c r="AC136" s="85">
        <f>'[2]Lack of Coping Capacity'!W135</f>
        <v>3</v>
      </c>
      <c r="AD136" s="79">
        <f>'[2]Lack of Coping Capacity'!X135</f>
        <v>3</v>
      </c>
      <c r="AE136" s="80">
        <f t="shared" si="14"/>
        <v>4.0999999999999996</v>
      </c>
      <c r="AF136" s="86">
        <f t="shared" si="15"/>
        <v>3.1</v>
      </c>
      <c r="AG136" s="106" t="str">
        <f t="shared" si="16"/>
        <v>Low</v>
      </c>
    </row>
    <row r="137" spans="1:33" x14ac:dyDescent="0.25">
      <c r="A137" s="76" t="str">
        <f>'[2]Indicator Data'!B139</f>
        <v>PNG</v>
      </c>
      <c r="B137" s="87">
        <f>'[2]Hazard &amp; Exposure'!AO136</f>
        <v>7.1</v>
      </c>
      <c r="C137" s="78">
        <f>'[2]Hazard &amp; Exposure'!AP136</f>
        <v>5.0999999999999996</v>
      </c>
      <c r="D137" s="78">
        <f>'[2]Hazard &amp; Exposure'!AQ136</f>
        <v>8.6</v>
      </c>
      <c r="E137" s="78">
        <f>'[2]Hazard &amp; Exposure'!AR136</f>
        <v>2.6</v>
      </c>
      <c r="F137" s="78">
        <f>'[2]Hazard &amp; Exposure'!AU136</f>
        <v>2.6</v>
      </c>
      <c r="G137" s="79">
        <f>'[2]Hazard &amp; Exposure'!AV136</f>
        <v>5.8</v>
      </c>
      <c r="H137" s="78">
        <f>'[2]Hazard &amp; Exposure'!AY136</f>
        <v>4.5999999999999996</v>
      </c>
      <c r="I137" s="78">
        <f>'[2]Hazard &amp; Exposure'!BB136</f>
        <v>0</v>
      </c>
      <c r="J137" s="79">
        <f>'[2]Hazard &amp; Exposure'!BC136</f>
        <v>3.2</v>
      </c>
      <c r="K137" s="80">
        <f t="shared" si="12"/>
        <v>4.5999999999999996</v>
      </c>
      <c r="L137" s="81">
        <f>[2]Vulnerability!E136</f>
        <v>6.2</v>
      </c>
      <c r="M137" s="82">
        <f>[2]Vulnerability!H136</f>
        <v>7.3</v>
      </c>
      <c r="N137" s="82">
        <f>[2]Vulnerability!M136</f>
        <v>2</v>
      </c>
      <c r="O137" s="79">
        <f>[2]Vulnerability!N136</f>
        <v>5.4</v>
      </c>
      <c r="P137" s="82">
        <f>[2]Vulnerability!S136</f>
        <v>4.3</v>
      </c>
      <c r="Q137" s="83">
        <f>[2]Vulnerability!W136</f>
        <v>4.3</v>
      </c>
      <c r="R137" s="83">
        <f>[2]Vulnerability!Z136</f>
        <v>5.2</v>
      </c>
      <c r="S137" s="83">
        <f>[2]Vulnerability!AC136</f>
        <v>6.6</v>
      </c>
      <c r="T137" s="83">
        <f>[2]Vulnerability!AI136</f>
        <v>4.8</v>
      </c>
      <c r="U137" s="82">
        <f>[2]Vulnerability!AJ136</f>
        <v>5.3</v>
      </c>
      <c r="V137" s="79">
        <f>[2]Vulnerability!AK136</f>
        <v>4.8</v>
      </c>
      <c r="W137" s="80">
        <f t="shared" si="13"/>
        <v>5.0999999999999996</v>
      </c>
      <c r="X137" s="88">
        <f>'[2]Lack of Coping Capacity'!D136</f>
        <v>6.7</v>
      </c>
      <c r="Y137" s="85">
        <f>'[2]Lack of Coping Capacity'!G136</f>
        <v>6.8</v>
      </c>
      <c r="Z137" s="79">
        <f>'[2]Lack of Coping Capacity'!H136</f>
        <v>6.8</v>
      </c>
      <c r="AA137" s="85">
        <f>'[2]Lack of Coping Capacity'!M136</f>
        <v>7.8</v>
      </c>
      <c r="AB137" s="85">
        <f>'[2]Lack of Coping Capacity'!R136</f>
        <v>9.6</v>
      </c>
      <c r="AC137" s="85">
        <f>'[2]Lack of Coping Capacity'!W136</f>
        <v>7.9</v>
      </c>
      <c r="AD137" s="79">
        <f>'[2]Lack of Coping Capacity'!X136</f>
        <v>8.4</v>
      </c>
      <c r="AE137" s="80">
        <f t="shared" si="14"/>
        <v>7.7</v>
      </c>
      <c r="AF137" s="86">
        <f t="shared" si="15"/>
        <v>5.7</v>
      </c>
      <c r="AG137" s="106" t="str">
        <f t="shared" si="16"/>
        <v>High</v>
      </c>
    </row>
    <row r="138" spans="1:33" x14ac:dyDescent="0.25">
      <c r="A138" s="76" t="str">
        <f>'[2]Indicator Data'!B140</f>
        <v>PRY</v>
      </c>
      <c r="B138" s="87">
        <f>'[2]Hazard &amp; Exposure'!AO137</f>
        <v>0.1</v>
      </c>
      <c r="C138" s="78">
        <f>'[2]Hazard &amp; Exposure'!AP137</f>
        <v>4.8</v>
      </c>
      <c r="D138" s="78">
        <f>'[2]Hazard &amp; Exposure'!AQ137</f>
        <v>0</v>
      </c>
      <c r="E138" s="78">
        <f>'[2]Hazard &amp; Exposure'!AR137</f>
        <v>0</v>
      </c>
      <c r="F138" s="78">
        <f>'[2]Hazard &amp; Exposure'!AU137</f>
        <v>3.6</v>
      </c>
      <c r="G138" s="79">
        <f>'[2]Hazard &amp; Exposure'!AV137</f>
        <v>2</v>
      </c>
      <c r="H138" s="78">
        <f>'[2]Hazard &amp; Exposure'!AY137</f>
        <v>3.2</v>
      </c>
      <c r="I138" s="78">
        <f>'[2]Hazard &amp; Exposure'!BB137</f>
        <v>0</v>
      </c>
      <c r="J138" s="79">
        <f>'[2]Hazard &amp; Exposure'!BC137</f>
        <v>2.2000000000000002</v>
      </c>
      <c r="K138" s="80">
        <f t="shared" si="12"/>
        <v>2.1</v>
      </c>
      <c r="L138" s="81">
        <f>[2]Vulnerability!E137</f>
        <v>4.3</v>
      </c>
      <c r="M138" s="82">
        <f>[2]Vulnerability!H137</f>
        <v>6</v>
      </c>
      <c r="N138" s="82">
        <f>[2]Vulnerability!M137</f>
        <v>0.2</v>
      </c>
      <c r="O138" s="79">
        <f>[2]Vulnerability!N137</f>
        <v>3.7</v>
      </c>
      <c r="P138" s="82">
        <f>[2]Vulnerability!S137</f>
        <v>0</v>
      </c>
      <c r="Q138" s="83">
        <f>[2]Vulnerability!W137</f>
        <v>0.6</v>
      </c>
      <c r="R138" s="83">
        <f>[2]Vulnerability!Z137</f>
        <v>1</v>
      </c>
      <c r="S138" s="83">
        <f>[2]Vulnerability!AC137</f>
        <v>0.5</v>
      </c>
      <c r="T138" s="83">
        <f>[2]Vulnerability!AI137</f>
        <v>3.9</v>
      </c>
      <c r="U138" s="82">
        <f>[2]Vulnerability!AJ137</f>
        <v>1.6</v>
      </c>
      <c r="V138" s="79">
        <f>[2]Vulnerability!AK137</f>
        <v>0.8</v>
      </c>
      <c r="W138" s="80">
        <f t="shared" si="13"/>
        <v>2.4</v>
      </c>
      <c r="X138" s="88">
        <f>'[2]Lack of Coping Capacity'!D137</f>
        <v>3.7</v>
      </c>
      <c r="Y138" s="85">
        <f>'[2]Lack of Coping Capacity'!G137</f>
        <v>6.9</v>
      </c>
      <c r="Z138" s="79">
        <f>'[2]Lack of Coping Capacity'!H137</f>
        <v>5.3</v>
      </c>
      <c r="AA138" s="85">
        <f>'[2]Lack of Coping Capacity'!M137</f>
        <v>2.8</v>
      </c>
      <c r="AB138" s="85">
        <f>'[2]Lack of Coping Capacity'!R137</f>
        <v>3.3</v>
      </c>
      <c r="AC138" s="85">
        <f>'[2]Lack of Coping Capacity'!W137</f>
        <v>4.5</v>
      </c>
      <c r="AD138" s="79">
        <f>'[2]Lack of Coping Capacity'!X137</f>
        <v>3.5</v>
      </c>
      <c r="AE138" s="80">
        <f t="shared" si="14"/>
        <v>4.5</v>
      </c>
      <c r="AF138" s="86">
        <f t="shared" si="15"/>
        <v>2.8</v>
      </c>
      <c r="AG138" s="106" t="str">
        <f t="shared" si="16"/>
        <v>Low</v>
      </c>
    </row>
    <row r="139" spans="1:33" x14ac:dyDescent="0.25">
      <c r="A139" s="76" t="str">
        <f>'[2]Indicator Data'!B141</f>
        <v>PER</v>
      </c>
      <c r="B139" s="87">
        <f>'[2]Hazard &amp; Exposure'!AO138</f>
        <v>9.1</v>
      </c>
      <c r="C139" s="78">
        <f>'[2]Hazard &amp; Exposure'!AP138</f>
        <v>6.4</v>
      </c>
      <c r="D139" s="78">
        <f>'[2]Hazard &amp; Exposure'!AQ138</f>
        <v>9.3000000000000007</v>
      </c>
      <c r="E139" s="78">
        <f>'[2]Hazard &amp; Exposure'!AR138</f>
        <v>0</v>
      </c>
      <c r="F139" s="78">
        <f>'[2]Hazard &amp; Exposure'!AU138</f>
        <v>4.8</v>
      </c>
      <c r="G139" s="79">
        <f>'[2]Hazard &amp; Exposure'!AV138</f>
        <v>7</v>
      </c>
      <c r="H139" s="78">
        <f>'[2]Hazard &amp; Exposure'!AY138</f>
        <v>3</v>
      </c>
      <c r="I139" s="78">
        <f>'[2]Hazard &amp; Exposure'!BB138</f>
        <v>0</v>
      </c>
      <c r="J139" s="79">
        <f>'[2]Hazard &amp; Exposure'!BC138</f>
        <v>2.1</v>
      </c>
      <c r="K139" s="80">
        <f t="shared" si="12"/>
        <v>5</v>
      </c>
      <c r="L139" s="81">
        <f>[2]Vulnerability!E138</f>
        <v>4.8</v>
      </c>
      <c r="M139" s="82">
        <f>[2]Vulnerability!H138</f>
        <v>4.8</v>
      </c>
      <c r="N139" s="82">
        <f>[2]Vulnerability!M138</f>
        <v>0.1</v>
      </c>
      <c r="O139" s="79">
        <f>[2]Vulnerability!N138</f>
        <v>3.6</v>
      </c>
      <c r="P139" s="82">
        <f>[2]Vulnerability!S138</f>
        <v>4.9000000000000004</v>
      </c>
      <c r="Q139" s="83">
        <f>[2]Vulnerability!W138</f>
        <v>0.9</v>
      </c>
      <c r="R139" s="83">
        <f>[2]Vulnerability!Z138</f>
        <v>1</v>
      </c>
      <c r="S139" s="83">
        <f>[2]Vulnerability!AC138</f>
        <v>3.4</v>
      </c>
      <c r="T139" s="83">
        <f>[2]Vulnerability!AI138</f>
        <v>2.6</v>
      </c>
      <c r="U139" s="82">
        <f>[2]Vulnerability!AJ138</f>
        <v>2</v>
      </c>
      <c r="V139" s="79">
        <f>[2]Vulnerability!AK138</f>
        <v>3.6</v>
      </c>
      <c r="W139" s="80">
        <f t="shared" si="13"/>
        <v>3.6</v>
      </c>
      <c r="X139" s="88">
        <f>'[2]Lack of Coping Capacity'!D138</f>
        <v>3.6</v>
      </c>
      <c r="Y139" s="85">
        <f>'[2]Lack of Coping Capacity'!G138</f>
        <v>5.9</v>
      </c>
      <c r="Z139" s="79">
        <f>'[2]Lack of Coping Capacity'!H138</f>
        <v>4.8</v>
      </c>
      <c r="AA139" s="85">
        <f>'[2]Lack of Coping Capacity'!M138</f>
        <v>2.9</v>
      </c>
      <c r="AB139" s="85">
        <f>'[2]Lack of Coping Capacity'!R138</f>
        <v>4.9000000000000004</v>
      </c>
      <c r="AC139" s="85">
        <f>'[2]Lack of Coping Capacity'!W138</f>
        <v>5</v>
      </c>
      <c r="AD139" s="79">
        <f>'[2]Lack of Coping Capacity'!X138</f>
        <v>4.3</v>
      </c>
      <c r="AE139" s="80">
        <f t="shared" si="14"/>
        <v>4.5999999999999996</v>
      </c>
      <c r="AF139" s="86">
        <f t="shared" si="15"/>
        <v>4.4000000000000004</v>
      </c>
      <c r="AG139" s="106" t="str">
        <f t="shared" si="16"/>
        <v>Medium</v>
      </c>
    </row>
    <row r="140" spans="1:33" x14ac:dyDescent="0.25">
      <c r="A140" s="76" t="str">
        <f>'[2]Indicator Data'!B142</f>
        <v>PHL</v>
      </c>
      <c r="B140" s="87">
        <f>'[2]Hazard &amp; Exposure'!AO139</f>
        <v>9.5</v>
      </c>
      <c r="C140" s="78">
        <f>'[2]Hazard &amp; Exposure'!AP139</f>
        <v>7.2</v>
      </c>
      <c r="D140" s="78">
        <f>'[2]Hazard &amp; Exposure'!AQ139</f>
        <v>9.3000000000000007</v>
      </c>
      <c r="E140" s="78">
        <f>'[2]Hazard &amp; Exposure'!AR139</f>
        <v>9.6</v>
      </c>
      <c r="F140" s="78">
        <f>'[2]Hazard &amp; Exposure'!AU139</f>
        <v>4</v>
      </c>
      <c r="G140" s="79">
        <f>'[2]Hazard &amp; Exposure'!AV139</f>
        <v>8.5</v>
      </c>
      <c r="H140" s="78">
        <f>'[2]Hazard &amp; Exposure'!AY139</f>
        <v>8.8000000000000007</v>
      </c>
      <c r="I140" s="78">
        <f>'[2]Hazard &amp; Exposure'!BB139</f>
        <v>7</v>
      </c>
      <c r="J140" s="79">
        <f>'[2]Hazard &amp; Exposure'!BC139</f>
        <v>7</v>
      </c>
      <c r="K140" s="80">
        <f t="shared" si="12"/>
        <v>7.8</v>
      </c>
      <c r="L140" s="81">
        <f>[2]Vulnerability!E139</f>
        <v>4.8</v>
      </c>
      <c r="M140" s="82">
        <f>[2]Vulnerability!H139</f>
        <v>5.0999999999999996</v>
      </c>
      <c r="N140" s="82">
        <f>[2]Vulnerability!M139</f>
        <v>0.1</v>
      </c>
      <c r="O140" s="79">
        <f>[2]Vulnerability!N139</f>
        <v>3.7</v>
      </c>
      <c r="P140" s="82">
        <f>[2]Vulnerability!S139</f>
        <v>6.2</v>
      </c>
      <c r="Q140" s="83">
        <f>[2]Vulnerability!W139</f>
        <v>3.4</v>
      </c>
      <c r="R140" s="83">
        <f>[2]Vulnerability!Z139</f>
        <v>3.4</v>
      </c>
      <c r="S140" s="83">
        <f>[2]Vulnerability!AC139</f>
        <v>10</v>
      </c>
      <c r="T140" s="83">
        <f>[2]Vulnerability!AI139</f>
        <v>4.3</v>
      </c>
      <c r="U140" s="82">
        <f>[2]Vulnerability!AJ139</f>
        <v>6.5</v>
      </c>
      <c r="V140" s="79">
        <f>[2]Vulnerability!AK139</f>
        <v>6.4</v>
      </c>
      <c r="W140" s="80">
        <f t="shared" si="13"/>
        <v>5.2</v>
      </c>
      <c r="X140" s="88">
        <f>'[2]Lack of Coping Capacity'!D139</f>
        <v>3.5</v>
      </c>
      <c r="Y140" s="85">
        <f>'[2]Lack of Coping Capacity'!G139</f>
        <v>5.8</v>
      </c>
      <c r="Z140" s="79">
        <f>'[2]Lack of Coping Capacity'!H139</f>
        <v>4.7</v>
      </c>
      <c r="AA140" s="85">
        <f>'[2]Lack of Coping Capacity'!M139</f>
        <v>2.7</v>
      </c>
      <c r="AB140" s="85">
        <f>'[2]Lack of Coping Capacity'!R139</f>
        <v>3.2</v>
      </c>
      <c r="AC140" s="85">
        <f>'[2]Lack of Coping Capacity'!W139</f>
        <v>4.3</v>
      </c>
      <c r="AD140" s="79">
        <f>'[2]Lack of Coping Capacity'!X139</f>
        <v>3.4</v>
      </c>
      <c r="AE140" s="80">
        <f t="shared" si="14"/>
        <v>4.0999999999999996</v>
      </c>
      <c r="AF140" s="86">
        <f t="shared" si="15"/>
        <v>5.5</v>
      </c>
      <c r="AG140" s="106" t="str">
        <f t="shared" si="16"/>
        <v>High</v>
      </c>
    </row>
    <row r="141" spans="1:33" x14ac:dyDescent="0.25">
      <c r="A141" s="76" t="str">
        <f>'[2]Indicator Data'!B143</f>
        <v>POL</v>
      </c>
      <c r="B141" s="87">
        <f>'[2]Hazard &amp; Exposure'!AO140</f>
        <v>2.2000000000000002</v>
      </c>
      <c r="C141" s="78">
        <f>'[2]Hazard &amp; Exposure'!AP140</f>
        <v>6.2</v>
      </c>
      <c r="D141" s="78">
        <f>'[2]Hazard &amp; Exposure'!AQ140</f>
        <v>0</v>
      </c>
      <c r="E141" s="78">
        <f>'[2]Hazard &amp; Exposure'!AR140</f>
        <v>0</v>
      </c>
      <c r="F141" s="78">
        <f>'[2]Hazard &amp; Exposure'!AU140</f>
        <v>1.5</v>
      </c>
      <c r="G141" s="79">
        <f>'[2]Hazard &amp; Exposure'!AV140</f>
        <v>2.2999999999999998</v>
      </c>
      <c r="H141" s="78">
        <f>'[2]Hazard &amp; Exposure'!AY140</f>
        <v>0.1</v>
      </c>
      <c r="I141" s="78">
        <f>'[2]Hazard &amp; Exposure'!BB140</f>
        <v>0</v>
      </c>
      <c r="J141" s="79">
        <f>'[2]Hazard &amp; Exposure'!BC140</f>
        <v>0.1</v>
      </c>
      <c r="K141" s="80">
        <f t="shared" si="12"/>
        <v>1.3</v>
      </c>
      <c r="L141" s="81">
        <f>[2]Vulnerability!E140</f>
        <v>1.3</v>
      </c>
      <c r="M141" s="82">
        <f>[2]Vulnerability!H140</f>
        <v>1.8</v>
      </c>
      <c r="N141" s="82">
        <f>[2]Vulnerability!M140</f>
        <v>0</v>
      </c>
      <c r="O141" s="79">
        <f>[2]Vulnerability!N140</f>
        <v>1.1000000000000001</v>
      </c>
      <c r="P141" s="82">
        <f>[2]Vulnerability!S140</f>
        <v>3</v>
      </c>
      <c r="Q141" s="83">
        <f>[2]Vulnerability!W140</f>
        <v>0.3</v>
      </c>
      <c r="R141" s="83">
        <f>[2]Vulnerability!Z140</f>
        <v>0.4</v>
      </c>
      <c r="S141" s="83">
        <f>[2]Vulnerability!AC140</f>
        <v>0</v>
      </c>
      <c r="T141" s="83">
        <f>[2]Vulnerability!AI140</f>
        <v>1.2</v>
      </c>
      <c r="U141" s="82">
        <f>[2]Vulnerability!AJ140</f>
        <v>0.5</v>
      </c>
      <c r="V141" s="79">
        <f>[2]Vulnerability!AK140</f>
        <v>1.8</v>
      </c>
      <c r="W141" s="80">
        <f t="shared" si="13"/>
        <v>1.5</v>
      </c>
      <c r="X141" s="88">
        <f>'[2]Lack of Coping Capacity'!D140</f>
        <v>4.3</v>
      </c>
      <c r="Y141" s="85">
        <f>'[2]Lack of Coping Capacity'!G140</f>
        <v>3.9</v>
      </c>
      <c r="Z141" s="79">
        <f>'[2]Lack of Coping Capacity'!H140</f>
        <v>4.0999999999999996</v>
      </c>
      <c r="AA141" s="85">
        <f>'[2]Lack of Coping Capacity'!M140</f>
        <v>1.4</v>
      </c>
      <c r="AB141" s="85">
        <f>'[2]Lack of Coping Capacity'!R140</f>
        <v>0.2</v>
      </c>
      <c r="AC141" s="85">
        <f>'[2]Lack of Coping Capacity'!W140</f>
        <v>2.4</v>
      </c>
      <c r="AD141" s="79">
        <f>'[2]Lack of Coping Capacity'!X140</f>
        <v>1.3</v>
      </c>
      <c r="AE141" s="80">
        <f t="shared" si="14"/>
        <v>2.8</v>
      </c>
      <c r="AF141" s="86">
        <f t="shared" si="15"/>
        <v>1.8</v>
      </c>
      <c r="AG141" s="106" t="str">
        <f t="shared" si="16"/>
        <v>Very Low</v>
      </c>
    </row>
    <row r="142" spans="1:33" x14ac:dyDescent="0.25">
      <c r="A142" s="76" t="str">
        <f>'[2]Indicator Data'!B144</f>
        <v>PRT</v>
      </c>
      <c r="B142" s="87">
        <f>'[2]Hazard &amp; Exposure'!AO141</f>
        <v>5.5</v>
      </c>
      <c r="C142" s="78">
        <f>'[2]Hazard &amp; Exposure'!AP141</f>
        <v>3.7</v>
      </c>
      <c r="D142" s="78">
        <f>'[2]Hazard &amp; Exposure'!AQ141</f>
        <v>6.2</v>
      </c>
      <c r="E142" s="78">
        <f>'[2]Hazard &amp; Exposure'!AR141</f>
        <v>0.3</v>
      </c>
      <c r="F142" s="78">
        <f>'[2]Hazard &amp; Exposure'!AU141</f>
        <v>2.5</v>
      </c>
      <c r="G142" s="79">
        <f>'[2]Hazard &amp; Exposure'!AV141</f>
        <v>3.9</v>
      </c>
      <c r="H142" s="78">
        <f>'[2]Hazard &amp; Exposure'!AY141</f>
        <v>0</v>
      </c>
      <c r="I142" s="78">
        <f>'[2]Hazard &amp; Exposure'!BB141</f>
        <v>0</v>
      </c>
      <c r="J142" s="79">
        <f>'[2]Hazard &amp; Exposure'!BC141</f>
        <v>0</v>
      </c>
      <c r="K142" s="80">
        <f t="shared" si="12"/>
        <v>2.2000000000000002</v>
      </c>
      <c r="L142" s="81">
        <f>[2]Vulnerability!E141</f>
        <v>1.6</v>
      </c>
      <c r="M142" s="82">
        <f>[2]Vulnerability!H141</f>
        <v>2</v>
      </c>
      <c r="N142" s="82">
        <f>[2]Vulnerability!M141</f>
        <v>0</v>
      </c>
      <c r="O142" s="79">
        <f>[2]Vulnerability!N141</f>
        <v>1.3</v>
      </c>
      <c r="P142" s="82">
        <f>[2]Vulnerability!S141</f>
        <v>1.5</v>
      </c>
      <c r="Q142" s="83">
        <f>[2]Vulnerability!W141</f>
        <v>0.4</v>
      </c>
      <c r="R142" s="83">
        <f>[2]Vulnerability!Z141</f>
        <v>0.3</v>
      </c>
      <c r="S142" s="83">
        <f>[2]Vulnerability!AC141</f>
        <v>0</v>
      </c>
      <c r="T142" s="83">
        <f>[2]Vulnerability!AI141</f>
        <v>1.2</v>
      </c>
      <c r="U142" s="82">
        <f>[2]Vulnerability!AJ141</f>
        <v>0.5</v>
      </c>
      <c r="V142" s="79">
        <f>[2]Vulnerability!AK141</f>
        <v>1</v>
      </c>
      <c r="W142" s="80">
        <f t="shared" si="13"/>
        <v>1.2</v>
      </c>
      <c r="X142" s="88">
        <f>'[2]Lack of Coping Capacity'!D141</f>
        <v>2.6</v>
      </c>
      <c r="Y142" s="85">
        <f>'[2]Lack of Coping Capacity'!G141</f>
        <v>3</v>
      </c>
      <c r="Z142" s="79">
        <f>'[2]Lack of Coping Capacity'!H141</f>
        <v>2.8</v>
      </c>
      <c r="AA142" s="85">
        <f>'[2]Lack of Coping Capacity'!M141</f>
        <v>2.2000000000000002</v>
      </c>
      <c r="AB142" s="85">
        <f>'[2]Lack of Coping Capacity'!R141</f>
        <v>0</v>
      </c>
      <c r="AC142" s="85">
        <f>'[2]Lack of Coping Capacity'!W141</f>
        <v>0.4</v>
      </c>
      <c r="AD142" s="79">
        <f>'[2]Lack of Coping Capacity'!X141</f>
        <v>0.9</v>
      </c>
      <c r="AE142" s="80">
        <f t="shared" si="14"/>
        <v>1.9</v>
      </c>
      <c r="AF142" s="86">
        <f t="shared" si="15"/>
        <v>1.7</v>
      </c>
      <c r="AG142" s="106" t="str">
        <f t="shared" si="16"/>
        <v>Very Low</v>
      </c>
    </row>
    <row r="143" spans="1:33" x14ac:dyDescent="0.25">
      <c r="A143" s="76" t="str">
        <f>'[2]Indicator Data'!B145</f>
        <v>QAT</v>
      </c>
      <c r="B143" s="87">
        <f>'[2]Hazard &amp; Exposure'!AO142</f>
        <v>1.1000000000000001</v>
      </c>
      <c r="C143" s="78">
        <f>'[2]Hazard &amp; Exposure'!AP142</f>
        <v>0</v>
      </c>
      <c r="D143" s="78">
        <f>'[2]Hazard &amp; Exposure'!AQ142</f>
        <v>1.6</v>
      </c>
      <c r="E143" s="78">
        <f>'[2]Hazard &amp; Exposure'!AR142</f>
        <v>0</v>
      </c>
      <c r="F143" s="78">
        <f>'[2]Hazard &amp; Exposure'!AU142</f>
        <v>3.1</v>
      </c>
      <c r="G143" s="79">
        <f>'[2]Hazard &amp; Exposure'!AV142</f>
        <v>1.2</v>
      </c>
      <c r="H143" s="78">
        <f>'[2]Hazard &amp; Exposure'!AY142</f>
        <v>0.1</v>
      </c>
      <c r="I143" s="78">
        <f>'[2]Hazard &amp; Exposure'!BB142</f>
        <v>0</v>
      </c>
      <c r="J143" s="79">
        <f>'[2]Hazard &amp; Exposure'!BC142</f>
        <v>0.1</v>
      </c>
      <c r="K143" s="80">
        <f t="shared" si="12"/>
        <v>0.7</v>
      </c>
      <c r="L143" s="81">
        <f>[2]Vulnerability!E142</f>
        <v>1.4</v>
      </c>
      <c r="M143" s="82">
        <f>[2]Vulnerability!H142</f>
        <v>2.7</v>
      </c>
      <c r="N143" s="82">
        <f>[2]Vulnerability!M142</f>
        <v>0</v>
      </c>
      <c r="O143" s="79">
        <f>[2]Vulnerability!N142</f>
        <v>1.4</v>
      </c>
      <c r="P143" s="82">
        <f>[2]Vulnerability!S142</f>
        <v>0.9</v>
      </c>
      <c r="Q143" s="83">
        <f>[2]Vulnerability!W142</f>
        <v>0.4</v>
      </c>
      <c r="R143" s="83">
        <f>[2]Vulnerability!Z142</f>
        <v>0.6</v>
      </c>
      <c r="S143" s="83">
        <f>[2]Vulnerability!AC142</f>
        <v>0.1</v>
      </c>
      <c r="T143" s="83">
        <f>[2]Vulnerability!AI142</f>
        <v>0.9</v>
      </c>
      <c r="U143" s="82">
        <f>[2]Vulnerability!AJ142</f>
        <v>0.5</v>
      </c>
      <c r="V143" s="79">
        <f>[2]Vulnerability!AK142</f>
        <v>0.7</v>
      </c>
      <c r="W143" s="80">
        <f t="shared" si="13"/>
        <v>1.1000000000000001</v>
      </c>
      <c r="X143" s="88">
        <f>'[2]Lack of Coping Capacity'!D142</f>
        <v>4.7</v>
      </c>
      <c r="Y143" s="85">
        <f>'[2]Lack of Coping Capacity'!G142</f>
        <v>3.7</v>
      </c>
      <c r="Z143" s="79">
        <f>'[2]Lack of Coping Capacity'!H142</f>
        <v>4.2</v>
      </c>
      <c r="AA143" s="85">
        <f>'[2]Lack of Coping Capacity'!M142</f>
        <v>1</v>
      </c>
      <c r="AB143" s="85">
        <f>'[2]Lack of Coping Capacity'!R142</f>
        <v>0.2</v>
      </c>
      <c r="AC143" s="85">
        <f>'[2]Lack of Coping Capacity'!W142</f>
        <v>0</v>
      </c>
      <c r="AD143" s="79">
        <f>'[2]Lack of Coping Capacity'!X142</f>
        <v>0.4</v>
      </c>
      <c r="AE143" s="80">
        <f t="shared" si="14"/>
        <v>2.5</v>
      </c>
      <c r="AF143" s="86">
        <f t="shared" si="15"/>
        <v>1.2</v>
      </c>
      <c r="AG143" s="106" t="str">
        <f t="shared" si="16"/>
        <v>Very Low</v>
      </c>
    </row>
    <row r="144" spans="1:33" x14ac:dyDescent="0.25">
      <c r="A144" s="76" t="str">
        <f>'[2]Indicator Data'!B146</f>
        <v>ROU</v>
      </c>
      <c r="B144" s="87">
        <f>'[2]Hazard &amp; Exposure'!AO143</f>
        <v>8.1999999999999993</v>
      </c>
      <c r="C144" s="78">
        <f>'[2]Hazard &amp; Exposure'!AP143</f>
        <v>7</v>
      </c>
      <c r="D144" s="78">
        <f>'[2]Hazard &amp; Exposure'!AQ143</f>
        <v>0</v>
      </c>
      <c r="E144" s="78">
        <f>'[2]Hazard &amp; Exposure'!AR143</f>
        <v>0</v>
      </c>
      <c r="F144" s="78">
        <f>'[2]Hazard &amp; Exposure'!AU143</f>
        <v>2.8</v>
      </c>
      <c r="G144" s="79">
        <f>'[2]Hazard &amp; Exposure'!AV143</f>
        <v>4.5</v>
      </c>
      <c r="H144" s="78">
        <f>'[2]Hazard &amp; Exposure'!AY143</f>
        <v>4</v>
      </c>
      <c r="I144" s="78">
        <f>'[2]Hazard &amp; Exposure'!BB143</f>
        <v>0</v>
      </c>
      <c r="J144" s="79">
        <f>'[2]Hazard &amp; Exposure'!BC143</f>
        <v>2.8</v>
      </c>
      <c r="K144" s="80">
        <f t="shared" si="12"/>
        <v>3.7</v>
      </c>
      <c r="L144" s="81">
        <f>[2]Vulnerability!E143</f>
        <v>2.1</v>
      </c>
      <c r="M144" s="82">
        <f>[2]Vulnerability!H143</f>
        <v>2.5</v>
      </c>
      <c r="N144" s="82">
        <f>[2]Vulnerability!M143</f>
        <v>0</v>
      </c>
      <c r="O144" s="79">
        <f>[2]Vulnerability!N143</f>
        <v>1.7</v>
      </c>
      <c r="P144" s="82">
        <f>[2]Vulnerability!S143</f>
        <v>2.1</v>
      </c>
      <c r="Q144" s="83">
        <f>[2]Vulnerability!W143</f>
        <v>0.8</v>
      </c>
      <c r="R144" s="83">
        <f>[2]Vulnerability!Z143</f>
        <v>0.6</v>
      </c>
      <c r="S144" s="83">
        <f>[2]Vulnerability!AC143</f>
        <v>0</v>
      </c>
      <c r="T144" s="83">
        <f>[2]Vulnerability!AI143</f>
        <v>1.6</v>
      </c>
      <c r="U144" s="82">
        <f>[2]Vulnerability!AJ143</f>
        <v>0.8</v>
      </c>
      <c r="V144" s="79">
        <f>[2]Vulnerability!AK143</f>
        <v>1.5</v>
      </c>
      <c r="W144" s="80">
        <f t="shared" si="13"/>
        <v>1.6</v>
      </c>
      <c r="X144" s="88">
        <f>'[2]Lack of Coping Capacity'!D143</f>
        <v>3.8</v>
      </c>
      <c r="Y144" s="85">
        <f>'[2]Lack of Coping Capacity'!G143</f>
        <v>5.3</v>
      </c>
      <c r="Z144" s="79">
        <f>'[2]Lack of Coping Capacity'!H143</f>
        <v>4.5999999999999996</v>
      </c>
      <c r="AA144" s="85">
        <f>'[2]Lack of Coping Capacity'!M143</f>
        <v>2.2999999999999998</v>
      </c>
      <c r="AB144" s="85">
        <f>'[2]Lack of Coping Capacity'!R143</f>
        <v>1.2</v>
      </c>
      <c r="AC144" s="85">
        <f>'[2]Lack of Coping Capacity'!W143</f>
        <v>3.5</v>
      </c>
      <c r="AD144" s="79">
        <f>'[2]Lack of Coping Capacity'!X143</f>
        <v>2.2999999999999998</v>
      </c>
      <c r="AE144" s="80">
        <f t="shared" si="14"/>
        <v>3.5</v>
      </c>
      <c r="AF144" s="86">
        <f t="shared" si="15"/>
        <v>2.7</v>
      </c>
      <c r="AG144" s="106" t="str">
        <f t="shared" si="16"/>
        <v>Low</v>
      </c>
    </row>
    <row r="145" spans="1:33" x14ac:dyDescent="0.25">
      <c r="A145" s="76" t="str">
        <f>'[2]Indicator Data'!B147</f>
        <v>RUS</v>
      </c>
      <c r="B145" s="87">
        <f>'[2]Hazard &amp; Exposure'!AO144</f>
        <v>7.1</v>
      </c>
      <c r="C145" s="78">
        <f>'[2]Hazard &amp; Exposure'!AP144</f>
        <v>8.4</v>
      </c>
      <c r="D145" s="78">
        <f>'[2]Hazard &amp; Exposure'!AQ144</f>
        <v>5.5</v>
      </c>
      <c r="E145" s="78">
        <f>'[2]Hazard &amp; Exposure'!AR144</f>
        <v>3.8</v>
      </c>
      <c r="F145" s="78">
        <f>'[2]Hazard &amp; Exposure'!AU144</f>
        <v>5.4</v>
      </c>
      <c r="G145" s="79">
        <f>'[2]Hazard &amp; Exposure'!AV144</f>
        <v>6.3</v>
      </c>
      <c r="H145" s="78">
        <f>'[2]Hazard &amp; Exposure'!AY144</f>
        <v>9.6999999999999993</v>
      </c>
      <c r="I145" s="78">
        <f>'[2]Hazard &amp; Exposure'!BB144</f>
        <v>0</v>
      </c>
      <c r="J145" s="79">
        <f>'[2]Hazard &amp; Exposure'!BC144</f>
        <v>6.8</v>
      </c>
      <c r="K145" s="80">
        <f t="shared" si="12"/>
        <v>6.6</v>
      </c>
      <c r="L145" s="81">
        <f>[2]Vulnerability!E144</f>
        <v>2.1</v>
      </c>
      <c r="M145" s="82">
        <f>[2]Vulnerability!H144</f>
        <v>3.8</v>
      </c>
      <c r="N145" s="82">
        <f>[2]Vulnerability!M144</f>
        <v>0</v>
      </c>
      <c r="O145" s="79">
        <f>[2]Vulnerability!N144</f>
        <v>2</v>
      </c>
      <c r="P145" s="82">
        <f>[2]Vulnerability!S144</f>
        <v>5.0999999999999996</v>
      </c>
      <c r="Q145" s="83">
        <f>[2]Vulnerability!W144</f>
        <v>1.1000000000000001</v>
      </c>
      <c r="R145" s="83">
        <f>[2]Vulnerability!Z144</f>
        <v>0.6</v>
      </c>
      <c r="S145" s="83">
        <f>[2]Vulnerability!AC144</f>
        <v>0</v>
      </c>
      <c r="T145" s="83">
        <f>[2]Vulnerability!AI144</f>
        <v>1.8</v>
      </c>
      <c r="U145" s="82">
        <f>[2]Vulnerability!AJ144</f>
        <v>0.9</v>
      </c>
      <c r="V145" s="79">
        <f>[2]Vulnerability!AK144</f>
        <v>3.3</v>
      </c>
      <c r="W145" s="80">
        <f t="shared" si="13"/>
        <v>2.7</v>
      </c>
      <c r="X145" s="88" t="str">
        <f>'[2]Lack of Coping Capacity'!D144</f>
        <v>x</v>
      </c>
      <c r="Y145" s="85">
        <f>'[2]Lack of Coping Capacity'!G144</f>
        <v>6.2</v>
      </c>
      <c r="Z145" s="79">
        <f>'[2]Lack of Coping Capacity'!H144</f>
        <v>6.2</v>
      </c>
      <c r="AA145" s="85">
        <f>'[2]Lack of Coping Capacity'!M144</f>
        <v>1.2</v>
      </c>
      <c r="AB145" s="85">
        <f>'[2]Lack of Coping Capacity'!R144</f>
        <v>4.2</v>
      </c>
      <c r="AC145" s="85">
        <f>'[2]Lack of Coping Capacity'!W144</f>
        <v>1.5</v>
      </c>
      <c r="AD145" s="79">
        <f>'[2]Lack of Coping Capacity'!X144</f>
        <v>2.2999999999999998</v>
      </c>
      <c r="AE145" s="80">
        <f t="shared" si="14"/>
        <v>4.5</v>
      </c>
      <c r="AF145" s="86">
        <f t="shared" si="15"/>
        <v>4.3</v>
      </c>
      <c r="AG145" s="106" t="str">
        <f t="shared" si="16"/>
        <v>Medium</v>
      </c>
    </row>
    <row r="146" spans="1:33" x14ac:dyDescent="0.25">
      <c r="A146" s="76" t="str">
        <f>'[2]Indicator Data'!B148</f>
        <v>RWA</v>
      </c>
      <c r="B146" s="87">
        <f>'[2]Hazard &amp; Exposure'!AO145</f>
        <v>3.9</v>
      </c>
      <c r="C146" s="78">
        <f>'[2]Hazard &amp; Exposure'!AP145</f>
        <v>4.4000000000000004</v>
      </c>
      <c r="D146" s="78">
        <f>'[2]Hazard &amp; Exposure'!AQ145</f>
        <v>0</v>
      </c>
      <c r="E146" s="78">
        <f>'[2]Hazard &amp; Exposure'!AR145</f>
        <v>0</v>
      </c>
      <c r="F146" s="78">
        <f>'[2]Hazard &amp; Exposure'!AU145</f>
        <v>5.2</v>
      </c>
      <c r="G146" s="79">
        <f>'[2]Hazard &amp; Exposure'!AV145</f>
        <v>3</v>
      </c>
      <c r="H146" s="78">
        <f>'[2]Hazard &amp; Exposure'!AY145</f>
        <v>4.3</v>
      </c>
      <c r="I146" s="78">
        <f>'[2]Hazard &amp; Exposure'!BB145</f>
        <v>0</v>
      </c>
      <c r="J146" s="79">
        <f>'[2]Hazard &amp; Exposure'!BC145</f>
        <v>3</v>
      </c>
      <c r="K146" s="80">
        <f t="shared" si="12"/>
        <v>3</v>
      </c>
      <c r="L146" s="81">
        <f>[2]Vulnerability!E145</f>
        <v>8</v>
      </c>
      <c r="M146" s="82">
        <f>[2]Vulnerability!H145</f>
        <v>5.9</v>
      </c>
      <c r="N146" s="82">
        <f>[2]Vulnerability!M145</f>
        <v>5.4</v>
      </c>
      <c r="O146" s="79">
        <f>[2]Vulnerability!N145</f>
        <v>6.8</v>
      </c>
      <c r="P146" s="82">
        <f>[2]Vulnerability!S145</f>
        <v>6.6</v>
      </c>
      <c r="Q146" s="83">
        <f>[2]Vulnerability!W145</f>
        <v>3.3</v>
      </c>
      <c r="R146" s="83">
        <f>[2]Vulnerability!Z145</f>
        <v>2.8</v>
      </c>
      <c r="S146" s="83">
        <f>[2]Vulnerability!AC145</f>
        <v>0.3</v>
      </c>
      <c r="T146" s="83">
        <f>[2]Vulnerability!AI145</f>
        <v>8.4</v>
      </c>
      <c r="U146" s="82">
        <f>[2]Vulnerability!AJ145</f>
        <v>4.5</v>
      </c>
      <c r="V146" s="79">
        <f>[2]Vulnerability!AK145</f>
        <v>5.7</v>
      </c>
      <c r="W146" s="80">
        <f t="shared" si="13"/>
        <v>6.3</v>
      </c>
      <c r="X146" s="88">
        <f>'[2]Lack of Coping Capacity'!D145</f>
        <v>3</v>
      </c>
      <c r="Y146" s="85">
        <f>'[2]Lack of Coping Capacity'!G145</f>
        <v>4.5</v>
      </c>
      <c r="Z146" s="79">
        <f>'[2]Lack of Coping Capacity'!H145</f>
        <v>3.8</v>
      </c>
      <c r="AA146" s="85">
        <f>'[2]Lack of Coping Capacity'!M145</f>
        <v>6.8</v>
      </c>
      <c r="AB146" s="85">
        <f>'[2]Lack of Coping Capacity'!R145</f>
        <v>5.3</v>
      </c>
      <c r="AC146" s="85">
        <f>'[2]Lack of Coping Capacity'!W145</f>
        <v>6</v>
      </c>
      <c r="AD146" s="79">
        <f>'[2]Lack of Coping Capacity'!X145</f>
        <v>6</v>
      </c>
      <c r="AE146" s="80">
        <f t="shared" si="14"/>
        <v>5</v>
      </c>
      <c r="AF146" s="86">
        <f t="shared" si="15"/>
        <v>4.5999999999999996</v>
      </c>
      <c r="AG146" s="106" t="str">
        <f t="shared" si="16"/>
        <v>Medium</v>
      </c>
    </row>
    <row r="147" spans="1:33" x14ac:dyDescent="0.25">
      <c r="A147" s="76" t="str">
        <f>'[2]Indicator Data'!B149</f>
        <v>KNA</v>
      </c>
      <c r="B147" s="87">
        <f>'[2]Hazard &amp; Exposure'!AO146</f>
        <v>0.1</v>
      </c>
      <c r="C147" s="78">
        <f>'[2]Hazard &amp; Exposure'!AP146</f>
        <v>0.1</v>
      </c>
      <c r="D147" s="78">
        <f>'[2]Hazard &amp; Exposure'!AQ146</f>
        <v>0</v>
      </c>
      <c r="E147" s="78">
        <f>'[2]Hazard &amp; Exposure'!AR146</f>
        <v>6.9</v>
      </c>
      <c r="F147" s="78">
        <f>'[2]Hazard &amp; Exposure'!AU146</f>
        <v>0</v>
      </c>
      <c r="G147" s="79">
        <f>'[2]Hazard &amp; Exposure'!AV146</f>
        <v>2</v>
      </c>
      <c r="H147" s="78">
        <f>'[2]Hazard &amp; Exposure'!AY146</f>
        <v>0</v>
      </c>
      <c r="I147" s="78">
        <f>'[2]Hazard &amp; Exposure'!BB146</f>
        <v>0</v>
      </c>
      <c r="J147" s="79">
        <f>'[2]Hazard &amp; Exposure'!BC146</f>
        <v>0</v>
      </c>
      <c r="K147" s="80">
        <f t="shared" si="12"/>
        <v>1</v>
      </c>
      <c r="L147" s="81">
        <f>[2]Vulnerability!E146</f>
        <v>2.6</v>
      </c>
      <c r="M147" s="82">
        <f>[2]Vulnerability!H146</f>
        <v>3.3</v>
      </c>
      <c r="N147" s="82">
        <f>[2]Vulnerability!M146</f>
        <v>0.3</v>
      </c>
      <c r="O147" s="79">
        <f>[2]Vulnerability!N146</f>
        <v>2.2000000000000002</v>
      </c>
      <c r="P147" s="82">
        <f>[2]Vulnerability!S146</f>
        <v>0</v>
      </c>
      <c r="Q147" s="83">
        <f>[2]Vulnerability!W146</f>
        <v>0</v>
      </c>
      <c r="R147" s="83">
        <f>[2]Vulnerability!Z146</f>
        <v>1.1000000000000001</v>
      </c>
      <c r="S147" s="83">
        <f>[2]Vulnerability!AC146</f>
        <v>0</v>
      </c>
      <c r="T147" s="83">
        <f>[2]Vulnerability!AI146</f>
        <v>3</v>
      </c>
      <c r="U147" s="82">
        <f>[2]Vulnerability!AJ146</f>
        <v>1.1000000000000001</v>
      </c>
      <c r="V147" s="79">
        <f>[2]Vulnerability!AK146</f>
        <v>0.6</v>
      </c>
      <c r="W147" s="80">
        <f t="shared" si="13"/>
        <v>1.4</v>
      </c>
      <c r="X147" s="88">
        <f>'[2]Lack of Coping Capacity'!D146</f>
        <v>4</v>
      </c>
      <c r="Y147" s="85">
        <f>'[2]Lack of Coping Capacity'!G146</f>
        <v>3.9</v>
      </c>
      <c r="Z147" s="79">
        <f>'[2]Lack of Coping Capacity'!H146</f>
        <v>4</v>
      </c>
      <c r="AA147" s="85">
        <f>'[2]Lack of Coping Capacity'!M146</f>
        <v>1.8</v>
      </c>
      <c r="AB147" s="85">
        <f>'[2]Lack of Coping Capacity'!R146</f>
        <v>0.6</v>
      </c>
      <c r="AC147" s="85">
        <f>'[2]Lack of Coping Capacity'!W146</f>
        <v>3.4</v>
      </c>
      <c r="AD147" s="79">
        <f>'[2]Lack of Coping Capacity'!X146</f>
        <v>1.9</v>
      </c>
      <c r="AE147" s="80">
        <f t="shared" si="14"/>
        <v>3</v>
      </c>
      <c r="AF147" s="86">
        <f t="shared" si="15"/>
        <v>1.6</v>
      </c>
      <c r="AG147" s="106" t="str">
        <f t="shared" si="16"/>
        <v>Very Low</v>
      </c>
    </row>
    <row r="148" spans="1:33" x14ac:dyDescent="0.25">
      <c r="A148" s="76" t="str">
        <f>'[2]Indicator Data'!B150</f>
        <v>LCA</v>
      </c>
      <c r="B148" s="87">
        <f>'[2]Hazard &amp; Exposure'!AO147</f>
        <v>3.4</v>
      </c>
      <c r="C148" s="78">
        <f>'[2]Hazard &amp; Exposure'!AP147</f>
        <v>0.1</v>
      </c>
      <c r="D148" s="78">
        <f>'[2]Hazard &amp; Exposure'!AQ147</f>
        <v>0</v>
      </c>
      <c r="E148" s="78">
        <f>'[2]Hazard &amp; Exposure'!AR147</f>
        <v>4.7</v>
      </c>
      <c r="F148" s="78">
        <f>'[2]Hazard &amp; Exposure'!AU147</f>
        <v>0.5</v>
      </c>
      <c r="G148" s="79">
        <f>'[2]Hazard &amp; Exposure'!AV147</f>
        <v>2</v>
      </c>
      <c r="H148" s="78">
        <f>'[2]Hazard &amp; Exposure'!AY147</f>
        <v>0</v>
      </c>
      <c r="I148" s="78">
        <f>'[2]Hazard &amp; Exposure'!BB147</f>
        <v>0</v>
      </c>
      <c r="J148" s="79">
        <f>'[2]Hazard &amp; Exposure'!BC147</f>
        <v>0</v>
      </c>
      <c r="K148" s="80">
        <f t="shared" si="12"/>
        <v>1</v>
      </c>
      <c r="L148" s="81">
        <f>[2]Vulnerability!E147</f>
        <v>2.4</v>
      </c>
      <c r="M148" s="82">
        <f>[2]Vulnerability!H147</f>
        <v>4.4000000000000004</v>
      </c>
      <c r="N148" s="82">
        <f>[2]Vulnerability!M147</f>
        <v>0.9</v>
      </c>
      <c r="O148" s="79">
        <f>[2]Vulnerability!N147</f>
        <v>2.5</v>
      </c>
      <c r="P148" s="82">
        <f>[2]Vulnerability!S147</f>
        <v>0</v>
      </c>
      <c r="Q148" s="83">
        <f>[2]Vulnerability!W147</f>
        <v>0.1</v>
      </c>
      <c r="R148" s="83">
        <f>[2]Vulnerability!Z147</f>
        <v>1</v>
      </c>
      <c r="S148" s="83">
        <f>[2]Vulnerability!AC147</f>
        <v>0.2</v>
      </c>
      <c r="T148" s="83">
        <f>[2]Vulnerability!AI147</f>
        <v>4.4000000000000004</v>
      </c>
      <c r="U148" s="82">
        <f>[2]Vulnerability!AJ147</f>
        <v>1.6</v>
      </c>
      <c r="V148" s="79">
        <f>[2]Vulnerability!AK147</f>
        <v>0.8</v>
      </c>
      <c r="W148" s="80">
        <f t="shared" si="13"/>
        <v>1.7</v>
      </c>
      <c r="X148" s="88">
        <f>'[2]Lack of Coping Capacity'!D147</f>
        <v>5.2</v>
      </c>
      <c r="Y148" s="85">
        <f>'[2]Lack of Coping Capacity'!G147</f>
        <v>4.5</v>
      </c>
      <c r="Z148" s="79">
        <f>'[2]Lack of Coping Capacity'!H147</f>
        <v>4.9000000000000004</v>
      </c>
      <c r="AA148" s="85">
        <f>'[2]Lack of Coping Capacity'!M147</f>
        <v>3.6</v>
      </c>
      <c r="AB148" s="85">
        <f>'[2]Lack of Coping Capacity'!R147</f>
        <v>0.6</v>
      </c>
      <c r="AC148" s="85">
        <f>'[2]Lack of Coping Capacity'!W147</f>
        <v>4.5999999999999996</v>
      </c>
      <c r="AD148" s="79">
        <f>'[2]Lack of Coping Capacity'!X147</f>
        <v>2.9</v>
      </c>
      <c r="AE148" s="80">
        <f t="shared" si="14"/>
        <v>4</v>
      </c>
      <c r="AF148" s="86">
        <f t="shared" si="15"/>
        <v>1.9</v>
      </c>
      <c r="AG148" s="106" t="str">
        <f t="shared" si="16"/>
        <v>Very Low</v>
      </c>
    </row>
    <row r="149" spans="1:33" x14ac:dyDescent="0.25">
      <c r="A149" s="76" t="str">
        <f>'[2]Indicator Data'!B151</f>
        <v>VCT</v>
      </c>
      <c r="B149" s="87">
        <f>'[2]Hazard &amp; Exposure'!AO148</f>
        <v>0.3</v>
      </c>
      <c r="C149" s="78">
        <f>'[2]Hazard &amp; Exposure'!AP148</f>
        <v>0.1</v>
      </c>
      <c r="D149" s="78">
        <f>'[2]Hazard &amp; Exposure'!AQ148</f>
        <v>0</v>
      </c>
      <c r="E149" s="78">
        <f>'[2]Hazard &amp; Exposure'!AR148</f>
        <v>4.3</v>
      </c>
      <c r="F149" s="78">
        <f>'[2]Hazard &amp; Exposure'!AU148</f>
        <v>0.5</v>
      </c>
      <c r="G149" s="79">
        <f>'[2]Hazard &amp; Exposure'!AV148</f>
        <v>1.2</v>
      </c>
      <c r="H149" s="78">
        <f>'[2]Hazard &amp; Exposure'!AY148</f>
        <v>0</v>
      </c>
      <c r="I149" s="78">
        <f>'[2]Hazard &amp; Exposure'!BB148</f>
        <v>0</v>
      </c>
      <c r="J149" s="79">
        <f>'[2]Hazard &amp; Exposure'!BC148</f>
        <v>0</v>
      </c>
      <c r="K149" s="80">
        <f t="shared" si="12"/>
        <v>0.6</v>
      </c>
      <c r="L149" s="81">
        <f>[2]Vulnerability!E148</f>
        <v>3.5</v>
      </c>
      <c r="M149" s="82">
        <f>[2]Vulnerability!H148</f>
        <v>3.8</v>
      </c>
      <c r="N149" s="82">
        <f>[2]Vulnerability!M148</f>
        <v>1</v>
      </c>
      <c r="O149" s="79">
        <f>[2]Vulnerability!N148</f>
        <v>3</v>
      </c>
      <c r="P149" s="82">
        <f>[2]Vulnerability!S148</f>
        <v>0</v>
      </c>
      <c r="Q149" s="83">
        <f>[2]Vulnerability!W148</f>
        <v>0</v>
      </c>
      <c r="R149" s="83">
        <f>[2]Vulnerability!Z148</f>
        <v>1.2</v>
      </c>
      <c r="S149" s="83">
        <f>[2]Vulnerability!AC148</f>
        <v>5.7</v>
      </c>
      <c r="T149" s="83">
        <f>[2]Vulnerability!AI148</f>
        <v>2.2999999999999998</v>
      </c>
      <c r="U149" s="82">
        <f>[2]Vulnerability!AJ148</f>
        <v>2.6</v>
      </c>
      <c r="V149" s="79">
        <f>[2]Vulnerability!AK148</f>
        <v>1.4</v>
      </c>
      <c r="W149" s="80">
        <f t="shared" si="13"/>
        <v>2.2000000000000002</v>
      </c>
      <c r="X149" s="88" t="str">
        <f>'[2]Lack of Coping Capacity'!D148</f>
        <v>x</v>
      </c>
      <c r="Y149" s="85">
        <f>'[2]Lack of Coping Capacity'!G148</f>
        <v>4.4000000000000004</v>
      </c>
      <c r="Z149" s="79">
        <f>'[2]Lack of Coping Capacity'!H148</f>
        <v>4.4000000000000004</v>
      </c>
      <c r="AA149" s="85">
        <f>'[2]Lack of Coping Capacity'!M148</f>
        <v>3.1</v>
      </c>
      <c r="AB149" s="85">
        <f>'[2]Lack of Coping Capacity'!R148</f>
        <v>1.2</v>
      </c>
      <c r="AC149" s="85">
        <f>'[2]Lack of Coping Capacity'!W148</f>
        <v>4.2</v>
      </c>
      <c r="AD149" s="79">
        <f>'[2]Lack of Coping Capacity'!X148</f>
        <v>2.8</v>
      </c>
      <c r="AE149" s="80">
        <f t="shared" si="14"/>
        <v>3.6</v>
      </c>
      <c r="AF149" s="86">
        <f t="shared" si="15"/>
        <v>1.7</v>
      </c>
      <c r="AG149" s="106" t="str">
        <f t="shared" si="16"/>
        <v>Very Low</v>
      </c>
    </row>
    <row r="150" spans="1:33" x14ac:dyDescent="0.25">
      <c r="A150" s="76" t="str">
        <f>'[2]Indicator Data'!B152</f>
        <v>WSM</v>
      </c>
      <c r="B150" s="87">
        <f>'[2]Hazard &amp; Exposure'!AO149</f>
        <v>0.1</v>
      </c>
      <c r="C150" s="78">
        <f>'[2]Hazard &amp; Exposure'!AP149</f>
        <v>0.1</v>
      </c>
      <c r="D150" s="78">
        <f>'[2]Hazard &amp; Exposure'!AQ149</f>
        <v>6.9</v>
      </c>
      <c r="E150" s="78">
        <f>'[2]Hazard &amp; Exposure'!AR149</f>
        <v>4.4000000000000004</v>
      </c>
      <c r="F150" s="78">
        <f>'[2]Hazard &amp; Exposure'!AU149</f>
        <v>0.5</v>
      </c>
      <c r="G150" s="79">
        <f>'[2]Hazard &amp; Exposure'!AV149</f>
        <v>2.9</v>
      </c>
      <c r="H150" s="78">
        <f>'[2]Hazard &amp; Exposure'!AY149</f>
        <v>0</v>
      </c>
      <c r="I150" s="78">
        <f>'[2]Hazard &amp; Exposure'!BB149</f>
        <v>0</v>
      </c>
      <c r="J150" s="79">
        <f>'[2]Hazard &amp; Exposure'!BC149</f>
        <v>0</v>
      </c>
      <c r="K150" s="80">
        <f t="shared" si="12"/>
        <v>1.6</v>
      </c>
      <c r="L150" s="81">
        <f>[2]Vulnerability!E149</f>
        <v>3.6</v>
      </c>
      <c r="M150" s="82">
        <f>[2]Vulnerability!H149</f>
        <v>4.7</v>
      </c>
      <c r="N150" s="82">
        <f>[2]Vulnerability!M149</f>
        <v>10</v>
      </c>
      <c r="O150" s="79">
        <f>[2]Vulnerability!N149</f>
        <v>5.5</v>
      </c>
      <c r="P150" s="82">
        <f>[2]Vulnerability!S149</f>
        <v>0</v>
      </c>
      <c r="Q150" s="83">
        <f>[2]Vulnerability!W149</f>
        <v>0.3</v>
      </c>
      <c r="R150" s="83">
        <f>[2]Vulnerability!Z149</f>
        <v>1</v>
      </c>
      <c r="S150" s="83">
        <f>[2]Vulnerability!AC149</f>
        <v>0</v>
      </c>
      <c r="T150" s="83">
        <f>[2]Vulnerability!AI149</f>
        <v>1.4</v>
      </c>
      <c r="U150" s="82">
        <f>[2]Vulnerability!AJ149</f>
        <v>0.7</v>
      </c>
      <c r="V150" s="79">
        <f>[2]Vulnerability!AK149</f>
        <v>0.4</v>
      </c>
      <c r="W150" s="80">
        <f t="shared" si="13"/>
        <v>3.4</v>
      </c>
      <c r="X150" s="88">
        <f>'[2]Lack of Coping Capacity'!D149</f>
        <v>4.5999999999999996</v>
      </c>
      <c r="Y150" s="85">
        <f>'[2]Lack of Coping Capacity'!G149</f>
        <v>3.8</v>
      </c>
      <c r="Z150" s="79">
        <f>'[2]Lack of Coping Capacity'!H149</f>
        <v>4.2</v>
      </c>
      <c r="AA150" s="85">
        <f>'[2]Lack of Coping Capacity'!M149</f>
        <v>3.5</v>
      </c>
      <c r="AB150" s="85">
        <f>'[2]Lack of Coping Capacity'!R149</f>
        <v>1.8</v>
      </c>
      <c r="AC150" s="85">
        <f>'[2]Lack of Coping Capacity'!W149</f>
        <v>7.1</v>
      </c>
      <c r="AD150" s="79">
        <f>'[2]Lack of Coping Capacity'!X149</f>
        <v>4.0999999999999996</v>
      </c>
      <c r="AE150" s="80">
        <f t="shared" si="14"/>
        <v>4.2</v>
      </c>
      <c r="AF150" s="86">
        <f t="shared" si="15"/>
        <v>2.8</v>
      </c>
      <c r="AG150" s="106" t="str">
        <f t="shared" si="16"/>
        <v>Low</v>
      </c>
    </row>
    <row r="151" spans="1:33" x14ac:dyDescent="0.25">
      <c r="A151" s="76" t="str">
        <f>'[2]Indicator Data'!B153</f>
        <v>STP</v>
      </c>
      <c r="B151" s="87">
        <f>'[2]Hazard &amp; Exposure'!AO150</f>
        <v>0.1</v>
      </c>
      <c r="C151" s="78">
        <f>'[2]Hazard &amp; Exposure'!AP150</f>
        <v>0.1</v>
      </c>
      <c r="D151" s="78">
        <f>'[2]Hazard &amp; Exposure'!AQ150</f>
        <v>0</v>
      </c>
      <c r="E151" s="78">
        <f>'[2]Hazard &amp; Exposure'!AR150</f>
        <v>0</v>
      </c>
      <c r="F151" s="78">
        <f>'[2]Hazard &amp; Exposure'!AU150</f>
        <v>0</v>
      </c>
      <c r="G151" s="79">
        <f>'[2]Hazard &amp; Exposure'!AV150</f>
        <v>0.1</v>
      </c>
      <c r="H151" s="78">
        <f>'[2]Hazard &amp; Exposure'!AY150</f>
        <v>0</v>
      </c>
      <c r="I151" s="78">
        <f>'[2]Hazard &amp; Exposure'!BB150</f>
        <v>0</v>
      </c>
      <c r="J151" s="79">
        <f>'[2]Hazard &amp; Exposure'!BC150</f>
        <v>0</v>
      </c>
      <c r="K151" s="80">
        <f t="shared" si="12"/>
        <v>0.1</v>
      </c>
      <c r="L151" s="81">
        <f>[2]Vulnerability!E150</f>
        <v>7.5</v>
      </c>
      <c r="M151" s="82">
        <f>[2]Vulnerability!H150</f>
        <v>4.4000000000000004</v>
      </c>
      <c r="N151" s="82">
        <f>[2]Vulnerability!M150</f>
        <v>5</v>
      </c>
      <c r="O151" s="79">
        <f>[2]Vulnerability!N150</f>
        <v>6.1</v>
      </c>
      <c r="P151" s="82">
        <f>[2]Vulnerability!S150</f>
        <v>0</v>
      </c>
      <c r="Q151" s="83">
        <f>[2]Vulnerability!W150</f>
        <v>2.4</v>
      </c>
      <c r="R151" s="83">
        <f>[2]Vulnerability!Z150</f>
        <v>2.9</v>
      </c>
      <c r="S151" s="83">
        <f>[2]Vulnerability!AC150</f>
        <v>0</v>
      </c>
      <c r="T151" s="83">
        <f>[2]Vulnerability!AI150</f>
        <v>5.7</v>
      </c>
      <c r="U151" s="82">
        <f>[2]Vulnerability!AJ150</f>
        <v>3</v>
      </c>
      <c r="V151" s="79">
        <f>[2]Vulnerability!AK150</f>
        <v>1.6</v>
      </c>
      <c r="W151" s="80">
        <f t="shared" si="13"/>
        <v>4.2</v>
      </c>
      <c r="X151" s="88" t="str">
        <f>'[2]Lack of Coping Capacity'!D150</f>
        <v>x</v>
      </c>
      <c r="Y151" s="85">
        <f>'[2]Lack of Coping Capacity'!G150</f>
        <v>6</v>
      </c>
      <c r="Z151" s="79">
        <f>'[2]Lack of Coping Capacity'!H150</f>
        <v>6</v>
      </c>
      <c r="AA151" s="85">
        <f>'[2]Lack of Coping Capacity'!M150</f>
        <v>4.5999999999999996</v>
      </c>
      <c r="AB151" s="85">
        <f>'[2]Lack of Coping Capacity'!R150</f>
        <v>3.8</v>
      </c>
      <c r="AC151" s="85">
        <f>'[2]Lack of Coping Capacity'!W150</f>
        <v>4.4000000000000004</v>
      </c>
      <c r="AD151" s="79">
        <f>'[2]Lack of Coping Capacity'!X150</f>
        <v>4.3</v>
      </c>
      <c r="AE151" s="80">
        <f t="shared" si="14"/>
        <v>5.2</v>
      </c>
      <c r="AF151" s="86">
        <f t="shared" si="15"/>
        <v>1.3</v>
      </c>
      <c r="AG151" s="106" t="str">
        <f t="shared" si="16"/>
        <v>Very Low</v>
      </c>
    </row>
    <row r="152" spans="1:33" x14ac:dyDescent="0.25">
      <c r="A152" s="76" t="str">
        <f>'[2]Indicator Data'!B154</f>
        <v>SAU</v>
      </c>
      <c r="B152" s="87">
        <f>'[2]Hazard &amp; Exposure'!AO151</f>
        <v>2.8</v>
      </c>
      <c r="C152" s="78">
        <f>'[2]Hazard &amp; Exposure'!AP151</f>
        <v>3.7</v>
      </c>
      <c r="D152" s="78">
        <f>'[2]Hazard &amp; Exposure'!AQ151</f>
        <v>0</v>
      </c>
      <c r="E152" s="78">
        <f>'[2]Hazard &amp; Exposure'!AR151</f>
        <v>0</v>
      </c>
      <c r="F152" s="78">
        <f>'[2]Hazard &amp; Exposure'!AU151</f>
        <v>4.0999999999999996</v>
      </c>
      <c r="G152" s="79">
        <f>'[2]Hazard &amp; Exposure'!AV151</f>
        <v>2.2999999999999998</v>
      </c>
      <c r="H152" s="78">
        <f>'[2]Hazard &amp; Exposure'!AY151</f>
        <v>6.5</v>
      </c>
      <c r="I152" s="78">
        <f>'[2]Hazard &amp; Exposure'!BB151</f>
        <v>0</v>
      </c>
      <c r="J152" s="79">
        <f>'[2]Hazard &amp; Exposure'!BC151</f>
        <v>4.5999999999999996</v>
      </c>
      <c r="K152" s="80">
        <f t="shared" si="12"/>
        <v>3.5</v>
      </c>
      <c r="L152" s="81">
        <f>[2]Vulnerability!E151</f>
        <v>1.5</v>
      </c>
      <c r="M152" s="82">
        <f>[2]Vulnerability!H151</f>
        <v>3.1</v>
      </c>
      <c r="N152" s="82">
        <f>[2]Vulnerability!M151</f>
        <v>0</v>
      </c>
      <c r="O152" s="79">
        <f>[2]Vulnerability!N151</f>
        <v>1.5</v>
      </c>
      <c r="P152" s="82">
        <f>[2]Vulnerability!S151</f>
        <v>4</v>
      </c>
      <c r="Q152" s="83">
        <f>[2]Vulnerability!W151</f>
        <v>0.1</v>
      </c>
      <c r="R152" s="83">
        <f>[2]Vulnerability!Z151</f>
        <v>0.6</v>
      </c>
      <c r="S152" s="83">
        <f>[2]Vulnerability!AC151</f>
        <v>0</v>
      </c>
      <c r="T152" s="83">
        <f>[2]Vulnerability!AI151</f>
        <v>1.2</v>
      </c>
      <c r="U152" s="82">
        <f>[2]Vulnerability!AJ151</f>
        <v>0.5</v>
      </c>
      <c r="V152" s="79">
        <f>[2]Vulnerability!AK151</f>
        <v>2.4</v>
      </c>
      <c r="W152" s="80">
        <f t="shared" si="13"/>
        <v>2</v>
      </c>
      <c r="X152" s="88" t="str">
        <f>'[2]Lack of Coping Capacity'!D151</f>
        <v>x</v>
      </c>
      <c r="Y152" s="85">
        <f>'[2]Lack of Coping Capacity'!G151</f>
        <v>4.8</v>
      </c>
      <c r="Z152" s="79">
        <f>'[2]Lack of Coping Capacity'!H151</f>
        <v>4.8</v>
      </c>
      <c r="AA152" s="85">
        <f>'[2]Lack of Coping Capacity'!M151</f>
        <v>1.5</v>
      </c>
      <c r="AB152" s="85">
        <f>'[2]Lack of Coping Capacity'!R151</f>
        <v>3.4</v>
      </c>
      <c r="AC152" s="85">
        <f>'[2]Lack of Coping Capacity'!W151</f>
        <v>1.2</v>
      </c>
      <c r="AD152" s="79">
        <f>'[2]Lack of Coping Capacity'!X151</f>
        <v>2</v>
      </c>
      <c r="AE152" s="80">
        <f t="shared" si="14"/>
        <v>3.5</v>
      </c>
      <c r="AF152" s="86">
        <f t="shared" si="15"/>
        <v>2.9</v>
      </c>
      <c r="AG152" s="106" t="str">
        <f t="shared" si="16"/>
        <v>Low</v>
      </c>
    </row>
    <row r="153" spans="1:33" x14ac:dyDescent="0.25">
      <c r="A153" s="76" t="str">
        <f>'[2]Indicator Data'!B155</f>
        <v>SEN</v>
      </c>
      <c r="B153" s="87">
        <f>'[2]Hazard &amp; Exposure'!AO152</f>
        <v>0.1</v>
      </c>
      <c r="C153" s="78">
        <f>'[2]Hazard &amp; Exposure'!AP152</f>
        <v>4.8</v>
      </c>
      <c r="D153" s="78">
        <f>'[2]Hazard &amp; Exposure'!AQ152</f>
        <v>6.4</v>
      </c>
      <c r="E153" s="78">
        <f>'[2]Hazard &amp; Exposure'!AR152</f>
        <v>0</v>
      </c>
      <c r="F153" s="78">
        <f>'[2]Hazard &amp; Exposure'!AU152</f>
        <v>7.5</v>
      </c>
      <c r="G153" s="79">
        <f>'[2]Hazard &amp; Exposure'!AV152</f>
        <v>4.4000000000000004</v>
      </c>
      <c r="H153" s="78">
        <f>'[2]Hazard &amp; Exposure'!AY152</f>
        <v>5.0999999999999996</v>
      </c>
      <c r="I153" s="78">
        <f>'[2]Hazard &amp; Exposure'!BB152</f>
        <v>0</v>
      </c>
      <c r="J153" s="79">
        <f>'[2]Hazard &amp; Exposure'!BC152</f>
        <v>3.6</v>
      </c>
      <c r="K153" s="80">
        <f t="shared" si="12"/>
        <v>4</v>
      </c>
      <c r="L153" s="81">
        <f>[2]Vulnerability!E152</f>
        <v>8.1999999999999993</v>
      </c>
      <c r="M153" s="82">
        <f>[2]Vulnerability!H152</f>
        <v>5.4</v>
      </c>
      <c r="N153" s="82">
        <f>[2]Vulnerability!M152</f>
        <v>2.1</v>
      </c>
      <c r="O153" s="79">
        <f>[2]Vulnerability!N152</f>
        <v>6</v>
      </c>
      <c r="P153" s="82">
        <f>[2]Vulnerability!S152</f>
        <v>4.5999999999999996</v>
      </c>
      <c r="Q153" s="83">
        <f>[2]Vulnerability!W152</f>
        <v>2.6</v>
      </c>
      <c r="R153" s="83">
        <f>[2]Vulnerability!Z152</f>
        <v>3.3</v>
      </c>
      <c r="S153" s="83">
        <f>[2]Vulnerability!AC152</f>
        <v>0</v>
      </c>
      <c r="T153" s="83">
        <f>[2]Vulnerability!AI152</f>
        <v>4.9000000000000004</v>
      </c>
      <c r="U153" s="82">
        <f>[2]Vulnerability!AJ152</f>
        <v>2.9</v>
      </c>
      <c r="V153" s="79">
        <f>[2]Vulnerability!AK152</f>
        <v>3.8</v>
      </c>
      <c r="W153" s="80">
        <f t="shared" si="13"/>
        <v>5</v>
      </c>
      <c r="X153" s="88">
        <f>'[2]Lack of Coping Capacity'!D152</f>
        <v>4.7</v>
      </c>
      <c r="Y153" s="85">
        <f>'[2]Lack of Coping Capacity'!G152</f>
        <v>5.6</v>
      </c>
      <c r="Z153" s="79">
        <f>'[2]Lack of Coping Capacity'!H152</f>
        <v>5.2</v>
      </c>
      <c r="AA153" s="85">
        <f>'[2]Lack of Coping Capacity'!M152</f>
        <v>6.1</v>
      </c>
      <c r="AB153" s="85">
        <f>'[2]Lack of Coping Capacity'!R152</f>
        <v>6.3</v>
      </c>
      <c r="AC153" s="85">
        <f>'[2]Lack of Coping Capacity'!W152</f>
        <v>6.4</v>
      </c>
      <c r="AD153" s="79">
        <f>'[2]Lack of Coping Capacity'!X152</f>
        <v>6.3</v>
      </c>
      <c r="AE153" s="80">
        <f t="shared" si="14"/>
        <v>5.8</v>
      </c>
      <c r="AF153" s="86">
        <f t="shared" si="15"/>
        <v>4.9000000000000004</v>
      </c>
      <c r="AG153" s="106" t="str">
        <f t="shared" si="16"/>
        <v>Medium</v>
      </c>
    </row>
    <row r="154" spans="1:33" x14ac:dyDescent="0.25">
      <c r="A154" s="76" t="str">
        <f>'[2]Indicator Data'!B156</f>
        <v>SRB</v>
      </c>
      <c r="B154" s="87">
        <f>'[2]Hazard &amp; Exposure'!AO153</f>
        <v>6.6</v>
      </c>
      <c r="C154" s="78">
        <f>'[2]Hazard &amp; Exposure'!AP153</f>
        <v>9</v>
      </c>
      <c r="D154" s="78">
        <f>'[2]Hazard &amp; Exposure'!AQ153</f>
        <v>0</v>
      </c>
      <c r="E154" s="78">
        <f>'[2]Hazard &amp; Exposure'!AR153</f>
        <v>0</v>
      </c>
      <c r="F154" s="78">
        <f>'[2]Hazard &amp; Exposure'!AU153</f>
        <v>2.6</v>
      </c>
      <c r="G154" s="79">
        <f>'[2]Hazard &amp; Exposure'!AV153</f>
        <v>4.8</v>
      </c>
      <c r="H154" s="78">
        <f>'[2]Hazard &amp; Exposure'!AY153</f>
        <v>2.7</v>
      </c>
      <c r="I154" s="78">
        <f>'[2]Hazard &amp; Exposure'!BB153</f>
        <v>0</v>
      </c>
      <c r="J154" s="79">
        <f>'[2]Hazard &amp; Exposure'!BC153</f>
        <v>1.9</v>
      </c>
      <c r="K154" s="80">
        <f t="shared" si="12"/>
        <v>3.5</v>
      </c>
      <c r="L154" s="81">
        <f>[2]Vulnerability!E153</f>
        <v>1.7</v>
      </c>
      <c r="M154" s="82">
        <f>[2]Vulnerability!H153</f>
        <v>1.8</v>
      </c>
      <c r="N154" s="82">
        <f>[2]Vulnerability!M153</f>
        <v>2.1</v>
      </c>
      <c r="O154" s="79">
        <f>[2]Vulnerability!N153</f>
        <v>1.8</v>
      </c>
      <c r="P154" s="82">
        <f>[2]Vulnerability!S153</f>
        <v>4.8</v>
      </c>
      <c r="Q154" s="83">
        <f>[2]Vulnerability!W153</f>
        <v>0.3</v>
      </c>
      <c r="R154" s="83">
        <f>[2]Vulnerability!Z153</f>
        <v>0.4</v>
      </c>
      <c r="S154" s="83">
        <f>[2]Vulnerability!AC153</f>
        <v>0</v>
      </c>
      <c r="T154" s="83">
        <f>[2]Vulnerability!AI153</f>
        <v>3</v>
      </c>
      <c r="U154" s="82">
        <f>[2]Vulnerability!AJ153</f>
        <v>1</v>
      </c>
      <c r="V154" s="79">
        <f>[2]Vulnerability!AK153</f>
        <v>3.1</v>
      </c>
      <c r="W154" s="80">
        <f t="shared" si="13"/>
        <v>2.5</v>
      </c>
      <c r="X154" s="88">
        <f>'[2]Lack of Coping Capacity'!D153</f>
        <v>4.9000000000000004</v>
      </c>
      <c r="Y154" s="85">
        <f>'[2]Lack of Coping Capacity'!G153</f>
        <v>5.4</v>
      </c>
      <c r="Z154" s="79">
        <f>'[2]Lack of Coping Capacity'!H153</f>
        <v>5.2</v>
      </c>
      <c r="AA154" s="85">
        <f>'[2]Lack of Coping Capacity'!M153</f>
        <v>1.9</v>
      </c>
      <c r="AB154" s="85">
        <f>'[2]Lack of Coping Capacity'!R153</f>
        <v>1</v>
      </c>
      <c r="AC154" s="85">
        <f>'[2]Lack of Coping Capacity'!W153</f>
        <v>3.5</v>
      </c>
      <c r="AD154" s="79">
        <f>'[2]Lack of Coping Capacity'!X153</f>
        <v>2.1</v>
      </c>
      <c r="AE154" s="80">
        <f t="shared" si="14"/>
        <v>3.8</v>
      </c>
      <c r="AF154" s="86">
        <f t="shared" si="15"/>
        <v>3.2</v>
      </c>
      <c r="AG154" s="106" t="str">
        <f t="shared" si="16"/>
        <v>Low</v>
      </c>
    </row>
    <row r="155" spans="1:33" x14ac:dyDescent="0.25">
      <c r="A155" s="76" t="str">
        <f>'[2]Indicator Data'!B157</f>
        <v>SYC</v>
      </c>
      <c r="B155" s="87">
        <f>'[2]Hazard &amp; Exposure'!AO154</f>
        <v>0.1</v>
      </c>
      <c r="C155" s="78">
        <f>'[2]Hazard &amp; Exposure'!AP154</f>
        <v>0.1</v>
      </c>
      <c r="D155" s="78">
        <f>'[2]Hazard &amp; Exposure'!AQ154</f>
        <v>8.6</v>
      </c>
      <c r="E155" s="78">
        <f>'[2]Hazard &amp; Exposure'!AR154</f>
        <v>0</v>
      </c>
      <c r="F155" s="78">
        <f>'[2]Hazard &amp; Exposure'!AU154</f>
        <v>0</v>
      </c>
      <c r="G155" s="79">
        <f>'[2]Hazard &amp; Exposure'!AV154</f>
        <v>2.9</v>
      </c>
      <c r="H155" s="78">
        <f>'[2]Hazard &amp; Exposure'!AY154</f>
        <v>0</v>
      </c>
      <c r="I155" s="78">
        <f>'[2]Hazard &amp; Exposure'!BB154</f>
        <v>0</v>
      </c>
      <c r="J155" s="79">
        <f>'[2]Hazard &amp; Exposure'!BC154</f>
        <v>0</v>
      </c>
      <c r="K155" s="80">
        <f t="shared" si="12"/>
        <v>1.6</v>
      </c>
      <c r="L155" s="81">
        <f>[2]Vulnerability!E154</f>
        <v>2.4</v>
      </c>
      <c r="M155" s="82">
        <f>[2]Vulnerability!H154</f>
        <v>4.4000000000000004</v>
      </c>
      <c r="N155" s="82">
        <f>[2]Vulnerability!M154</f>
        <v>0.5</v>
      </c>
      <c r="O155" s="79">
        <f>[2]Vulnerability!N154</f>
        <v>2.4</v>
      </c>
      <c r="P155" s="82">
        <f>[2]Vulnerability!S154</f>
        <v>0</v>
      </c>
      <c r="Q155" s="83">
        <f>[2]Vulnerability!W154</f>
        <v>0.3</v>
      </c>
      <c r="R155" s="83">
        <f>[2]Vulnerability!Z154</f>
        <v>1</v>
      </c>
      <c r="S155" s="83">
        <f>[2]Vulnerability!AC154</f>
        <v>0.1</v>
      </c>
      <c r="T155" s="83">
        <f>[2]Vulnerability!AI154</f>
        <v>4.2</v>
      </c>
      <c r="U155" s="82">
        <f>[2]Vulnerability!AJ154</f>
        <v>1.6</v>
      </c>
      <c r="V155" s="79">
        <f>[2]Vulnerability!AK154</f>
        <v>0.8</v>
      </c>
      <c r="W155" s="80">
        <f t="shared" si="13"/>
        <v>1.6</v>
      </c>
      <c r="X155" s="88">
        <f>'[2]Lack of Coping Capacity'!D154</f>
        <v>4.3</v>
      </c>
      <c r="Y155" s="85">
        <f>'[2]Lack of Coping Capacity'!G154</f>
        <v>3.8</v>
      </c>
      <c r="Z155" s="79">
        <f>'[2]Lack of Coping Capacity'!H154</f>
        <v>4.0999999999999996</v>
      </c>
      <c r="AA155" s="85">
        <f>'[2]Lack of Coping Capacity'!M154</f>
        <v>1.9</v>
      </c>
      <c r="AB155" s="85">
        <f>'[2]Lack of Coping Capacity'!R154</f>
        <v>1</v>
      </c>
      <c r="AC155" s="85">
        <f>'[2]Lack of Coping Capacity'!W154</f>
        <v>4.8</v>
      </c>
      <c r="AD155" s="79">
        <f>'[2]Lack of Coping Capacity'!X154</f>
        <v>2.6</v>
      </c>
      <c r="AE155" s="80">
        <f t="shared" si="14"/>
        <v>3.4</v>
      </c>
      <c r="AF155" s="86">
        <f t="shared" si="15"/>
        <v>2.1</v>
      </c>
      <c r="AG155" s="106" t="str">
        <f t="shared" si="16"/>
        <v>Low</v>
      </c>
    </row>
    <row r="156" spans="1:33" x14ac:dyDescent="0.25">
      <c r="A156" s="76" t="str">
        <f>'[2]Indicator Data'!B158</f>
        <v>SLE</v>
      </c>
      <c r="B156" s="87">
        <f>'[2]Hazard &amp; Exposure'!AO155</f>
        <v>0.1</v>
      </c>
      <c r="C156" s="78">
        <f>'[2]Hazard &amp; Exposure'!AP155</f>
        <v>4.5999999999999996</v>
      </c>
      <c r="D156" s="78">
        <f>'[2]Hazard &amp; Exposure'!AQ155</f>
        <v>5.8</v>
      </c>
      <c r="E156" s="78">
        <f>'[2]Hazard &amp; Exposure'!AR155</f>
        <v>0</v>
      </c>
      <c r="F156" s="78">
        <f>'[2]Hazard &amp; Exposure'!AU155</f>
        <v>1</v>
      </c>
      <c r="G156" s="79">
        <f>'[2]Hazard &amp; Exposure'!AV155</f>
        <v>2.7</v>
      </c>
      <c r="H156" s="78">
        <f>'[2]Hazard &amp; Exposure'!AY155</f>
        <v>5.4</v>
      </c>
      <c r="I156" s="78">
        <f>'[2]Hazard &amp; Exposure'!BB155</f>
        <v>0</v>
      </c>
      <c r="J156" s="79">
        <f>'[2]Hazard &amp; Exposure'!BC155</f>
        <v>3.8</v>
      </c>
      <c r="K156" s="80">
        <f t="shared" si="12"/>
        <v>3.3</v>
      </c>
      <c r="L156" s="81">
        <f>[2]Vulnerability!E155</f>
        <v>9.1</v>
      </c>
      <c r="M156" s="82">
        <f>[2]Vulnerability!H155</f>
        <v>5.4</v>
      </c>
      <c r="N156" s="82">
        <f>[2]Vulnerability!M155</f>
        <v>5.7</v>
      </c>
      <c r="O156" s="79">
        <f>[2]Vulnerability!N155</f>
        <v>7.3</v>
      </c>
      <c r="P156" s="82">
        <f>[2]Vulnerability!S155</f>
        <v>0.9</v>
      </c>
      <c r="Q156" s="83">
        <f>[2]Vulnerability!W155</f>
        <v>6</v>
      </c>
      <c r="R156" s="83">
        <f>[2]Vulnerability!Z155</f>
        <v>6.3</v>
      </c>
      <c r="S156" s="83">
        <f>[2]Vulnerability!AC155</f>
        <v>0.1</v>
      </c>
      <c r="T156" s="83">
        <f>[2]Vulnerability!AI155</f>
        <v>6.7</v>
      </c>
      <c r="U156" s="82">
        <f>[2]Vulnerability!AJ155</f>
        <v>5.2</v>
      </c>
      <c r="V156" s="79">
        <f>[2]Vulnerability!AK155</f>
        <v>3.3</v>
      </c>
      <c r="W156" s="80">
        <f t="shared" si="13"/>
        <v>5.7</v>
      </c>
      <c r="X156" s="88">
        <f>'[2]Lack of Coping Capacity'!D155</f>
        <v>3.5</v>
      </c>
      <c r="Y156" s="85">
        <f>'[2]Lack of Coping Capacity'!G155</f>
        <v>7.2</v>
      </c>
      <c r="Z156" s="79">
        <f>'[2]Lack of Coping Capacity'!H155</f>
        <v>5.4</v>
      </c>
      <c r="AA156" s="85">
        <f>'[2]Lack of Coping Capacity'!M155</f>
        <v>7.6</v>
      </c>
      <c r="AB156" s="85">
        <f>'[2]Lack of Coping Capacity'!R155</f>
        <v>8.4</v>
      </c>
      <c r="AC156" s="85">
        <f>'[2]Lack of Coping Capacity'!W155</f>
        <v>8.5</v>
      </c>
      <c r="AD156" s="79">
        <f>'[2]Lack of Coping Capacity'!X155</f>
        <v>8.1999999999999993</v>
      </c>
      <c r="AE156" s="80">
        <f t="shared" si="14"/>
        <v>7</v>
      </c>
      <c r="AF156" s="86">
        <f t="shared" si="15"/>
        <v>5.0999999999999996</v>
      </c>
      <c r="AG156" s="106" t="str">
        <f t="shared" si="16"/>
        <v>High</v>
      </c>
    </row>
    <row r="157" spans="1:33" x14ac:dyDescent="0.25">
      <c r="A157" s="76" t="str">
        <f>'[2]Indicator Data'!B159</f>
        <v>SGP</v>
      </c>
      <c r="B157" s="87">
        <f>'[2]Hazard &amp; Exposure'!AO156</f>
        <v>0.1</v>
      </c>
      <c r="C157" s="78">
        <f>'[2]Hazard &amp; Exposure'!AP156</f>
        <v>0.1</v>
      </c>
      <c r="D157" s="78">
        <f>'[2]Hazard &amp; Exposure'!AQ156</f>
        <v>0</v>
      </c>
      <c r="E157" s="78">
        <f>'[2]Hazard &amp; Exposure'!AR156</f>
        <v>0</v>
      </c>
      <c r="F157" s="78">
        <f>'[2]Hazard &amp; Exposure'!AU156</f>
        <v>0</v>
      </c>
      <c r="G157" s="79">
        <f>'[2]Hazard &amp; Exposure'!AV156</f>
        <v>0.1</v>
      </c>
      <c r="H157" s="78">
        <f>'[2]Hazard &amp; Exposure'!AY156</f>
        <v>0.1</v>
      </c>
      <c r="I157" s="78">
        <f>'[2]Hazard &amp; Exposure'!BB156</f>
        <v>0</v>
      </c>
      <c r="J157" s="79">
        <f>'[2]Hazard &amp; Exposure'!BC156</f>
        <v>0.1</v>
      </c>
      <c r="K157" s="80">
        <f t="shared" si="12"/>
        <v>0.1</v>
      </c>
      <c r="L157" s="81">
        <f>[2]Vulnerability!E156</f>
        <v>0.3</v>
      </c>
      <c r="M157" s="82">
        <f>[2]Vulnerability!H156</f>
        <v>0.9</v>
      </c>
      <c r="N157" s="82">
        <f>[2]Vulnerability!M156</f>
        <v>0</v>
      </c>
      <c r="O157" s="79">
        <f>[2]Vulnerability!N156</f>
        <v>0.4</v>
      </c>
      <c r="P157" s="82">
        <f>[2]Vulnerability!S156</f>
        <v>0</v>
      </c>
      <c r="Q157" s="83">
        <f>[2]Vulnerability!W156</f>
        <v>0.6</v>
      </c>
      <c r="R157" s="83">
        <f>[2]Vulnerability!Z156</f>
        <v>0.2</v>
      </c>
      <c r="S157" s="83">
        <f>[2]Vulnerability!AC156</f>
        <v>0.1</v>
      </c>
      <c r="T157" s="83">
        <f>[2]Vulnerability!AI156</f>
        <v>1.2</v>
      </c>
      <c r="U157" s="82">
        <f>[2]Vulnerability!AJ156</f>
        <v>0.5</v>
      </c>
      <c r="V157" s="79">
        <f>[2]Vulnerability!AK156</f>
        <v>0.3</v>
      </c>
      <c r="W157" s="80">
        <f t="shared" si="13"/>
        <v>0.4</v>
      </c>
      <c r="X157" s="88">
        <f>'[2]Lack of Coping Capacity'!D156</f>
        <v>1.2</v>
      </c>
      <c r="Y157" s="85">
        <f>'[2]Lack of Coping Capacity'!G156</f>
        <v>1.1000000000000001</v>
      </c>
      <c r="Z157" s="79">
        <f>'[2]Lack of Coping Capacity'!H156</f>
        <v>1.2</v>
      </c>
      <c r="AA157" s="85">
        <f>'[2]Lack of Coping Capacity'!M156</f>
        <v>1.3</v>
      </c>
      <c r="AB157" s="85">
        <f>'[2]Lack of Coping Capacity'!R156</f>
        <v>0</v>
      </c>
      <c r="AC157" s="85">
        <f>'[2]Lack of Coping Capacity'!W156</f>
        <v>1.4</v>
      </c>
      <c r="AD157" s="79">
        <f>'[2]Lack of Coping Capacity'!X156</f>
        <v>0.9</v>
      </c>
      <c r="AE157" s="80">
        <f t="shared" si="14"/>
        <v>1.1000000000000001</v>
      </c>
      <c r="AF157" s="86">
        <f t="shared" si="15"/>
        <v>0.4</v>
      </c>
      <c r="AG157" s="106" t="str">
        <f t="shared" si="16"/>
        <v>Very Low</v>
      </c>
    </row>
    <row r="158" spans="1:33" x14ac:dyDescent="0.25">
      <c r="A158" s="76" t="str">
        <f>'[2]Indicator Data'!B160</f>
        <v>SVK</v>
      </c>
      <c r="B158" s="87">
        <f>'[2]Hazard &amp; Exposure'!AO157</f>
        <v>5.0999999999999996</v>
      </c>
      <c r="C158" s="78">
        <f>'[2]Hazard &amp; Exposure'!AP157</f>
        <v>6.7</v>
      </c>
      <c r="D158" s="78">
        <f>'[2]Hazard &amp; Exposure'!AQ157</f>
        <v>0</v>
      </c>
      <c r="E158" s="78">
        <f>'[2]Hazard &amp; Exposure'!AR157</f>
        <v>0</v>
      </c>
      <c r="F158" s="78">
        <f>'[2]Hazard &amp; Exposure'!AU157</f>
        <v>2</v>
      </c>
      <c r="G158" s="79">
        <f>'[2]Hazard &amp; Exposure'!AV157</f>
        <v>3.3</v>
      </c>
      <c r="H158" s="78">
        <f>'[2]Hazard &amp; Exposure'!AY157</f>
        <v>0.1</v>
      </c>
      <c r="I158" s="78">
        <f>'[2]Hazard &amp; Exposure'!BB157</f>
        <v>0</v>
      </c>
      <c r="J158" s="79">
        <f>'[2]Hazard &amp; Exposure'!BC157</f>
        <v>0.1</v>
      </c>
      <c r="K158" s="80">
        <f t="shared" si="12"/>
        <v>1.8</v>
      </c>
      <c r="L158" s="81">
        <f>[2]Vulnerability!E157</f>
        <v>1.5</v>
      </c>
      <c r="M158" s="82">
        <f>[2]Vulnerability!H157</f>
        <v>1.4</v>
      </c>
      <c r="N158" s="82">
        <f>[2]Vulnerability!M157</f>
        <v>0</v>
      </c>
      <c r="O158" s="79">
        <f>[2]Vulnerability!N157</f>
        <v>1.1000000000000001</v>
      </c>
      <c r="P158" s="82">
        <f>[2]Vulnerability!S157</f>
        <v>1.1000000000000001</v>
      </c>
      <c r="Q158" s="83">
        <f>[2]Vulnerability!W157</f>
        <v>0.2</v>
      </c>
      <c r="R158" s="83">
        <f>[2]Vulnerability!Z157</f>
        <v>0.4</v>
      </c>
      <c r="S158" s="83">
        <f>[2]Vulnerability!AC157</f>
        <v>0</v>
      </c>
      <c r="T158" s="83">
        <f>[2]Vulnerability!AI157</f>
        <v>2.2000000000000002</v>
      </c>
      <c r="U158" s="82">
        <f>[2]Vulnerability!AJ157</f>
        <v>0.7</v>
      </c>
      <c r="V158" s="79">
        <f>[2]Vulnerability!AK157</f>
        <v>0.9</v>
      </c>
      <c r="W158" s="80">
        <f t="shared" si="13"/>
        <v>1</v>
      </c>
      <c r="X158" s="88">
        <f>'[2]Lack of Coping Capacity'!D157</f>
        <v>3.4</v>
      </c>
      <c r="Y158" s="85">
        <f>'[2]Lack of Coping Capacity'!G157</f>
        <v>4.2</v>
      </c>
      <c r="Z158" s="79">
        <f>'[2]Lack of Coping Capacity'!H157</f>
        <v>3.8</v>
      </c>
      <c r="AA158" s="85">
        <f>'[2]Lack of Coping Capacity'!M157</f>
        <v>1.9</v>
      </c>
      <c r="AB158" s="85">
        <f>'[2]Lack of Coping Capacity'!R157</f>
        <v>0</v>
      </c>
      <c r="AC158" s="85">
        <f>'[2]Lack of Coping Capacity'!W157</f>
        <v>1.5</v>
      </c>
      <c r="AD158" s="79">
        <f>'[2]Lack of Coping Capacity'!X157</f>
        <v>1.1000000000000001</v>
      </c>
      <c r="AE158" s="80">
        <f t="shared" si="14"/>
        <v>2.6</v>
      </c>
      <c r="AF158" s="86">
        <f t="shared" si="15"/>
        <v>1.7</v>
      </c>
      <c r="AG158" s="106" t="str">
        <f t="shared" si="16"/>
        <v>Very Low</v>
      </c>
    </row>
    <row r="159" spans="1:33" x14ac:dyDescent="0.25">
      <c r="A159" s="76" t="str">
        <f>'[2]Indicator Data'!B161</f>
        <v>SVN</v>
      </c>
      <c r="B159" s="87">
        <f>'[2]Hazard &amp; Exposure'!AO158</f>
        <v>6.4</v>
      </c>
      <c r="C159" s="78">
        <f>'[2]Hazard &amp; Exposure'!AP158</f>
        <v>4</v>
      </c>
      <c r="D159" s="78">
        <f>'[2]Hazard &amp; Exposure'!AQ158</f>
        <v>5.7</v>
      </c>
      <c r="E159" s="78">
        <f>'[2]Hazard &amp; Exposure'!AR158</f>
        <v>0</v>
      </c>
      <c r="F159" s="78">
        <f>'[2]Hazard &amp; Exposure'!AU158</f>
        <v>1.5</v>
      </c>
      <c r="G159" s="79">
        <f>'[2]Hazard &amp; Exposure'!AV158</f>
        <v>3.9</v>
      </c>
      <c r="H159" s="78">
        <f>'[2]Hazard &amp; Exposure'!AY158</f>
        <v>0</v>
      </c>
      <c r="I159" s="78">
        <f>'[2]Hazard &amp; Exposure'!BB158</f>
        <v>0</v>
      </c>
      <c r="J159" s="79">
        <f>'[2]Hazard &amp; Exposure'!BC158</f>
        <v>0</v>
      </c>
      <c r="K159" s="80">
        <f t="shared" si="12"/>
        <v>2.2000000000000002</v>
      </c>
      <c r="L159" s="81">
        <f>[2]Vulnerability!E158</f>
        <v>0.8</v>
      </c>
      <c r="M159" s="82">
        <f>[2]Vulnerability!H158</f>
        <v>0.4</v>
      </c>
      <c r="N159" s="82">
        <f>[2]Vulnerability!M158</f>
        <v>0</v>
      </c>
      <c r="O159" s="79">
        <f>[2]Vulnerability!N158</f>
        <v>0.5</v>
      </c>
      <c r="P159" s="82">
        <f>[2]Vulnerability!S158</f>
        <v>1.2</v>
      </c>
      <c r="Q159" s="83">
        <f>[2]Vulnerability!W158</f>
        <v>0.2</v>
      </c>
      <c r="R159" s="83">
        <f>[2]Vulnerability!Z158</f>
        <v>0.2</v>
      </c>
      <c r="S159" s="83">
        <f>[2]Vulnerability!AC158</f>
        <v>0</v>
      </c>
      <c r="T159" s="83">
        <f>[2]Vulnerability!AI158</f>
        <v>1.7</v>
      </c>
      <c r="U159" s="82">
        <f>[2]Vulnerability!AJ158</f>
        <v>0.5</v>
      </c>
      <c r="V159" s="79">
        <f>[2]Vulnerability!AK158</f>
        <v>0.9</v>
      </c>
      <c r="W159" s="80">
        <f t="shared" si="13"/>
        <v>0.7</v>
      </c>
      <c r="X159" s="88">
        <f>'[2]Lack of Coping Capacity'!D158</f>
        <v>0.9</v>
      </c>
      <c r="Y159" s="85">
        <f>'[2]Lack of Coping Capacity'!G158</f>
        <v>3.4</v>
      </c>
      <c r="Z159" s="79">
        <f>'[2]Lack of Coping Capacity'!H158</f>
        <v>2.2000000000000002</v>
      </c>
      <c r="AA159" s="85">
        <f>'[2]Lack of Coping Capacity'!M158</f>
        <v>1.8</v>
      </c>
      <c r="AB159" s="85">
        <f>'[2]Lack of Coping Capacity'!R158</f>
        <v>0.1</v>
      </c>
      <c r="AC159" s="85">
        <f>'[2]Lack of Coping Capacity'!W158</f>
        <v>1.6</v>
      </c>
      <c r="AD159" s="79">
        <f>'[2]Lack of Coping Capacity'!X158</f>
        <v>1.2</v>
      </c>
      <c r="AE159" s="80">
        <f t="shared" si="14"/>
        <v>1.7</v>
      </c>
      <c r="AF159" s="86">
        <f t="shared" si="15"/>
        <v>1.4</v>
      </c>
      <c r="AG159" s="106" t="str">
        <f t="shared" si="16"/>
        <v>Very Low</v>
      </c>
    </row>
    <row r="160" spans="1:33" x14ac:dyDescent="0.25">
      <c r="A160" s="76" t="str">
        <f>'[2]Indicator Data'!B162</f>
        <v>SLB</v>
      </c>
      <c r="B160" s="87">
        <f>'[2]Hazard &amp; Exposure'!AO159</f>
        <v>7.8</v>
      </c>
      <c r="C160" s="78">
        <f>'[2]Hazard &amp; Exposure'!AP159</f>
        <v>0.1</v>
      </c>
      <c r="D160" s="78">
        <f>'[2]Hazard &amp; Exposure'!AQ159</f>
        <v>8.8000000000000007</v>
      </c>
      <c r="E160" s="78">
        <f>'[2]Hazard &amp; Exposure'!AR159</f>
        <v>4.5</v>
      </c>
      <c r="F160" s="78">
        <f>'[2]Hazard &amp; Exposure'!AU159</f>
        <v>3.4</v>
      </c>
      <c r="G160" s="79">
        <f>'[2]Hazard &amp; Exposure'!AV159</f>
        <v>5.8</v>
      </c>
      <c r="H160" s="78">
        <f>'[2]Hazard &amp; Exposure'!AY159</f>
        <v>1.5</v>
      </c>
      <c r="I160" s="78">
        <f>'[2]Hazard &amp; Exposure'!BB159</f>
        <v>0</v>
      </c>
      <c r="J160" s="79">
        <f>'[2]Hazard &amp; Exposure'!BC159</f>
        <v>1.1000000000000001</v>
      </c>
      <c r="K160" s="80">
        <f t="shared" si="12"/>
        <v>3.8</v>
      </c>
      <c r="L160" s="81">
        <f>[2]Vulnerability!E159</f>
        <v>6.2</v>
      </c>
      <c r="M160" s="82">
        <f>[2]Vulnerability!H159</f>
        <v>5.3</v>
      </c>
      <c r="N160" s="82">
        <f>[2]Vulnerability!M159</f>
        <v>10</v>
      </c>
      <c r="O160" s="79">
        <f>[2]Vulnerability!N159</f>
        <v>6.9</v>
      </c>
      <c r="P160" s="82">
        <f>[2]Vulnerability!S159</f>
        <v>0</v>
      </c>
      <c r="Q160" s="83">
        <f>[2]Vulnerability!W159</f>
        <v>1</v>
      </c>
      <c r="R160" s="83">
        <f>[2]Vulnerability!Z159</f>
        <v>2.1</v>
      </c>
      <c r="S160" s="83">
        <f>[2]Vulnerability!AC159</f>
        <v>0.6</v>
      </c>
      <c r="T160" s="83">
        <f>[2]Vulnerability!AI159</f>
        <v>4.0999999999999996</v>
      </c>
      <c r="U160" s="82">
        <f>[2]Vulnerability!AJ159</f>
        <v>2.1</v>
      </c>
      <c r="V160" s="79">
        <f>[2]Vulnerability!AK159</f>
        <v>1.1000000000000001</v>
      </c>
      <c r="W160" s="80">
        <f t="shared" si="13"/>
        <v>4.5999999999999996</v>
      </c>
      <c r="X160" s="88">
        <f>'[2]Lack of Coping Capacity'!D159</f>
        <v>6.6</v>
      </c>
      <c r="Y160" s="85">
        <f>'[2]Lack of Coping Capacity'!G159</f>
        <v>6.3</v>
      </c>
      <c r="Z160" s="79">
        <f>'[2]Lack of Coping Capacity'!H159</f>
        <v>6.5</v>
      </c>
      <c r="AA160" s="85">
        <f>'[2]Lack of Coping Capacity'!M159</f>
        <v>6.9</v>
      </c>
      <c r="AB160" s="85">
        <f>'[2]Lack of Coping Capacity'!R159</f>
        <v>7.1</v>
      </c>
      <c r="AC160" s="85">
        <f>'[2]Lack of Coping Capacity'!W159</f>
        <v>6</v>
      </c>
      <c r="AD160" s="79">
        <f>'[2]Lack of Coping Capacity'!X159</f>
        <v>6.7</v>
      </c>
      <c r="AE160" s="80">
        <f t="shared" si="14"/>
        <v>6.6</v>
      </c>
      <c r="AF160" s="86">
        <f t="shared" si="15"/>
        <v>4.9000000000000004</v>
      </c>
      <c r="AG160" s="106" t="str">
        <f t="shared" si="16"/>
        <v>Medium</v>
      </c>
    </row>
    <row r="161" spans="1:33" x14ac:dyDescent="0.25">
      <c r="A161" s="76" t="str">
        <f>'[2]Indicator Data'!B163</f>
        <v>SOM</v>
      </c>
      <c r="B161" s="87">
        <f>'[2]Hazard &amp; Exposure'!AO160</f>
        <v>1.5</v>
      </c>
      <c r="C161" s="78">
        <f>'[2]Hazard &amp; Exposure'!AP160</f>
        <v>7.5</v>
      </c>
      <c r="D161" s="78">
        <f>'[2]Hazard &amp; Exposure'!AQ160</f>
        <v>8.1</v>
      </c>
      <c r="E161" s="78">
        <f>'[2]Hazard &amp; Exposure'!AR160</f>
        <v>1</v>
      </c>
      <c r="F161" s="78">
        <f>'[2]Hazard &amp; Exposure'!AU160</f>
        <v>10</v>
      </c>
      <c r="G161" s="79">
        <f>'[2]Hazard &amp; Exposure'!AV160</f>
        <v>7</v>
      </c>
      <c r="H161" s="78">
        <f>'[2]Hazard &amp; Exposure'!AY160</f>
        <v>10</v>
      </c>
      <c r="I161" s="78">
        <f>'[2]Hazard &amp; Exposure'!BB160</f>
        <v>10</v>
      </c>
      <c r="J161" s="79">
        <f>'[2]Hazard &amp; Exposure'!BC160</f>
        <v>10</v>
      </c>
      <c r="K161" s="80">
        <f t="shared" si="12"/>
        <v>9</v>
      </c>
      <c r="L161" s="81">
        <f>[2]Vulnerability!E160</f>
        <v>10</v>
      </c>
      <c r="M161" s="82">
        <f>[2]Vulnerability!H160</f>
        <v>10</v>
      </c>
      <c r="N161" s="82">
        <f>[2]Vulnerability!M160</f>
        <v>8.1999999999999993</v>
      </c>
      <c r="O161" s="79">
        <f>[2]Vulnerability!N160</f>
        <v>9.6</v>
      </c>
      <c r="P161" s="82">
        <f>[2]Vulnerability!S160</f>
        <v>10</v>
      </c>
      <c r="Q161" s="83">
        <f>[2]Vulnerability!W160</f>
        <v>2.8</v>
      </c>
      <c r="R161" s="83">
        <f>[2]Vulnerability!Z160</f>
        <v>7.5</v>
      </c>
      <c r="S161" s="83">
        <f>[2]Vulnerability!AC160</f>
        <v>6.4</v>
      </c>
      <c r="T161" s="83">
        <f>[2]Vulnerability!AI160</f>
        <v>8.1</v>
      </c>
      <c r="U161" s="82">
        <f>[2]Vulnerability!AJ160</f>
        <v>6.6</v>
      </c>
      <c r="V161" s="79">
        <f>[2]Vulnerability!AK160</f>
        <v>8.9</v>
      </c>
      <c r="W161" s="80">
        <f t="shared" si="13"/>
        <v>9.3000000000000007</v>
      </c>
      <c r="X161" s="88" t="str">
        <f>'[2]Lack of Coping Capacity'!D160</f>
        <v>x</v>
      </c>
      <c r="Y161" s="85">
        <f>'[2]Lack of Coping Capacity'!G160</f>
        <v>9.1999999999999993</v>
      </c>
      <c r="Z161" s="79">
        <f>'[2]Lack of Coping Capacity'!H160</f>
        <v>9.1999999999999993</v>
      </c>
      <c r="AA161" s="85">
        <f>'[2]Lack of Coping Capacity'!M160</f>
        <v>8</v>
      </c>
      <c r="AB161" s="85">
        <f>'[2]Lack of Coping Capacity'!R160</f>
        <v>8.5</v>
      </c>
      <c r="AC161" s="85">
        <f>'[2]Lack of Coping Capacity'!W160</f>
        <v>9.3000000000000007</v>
      </c>
      <c r="AD161" s="79">
        <f>'[2]Lack of Coping Capacity'!X160</f>
        <v>8.6</v>
      </c>
      <c r="AE161" s="80">
        <f t="shared" si="14"/>
        <v>8.9</v>
      </c>
      <c r="AF161" s="86">
        <f t="shared" si="15"/>
        <v>9.1</v>
      </c>
      <c r="AG161" s="106" t="str">
        <f t="shared" si="16"/>
        <v>Very High</v>
      </c>
    </row>
    <row r="162" spans="1:33" x14ac:dyDescent="0.25">
      <c r="A162" s="76" t="str">
        <f>'[2]Indicator Data'!B164</f>
        <v>ZAF</v>
      </c>
      <c r="B162" s="87">
        <f>'[2]Hazard &amp; Exposure'!AO161</f>
        <v>0.5</v>
      </c>
      <c r="C162" s="78">
        <f>'[2]Hazard &amp; Exposure'!AP161</f>
        <v>5</v>
      </c>
      <c r="D162" s="78">
        <f>'[2]Hazard &amp; Exposure'!AQ161</f>
        <v>4.9000000000000004</v>
      </c>
      <c r="E162" s="78">
        <f>'[2]Hazard &amp; Exposure'!AR161</f>
        <v>0.4</v>
      </c>
      <c r="F162" s="78">
        <f>'[2]Hazard &amp; Exposure'!AU161</f>
        <v>8.6</v>
      </c>
      <c r="G162" s="79">
        <f>'[2]Hazard &amp; Exposure'!AV161</f>
        <v>4.7</v>
      </c>
      <c r="H162" s="78">
        <f>'[2]Hazard &amp; Exposure'!AY161</f>
        <v>9.4</v>
      </c>
      <c r="I162" s="78">
        <f>'[2]Hazard &amp; Exposure'!BB161</f>
        <v>0</v>
      </c>
      <c r="J162" s="79">
        <f>'[2]Hazard &amp; Exposure'!BC161</f>
        <v>6.6</v>
      </c>
      <c r="K162" s="80">
        <f t="shared" si="12"/>
        <v>5.7</v>
      </c>
      <c r="L162" s="81">
        <f>[2]Vulnerability!E161</f>
        <v>4.5</v>
      </c>
      <c r="M162" s="82">
        <f>[2]Vulnerability!H161</f>
        <v>7.4</v>
      </c>
      <c r="N162" s="82">
        <f>[2]Vulnerability!M161</f>
        <v>0.4</v>
      </c>
      <c r="O162" s="79">
        <f>[2]Vulnerability!N161</f>
        <v>4.2</v>
      </c>
      <c r="P162" s="82">
        <f>[2]Vulnerability!S161</f>
        <v>5.0999999999999996</v>
      </c>
      <c r="Q162" s="83">
        <f>[2]Vulnerability!W161</f>
        <v>6.7</v>
      </c>
      <c r="R162" s="83">
        <f>[2]Vulnerability!Z161</f>
        <v>2.1</v>
      </c>
      <c r="S162" s="83">
        <f>[2]Vulnerability!AC161</f>
        <v>0</v>
      </c>
      <c r="T162" s="83">
        <f>[2]Vulnerability!AI161</f>
        <v>2</v>
      </c>
      <c r="U162" s="82">
        <f>[2]Vulnerability!AJ161</f>
        <v>3.1</v>
      </c>
      <c r="V162" s="79">
        <f>[2]Vulnerability!AK161</f>
        <v>4.2</v>
      </c>
      <c r="W162" s="80">
        <f t="shared" si="13"/>
        <v>4.2</v>
      </c>
      <c r="X162" s="88">
        <f>'[2]Lack of Coping Capacity'!D161</f>
        <v>3.9</v>
      </c>
      <c r="Y162" s="85">
        <f>'[2]Lack of Coping Capacity'!G161</f>
        <v>5.0999999999999996</v>
      </c>
      <c r="Z162" s="79">
        <f>'[2]Lack of Coping Capacity'!H161</f>
        <v>4.5</v>
      </c>
      <c r="AA162" s="85">
        <f>'[2]Lack of Coping Capacity'!M161</f>
        <v>2.6</v>
      </c>
      <c r="AB162" s="85">
        <f>'[2]Lack of Coping Capacity'!R161</f>
        <v>4.2</v>
      </c>
      <c r="AC162" s="85">
        <f>'[2]Lack of Coping Capacity'!W161</f>
        <v>6.5</v>
      </c>
      <c r="AD162" s="79">
        <f>'[2]Lack of Coping Capacity'!X161</f>
        <v>4.4000000000000004</v>
      </c>
      <c r="AE162" s="80">
        <f t="shared" si="14"/>
        <v>4.5</v>
      </c>
      <c r="AF162" s="86">
        <f t="shared" si="15"/>
        <v>4.8</v>
      </c>
      <c r="AG162" s="106" t="str">
        <f t="shared" si="16"/>
        <v>Medium</v>
      </c>
    </row>
    <row r="163" spans="1:33" x14ac:dyDescent="0.25">
      <c r="A163" s="76" t="str">
        <f>'[2]Indicator Data'!B165</f>
        <v>SSD</v>
      </c>
      <c r="B163" s="87">
        <f>'[2]Hazard &amp; Exposure'!AO162</f>
        <v>2.9</v>
      </c>
      <c r="C163" s="78">
        <f>'[2]Hazard &amp; Exposure'!AP162</f>
        <v>7.2</v>
      </c>
      <c r="D163" s="78">
        <f>'[2]Hazard &amp; Exposure'!AQ162</f>
        <v>0</v>
      </c>
      <c r="E163" s="78">
        <f>'[2]Hazard &amp; Exposure'!AR162</f>
        <v>0</v>
      </c>
      <c r="F163" s="78">
        <f>'[2]Hazard &amp; Exposure'!AU162</f>
        <v>3.8</v>
      </c>
      <c r="G163" s="79">
        <f>'[2]Hazard &amp; Exposure'!AV162</f>
        <v>3.3</v>
      </c>
      <c r="H163" s="78">
        <f>'[2]Hazard &amp; Exposure'!AY162</f>
        <v>10</v>
      </c>
      <c r="I163" s="78">
        <f>'[2]Hazard &amp; Exposure'!BB162</f>
        <v>8</v>
      </c>
      <c r="J163" s="79">
        <f>'[2]Hazard &amp; Exposure'!BC162</f>
        <v>8</v>
      </c>
      <c r="K163" s="80">
        <f t="shared" si="12"/>
        <v>6.2</v>
      </c>
      <c r="L163" s="81">
        <f>[2]Vulnerability!E162</f>
        <v>9.4</v>
      </c>
      <c r="M163" s="82" t="str">
        <f>[2]Vulnerability!H162</f>
        <v>x</v>
      </c>
      <c r="N163" s="82">
        <f>[2]Vulnerability!M162</f>
        <v>9.5</v>
      </c>
      <c r="O163" s="79">
        <f>[2]Vulnerability!N162</f>
        <v>9.4</v>
      </c>
      <c r="P163" s="82">
        <f>[2]Vulnerability!S162</f>
        <v>10</v>
      </c>
      <c r="Q163" s="83">
        <f>[2]Vulnerability!W162</f>
        <v>4.2</v>
      </c>
      <c r="R163" s="83">
        <f>[2]Vulnerability!Z162</f>
        <v>6.8</v>
      </c>
      <c r="S163" s="83">
        <f>[2]Vulnerability!AC162</f>
        <v>7.2</v>
      </c>
      <c r="T163" s="83">
        <f>[2]Vulnerability!AI162</f>
        <v>8.4</v>
      </c>
      <c r="U163" s="82">
        <f>[2]Vulnerability!AJ162</f>
        <v>6.9</v>
      </c>
      <c r="V163" s="79">
        <f>[2]Vulnerability!AK162</f>
        <v>8.9</v>
      </c>
      <c r="W163" s="80">
        <f t="shared" si="13"/>
        <v>9.1999999999999993</v>
      </c>
      <c r="X163" s="88" t="str">
        <f>'[2]Lack of Coping Capacity'!D162</f>
        <v>x</v>
      </c>
      <c r="Y163" s="85">
        <f>'[2]Lack of Coping Capacity'!G162</f>
        <v>9.4</v>
      </c>
      <c r="Z163" s="79">
        <f>'[2]Lack of Coping Capacity'!H162</f>
        <v>9.4</v>
      </c>
      <c r="AA163" s="85">
        <f>'[2]Lack of Coping Capacity'!M162</f>
        <v>9.4</v>
      </c>
      <c r="AB163" s="85">
        <f>'[2]Lack of Coping Capacity'!R162</f>
        <v>9.3000000000000007</v>
      </c>
      <c r="AC163" s="85">
        <f>'[2]Lack of Coping Capacity'!W162</f>
        <v>9.6</v>
      </c>
      <c r="AD163" s="79">
        <f>'[2]Lack of Coping Capacity'!X162</f>
        <v>9.4</v>
      </c>
      <c r="AE163" s="80">
        <f t="shared" si="14"/>
        <v>9.4</v>
      </c>
      <c r="AF163" s="86">
        <f t="shared" si="15"/>
        <v>8.1</v>
      </c>
      <c r="AG163" s="106" t="str">
        <f t="shared" si="16"/>
        <v>Very High</v>
      </c>
    </row>
    <row r="164" spans="1:33" x14ac:dyDescent="0.25">
      <c r="A164" s="76" t="str">
        <f>'[2]Indicator Data'!B166</f>
        <v>ESP</v>
      </c>
      <c r="B164" s="87">
        <f>'[2]Hazard &amp; Exposure'!AO163</f>
        <v>4.3</v>
      </c>
      <c r="C164" s="78">
        <f>'[2]Hazard &amp; Exposure'!AP163</f>
        <v>5.4</v>
      </c>
      <c r="D164" s="78">
        <f>'[2]Hazard &amp; Exposure'!AQ163</f>
        <v>7</v>
      </c>
      <c r="E164" s="78">
        <f>'[2]Hazard &amp; Exposure'!AR163</f>
        <v>0</v>
      </c>
      <c r="F164" s="78">
        <f>'[2]Hazard &amp; Exposure'!AU163</f>
        <v>4.5</v>
      </c>
      <c r="G164" s="79">
        <f>'[2]Hazard &amp; Exposure'!AV163</f>
        <v>4.5999999999999996</v>
      </c>
      <c r="H164" s="78">
        <f>'[2]Hazard &amp; Exposure'!AY163</f>
        <v>1.4</v>
      </c>
      <c r="I164" s="78">
        <f>'[2]Hazard &amp; Exposure'!BB163</f>
        <v>0</v>
      </c>
      <c r="J164" s="79">
        <f>'[2]Hazard &amp; Exposure'!BC163</f>
        <v>1</v>
      </c>
      <c r="K164" s="80">
        <f t="shared" si="12"/>
        <v>3</v>
      </c>
      <c r="L164" s="81">
        <f>[2]Vulnerability!E163</f>
        <v>0.9</v>
      </c>
      <c r="M164" s="82">
        <f>[2]Vulnerability!H163</f>
        <v>1.9</v>
      </c>
      <c r="N164" s="82">
        <f>[2]Vulnerability!M163</f>
        <v>0</v>
      </c>
      <c r="O164" s="79">
        <f>[2]Vulnerability!N163</f>
        <v>0.9</v>
      </c>
      <c r="P164" s="82">
        <f>[2]Vulnerability!S163</f>
        <v>3.4</v>
      </c>
      <c r="Q164" s="83">
        <f>[2]Vulnerability!W163</f>
        <v>0.5</v>
      </c>
      <c r="R164" s="83">
        <f>[2]Vulnerability!Z163</f>
        <v>0.2</v>
      </c>
      <c r="S164" s="83">
        <f>[2]Vulnerability!AC163</f>
        <v>0</v>
      </c>
      <c r="T164" s="83">
        <f>[2]Vulnerability!AI163</f>
        <v>1.6</v>
      </c>
      <c r="U164" s="82">
        <f>[2]Vulnerability!AJ163</f>
        <v>0.6</v>
      </c>
      <c r="V164" s="79">
        <f>[2]Vulnerability!AK163</f>
        <v>2.1</v>
      </c>
      <c r="W164" s="80">
        <f t="shared" si="13"/>
        <v>1.5</v>
      </c>
      <c r="X164" s="88">
        <f>'[2]Lack of Coping Capacity'!D163</f>
        <v>2.2000000000000002</v>
      </c>
      <c r="Y164" s="85">
        <f>'[2]Lack of Coping Capacity'!G163</f>
        <v>3.6</v>
      </c>
      <c r="Z164" s="79">
        <f>'[2]Lack of Coping Capacity'!H163</f>
        <v>2.9</v>
      </c>
      <c r="AA164" s="85">
        <f>'[2]Lack of Coping Capacity'!M163</f>
        <v>1.7</v>
      </c>
      <c r="AB164" s="85">
        <f>'[2]Lack of Coping Capacity'!R163</f>
        <v>0</v>
      </c>
      <c r="AC164" s="85">
        <f>'[2]Lack of Coping Capacity'!W163</f>
        <v>0.2</v>
      </c>
      <c r="AD164" s="79">
        <f>'[2]Lack of Coping Capacity'!X163</f>
        <v>0.6</v>
      </c>
      <c r="AE164" s="80">
        <f t="shared" si="14"/>
        <v>1.8</v>
      </c>
      <c r="AF164" s="86">
        <f t="shared" ref="AF164:AF194" si="17">ROUND(K164^(1/3)*W164^(1/3)*AE164^(1/3),1)</f>
        <v>2</v>
      </c>
      <c r="AG164" s="106" t="str">
        <f t="shared" si="16"/>
        <v>Low</v>
      </c>
    </row>
    <row r="165" spans="1:33" x14ac:dyDescent="0.25">
      <c r="A165" s="76" t="str">
        <f>'[2]Indicator Data'!B167</f>
        <v>LKA</v>
      </c>
      <c r="B165" s="87">
        <f>'[2]Hazard &amp; Exposure'!AO164</f>
        <v>0.1</v>
      </c>
      <c r="C165" s="78">
        <f>'[2]Hazard &amp; Exposure'!AP164</f>
        <v>6.1</v>
      </c>
      <c r="D165" s="78">
        <f>'[2]Hazard &amp; Exposure'!AQ164</f>
        <v>8.5</v>
      </c>
      <c r="E165" s="78">
        <f>'[2]Hazard &amp; Exposure'!AR164</f>
        <v>3.6</v>
      </c>
      <c r="F165" s="78">
        <f>'[2]Hazard &amp; Exposure'!AU164</f>
        <v>3.6</v>
      </c>
      <c r="G165" s="79">
        <f>'[2]Hazard &amp; Exposure'!AV164</f>
        <v>5.0999999999999996</v>
      </c>
      <c r="H165" s="78">
        <f>'[2]Hazard &amp; Exposure'!AY164</f>
        <v>4.0999999999999996</v>
      </c>
      <c r="I165" s="78">
        <f>'[2]Hazard &amp; Exposure'!BB164</f>
        <v>0</v>
      </c>
      <c r="J165" s="79">
        <f>'[2]Hazard &amp; Exposure'!BC164</f>
        <v>2.9</v>
      </c>
      <c r="K165" s="80">
        <f t="shared" si="12"/>
        <v>4.0999999999999996</v>
      </c>
      <c r="L165" s="81">
        <f>[2]Vulnerability!E164</f>
        <v>2.8</v>
      </c>
      <c r="M165" s="82">
        <f>[2]Vulnerability!H164</f>
        <v>4.2</v>
      </c>
      <c r="N165" s="82">
        <f>[2]Vulnerability!M164</f>
        <v>0.2</v>
      </c>
      <c r="O165" s="79">
        <f>[2]Vulnerability!N164</f>
        <v>2.5</v>
      </c>
      <c r="P165" s="82">
        <f>[2]Vulnerability!S164</f>
        <v>4.7</v>
      </c>
      <c r="Q165" s="83">
        <f>[2]Vulnerability!W164</f>
        <v>0.5</v>
      </c>
      <c r="R165" s="83">
        <f>[2]Vulnerability!Z164</f>
        <v>2.7</v>
      </c>
      <c r="S165" s="83">
        <f>[2]Vulnerability!AC164</f>
        <v>5.3</v>
      </c>
      <c r="T165" s="83">
        <f>[2]Vulnerability!AI164</f>
        <v>5.5</v>
      </c>
      <c r="U165" s="82">
        <f>[2]Vulnerability!AJ164</f>
        <v>3.8</v>
      </c>
      <c r="V165" s="79">
        <f>[2]Vulnerability!AK164</f>
        <v>4.3</v>
      </c>
      <c r="W165" s="80">
        <f t="shared" si="13"/>
        <v>3.5</v>
      </c>
      <c r="X165" s="88">
        <f>'[2]Lack of Coping Capacity'!D164</f>
        <v>3.6</v>
      </c>
      <c r="Y165" s="85">
        <f>'[2]Lack of Coping Capacity'!G164</f>
        <v>5.8</v>
      </c>
      <c r="Z165" s="79">
        <f>'[2]Lack of Coping Capacity'!H164</f>
        <v>4.7</v>
      </c>
      <c r="AA165" s="85">
        <f>'[2]Lack of Coping Capacity'!M164</f>
        <v>3.3</v>
      </c>
      <c r="AB165" s="85">
        <f>'[2]Lack of Coping Capacity'!R164</f>
        <v>2.4</v>
      </c>
      <c r="AC165" s="85">
        <f>'[2]Lack of Coping Capacity'!W164</f>
        <v>4.4000000000000004</v>
      </c>
      <c r="AD165" s="79">
        <f>'[2]Lack of Coping Capacity'!X164</f>
        <v>3.4</v>
      </c>
      <c r="AE165" s="80">
        <f t="shared" si="14"/>
        <v>4.0999999999999996</v>
      </c>
      <c r="AF165" s="86">
        <f t="shared" si="17"/>
        <v>3.9</v>
      </c>
      <c r="AG165" s="106" t="str">
        <f t="shared" si="16"/>
        <v>Medium</v>
      </c>
    </row>
    <row r="166" spans="1:33" x14ac:dyDescent="0.25">
      <c r="A166" s="76" t="str">
        <f>'[2]Indicator Data'!B168</f>
        <v>SDN</v>
      </c>
      <c r="B166" s="87">
        <f>'[2]Hazard &amp; Exposure'!AO165</f>
        <v>0.1</v>
      </c>
      <c r="C166" s="78">
        <f>'[2]Hazard &amp; Exposure'!AP165</f>
        <v>8</v>
      </c>
      <c r="D166" s="78">
        <f>'[2]Hazard &amp; Exposure'!AQ165</f>
        <v>0</v>
      </c>
      <c r="E166" s="78">
        <f>'[2]Hazard &amp; Exposure'!AR165</f>
        <v>0</v>
      </c>
      <c r="F166" s="78">
        <f>'[2]Hazard &amp; Exposure'!AU165</f>
        <v>7</v>
      </c>
      <c r="G166" s="79">
        <f>'[2]Hazard &amp; Exposure'!AV165</f>
        <v>4.0999999999999996</v>
      </c>
      <c r="H166" s="78">
        <f>'[2]Hazard &amp; Exposure'!AY165</f>
        <v>10</v>
      </c>
      <c r="I166" s="78">
        <f>'[2]Hazard &amp; Exposure'!BB165</f>
        <v>9</v>
      </c>
      <c r="J166" s="79">
        <f>'[2]Hazard &amp; Exposure'!BC165</f>
        <v>9</v>
      </c>
      <c r="K166" s="80">
        <f t="shared" si="12"/>
        <v>7.3</v>
      </c>
      <c r="L166" s="81">
        <f>[2]Vulnerability!E165</f>
        <v>8.1999999999999993</v>
      </c>
      <c r="M166" s="82">
        <f>[2]Vulnerability!H165</f>
        <v>5.0999999999999996</v>
      </c>
      <c r="N166" s="82">
        <f>[2]Vulnerability!M165</f>
        <v>0.8</v>
      </c>
      <c r="O166" s="79">
        <f>[2]Vulnerability!N165</f>
        <v>5.6</v>
      </c>
      <c r="P166" s="82">
        <f>[2]Vulnerability!S165</f>
        <v>9.6</v>
      </c>
      <c r="Q166" s="83">
        <f>[2]Vulnerability!W165</f>
        <v>1</v>
      </c>
      <c r="R166" s="83">
        <f>[2]Vulnerability!Z165</f>
        <v>6.1</v>
      </c>
      <c r="S166" s="83">
        <f>[2]Vulnerability!AC165</f>
        <v>0.5</v>
      </c>
      <c r="T166" s="83">
        <f>[2]Vulnerability!AI165</f>
        <v>6.5</v>
      </c>
      <c r="U166" s="82">
        <f>[2]Vulnerability!AJ165</f>
        <v>4.0999999999999996</v>
      </c>
      <c r="V166" s="79">
        <f>[2]Vulnerability!AK165</f>
        <v>7.9</v>
      </c>
      <c r="W166" s="80">
        <f t="shared" si="13"/>
        <v>6.9</v>
      </c>
      <c r="X166" s="88">
        <f>'[2]Lack of Coping Capacity'!D165</f>
        <v>4.9000000000000004</v>
      </c>
      <c r="Y166" s="85">
        <f>'[2]Lack of Coping Capacity'!G165</f>
        <v>8.1</v>
      </c>
      <c r="Z166" s="79">
        <f>'[2]Lack of Coping Capacity'!H165</f>
        <v>6.5</v>
      </c>
      <c r="AA166" s="85">
        <f>'[2]Lack of Coping Capacity'!M165</f>
        <v>6.8</v>
      </c>
      <c r="AB166" s="85">
        <f>'[2]Lack of Coping Capacity'!R165</f>
        <v>9.1</v>
      </c>
      <c r="AC166" s="85">
        <f>'[2]Lack of Coping Capacity'!W165</f>
        <v>6.1</v>
      </c>
      <c r="AD166" s="79">
        <f>'[2]Lack of Coping Capacity'!X165</f>
        <v>7.3</v>
      </c>
      <c r="AE166" s="80">
        <f t="shared" si="14"/>
        <v>6.9</v>
      </c>
      <c r="AF166" s="86">
        <f t="shared" si="17"/>
        <v>7</v>
      </c>
      <c r="AG166" s="106" t="str">
        <f t="shared" si="16"/>
        <v>Very High</v>
      </c>
    </row>
    <row r="167" spans="1:33" x14ac:dyDescent="0.25">
      <c r="A167" s="76" t="str">
        <f>'[2]Indicator Data'!B169</f>
        <v>SUR</v>
      </c>
      <c r="B167" s="87">
        <f>'[2]Hazard &amp; Exposure'!AO166</f>
        <v>0.1</v>
      </c>
      <c r="C167" s="78">
        <f>'[2]Hazard &amp; Exposure'!AP166</f>
        <v>8.6</v>
      </c>
      <c r="D167" s="78">
        <f>'[2]Hazard &amp; Exposure'!AQ166</f>
        <v>3.2</v>
      </c>
      <c r="E167" s="78">
        <f>'[2]Hazard &amp; Exposure'!AR166</f>
        <v>0</v>
      </c>
      <c r="F167" s="78">
        <f>'[2]Hazard &amp; Exposure'!AU166</f>
        <v>1.5</v>
      </c>
      <c r="G167" s="79">
        <f>'[2]Hazard &amp; Exposure'!AV166</f>
        <v>3.6</v>
      </c>
      <c r="H167" s="78">
        <f>'[2]Hazard &amp; Exposure'!AY166</f>
        <v>0.1</v>
      </c>
      <c r="I167" s="78">
        <f>'[2]Hazard &amp; Exposure'!BB166</f>
        <v>0</v>
      </c>
      <c r="J167" s="79">
        <f>'[2]Hazard &amp; Exposure'!BC166</f>
        <v>0.1</v>
      </c>
      <c r="K167" s="80">
        <f t="shared" si="12"/>
        <v>2</v>
      </c>
      <c r="L167" s="81">
        <f>[2]Vulnerability!E166</f>
        <v>4.5999999999999996</v>
      </c>
      <c r="M167" s="82">
        <f>[2]Vulnerability!H166</f>
        <v>5.9</v>
      </c>
      <c r="N167" s="82">
        <f>[2]Vulnerability!M166</f>
        <v>0.5</v>
      </c>
      <c r="O167" s="79">
        <f>[2]Vulnerability!N166</f>
        <v>3.9</v>
      </c>
      <c r="P167" s="82">
        <f>[2]Vulnerability!S166</f>
        <v>0.9</v>
      </c>
      <c r="Q167" s="83">
        <f>[2]Vulnerability!W166</f>
        <v>1.1000000000000001</v>
      </c>
      <c r="R167" s="83">
        <f>[2]Vulnerability!Z166</f>
        <v>1.4</v>
      </c>
      <c r="S167" s="83">
        <f>[2]Vulnerability!AC166</f>
        <v>0</v>
      </c>
      <c r="T167" s="83">
        <f>[2]Vulnerability!AI166</f>
        <v>3.7</v>
      </c>
      <c r="U167" s="82">
        <f>[2]Vulnerability!AJ166</f>
        <v>1.7</v>
      </c>
      <c r="V167" s="79">
        <f>[2]Vulnerability!AK166</f>
        <v>1.3</v>
      </c>
      <c r="W167" s="80">
        <f t="shared" si="13"/>
        <v>2.7</v>
      </c>
      <c r="X167" s="88" t="str">
        <f>'[2]Lack of Coping Capacity'!D166</f>
        <v>x</v>
      </c>
      <c r="Y167" s="85">
        <f>'[2]Lack of Coping Capacity'!G166</f>
        <v>6</v>
      </c>
      <c r="Z167" s="79">
        <f>'[2]Lack of Coping Capacity'!H166</f>
        <v>6</v>
      </c>
      <c r="AA167" s="85">
        <f>'[2]Lack of Coping Capacity'!M166</f>
        <v>2.7</v>
      </c>
      <c r="AB167" s="85">
        <f>'[2]Lack of Coping Capacity'!R166</f>
        <v>4.3</v>
      </c>
      <c r="AC167" s="85">
        <f>'[2]Lack of Coping Capacity'!W166</f>
        <v>4.0999999999999996</v>
      </c>
      <c r="AD167" s="79">
        <f>'[2]Lack of Coping Capacity'!X166</f>
        <v>3.7</v>
      </c>
      <c r="AE167" s="80">
        <f t="shared" si="14"/>
        <v>5</v>
      </c>
      <c r="AF167" s="86">
        <f t="shared" si="17"/>
        <v>3</v>
      </c>
      <c r="AG167" s="106" t="str">
        <f t="shared" si="16"/>
        <v>Low</v>
      </c>
    </row>
    <row r="168" spans="1:33" x14ac:dyDescent="0.25">
      <c r="A168" s="76" t="str">
        <f>'[2]Indicator Data'!B170</f>
        <v>SWE</v>
      </c>
      <c r="B168" s="87">
        <f>'[2]Hazard &amp; Exposure'!AO167</f>
        <v>0.1</v>
      </c>
      <c r="C168" s="78">
        <f>'[2]Hazard &amp; Exposure'!AP167</f>
        <v>3.2</v>
      </c>
      <c r="D168" s="78">
        <f>'[2]Hazard &amp; Exposure'!AQ167</f>
        <v>0</v>
      </c>
      <c r="E168" s="78">
        <f>'[2]Hazard &amp; Exposure'!AR167</f>
        <v>0</v>
      </c>
      <c r="F168" s="78">
        <f>'[2]Hazard &amp; Exposure'!AU167</f>
        <v>1.5</v>
      </c>
      <c r="G168" s="79">
        <f>'[2]Hazard &amp; Exposure'!AV167</f>
        <v>1</v>
      </c>
      <c r="H168" s="78">
        <f>'[2]Hazard &amp; Exposure'!AY167</f>
        <v>0.1</v>
      </c>
      <c r="I168" s="78">
        <f>'[2]Hazard &amp; Exposure'!BB167</f>
        <v>0</v>
      </c>
      <c r="J168" s="79">
        <f>'[2]Hazard &amp; Exposure'!BC167</f>
        <v>0.1</v>
      </c>
      <c r="K168" s="80">
        <f t="shared" si="12"/>
        <v>0.6</v>
      </c>
      <c r="L168" s="81">
        <f>[2]Vulnerability!E167</f>
        <v>0.3</v>
      </c>
      <c r="M168" s="82">
        <f>[2]Vulnerability!H167</f>
        <v>0.6</v>
      </c>
      <c r="N168" s="82">
        <f>[2]Vulnerability!M167</f>
        <v>0</v>
      </c>
      <c r="O168" s="79">
        <f>[2]Vulnerability!N167</f>
        <v>0.3</v>
      </c>
      <c r="P168" s="82">
        <f>[2]Vulnerability!S167</f>
        <v>7.5</v>
      </c>
      <c r="Q168" s="83">
        <f>[2]Vulnerability!W167</f>
        <v>0.3</v>
      </c>
      <c r="R168" s="83">
        <f>[2]Vulnerability!Z167</f>
        <v>0.2</v>
      </c>
      <c r="S168" s="83">
        <f>[2]Vulnerability!AC167</f>
        <v>0</v>
      </c>
      <c r="T168" s="83">
        <f>[2]Vulnerability!AI167</f>
        <v>1.4</v>
      </c>
      <c r="U168" s="82">
        <f>[2]Vulnerability!AJ167</f>
        <v>0.5</v>
      </c>
      <c r="V168" s="79">
        <f>[2]Vulnerability!AK167</f>
        <v>4.9000000000000004</v>
      </c>
      <c r="W168" s="80">
        <f t="shared" si="13"/>
        <v>2.9</v>
      </c>
      <c r="X168" s="88">
        <f>'[2]Lack of Coping Capacity'!D167</f>
        <v>2.5</v>
      </c>
      <c r="Y168" s="85">
        <f>'[2]Lack of Coping Capacity'!G167</f>
        <v>1.4</v>
      </c>
      <c r="Z168" s="79">
        <f>'[2]Lack of Coping Capacity'!H167</f>
        <v>2</v>
      </c>
      <c r="AA168" s="85">
        <f>'[2]Lack of Coping Capacity'!M167</f>
        <v>1.6</v>
      </c>
      <c r="AB168" s="85">
        <f>'[2]Lack of Coping Capacity'!R167</f>
        <v>0.9</v>
      </c>
      <c r="AC168" s="85">
        <f>'[2]Lack of Coping Capacity'!W167</f>
        <v>0.2</v>
      </c>
      <c r="AD168" s="79">
        <f>'[2]Lack of Coping Capacity'!X167</f>
        <v>0.9</v>
      </c>
      <c r="AE168" s="80">
        <f t="shared" si="14"/>
        <v>1.5</v>
      </c>
      <c r="AF168" s="86">
        <f t="shared" si="17"/>
        <v>1.4</v>
      </c>
      <c r="AG168" s="106" t="str">
        <f t="shared" si="16"/>
        <v>Very Low</v>
      </c>
    </row>
    <row r="169" spans="1:33" x14ac:dyDescent="0.25">
      <c r="A169" s="76" t="str">
        <f>'[2]Indicator Data'!B171</f>
        <v>CHE</v>
      </c>
      <c r="B169" s="87">
        <f>'[2]Hazard &amp; Exposure'!AO168</f>
        <v>3.3</v>
      </c>
      <c r="C169" s="78">
        <f>'[2]Hazard &amp; Exposure'!AP168</f>
        <v>4.3</v>
      </c>
      <c r="D169" s="78">
        <f>'[2]Hazard &amp; Exposure'!AQ168</f>
        <v>0</v>
      </c>
      <c r="E169" s="78">
        <f>'[2]Hazard &amp; Exposure'!AR168</f>
        <v>0</v>
      </c>
      <c r="F169" s="78">
        <f>'[2]Hazard &amp; Exposure'!AU168</f>
        <v>0.5</v>
      </c>
      <c r="G169" s="79">
        <f>'[2]Hazard &amp; Exposure'!AV168</f>
        <v>1.8</v>
      </c>
      <c r="H169" s="78">
        <f>'[2]Hazard &amp; Exposure'!AY168</f>
        <v>0.1</v>
      </c>
      <c r="I169" s="78">
        <f>'[2]Hazard &amp; Exposure'!BB168</f>
        <v>0</v>
      </c>
      <c r="J169" s="79">
        <f>'[2]Hazard &amp; Exposure'!BC168</f>
        <v>0.1</v>
      </c>
      <c r="K169" s="80">
        <f t="shared" si="12"/>
        <v>1</v>
      </c>
      <c r="L169" s="81">
        <f>[2]Vulnerability!E168</f>
        <v>0.1</v>
      </c>
      <c r="M169" s="82">
        <f>[2]Vulnerability!H168</f>
        <v>1.1000000000000001</v>
      </c>
      <c r="N169" s="82">
        <f>[2]Vulnerability!M168</f>
        <v>0</v>
      </c>
      <c r="O169" s="79">
        <f>[2]Vulnerability!N168</f>
        <v>0.3</v>
      </c>
      <c r="P169" s="82">
        <f>[2]Vulnerability!S168</f>
        <v>6.2</v>
      </c>
      <c r="Q169" s="83">
        <f>[2]Vulnerability!W168</f>
        <v>0.4</v>
      </c>
      <c r="R169" s="83">
        <f>[2]Vulnerability!Z168</f>
        <v>0.3</v>
      </c>
      <c r="S169" s="83">
        <f>[2]Vulnerability!AC168</f>
        <v>0</v>
      </c>
      <c r="T169" s="83">
        <f>[2]Vulnerability!AI168</f>
        <v>1.2</v>
      </c>
      <c r="U169" s="82">
        <f>[2]Vulnerability!AJ168</f>
        <v>0.5</v>
      </c>
      <c r="V169" s="79">
        <f>[2]Vulnerability!AK168</f>
        <v>3.9</v>
      </c>
      <c r="W169" s="80">
        <f t="shared" si="13"/>
        <v>2.2999999999999998</v>
      </c>
      <c r="X169" s="88">
        <f>'[2]Lack of Coping Capacity'!D168</f>
        <v>0.9</v>
      </c>
      <c r="Y169" s="85">
        <f>'[2]Lack of Coping Capacity'!G168</f>
        <v>1.2</v>
      </c>
      <c r="Z169" s="79">
        <f>'[2]Lack of Coping Capacity'!H168</f>
        <v>1.1000000000000001</v>
      </c>
      <c r="AA169" s="85">
        <f>'[2]Lack of Coping Capacity'!M168</f>
        <v>1.5</v>
      </c>
      <c r="AB169" s="85">
        <f>'[2]Lack of Coping Capacity'!R168</f>
        <v>0</v>
      </c>
      <c r="AC169" s="85">
        <f>'[2]Lack of Coping Capacity'!W168</f>
        <v>0.3</v>
      </c>
      <c r="AD169" s="79">
        <f>'[2]Lack of Coping Capacity'!X168</f>
        <v>0.6</v>
      </c>
      <c r="AE169" s="80">
        <f t="shared" si="14"/>
        <v>0.9</v>
      </c>
      <c r="AF169" s="86">
        <f t="shared" si="17"/>
        <v>1.3</v>
      </c>
      <c r="AG169" s="106" t="str">
        <f t="shared" si="16"/>
        <v>Very Low</v>
      </c>
    </row>
    <row r="170" spans="1:33" x14ac:dyDescent="0.25">
      <c r="A170" s="76" t="str">
        <f>'[2]Indicator Data'!B172</f>
        <v>SYR</v>
      </c>
      <c r="B170" s="87">
        <f>'[2]Hazard &amp; Exposure'!AO169</f>
        <v>6.3</v>
      </c>
      <c r="C170" s="78">
        <f>'[2]Hazard &amp; Exposure'!AP169</f>
        <v>5.2</v>
      </c>
      <c r="D170" s="78">
        <f>'[2]Hazard &amp; Exposure'!AQ169</f>
        <v>5.6</v>
      </c>
      <c r="E170" s="78">
        <f>'[2]Hazard &amp; Exposure'!AR169</f>
        <v>0</v>
      </c>
      <c r="F170" s="78">
        <f>'[2]Hazard &amp; Exposure'!AU169</f>
        <v>7.2</v>
      </c>
      <c r="G170" s="79">
        <f>'[2]Hazard &amp; Exposure'!AV169</f>
        <v>5.3</v>
      </c>
      <c r="H170" s="78">
        <f>'[2]Hazard &amp; Exposure'!AY169</f>
        <v>10</v>
      </c>
      <c r="I170" s="78">
        <f>'[2]Hazard &amp; Exposure'!BB169</f>
        <v>10</v>
      </c>
      <c r="J170" s="79">
        <f>'[2]Hazard &amp; Exposure'!BC169</f>
        <v>10</v>
      </c>
      <c r="K170" s="80">
        <f t="shared" si="12"/>
        <v>8.6</v>
      </c>
      <c r="L170" s="81">
        <f>[2]Vulnerability!E169</f>
        <v>5.9</v>
      </c>
      <c r="M170" s="82">
        <f>[2]Vulnerability!H169</f>
        <v>7.3</v>
      </c>
      <c r="N170" s="82">
        <f>[2]Vulnerability!M169</f>
        <v>10</v>
      </c>
      <c r="O170" s="79">
        <f>[2]Vulnerability!N169</f>
        <v>7.3</v>
      </c>
      <c r="P170" s="82">
        <f>[2]Vulnerability!S169</f>
        <v>10</v>
      </c>
      <c r="Q170" s="83">
        <f>[2]Vulnerability!W169</f>
        <v>0.3</v>
      </c>
      <c r="R170" s="83">
        <f>[2]Vulnerability!Z169</f>
        <v>1.8</v>
      </c>
      <c r="S170" s="83">
        <f>[2]Vulnerability!AC169</f>
        <v>0</v>
      </c>
      <c r="T170" s="83">
        <f>[2]Vulnerability!AI169</f>
        <v>5.8</v>
      </c>
      <c r="U170" s="82">
        <f>[2]Vulnerability!AJ169</f>
        <v>2.2999999999999998</v>
      </c>
      <c r="V170" s="79">
        <f>[2]Vulnerability!AK169</f>
        <v>8</v>
      </c>
      <c r="W170" s="80">
        <f t="shared" si="13"/>
        <v>7.7</v>
      </c>
      <c r="X170" s="88">
        <f>'[2]Lack of Coping Capacity'!D169</f>
        <v>4.5999999999999996</v>
      </c>
      <c r="Y170" s="85">
        <f>'[2]Lack of Coping Capacity'!G169</f>
        <v>8.6999999999999993</v>
      </c>
      <c r="Z170" s="79">
        <f>'[2]Lack of Coping Capacity'!H169</f>
        <v>6.7</v>
      </c>
      <c r="AA170" s="85">
        <f>'[2]Lack of Coping Capacity'!M169</f>
        <v>4.3</v>
      </c>
      <c r="AB170" s="85">
        <f>'[2]Lack of Coping Capacity'!R169</f>
        <v>3</v>
      </c>
      <c r="AC170" s="85">
        <f>'[2]Lack of Coping Capacity'!W169</f>
        <v>6.3</v>
      </c>
      <c r="AD170" s="79">
        <f>'[2]Lack of Coping Capacity'!X169</f>
        <v>4.5</v>
      </c>
      <c r="AE170" s="80">
        <f t="shared" si="14"/>
        <v>5.7</v>
      </c>
      <c r="AF170" s="86">
        <f t="shared" si="17"/>
        <v>7.2</v>
      </c>
      <c r="AG170" s="106" t="str">
        <f t="shared" si="16"/>
        <v>Very High</v>
      </c>
    </row>
    <row r="171" spans="1:33" x14ac:dyDescent="0.25">
      <c r="A171" s="76" t="str">
        <f>'[2]Indicator Data'!B173</f>
        <v>TJK</v>
      </c>
      <c r="B171" s="87">
        <f>'[2]Hazard &amp; Exposure'!AO170</f>
        <v>9.6999999999999993</v>
      </c>
      <c r="C171" s="78">
        <f>'[2]Hazard &amp; Exposure'!AP170</f>
        <v>5.4</v>
      </c>
      <c r="D171" s="78">
        <f>'[2]Hazard &amp; Exposure'!AQ170</f>
        <v>0</v>
      </c>
      <c r="E171" s="78">
        <f>'[2]Hazard &amp; Exposure'!AR170</f>
        <v>0</v>
      </c>
      <c r="F171" s="78">
        <f>'[2]Hazard &amp; Exposure'!AU170</f>
        <v>7.6</v>
      </c>
      <c r="G171" s="79">
        <f>'[2]Hazard &amp; Exposure'!AV170</f>
        <v>6</v>
      </c>
      <c r="H171" s="78">
        <f>'[2]Hazard &amp; Exposure'!AY170</f>
        <v>6.5</v>
      </c>
      <c r="I171" s="78">
        <f>'[2]Hazard &amp; Exposure'!BB170</f>
        <v>0</v>
      </c>
      <c r="J171" s="79">
        <f>'[2]Hazard &amp; Exposure'!BC170</f>
        <v>4.5999999999999996</v>
      </c>
      <c r="K171" s="80">
        <f t="shared" si="12"/>
        <v>5.3</v>
      </c>
      <c r="L171" s="81">
        <f>[2]Vulnerability!E170</f>
        <v>5.0999999999999996</v>
      </c>
      <c r="M171" s="82">
        <f>[2]Vulnerability!H170</f>
        <v>2.8</v>
      </c>
      <c r="N171" s="82">
        <f>[2]Vulnerability!M170</f>
        <v>1.5</v>
      </c>
      <c r="O171" s="79">
        <f>[2]Vulnerability!N170</f>
        <v>3.6</v>
      </c>
      <c r="P171" s="82">
        <f>[2]Vulnerability!S170</f>
        <v>1.9</v>
      </c>
      <c r="Q171" s="83">
        <f>[2]Vulnerability!W170</f>
        <v>0.7</v>
      </c>
      <c r="R171" s="83">
        <f>[2]Vulnerability!Z170</f>
        <v>2.8</v>
      </c>
      <c r="S171" s="83">
        <f>[2]Vulnerability!AC170</f>
        <v>0.1</v>
      </c>
      <c r="T171" s="83">
        <f>[2]Vulnerability!AI170</f>
        <v>7.8</v>
      </c>
      <c r="U171" s="82">
        <f>[2]Vulnerability!AJ170</f>
        <v>3.6</v>
      </c>
      <c r="V171" s="79">
        <f>[2]Vulnerability!AK170</f>
        <v>2.8</v>
      </c>
      <c r="W171" s="80">
        <f t="shared" si="13"/>
        <v>3.2</v>
      </c>
      <c r="X171" s="88">
        <f>'[2]Lack of Coping Capacity'!D170</f>
        <v>4.5999999999999996</v>
      </c>
      <c r="Y171" s="85">
        <f>'[2]Lack of Coping Capacity'!G170</f>
        <v>7.4</v>
      </c>
      <c r="Z171" s="79">
        <f>'[2]Lack of Coping Capacity'!H170</f>
        <v>6</v>
      </c>
      <c r="AA171" s="85">
        <f>'[2]Lack of Coping Capacity'!M170</f>
        <v>3.2</v>
      </c>
      <c r="AB171" s="85">
        <f>'[2]Lack of Coping Capacity'!R170</f>
        <v>5</v>
      </c>
      <c r="AC171" s="85">
        <f>'[2]Lack of Coping Capacity'!W170</f>
        <v>3.9</v>
      </c>
      <c r="AD171" s="79">
        <f>'[2]Lack of Coping Capacity'!X170</f>
        <v>4</v>
      </c>
      <c r="AE171" s="80">
        <f t="shared" si="14"/>
        <v>5.0999999999999996</v>
      </c>
      <c r="AF171" s="86">
        <f t="shared" si="17"/>
        <v>4.4000000000000004</v>
      </c>
      <c r="AG171" s="106" t="str">
        <f t="shared" si="16"/>
        <v>Medium</v>
      </c>
    </row>
    <row r="172" spans="1:33" x14ac:dyDescent="0.25">
      <c r="A172" s="76" t="str">
        <f>'[2]Indicator Data'!B174</f>
        <v>TZA</v>
      </c>
      <c r="B172" s="87">
        <f>'[2]Hazard &amp; Exposure'!AO171</f>
        <v>4.7</v>
      </c>
      <c r="C172" s="78">
        <f>'[2]Hazard &amp; Exposure'!AP171</f>
        <v>5.8</v>
      </c>
      <c r="D172" s="78">
        <f>'[2]Hazard &amp; Exposure'!AQ171</f>
        <v>5.9</v>
      </c>
      <c r="E172" s="78">
        <f>'[2]Hazard &amp; Exposure'!AR171</f>
        <v>0.8</v>
      </c>
      <c r="F172" s="78">
        <f>'[2]Hazard &amp; Exposure'!AU171</f>
        <v>5.0999999999999996</v>
      </c>
      <c r="G172" s="79">
        <f>'[2]Hazard &amp; Exposure'!AV171</f>
        <v>4.7</v>
      </c>
      <c r="H172" s="78">
        <f>'[2]Hazard &amp; Exposure'!AY171</f>
        <v>6.8</v>
      </c>
      <c r="I172" s="78">
        <f>'[2]Hazard &amp; Exposure'!BB171</f>
        <v>0</v>
      </c>
      <c r="J172" s="79">
        <f>'[2]Hazard &amp; Exposure'!BC171</f>
        <v>4.8</v>
      </c>
      <c r="K172" s="80">
        <f t="shared" si="12"/>
        <v>4.8</v>
      </c>
      <c r="L172" s="81">
        <f>[2]Vulnerability!E171</f>
        <v>7.9</v>
      </c>
      <c r="M172" s="82">
        <f>[2]Vulnerability!H171</f>
        <v>5.2</v>
      </c>
      <c r="N172" s="82">
        <f>[2]Vulnerability!M171</f>
        <v>2.2000000000000002</v>
      </c>
      <c r="O172" s="79">
        <f>[2]Vulnerability!N171</f>
        <v>5.8</v>
      </c>
      <c r="P172" s="82">
        <f>[2]Vulnerability!S171</f>
        <v>6.4</v>
      </c>
      <c r="Q172" s="83">
        <f>[2]Vulnerability!W171</f>
        <v>6.2</v>
      </c>
      <c r="R172" s="83">
        <f>[2]Vulnerability!Z171</f>
        <v>3.6</v>
      </c>
      <c r="S172" s="83">
        <f>[2]Vulnerability!AC171</f>
        <v>0.1</v>
      </c>
      <c r="T172" s="83">
        <f>[2]Vulnerability!AI171</f>
        <v>7.8</v>
      </c>
      <c r="U172" s="82">
        <f>[2]Vulnerability!AJ171</f>
        <v>5.0999999999999996</v>
      </c>
      <c r="V172" s="79">
        <f>[2]Vulnerability!AK171</f>
        <v>5.8</v>
      </c>
      <c r="W172" s="80">
        <f t="shared" si="13"/>
        <v>5.8</v>
      </c>
      <c r="X172" s="88">
        <f>'[2]Lack of Coping Capacity'!D171</f>
        <v>3.5</v>
      </c>
      <c r="Y172" s="85">
        <f>'[2]Lack of Coping Capacity'!G171</f>
        <v>6.4</v>
      </c>
      <c r="Z172" s="79">
        <f>'[2]Lack of Coping Capacity'!H171</f>
        <v>5</v>
      </c>
      <c r="AA172" s="85">
        <f>'[2]Lack of Coping Capacity'!M171</f>
        <v>6.4</v>
      </c>
      <c r="AB172" s="85">
        <f>'[2]Lack of Coping Capacity'!R171</f>
        <v>9.1999999999999993</v>
      </c>
      <c r="AC172" s="85">
        <f>'[2]Lack of Coping Capacity'!W171</f>
        <v>6</v>
      </c>
      <c r="AD172" s="79">
        <f>'[2]Lack of Coping Capacity'!X171</f>
        <v>7.2</v>
      </c>
      <c r="AE172" s="80">
        <f t="shared" si="14"/>
        <v>6.2</v>
      </c>
      <c r="AF172" s="86">
        <f t="shared" si="17"/>
        <v>5.6</v>
      </c>
      <c r="AG172" s="106" t="str">
        <f t="shared" si="16"/>
        <v>High</v>
      </c>
    </row>
    <row r="173" spans="1:33" x14ac:dyDescent="0.25">
      <c r="A173" s="76" t="str">
        <f>'[2]Indicator Data'!B175</f>
        <v>THA</v>
      </c>
      <c r="B173" s="87">
        <f>'[2]Hazard &amp; Exposure'!AO172</f>
        <v>3.4</v>
      </c>
      <c r="C173" s="78">
        <f>'[2]Hazard &amp; Exposure'!AP172</f>
        <v>8.8000000000000007</v>
      </c>
      <c r="D173" s="78">
        <f>'[2]Hazard &amp; Exposure'!AQ172</f>
        <v>7.2</v>
      </c>
      <c r="E173" s="78">
        <f>'[2]Hazard &amp; Exposure'!AR172</f>
        <v>4.9000000000000004</v>
      </c>
      <c r="F173" s="78">
        <f>'[2]Hazard &amp; Exposure'!AU172</f>
        <v>5.6</v>
      </c>
      <c r="G173" s="79">
        <f>'[2]Hazard &amp; Exposure'!AV172</f>
        <v>6.4</v>
      </c>
      <c r="H173" s="78">
        <f>'[2]Hazard &amp; Exposure'!AY172</f>
        <v>7</v>
      </c>
      <c r="I173" s="78">
        <f>'[2]Hazard &amp; Exposure'!BB172</f>
        <v>0</v>
      </c>
      <c r="J173" s="79">
        <f>'[2]Hazard &amp; Exposure'!BC172</f>
        <v>4.9000000000000004</v>
      </c>
      <c r="K173" s="80">
        <f t="shared" si="12"/>
        <v>5.7</v>
      </c>
      <c r="L173" s="81">
        <f>[2]Vulnerability!E172</f>
        <v>2.4</v>
      </c>
      <c r="M173" s="82">
        <f>[2]Vulnerability!H172</f>
        <v>4.4000000000000004</v>
      </c>
      <c r="N173" s="82">
        <f>[2]Vulnerability!M172</f>
        <v>0.1</v>
      </c>
      <c r="O173" s="79">
        <f>[2]Vulnerability!N172</f>
        <v>2.2999999999999998</v>
      </c>
      <c r="P173" s="82">
        <f>[2]Vulnerability!S172</f>
        <v>5.5</v>
      </c>
      <c r="Q173" s="83">
        <f>[2]Vulnerability!W172</f>
        <v>1.7</v>
      </c>
      <c r="R173" s="83">
        <f>[2]Vulnerability!Z172</f>
        <v>1.1000000000000001</v>
      </c>
      <c r="S173" s="83">
        <f>[2]Vulnerability!AC172</f>
        <v>4.0999999999999996</v>
      </c>
      <c r="T173" s="83">
        <f>[2]Vulnerability!AI172</f>
        <v>3.3</v>
      </c>
      <c r="U173" s="82">
        <f>[2]Vulnerability!AJ172</f>
        <v>2.6</v>
      </c>
      <c r="V173" s="79">
        <f>[2]Vulnerability!AK172</f>
        <v>4.2</v>
      </c>
      <c r="W173" s="80">
        <f t="shared" si="13"/>
        <v>3.3</v>
      </c>
      <c r="X173" s="88">
        <f>'[2]Lack of Coping Capacity'!D172</f>
        <v>4.7</v>
      </c>
      <c r="Y173" s="85">
        <f>'[2]Lack of Coping Capacity'!G172</f>
        <v>5.3</v>
      </c>
      <c r="Z173" s="79">
        <f>'[2]Lack of Coping Capacity'!H172</f>
        <v>5</v>
      </c>
      <c r="AA173" s="85">
        <f>'[2]Lack of Coping Capacity'!M172</f>
        <v>2</v>
      </c>
      <c r="AB173" s="85">
        <f>'[2]Lack of Coping Capacity'!R172</f>
        <v>2.2999999999999998</v>
      </c>
      <c r="AC173" s="85">
        <f>'[2]Lack of Coping Capacity'!W172</f>
        <v>4.3</v>
      </c>
      <c r="AD173" s="79">
        <f>'[2]Lack of Coping Capacity'!X172</f>
        <v>2.9</v>
      </c>
      <c r="AE173" s="80">
        <f t="shared" si="14"/>
        <v>4</v>
      </c>
      <c r="AF173" s="86">
        <f t="shared" si="17"/>
        <v>4.2</v>
      </c>
      <c r="AG173" s="106" t="str">
        <f t="shared" si="16"/>
        <v>Medium</v>
      </c>
    </row>
    <row r="174" spans="1:33" x14ac:dyDescent="0.25">
      <c r="A174" s="76" t="str">
        <f>'[2]Indicator Data'!B176</f>
        <v>TLS</v>
      </c>
      <c r="B174" s="87">
        <f>'[2]Hazard &amp; Exposure'!AO173</f>
        <v>5.8</v>
      </c>
      <c r="C174" s="78">
        <f>'[2]Hazard &amp; Exposure'!AP173</f>
        <v>1.7</v>
      </c>
      <c r="D174" s="78">
        <f>'[2]Hazard &amp; Exposure'!AQ173</f>
        <v>6</v>
      </c>
      <c r="E174" s="78">
        <f>'[2]Hazard &amp; Exposure'!AR173</f>
        <v>3.7</v>
      </c>
      <c r="F174" s="78">
        <f>'[2]Hazard &amp; Exposure'!AU173</f>
        <v>1.6</v>
      </c>
      <c r="G174" s="79">
        <f>'[2]Hazard &amp; Exposure'!AV173</f>
        <v>4</v>
      </c>
      <c r="H174" s="78">
        <f>'[2]Hazard &amp; Exposure'!AY173</f>
        <v>3</v>
      </c>
      <c r="I174" s="78">
        <f>'[2]Hazard &amp; Exposure'!BB173</f>
        <v>0</v>
      </c>
      <c r="J174" s="79">
        <f>'[2]Hazard &amp; Exposure'!BC173</f>
        <v>2.1</v>
      </c>
      <c r="K174" s="80">
        <f t="shared" si="12"/>
        <v>3.1</v>
      </c>
      <c r="L174" s="81">
        <f>[2]Vulnerability!E173</f>
        <v>7.2</v>
      </c>
      <c r="M174" s="82">
        <f>[2]Vulnerability!H173</f>
        <v>1.6</v>
      </c>
      <c r="N174" s="82">
        <f>[2]Vulnerability!M173</f>
        <v>5.6</v>
      </c>
      <c r="O174" s="79">
        <f>[2]Vulnerability!N173</f>
        <v>5.4</v>
      </c>
      <c r="P174" s="82">
        <f>[2]Vulnerability!S173</f>
        <v>0</v>
      </c>
      <c r="Q174" s="83">
        <f>[2]Vulnerability!W173</f>
        <v>5.2</v>
      </c>
      <c r="R174" s="83">
        <f>[2]Vulnerability!Z173</f>
        <v>6.9</v>
      </c>
      <c r="S174" s="83">
        <f>[2]Vulnerability!AC173</f>
        <v>2.2999999999999998</v>
      </c>
      <c r="T174" s="83">
        <f>[2]Vulnerability!AI173</f>
        <v>6.9</v>
      </c>
      <c r="U174" s="82">
        <f>[2]Vulnerability!AJ173</f>
        <v>5.6</v>
      </c>
      <c r="V174" s="79">
        <f>[2]Vulnerability!AK173</f>
        <v>3.3</v>
      </c>
      <c r="W174" s="80">
        <f t="shared" si="13"/>
        <v>4.4000000000000004</v>
      </c>
      <c r="X174" s="88">
        <f>'[2]Lack of Coping Capacity'!D173</f>
        <v>6.3</v>
      </c>
      <c r="Y174" s="85">
        <f>'[2]Lack of Coping Capacity'!G173</f>
        <v>6.8</v>
      </c>
      <c r="Z174" s="79">
        <f>'[2]Lack of Coping Capacity'!H173</f>
        <v>6.6</v>
      </c>
      <c r="AA174" s="85">
        <f>'[2]Lack of Coping Capacity'!M173</f>
        <v>5.4</v>
      </c>
      <c r="AB174" s="85">
        <f>'[2]Lack of Coping Capacity'!R173</f>
        <v>6.8</v>
      </c>
      <c r="AC174" s="85">
        <f>'[2]Lack of Coping Capacity'!W173</f>
        <v>7.3</v>
      </c>
      <c r="AD174" s="79">
        <f>'[2]Lack of Coping Capacity'!X173</f>
        <v>6.5</v>
      </c>
      <c r="AE174" s="80">
        <f t="shared" si="14"/>
        <v>6.6</v>
      </c>
      <c r="AF174" s="86">
        <f t="shared" si="17"/>
        <v>4.5</v>
      </c>
      <c r="AG174" s="106" t="str">
        <f t="shared" si="16"/>
        <v>Medium</v>
      </c>
    </row>
    <row r="175" spans="1:33" x14ac:dyDescent="0.25">
      <c r="A175" s="76" t="str">
        <f>'[2]Indicator Data'!B177</f>
        <v>TGO</v>
      </c>
      <c r="B175" s="87">
        <f>'[2]Hazard &amp; Exposure'!AO174</f>
        <v>0.1</v>
      </c>
      <c r="C175" s="78">
        <f>'[2]Hazard &amp; Exposure'!AP174</f>
        <v>4.3</v>
      </c>
      <c r="D175" s="78">
        <f>'[2]Hazard &amp; Exposure'!AQ174</f>
        <v>0</v>
      </c>
      <c r="E175" s="78">
        <f>'[2]Hazard &amp; Exposure'!AR174</f>
        <v>0</v>
      </c>
      <c r="F175" s="78">
        <f>'[2]Hazard &amp; Exposure'!AU174</f>
        <v>2.6</v>
      </c>
      <c r="G175" s="79">
        <f>'[2]Hazard &amp; Exposure'!AV174</f>
        <v>1.6</v>
      </c>
      <c r="H175" s="78">
        <f>'[2]Hazard &amp; Exposure'!AY174</f>
        <v>3</v>
      </c>
      <c r="I175" s="78">
        <f>'[2]Hazard &amp; Exposure'!BB174</f>
        <v>0</v>
      </c>
      <c r="J175" s="79">
        <f>'[2]Hazard &amp; Exposure'!BC174</f>
        <v>2.1</v>
      </c>
      <c r="K175" s="80">
        <f t="shared" si="12"/>
        <v>1.9</v>
      </c>
      <c r="L175" s="81">
        <f>[2]Vulnerability!E174</f>
        <v>8</v>
      </c>
      <c r="M175" s="82">
        <f>[2]Vulnerability!H174</f>
        <v>6.5</v>
      </c>
      <c r="N175" s="82">
        <f>[2]Vulnerability!M174</f>
        <v>2.6</v>
      </c>
      <c r="O175" s="79">
        <f>[2]Vulnerability!N174</f>
        <v>6.3</v>
      </c>
      <c r="P175" s="82">
        <f>[2]Vulnerability!S174</f>
        <v>3.6</v>
      </c>
      <c r="Q175" s="83">
        <f>[2]Vulnerability!W174</f>
        <v>3.9</v>
      </c>
      <c r="R175" s="83">
        <f>[2]Vulnerability!Z174</f>
        <v>4.5999999999999996</v>
      </c>
      <c r="S175" s="83">
        <f>[2]Vulnerability!AC174</f>
        <v>0</v>
      </c>
      <c r="T175" s="83">
        <f>[2]Vulnerability!AI174</f>
        <v>4.3</v>
      </c>
      <c r="U175" s="82">
        <f>[2]Vulnerability!AJ174</f>
        <v>3.4</v>
      </c>
      <c r="V175" s="79">
        <f>[2]Vulnerability!AK174</f>
        <v>3.5</v>
      </c>
      <c r="W175" s="80">
        <f t="shared" si="13"/>
        <v>5.0999999999999996</v>
      </c>
      <c r="X175" s="88">
        <f>'[2]Lack of Coping Capacity'!D174</f>
        <v>9.1999999999999993</v>
      </c>
      <c r="Y175" s="85">
        <f>'[2]Lack of Coping Capacity'!G174</f>
        <v>7.2</v>
      </c>
      <c r="Z175" s="79">
        <f>'[2]Lack of Coping Capacity'!H174</f>
        <v>8.1999999999999993</v>
      </c>
      <c r="AA175" s="85">
        <f>'[2]Lack of Coping Capacity'!M174</f>
        <v>6.7</v>
      </c>
      <c r="AB175" s="85">
        <f>'[2]Lack of Coping Capacity'!R174</f>
        <v>8.3000000000000007</v>
      </c>
      <c r="AC175" s="85">
        <f>'[2]Lack of Coping Capacity'!W174</f>
        <v>6.5</v>
      </c>
      <c r="AD175" s="79">
        <f>'[2]Lack of Coping Capacity'!X174</f>
        <v>7.2</v>
      </c>
      <c r="AE175" s="80">
        <f t="shared" si="14"/>
        <v>7.7</v>
      </c>
      <c r="AF175" s="86">
        <f t="shared" si="17"/>
        <v>4.2</v>
      </c>
      <c r="AG175" s="106" t="str">
        <f t="shared" si="16"/>
        <v>Medium</v>
      </c>
    </row>
    <row r="176" spans="1:33" x14ac:dyDescent="0.25">
      <c r="A176" s="76" t="str">
        <f>'[2]Indicator Data'!B178</f>
        <v>TON</v>
      </c>
      <c r="B176" s="87">
        <f>'[2]Hazard &amp; Exposure'!AO175</f>
        <v>0.1</v>
      </c>
      <c r="C176" s="78">
        <f>'[2]Hazard &amp; Exposure'!AP175</f>
        <v>0.1</v>
      </c>
      <c r="D176" s="78">
        <f>'[2]Hazard &amp; Exposure'!AQ175</f>
        <v>8</v>
      </c>
      <c r="E176" s="78">
        <f>'[2]Hazard &amp; Exposure'!AR175</f>
        <v>6.2</v>
      </c>
      <c r="F176" s="78">
        <f>'[2]Hazard &amp; Exposure'!AU175</f>
        <v>0.5</v>
      </c>
      <c r="G176" s="79">
        <f>'[2]Hazard &amp; Exposure'!AV175</f>
        <v>3.9</v>
      </c>
      <c r="H176" s="78">
        <f>'[2]Hazard &amp; Exposure'!AY175</f>
        <v>0</v>
      </c>
      <c r="I176" s="78">
        <f>'[2]Hazard &amp; Exposure'!BB175</f>
        <v>0</v>
      </c>
      <c r="J176" s="79">
        <f>'[2]Hazard &amp; Exposure'!BC175</f>
        <v>0</v>
      </c>
      <c r="K176" s="80">
        <f t="shared" si="12"/>
        <v>2.2000000000000002</v>
      </c>
      <c r="L176" s="81">
        <f>[2]Vulnerability!E175</f>
        <v>3.4</v>
      </c>
      <c r="M176" s="82">
        <f>[2]Vulnerability!H175</f>
        <v>4.4000000000000004</v>
      </c>
      <c r="N176" s="82">
        <f>[2]Vulnerability!M175</f>
        <v>10</v>
      </c>
      <c r="O176" s="79">
        <f>[2]Vulnerability!N175</f>
        <v>5.3</v>
      </c>
      <c r="P176" s="82">
        <f>[2]Vulnerability!S175</f>
        <v>0</v>
      </c>
      <c r="Q176" s="83">
        <f>[2]Vulnerability!W175</f>
        <v>0.2</v>
      </c>
      <c r="R176" s="83">
        <f>[2]Vulnerability!Z175</f>
        <v>0.8</v>
      </c>
      <c r="S176" s="83">
        <f>[2]Vulnerability!AC175</f>
        <v>10</v>
      </c>
      <c r="T176" s="83">
        <f>[2]Vulnerability!AI175</f>
        <v>4.4000000000000004</v>
      </c>
      <c r="U176" s="82">
        <f>[2]Vulnerability!AJ175</f>
        <v>5.7</v>
      </c>
      <c r="V176" s="79">
        <f>[2]Vulnerability!AK175</f>
        <v>3.4</v>
      </c>
      <c r="W176" s="80">
        <f t="shared" si="13"/>
        <v>4.4000000000000004</v>
      </c>
      <c r="X176" s="88">
        <f>'[2]Lack of Coping Capacity'!D175</f>
        <v>5.8</v>
      </c>
      <c r="Y176" s="85">
        <f>'[2]Lack of Coping Capacity'!G175</f>
        <v>5.4</v>
      </c>
      <c r="Z176" s="79">
        <f>'[2]Lack of Coping Capacity'!H175</f>
        <v>5.6</v>
      </c>
      <c r="AA176" s="85">
        <f>'[2]Lack of Coping Capacity'!M175</f>
        <v>3.2</v>
      </c>
      <c r="AB176" s="85">
        <f>'[2]Lack of Coping Capacity'!R175</f>
        <v>0.4</v>
      </c>
      <c r="AC176" s="85">
        <f>'[2]Lack of Coping Capacity'!W175</f>
        <v>5.7</v>
      </c>
      <c r="AD176" s="79">
        <f>'[2]Lack of Coping Capacity'!X175</f>
        <v>3.1</v>
      </c>
      <c r="AE176" s="80">
        <f t="shared" si="14"/>
        <v>4.5</v>
      </c>
      <c r="AF176" s="86">
        <f t="shared" si="17"/>
        <v>3.5</v>
      </c>
      <c r="AG176" s="106" t="str">
        <f t="shared" si="16"/>
        <v>Medium</v>
      </c>
    </row>
    <row r="177" spans="1:33" x14ac:dyDescent="0.25">
      <c r="A177" s="76" t="str">
        <f>'[2]Indicator Data'!B179</f>
        <v>TTO</v>
      </c>
      <c r="B177" s="87">
        <f>'[2]Hazard &amp; Exposure'!AO176</f>
        <v>4</v>
      </c>
      <c r="C177" s="78">
        <f>'[2]Hazard &amp; Exposure'!AP176</f>
        <v>0.3</v>
      </c>
      <c r="D177" s="78">
        <f>'[2]Hazard &amp; Exposure'!AQ176</f>
        <v>0</v>
      </c>
      <c r="E177" s="78">
        <f>'[2]Hazard &amp; Exposure'!AR176</f>
        <v>2.4</v>
      </c>
      <c r="F177" s="78">
        <f>'[2]Hazard &amp; Exposure'!AU176</f>
        <v>2.2999999999999998</v>
      </c>
      <c r="G177" s="79">
        <f>'[2]Hazard &amp; Exposure'!AV176</f>
        <v>1.9</v>
      </c>
      <c r="H177" s="78">
        <f>'[2]Hazard &amp; Exposure'!AY176</f>
        <v>1.1000000000000001</v>
      </c>
      <c r="I177" s="78">
        <f>'[2]Hazard &amp; Exposure'!BB176</f>
        <v>0</v>
      </c>
      <c r="J177" s="79">
        <f>'[2]Hazard &amp; Exposure'!BC176</f>
        <v>0.8</v>
      </c>
      <c r="K177" s="80">
        <f t="shared" si="12"/>
        <v>1.4</v>
      </c>
      <c r="L177" s="81">
        <f>[2]Vulnerability!E176</f>
        <v>2.6</v>
      </c>
      <c r="M177" s="82">
        <f>[2]Vulnerability!H176</f>
        <v>3.9</v>
      </c>
      <c r="N177" s="82">
        <f>[2]Vulnerability!M176</f>
        <v>0</v>
      </c>
      <c r="O177" s="79">
        <f>[2]Vulnerability!N176</f>
        <v>2.2999999999999998</v>
      </c>
      <c r="P177" s="82">
        <f>[2]Vulnerability!S176</f>
        <v>1.1000000000000001</v>
      </c>
      <c r="Q177" s="83">
        <f>[2]Vulnerability!W176</f>
        <v>1.4</v>
      </c>
      <c r="R177" s="83">
        <f>[2]Vulnerability!Z176</f>
        <v>2</v>
      </c>
      <c r="S177" s="83">
        <f>[2]Vulnerability!AC176</f>
        <v>10</v>
      </c>
      <c r="T177" s="83">
        <f>[2]Vulnerability!AI176</f>
        <v>2.4</v>
      </c>
      <c r="U177" s="82">
        <f>[2]Vulnerability!AJ176</f>
        <v>5.7</v>
      </c>
      <c r="V177" s="79">
        <f>[2]Vulnerability!AK176</f>
        <v>3.8</v>
      </c>
      <c r="W177" s="80">
        <f t="shared" si="13"/>
        <v>3.1</v>
      </c>
      <c r="X177" s="88">
        <f>'[2]Lack of Coping Capacity'!D176</f>
        <v>4.4000000000000004</v>
      </c>
      <c r="Y177" s="85">
        <f>'[2]Lack of Coping Capacity'!G176</f>
        <v>5.2</v>
      </c>
      <c r="Z177" s="79">
        <f>'[2]Lack of Coping Capacity'!H176</f>
        <v>4.8</v>
      </c>
      <c r="AA177" s="85">
        <f>'[2]Lack of Coping Capacity'!M176</f>
        <v>1.2</v>
      </c>
      <c r="AB177" s="85">
        <f>'[2]Lack of Coping Capacity'!R176</f>
        <v>0.6</v>
      </c>
      <c r="AC177" s="85">
        <f>'[2]Lack of Coping Capacity'!W176</f>
        <v>3</v>
      </c>
      <c r="AD177" s="79">
        <f>'[2]Lack of Coping Capacity'!X176</f>
        <v>1.6</v>
      </c>
      <c r="AE177" s="80">
        <f t="shared" si="14"/>
        <v>3.4</v>
      </c>
      <c r="AF177" s="86">
        <f t="shared" si="17"/>
        <v>2.5</v>
      </c>
      <c r="AG177" s="106" t="str">
        <f t="shared" si="16"/>
        <v>Low</v>
      </c>
    </row>
    <row r="178" spans="1:33" x14ac:dyDescent="0.25">
      <c r="A178" s="76" t="str">
        <f>'[2]Indicator Data'!B180</f>
        <v>TUN</v>
      </c>
      <c r="B178" s="87">
        <f>'[2]Hazard &amp; Exposure'!AO177</f>
        <v>4.0999999999999996</v>
      </c>
      <c r="C178" s="78">
        <f>'[2]Hazard &amp; Exposure'!AP177</f>
        <v>3.8</v>
      </c>
      <c r="D178" s="78">
        <f>'[2]Hazard &amp; Exposure'!AQ177</f>
        <v>7.5</v>
      </c>
      <c r="E178" s="78">
        <f>'[2]Hazard &amp; Exposure'!AR177</f>
        <v>0</v>
      </c>
      <c r="F178" s="78">
        <f>'[2]Hazard &amp; Exposure'!AU177</f>
        <v>5.3</v>
      </c>
      <c r="G178" s="79">
        <f>'[2]Hazard &amp; Exposure'!AV177</f>
        <v>4.5999999999999996</v>
      </c>
      <c r="H178" s="78">
        <f>'[2]Hazard &amp; Exposure'!AY177</f>
        <v>3.8</v>
      </c>
      <c r="I178" s="78">
        <f>'[2]Hazard &amp; Exposure'!BB177</f>
        <v>0</v>
      </c>
      <c r="J178" s="79">
        <f>'[2]Hazard &amp; Exposure'!BC177</f>
        <v>2.7</v>
      </c>
      <c r="K178" s="80">
        <f t="shared" si="12"/>
        <v>3.7</v>
      </c>
      <c r="L178" s="81">
        <f>[2]Vulnerability!E177</f>
        <v>3.1</v>
      </c>
      <c r="M178" s="82">
        <f>[2]Vulnerability!H177</f>
        <v>3.4</v>
      </c>
      <c r="N178" s="82">
        <f>[2]Vulnerability!M177</f>
        <v>1.3</v>
      </c>
      <c r="O178" s="79">
        <f>[2]Vulnerability!N177</f>
        <v>2.7</v>
      </c>
      <c r="P178" s="82">
        <f>[2]Vulnerability!S177</f>
        <v>0.9</v>
      </c>
      <c r="Q178" s="83">
        <f>[2]Vulnerability!W177</f>
        <v>0.4</v>
      </c>
      <c r="R178" s="83">
        <f>[2]Vulnerability!Z177</f>
        <v>0.8</v>
      </c>
      <c r="S178" s="83">
        <f>[2]Vulnerability!AC177</f>
        <v>0.3</v>
      </c>
      <c r="T178" s="83">
        <f>[2]Vulnerability!AI177</f>
        <v>1.4</v>
      </c>
      <c r="U178" s="82">
        <f>[2]Vulnerability!AJ177</f>
        <v>0.7</v>
      </c>
      <c r="V178" s="79">
        <f>[2]Vulnerability!AK177</f>
        <v>0.8</v>
      </c>
      <c r="W178" s="80">
        <f t="shared" si="13"/>
        <v>1.8</v>
      </c>
      <c r="X178" s="88">
        <f>'[2]Lack of Coping Capacity'!D177</f>
        <v>6.4</v>
      </c>
      <c r="Y178" s="85">
        <f>'[2]Lack of Coping Capacity'!G177</f>
        <v>5.4</v>
      </c>
      <c r="Z178" s="79">
        <f>'[2]Lack of Coping Capacity'!H177</f>
        <v>5.9</v>
      </c>
      <c r="AA178" s="85">
        <f>'[2]Lack of Coping Capacity'!M177</f>
        <v>3.2</v>
      </c>
      <c r="AB178" s="85">
        <f>'[2]Lack of Coping Capacity'!R177</f>
        <v>2.6</v>
      </c>
      <c r="AC178" s="85">
        <f>'[2]Lack of Coping Capacity'!W177</f>
        <v>3.9</v>
      </c>
      <c r="AD178" s="79">
        <f>'[2]Lack of Coping Capacity'!X177</f>
        <v>3.2</v>
      </c>
      <c r="AE178" s="80">
        <f t="shared" si="14"/>
        <v>4.7</v>
      </c>
      <c r="AF178" s="86">
        <f t="shared" si="17"/>
        <v>3.2</v>
      </c>
      <c r="AG178" s="106" t="str">
        <f t="shared" si="16"/>
        <v>Low</v>
      </c>
    </row>
    <row r="179" spans="1:33" x14ac:dyDescent="0.25">
      <c r="A179" s="76" t="str">
        <f>'[2]Indicator Data'!B181</f>
        <v>TUR</v>
      </c>
      <c r="B179" s="87">
        <f>'[2]Hazard &amp; Exposure'!AO178</f>
        <v>9.3000000000000007</v>
      </c>
      <c r="C179" s="78">
        <f>'[2]Hazard &amp; Exposure'!AP178</f>
        <v>5.7</v>
      </c>
      <c r="D179" s="78">
        <f>'[2]Hazard &amp; Exposure'!AQ178</f>
        <v>7</v>
      </c>
      <c r="E179" s="78">
        <f>'[2]Hazard &amp; Exposure'!AR178</f>
        <v>0</v>
      </c>
      <c r="F179" s="78">
        <f>'[2]Hazard &amp; Exposure'!AU178</f>
        <v>2.6</v>
      </c>
      <c r="G179" s="79">
        <f>'[2]Hazard &amp; Exposure'!AV178</f>
        <v>5.9</v>
      </c>
      <c r="H179" s="78">
        <f>'[2]Hazard &amp; Exposure'!AY178</f>
        <v>9.6</v>
      </c>
      <c r="I179" s="78">
        <f>'[2]Hazard &amp; Exposure'!BB178</f>
        <v>9</v>
      </c>
      <c r="J179" s="79">
        <f>'[2]Hazard &amp; Exposure'!BC178</f>
        <v>9</v>
      </c>
      <c r="K179" s="80">
        <f t="shared" si="12"/>
        <v>7.8</v>
      </c>
      <c r="L179" s="81">
        <f>[2]Vulnerability!E178</f>
        <v>2.4</v>
      </c>
      <c r="M179" s="82">
        <f>[2]Vulnerability!H178</f>
        <v>4.2</v>
      </c>
      <c r="N179" s="82">
        <f>[2]Vulnerability!M178</f>
        <v>0.6</v>
      </c>
      <c r="O179" s="79">
        <f>[2]Vulnerability!N178</f>
        <v>2.4</v>
      </c>
      <c r="P179" s="82">
        <f>[2]Vulnerability!S178</f>
        <v>9.4</v>
      </c>
      <c r="Q179" s="83">
        <f>[2]Vulnerability!W178</f>
        <v>0.2</v>
      </c>
      <c r="R179" s="83">
        <f>[2]Vulnerability!Z178</f>
        <v>0.7</v>
      </c>
      <c r="S179" s="83">
        <f>[2]Vulnerability!AC178</f>
        <v>0</v>
      </c>
      <c r="T179" s="83">
        <f>[2]Vulnerability!AI178</f>
        <v>1.3</v>
      </c>
      <c r="U179" s="82">
        <f>[2]Vulnerability!AJ178</f>
        <v>0.6</v>
      </c>
      <c r="V179" s="79">
        <f>[2]Vulnerability!AK178</f>
        <v>6.9</v>
      </c>
      <c r="W179" s="80">
        <f t="shared" si="13"/>
        <v>5.0999999999999996</v>
      </c>
      <c r="X179" s="88">
        <f>'[2]Lack of Coping Capacity'!D178</f>
        <v>2.1</v>
      </c>
      <c r="Y179" s="85">
        <f>'[2]Lack of Coping Capacity'!G178</f>
        <v>5.4</v>
      </c>
      <c r="Z179" s="79">
        <f>'[2]Lack of Coping Capacity'!H178</f>
        <v>3.8</v>
      </c>
      <c r="AA179" s="85">
        <f>'[2]Lack of Coping Capacity'!M178</f>
        <v>2.6</v>
      </c>
      <c r="AB179" s="85">
        <f>'[2]Lack of Coping Capacity'!R178</f>
        <v>1.8</v>
      </c>
      <c r="AC179" s="85">
        <f>'[2]Lack of Coping Capacity'!W178</f>
        <v>3.4</v>
      </c>
      <c r="AD179" s="79">
        <f>'[2]Lack of Coping Capacity'!X178</f>
        <v>2.6</v>
      </c>
      <c r="AE179" s="80">
        <f t="shared" si="14"/>
        <v>3.2</v>
      </c>
      <c r="AF179" s="86">
        <f t="shared" si="17"/>
        <v>5</v>
      </c>
      <c r="AG179" s="106" t="str">
        <f t="shared" si="16"/>
        <v>High</v>
      </c>
    </row>
    <row r="180" spans="1:33" x14ac:dyDescent="0.25">
      <c r="A180" s="76" t="str">
        <f>'[2]Indicator Data'!B182</f>
        <v>TKM</v>
      </c>
      <c r="B180" s="87">
        <f>'[2]Hazard &amp; Exposure'!AO179</f>
        <v>8.6</v>
      </c>
      <c r="C180" s="78">
        <f>'[2]Hazard &amp; Exposure'!AP179</f>
        <v>6.4</v>
      </c>
      <c r="D180" s="78">
        <f>'[2]Hazard &amp; Exposure'!AQ179</f>
        <v>0</v>
      </c>
      <c r="E180" s="78">
        <f>'[2]Hazard &amp; Exposure'!AR179</f>
        <v>0</v>
      </c>
      <c r="F180" s="78">
        <f>'[2]Hazard &amp; Exposure'!AU179</f>
        <v>4.5999999999999996</v>
      </c>
      <c r="G180" s="79">
        <f>'[2]Hazard &amp; Exposure'!AV179</f>
        <v>4.9000000000000004</v>
      </c>
      <c r="H180" s="78">
        <f>'[2]Hazard &amp; Exposure'!AY179</f>
        <v>1.2</v>
      </c>
      <c r="I180" s="78">
        <f>'[2]Hazard &amp; Exposure'!BB179</f>
        <v>0</v>
      </c>
      <c r="J180" s="79">
        <f>'[2]Hazard &amp; Exposure'!BC179</f>
        <v>0.8</v>
      </c>
      <c r="K180" s="80">
        <f t="shared" si="12"/>
        <v>3.1</v>
      </c>
      <c r="L180" s="81">
        <f>[2]Vulnerability!E179</f>
        <v>2.2999999999999998</v>
      </c>
      <c r="M180" s="82" t="str">
        <f>[2]Vulnerability!H179</f>
        <v>x</v>
      </c>
      <c r="N180" s="82">
        <f>[2]Vulnerability!M179</f>
        <v>0.1</v>
      </c>
      <c r="O180" s="79">
        <f>[2]Vulnerability!N179</f>
        <v>1.6</v>
      </c>
      <c r="P180" s="82">
        <f>[2]Vulnerability!S179</f>
        <v>0</v>
      </c>
      <c r="Q180" s="83">
        <f>[2]Vulnerability!W179</f>
        <v>0.8</v>
      </c>
      <c r="R180" s="83">
        <f>[2]Vulnerability!Z179</f>
        <v>3.6</v>
      </c>
      <c r="S180" s="83">
        <f>[2]Vulnerability!AC179</f>
        <v>0</v>
      </c>
      <c r="T180" s="83">
        <f>[2]Vulnerability!AI179</f>
        <v>2.1</v>
      </c>
      <c r="U180" s="82">
        <f>[2]Vulnerability!AJ179</f>
        <v>1.7</v>
      </c>
      <c r="V180" s="79">
        <f>[2]Vulnerability!AK179</f>
        <v>0.9</v>
      </c>
      <c r="W180" s="80">
        <f t="shared" si="13"/>
        <v>1.3</v>
      </c>
      <c r="X180" s="88" t="str">
        <f>'[2]Lack of Coping Capacity'!D179</f>
        <v>x</v>
      </c>
      <c r="Y180" s="85">
        <f>'[2]Lack of Coping Capacity'!G179</f>
        <v>7.7</v>
      </c>
      <c r="Z180" s="79">
        <f>'[2]Lack of Coping Capacity'!H179</f>
        <v>7.7</v>
      </c>
      <c r="AA180" s="85">
        <f>'[2]Lack of Coping Capacity'!M179</f>
        <v>2.6</v>
      </c>
      <c r="AB180" s="85">
        <f>'[2]Lack of Coping Capacity'!R179</f>
        <v>7.2</v>
      </c>
      <c r="AC180" s="85">
        <f>'[2]Lack of Coping Capacity'!W179</f>
        <v>2.8</v>
      </c>
      <c r="AD180" s="79">
        <f>'[2]Lack of Coping Capacity'!X179</f>
        <v>4.2</v>
      </c>
      <c r="AE180" s="80">
        <f t="shared" si="14"/>
        <v>6.3</v>
      </c>
      <c r="AF180" s="86">
        <f t="shared" si="17"/>
        <v>2.9</v>
      </c>
      <c r="AG180" s="106" t="str">
        <f t="shared" si="16"/>
        <v>Low</v>
      </c>
    </row>
    <row r="181" spans="1:33" x14ac:dyDescent="0.25">
      <c r="A181" s="76" t="str">
        <f>'[2]Indicator Data'!B183</f>
        <v>TUV</v>
      </c>
      <c r="B181" s="87">
        <f>'[2]Hazard &amp; Exposure'!AO180</f>
        <v>0.1</v>
      </c>
      <c r="C181" s="78">
        <f>'[2]Hazard &amp; Exposure'!AP180</f>
        <v>0.1</v>
      </c>
      <c r="D181" s="78">
        <f>'[2]Hazard &amp; Exposure'!AQ180</f>
        <v>8.3000000000000007</v>
      </c>
      <c r="E181" s="78">
        <f>'[2]Hazard &amp; Exposure'!AR180</f>
        <v>0.1</v>
      </c>
      <c r="F181" s="78">
        <f>'[2]Hazard &amp; Exposure'!AU180</f>
        <v>0.5</v>
      </c>
      <c r="G181" s="79">
        <f>'[2]Hazard &amp; Exposure'!AV180</f>
        <v>2.8</v>
      </c>
      <c r="H181" s="78">
        <f>'[2]Hazard &amp; Exposure'!AY180</f>
        <v>0</v>
      </c>
      <c r="I181" s="78">
        <f>'[2]Hazard &amp; Exposure'!BB180</f>
        <v>0</v>
      </c>
      <c r="J181" s="79">
        <f>'[2]Hazard &amp; Exposure'!BC180</f>
        <v>0</v>
      </c>
      <c r="K181" s="80">
        <f t="shared" si="12"/>
        <v>1.5</v>
      </c>
      <c r="L181" s="81">
        <f>[2]Vulnerability!E180</f>
        <v>5.9</v>
      </c>
      <c r="M181" s="82" t="str">
        <f>[2]Vulnerability!H180</f>
        <v>x</v>
      </c>
      <c r="N181" s="82">
        <f>[2]Vulnerability!M180</f>
        <v>10</v>
      </c>
      <c r="O181" s="79">
        <f>[2]Vulnerability!N180</f>
        <v>7.3</v>
      </c>
      <c r="P181" s="82">
        <f>[2]Vulnerability!S180</f>
        <v>0</v>
      </c>
      <c r="Q181" s="83">
        <f>[2]Vulnerability!W180</f>
        <v>4.3</v>
      </c>
      <c r="R181" s="83">
        <f>[2]Vulnerability!Z180</f>
        <v>1.2</v>
      </c>
      <c r="S181" s="83">
        <f>[2]Vulnerability!AC180</f>
        <v>0</v>
      </c>
      <c r="T181" s="83">
        <f>[2]Vulnerability!AI180</f>
        <v>4.4000000000000004</v>
      </c>
      <c r="U181" s="82">
        <f>[2]Vulnerability!AJ180</f>
        <v>2.7</v>
      </c>
      <c r="V181" s="79">
        <f>[2]Vulnerability!AK180</f>
        <v>1.4</v>
      </c>
      <c r="W181" s="80">
        <f t="shared" si="13"/>
        <v>5</v>
      </c>
      <c r="X181" s="88" t="str">
        <f>'[2]Lack of Coping Capacity'!D180</f>
        <v>x</v>
      </c>
      <c r="Y181" s="85">
        <f>'[2]Lack of Coping Capacity'!G180</f>
        <v>6.5</v>
      </c>
      <c r="Z181" s="79">
        <f>'[2]Lack of Coping Capacity'!H180</f>
        <v>6.5</v>
      </c>
      <c r="AA181" s="85">
        <f>'[2]Lack of Coping Capacity'!M180</f>
        <v>3.9</v>
      </c>
      <c r="AB181" s="85">
        <f>'[2]Lack of Coping Capacity'!R180</f>
        <v>0.8</v>
      </c>
      <c r="AC181" s="85">
        <f>'[2]Lack of Coping Capacity'!W180</f>
        <v>5.6</v>
      </c>
      <c r="AD181" s="79">
        <f>'[2]Lack of Coping Capacity'!X180</f>
        <v>3.4</v>
      </c>
      <c r="AE181" s="80">
        <f t="shared" si="14"/>
        <v>5.0999999999999996</v>
      </c>
      <c r="AF181" s="86">
        <f t="shared" si="17"/>
        <v>3.4</v>
      </c>
      <c r="AG181" s="106" t="str">
        <f t="shared" si="16"/>
        <v>Low</v>
      </c>
    </row>
    <row r="182" spans="1:33" x14ac:dyDescent="0.25">
      <c r="A182" s="76" t="str">
        <f>'[2]Indicator Data'!B184</f>
        <v>UGA</v>
      </c>
      <c r="B182" s="87">
        <f>'[2]Hazard &amp; Exposure'!AO181</f>
        <v>4.5</v>
      </c>
      <c r="C182" s="78">
        <f>'[2]Hazard &amp; Exposure'!AP181</f>
        <v>5.0999999999999996</v>
      </c>
      <c r="D182" s="78">
        <f>'[2]Hazard &amp; Exposure'!AQ181</f>
        <v>0</v>
      </c>
      <c r="E182" s="78">
        <f>'[2]Hazard &amp; Exposure'!AR181</f>
        <v>0</v>
      </c>
      <c r="F182" s="78">
        <f>'[2]Hazard &amp; Exposure'!AU181</f>
        <v>5.3</v>
      </c>
      <c r="G182" s="79">
        <f>'[2]Hazard &amp; Exposure'!AV181</f>
        <v>3.3</v>
      </c>
      <c r="H182" s="78">
        <f>'[2]Hazard &amp; Exposure'!AY181</f>
        <v>9.3000000000000007</v>
      </c>
      <c r="I182" s="78">
        <f>'[2]Hazard &amp; Exposure'!BB181</f>
        <v>0</v>
      </c>
      <c r="J182" s="79">
        <f>'[2]Hazard &amp; Exposure'!BC181</f>
        <v>6.5</v>
      </c>
      <c r="K182" s="80">
        <f t="shared" si="12"/>
        <v>5.0999999999999996</v>
      </c>
      <c r="L182" s="81">
        <f>[2]Vulnerability!E181</f>
        <v>8.1</v>
      </c>
      <c r="M182" s="82">
        <f>[2]Vulnerability!H181</f>
        <v>5.7</v>
      </c>
      <c r="N182" s="82">
        <f>[2]Vulnerability!M181</f>
        <v>3.4</v>
      </c>
      <c r="O182" s="79">
        <f>[2]Vulnerability!N181</f>
        <v>6.3</v>
      </c>
      <c r="P182" s="82">
        <f>[2]Vulnerability!S181</f>
        <v>8.6999999999999993</v>
      </c>
      <c r="Q182" s="83">
        <f>[2]Vulnerability!W181</f>
        <v>6.2</v>
      </c>
      <c r="R182" s="83">
        <f>[2]Vulnerability!Z181</f>
        <v>3.1</v>
      </c>
      <c r="S182" s="83">
        <f>[2]Vulnerability!AC181</f>
        <v>0</v>
      </c>
      <c r="T182" s="83">
        <f>[2]Vulnerability!AI181</f>
        <v>7.7</v>
      </c>
      <c r="U182" s="82">
        <f>[2]Vulnerability!AJ181</f>
        <v>4.9000000000000004</v>
      </c>
      <c r="V182" s="79">
        <f>[2]Vulnerability!AK181</f>
        <v>7.2</v>
      </c>
      <c r="W182" s="80">
        <f t="shared" si="13"/>
        <v>6.8</v>
      </c>
      <c r="X182" s="88" t="str">
        <f>'[2]Lack of Coping Capacity'!D181</f>
        <v>x</v>
      </c>
      <c r="Y182" s="85">
        <f>'[2]Lack of Coping Capacity'!G181</f>
        <v>6.8</v>
      </c>
      <c r="Z182" s="79">
        <f>'[2]Lack of Coping Capacity'!H181</f>
        <v>6.8</v>
      </c>
      <c r="AA182" s="85">
        <f>'[2]Lack of Coping Capacity'!M181</f>
        <v>6.9</v>
      </c>
      <c r="AB182" s="85">
        <f>'[2]Lack of Coping Capacity'!R181</f>
        <v>7</v>
      </c>
      <c r="AC182" s="85">
        <f>'[2]Lack of Coping Capacity'!W181</f>
        <v>7</v>
      </c>
      <c r="AD182" s="79">
        <f>'[2]Lack of Coping Capacity'!X181</f>
        <v>7</v>
      </c>
      <c r="AE182" s="80">
        <f t="shared" si="14"/>
        <v>6.9</v>
      </c>
      <c r="AF182" s="86">
        <f t="shared" si="17"/>
        <v>6.2</v>
      </c>
      <c r="AG182" s="106" t="str">
        <f t="shared" si="16"/>
        <v>High</v>
      </c>
    </row>
    <row r="183" spans="1:33" x14ac:dyDescent="0.25">
      <c r="A183" s="76" t="str">
        <f>'[2]Indicator Data'!B185</f>
        <v>UKR</v>
      </c>
      <c r="B183" s="87">
        <f>'[2]Hazard &amp; Exposure'!AO182</f>
        <v>2.7</v>
      </c>
      <c r="C183" s="78">
        <f>'[2]Hazard &amp; Exposure'!AP182</f>
        <v>7.1</v>
      </c>
      <c r="D183" s="78">
        <f>'[2]Hazard &amp; Exposure'!AQ182</f>
        <v>0</v>
      </c>
      <c r="E183" s="78">
        <f>'[2]Hazard &amp; Exposure'!AR182</f>
        <v>0</v>
      </c>
      <c r="F183" s="78">
        <f>'[2]Hazard &amp; Exposure'!AU182</f>
        <v>3.3</v>
      </c>
      <c r="G183" s="79">
        <f>'[2]Hazard &amp; Exposure'!AV182</f>
        <v>3.1</v>
      </c>
      <c r="H183" s="78">
        <f>'[2]Hazard &amp; Exposure'!AY182</f>
        <v>10</v>
      </c>
      <c r="I183" s="78">
        <f>'[2]Hazard &amp; Exposure'!BB182</f>
        <v>7</v>
      </c>
      <c r="J183" s="79">
        <f>'[2]Hazard &amp; Exposure'!BC182</f>
        <v>7</v>
      </c>
      <c r="K183" s="80">
        <f t="shared" si="12"/>
        <v>5.4</v>
      </c>
      <c r="L183" s="81">
        <f>[2]Vulnerability!E182</f>
        <v>1.8</v>
      </c>
      <c r="M183" s="82">
        <f>[2]Vulnerability!H182</f>
        <v>1.9</v>
      </c>
      <c r="N183" s="82">
        <f>[2]Vulnerability!M182</f>
        <v>0.8</v>
      </c>
      <c r="O183" s="79">
        <f>[2]Vulnerability!N182</f>
        <v>1.6</v>
      </c>
      <c r="P183" s="82">
        <f>[2]Vulnerability!S182</f>
        <v>8.1</v>
      </c>
      <c r="Q183" s="83">
        <f>[2]Vulnerability!W182</f>
        <v>1.7</v>
      </c>
      <c r="R183" s="83">
        <f>[2]Vulnerability!Z182</f>
        <v>0.7</v>
      </c>
      <c r="S183" s="83">
        <f>[2]Vulnerability!AC182</f>
        <v>0</v>
      </c>
      <c r="T183" s="83">
        <f>[2]Vulnerability!AI182</f>
        <v>2.6</v>
      </c>
      <c r="U183" s="82">
        <f>[2]Vulnerability!AJ182</f>
        <v>1.3</v>
      </c>
      <c r="V183" s="79">
        <f>[2]Vulnerability!AK182</f>
        <v>5.7</v>
      </c>
      <c r="W183" s="80">
        <f t="shared" si="13"/>
        <v>3.9</v>
      </c>
      <c r="X183" s="88" t="str">
        <f>'[2]Lack of Coping Capacity'!D182</f>
        <v>x</v>
      </c>
      <c r="Y183" s="85">
        <f>'[2]Lack of Coping Capacity'!G182</f>
        <v>6.4</v>
      </c>
      <c r="Z183" s="79">
        <f>'[2]Lack of Coping Capacity'!H182</f>
        <v>6.4</v>
      </c>
      <c r="AA183" s="85">
        <f>'[2]Lack of Coping Capacity'!M182</f>
        <v>2.1</v>
      </c>
      <c r="AB183" s="85">
        <f>'[2]Lack of Coping Capacity'!R182</f>
        <v>1.3</v>
      </c>
      <c r="AC183" s="85">
        <f>'[2]Lack of Coping Capacity'!W182</f>
        <v>3.3</v>
      </c>
      <c r="AD183" s="79">
        <f>'[2]Lack of Coping Capacity'!X182</f>
        <v>2.2000000000000002</v>
      </c>
      <c r="AE183" s="80">
        <f t="shared" si="14"/>
        <v>4.5999999999999996</v>
      </c>
      <c r="AF183" s="86">
        <f t="shared" si="17"/>
        <v>4.5999999999999996</v>
      </c>
      <c r="AG183" s="106" t="str">
        <f t="shared" si="16"/>
        <v>Medium</v>
      </c>
    </row>
    <row r="184" spans="1:33" x14ac:dyDescent="0.25">
      <c r="A184" s="76" t="str">
        <f>'[2]Indicator Data'!B186</f>
        <v>ARE</v>
      </c>
      <c r="B184" s="87">
        <f>'[2]Hazard &amp; Exposure'!AO183</f>
        <v>9</v>
      </c>
      <c r="C184" s="78">
        <f>'[2]Hazard &amp; Exposure'!AP183</f>
        <v>3.8</v>
      </c>
      <c r="D184" s="78">
        <f>'[2]Hazard &amp; Exposure'!AQ183</f>
        <v>7</v>
      </c>
      <c r="E184" s="78">
        <f>'[2]Hazard &amp; Exposure'!AR183</f>
        <v>1.8</v>
      </c>
      <c r="F184" s="78">
        <f>'[2]Hazard &amp; Exposure'!AU183</f>
        <v>4.0999999999999996</v>
      </c>
      <c r="G184" s="79">
        <f>'[2]Hazard &amp; Exposure'!AV183</f>
        <v>5.8</v>
      </c>
      <c r="H184" s="78">
        <f>'[2]Hazard &amp; Exposure'!AY183</f>
        <v>0.1</v>
      </c>
      <c r="I184" s="78">
        <f>'[2]Hazard &amp; Exposure'!BB183</f>
        <v>0</v>
      </c>
      <c r="J184" s="79">
        <f>'[2]Hazard &amp; Exposure'!BC183</f>
        <v>0.1</v>
      </c>
      <c r="K184" s="80">
        <f t="shared" si="12"/>
        <v>3.5</v>
      </c>
      <c r="L184" s="81">
        <f>[2]Vulnerability!E183</f>
        <v>1.3</v>
      </c>
      <c r="M184" s="82">
        <f>[2]Vulnerability!H183</f>
        <v>3.1</v>
      </c>
      <c r="N184" s="82">
        <f>[2]Vulnerability!M183</f>
        <v>0</v>
      </c>
      <c r="O184" s="79">
        <f>[2]Vulnerability!N183</f>
        <v>1.4</v>
      </c>
      <c r="P184" s="82">
        <f>[2]Vulnerability!S183</f>
        <v>0.9</v>
      </c>
      <c r="Q184" s="83">
        <f>[2]Vulnerability!W183</f>
        <v>0</v>
      </c>
      <c r="R184" s="83">
        <f>[2]Vulnerability!Z183</f>
        <v>0.7</v>
      </c>
      <c r="S184" s="83">
        <f>[2]Vulnerability!AC183</f>
        <v>0</v>
      </c>
      <c r="T184" s="83">
        <f>[2]Vulnerability!AI183</f>
        <v>1.8</v>
      </c>
      <c r="U184" s="82">
        <f>[2]Vulnerability!AJ183</f>
        <v>0.7</v>
      </c>
      <c r="V184" s="79">
        <f>[2]Vulnerability!AK183</f>
        <v>0.8</v>
      </c>
      <c r="W184" s="80">
        <f t="shared" si="13"/>
        <v>1.1000000000000001</v>
      </c>
      <c r="X184" s="88">
        <f>'[2]Lack of Coping Capacity'!D183</f>
        <v>2.1</v>
      </c>
      <c r="Y184" s="85">
        <f>'[2]Lack of Coping Capacity'!G183</f>
        <v>2.6</v>
      </c>
      <c r="Z184" s="79">
        <f>'[2]Lack of Coping Capacity'!H183</f>
        <v>2.4</v>
      </c>
      <c r="AA184" s="85">
        <f>'[2]Lack of Coping Capacity'!M183</f>
        <v>0.6</v>
      </c>
      <c r="AB184" s="85">
        <f>'[2]Lack of Coping Capacity'!R183</f>
        <v>1.9</v>
      </c>
      <c r="AC184" s="85">
        <f>'[2]Lack of Coping Capacity'!W183</f>
        <v>1.4</v>
      </c>
      <c r="AD184" s="79">
        <f>'[2]Lack of Coping Capacity'!X183</f>
        <v>1.3</v>
      </c>
      <c r="AE184" s="80">
        <f t="shared" si="14"/>
        <v>1.9</v>
      </c>
      <c r="AF184" s="86">
        <f t="shared" si="17"/>
        <v>1.9</v>
      </c>
      <c r="AG184" s="106" t="str">
        <f t="shared" si="16"/>
        <v>Very Low</v>
      </c>
    </row>
    <row r="185" spans="1:33" x14ac:dyDescent="0.25">
      <c r="A185" s="76" t="str">
        <f>'[2]Indicator Data'!B187</f>
        <v>GBR</v>
      </c>
      <c r="B185" s="87">
        <f>'[2]Hazard &amp; Exposure'!AO184</f>
        <v>0.1</v>
      </c>
      <c r="C185" s="78">
        <f>'[2]Hazard &amp; Exposure'!AP184</f>
        <v>4.8</v>
      </c>
      <c r="D185" s="78">
        <f>'[2]Hazard &amp; Exposure'!AQ184</f>
        <v>4.9000000000000004</v>
      </c>
      <c r="E185" s="78">
        <f>'[2]Hazard &amp; Exposure'!AR184</f>
        <v>0</v>
      </c>
      <c r="F185" s="78">
        <f>'[2]Hazard &amp; Exposure'!AU184</f>
        <v>0.5</v>
      </c>
      <c r="G185" s="79">
        <f>'[2]Hazard &amp; Exposure'!AV184</f>
        <v>2.4</v>
      </c>
      <c r="H185" s="78">
        <f>'[2]Hazard &amp; Exposure'!AY184</f>
        <v>2</v>
      </c>
      <c r="I185" s="78">
        <f>'[2]Hazard &amp; Exposure'!BB184</f>
        <v>0</v>
      </c>
      <c r="J185" s="79">
        <f>'[2]Hazard &amp; Exposure'!BC184</f>
        <v>1.4</v>
      </c>
      <c r="K185" s="80">
        <f t="shared" si="12"/>
        <v>1.9</v>
      </c>
      <c r="L185" s="81">
        <f>[2]Vulnerability!E184</f>
        <v>0.4</v>
      </c>
      <c r="M185" s="82">
        <f>[2]Vulnerability!H184</f>
        <v>1.7</v>
      </c>
      <c r="N185" s="82">
        <f>[2]Vulnerability!M184</f>
        <v>0</v>
      </c>
      <c r="O185" s="79">
        <f>[2]Vulnerability!N184</f>
        <v>0.6</v>
      </c>
      <c r="P185" s="82">
        <f>[2]Vulnerability!S184</f>
        <v>5.4</v>
      </c>
      <c r="Q185" s="83">
        <f>[2]Vulnerability!W184</f>
        <v>0.4</v>
      </c>
      <c r="R185" s="83">
        <f>[2]Vulnerability!Z184</f>
        <v>0.3</v>
      </c>
      <c r="S185" s="83">
        <f>[2]Vulnerability!AC184</f>
        <v>0</v>
      </c>
      <c r="T185" s="83">
        <f>[2]Vulnerability!AI184</f>
        <v>0.9</v>
      </c>
      <c r="U185" s="82">
        <f>[2]Vulnerability!AJ184</f>
        <v>0.4</v>
      </c>
      <c r="V185" s="79">
        <f>[2]Vulnerability!AK184</f>
        <v>3.3</v>
      </c>
      <c r="W185" s="80">
        <f t="shared" si="13"/>
        <v>2.1</v>
      </c>
      <c r="X185" s="88">
        <f>'[2]Lack of Coping Capacity'!D184</f>
        <v>2.1</v>
      </c>
      <c r="Y185" s="85">
        <f>'[2]Lack of Coping Capacity'!G184</f>
        <v>2.1</v>
      </c>
      <c r="Z185" s="79">
        <f>'[2]Lack of Coping Capacity'!H184</f>
        <v>2.1</v>
      </c>
      <c r="AA185" s="85">
        <f>'[2]Lack of Coping Capacity'!M184</f>
        <v>1.5</v>
      </c>
      <c r="AB185" s="85">
        <f>'[2]Lack of Coping Capacity'!R184</f>
        <v>0</v>
      </c>
      <c r="AC185" s="85">
        <f>'[2]Lack of Coping Capacity'!W184</f>
        <v>1.2</v>
      </c>
      <c r="AD185" s="79">
        <f>'[2]Lack of Coping Capacity'!X184</f>
        <v>0.9</v>
      </c>
      <c r="AE185" s="80">
        <f t="shared" si="14"/>
        <v>1.5</v>
      </c>
      <c r="AF185" s="86">
        <f t="shared" si="17"/>
        <v>1.8</v>
      </c>
      <c r="AG185" s="106" t="str">
        <f t="shared" si="16"/>
        <v>Very Low</v>
      </c>
    </row>
    <row r="186" spans="1:33" x14ac:dyDescent="0.25">
      <c r="A186" s="76" t="str">
        <f>'[2]Indicator Data'!B188</f>
        <v>USA</v>
      </c>
      <c r="B186" s="87">
        <f>'[2]Hazard &amp; Exposure'!AO185</f>
        <v>7.9</v>
      </c>
      <c r="C186" s="78">
        <f>'[2]Hazard &amp; Exposure'!AP185</f>
        <v>6.4</v>
      </c>
      <c r="D186" s="78">
        <f>'[2]Hazard &amp; Exposure'!AQ185</f>
        <v>7.9</v>
      </c>
      <c r="E186" s="78">
        <f>'[2]Hazard &amp; Exposure'!AR185</f>
        <v>7.6</v>
      </c>
      <c r="F186" s="78">
        <f>'[2]Hazard &amp; Exposure'!AU185</f>
        <v>4.5</v>
      </c>
      <c r="G186" s="79">
        <f>'[2]Hazard &amp; Exposure'!AV185</f>
        <v>7</v>
      </c>
      <c r="H186" s="78">
        <f>'[2]Hazard &amp; Exposure'!AY185</f>
        <v>9.6999999999999993</v>
      </c>
      <c r="I186" s="78">
        <f>'[2]Hazard &amp; Exposure'!BB185</f>
        <v>0</v>
      </c>
      <c r="J186" s="79">
        <f>'[2]Hazard &amp; Exposure'!BC185</f>
        <v>6.8</v>
      </c>
      <c r="K186" s="80">
        <f t="shared" si="12"/>
        <v>6.9</v>
      </c>
      <c r="L186" s="81">
        <f>[2]Vulnerability!E185</f>
        <v>0.4</v>
      </c>
      <c r="M186" s="82">
        <f>[2]Vulnerability!H185</f>
        <v>3.3</v>
      </c>
      <c r="N186" s="82">
        <f>[2]Vulnerability!M185</f>
        <v>0</v>
      </c>
      <c r="O186" s="79">
        <f>[2]Vulnerability!N185</f>
        <v>1</v>
      </c>
      <c r="P186" s="82">
        <f>[2]Vulnerability!S185</f>
        <v>5.7</v>
      </c>
      <c r="Q186" s="83">
        <f>[2]Vulnerability!W185</f>
        <v>0.1</v>
      </c>
      <c r="R186" s="83">
        <f>[2]Vulnerability!Z185</f>
        <v>0.3</v>
      </c>
      <c r="S186" s="83">
        <f>[2]Vulnerability!AC185</f>
        <v>7.2</v>
      </c>
      <c r="T186" s="83">
        <f>[2]Vulnerability!AI185</f>
        <v>0.2</v>
      </c>
      <c r="U186" s="82">
        <f>[2]Vulnerability!AJ185</f>
        <v>2.7</v>
      </c>
      <c r="V186" s="79">
        <f>[2]Vulnerability!AK185</f>
        <v>4.4000000000000004</v>
      </c>
      <c r="W186" s="80">
        <f t="shared" si="13"/>
        <v>2.9</v>
      </c>
      <c r="X186" s="88">
        <f>'[2]Lack of Coping Capacity'!D185</f>
        <v>3</v>
      </c>
      <c r="Y186" s="85">
        <f>'[2]Lack of Coping Capacity'!G185</f>
        <v>2.4</v>
      </c>
      <c r="Z186" s="79">
        <f>'[2]Lack of Coping Capacity'!H185</f>
        <v>2.7</v>
      </c>
      <c r="AA186" s="85">
        <f>'[2]Lack of Coping Capacity'!M185</f>
        <v>2</v>
      </c>
      <c r="AB186" s="85">
        <f>'[2]Lack of Coping Capacity'!R185</f>
        <v>1</v>
      </c>
      <c r="AC186" s="85">
        <f>'[2]Lack of Coping Capacity'!W185</f>
        <v>1.5</v>
      </c>
      <c r="AD186" s="79">
        <f>'[2]Lack of Coping Capacity'!X185</f>
        <v>1.5</v>
      </c>
      <c r="AE186" s="80">
        <f t="shared" si="14"/>
        <v>2.1</v>
      </c>
      <c r="AF186" s="86">
        <f t="shared" si="17"/>
        <v>3.5</v>
      </c>
      <c r="AG186" s="106" t="str">
        <f t="shared" si="16"/>
        <v>Medium</v>
      </c>
    </row>
    <row r="187" spans="1:33" x14ac:dyDescent="0.25">
      <c r="A187" s="76" t="str">
        <f>'[2]Indicator Data'!B189</f>
        <v>URY</v>
      </c>
      <c r="B187" s="87">
        <f>'[2]Hazard &amp; Exposure'!AO186</f>
        <v>0.1</v>
      </c>
      <c r="C187" s="78">
        <f>'[2]Hazard &amp; Exposure'!AP186</f>
        <v>3.9</v>
      </c>
      <c r="D187" s="78">
        <f>'[2]Hazard &amp; Exposure'!AQ186</f>
        <v>0</v>
      </c>
      <c r="E187" s="78">
        <f>'[2]Hazard &amp; Exposure'!AR186</f>
        <v>0</v>
      </c>
      <c r="F187" s="78">
        <f>'[2]Hazard &amp; Exposure'!AU186</f>
        <v>1.8</v>
      </c>
      <c r="G187" s="79">
        <f>'[2]Hazard &amp; Exposure'!AV186</f>
        <v>1.3</v>
      </c>
      <c r="H187" s="78">
        <f>'[2]Hazard &amp; Exposure'!AY186</f>
        <v>0.1</v>
      </c>
      <c r="I187" s="78">
        <f>'[2]Hazard &amp; Exposure'!BB186</f>
        <v>0</v>
      </c>
      <c r="J187" s="79">
        <f>'[2]Hazard &amp; Exposure'!BC186</f>
        <v>0.1</v>
      </c>
      <c r="K187" s="80">
        <f t="shared" si="12"/>
        <v>0.7</v>
      </c>
      <c r="L187" s="81">
        <f>[2]Vulnerability!E186</f>
        <v>2.2000000000000002</v>
      </c>
      <c r="M187" s="82">
        <f>[2]Vulnerability!H186</f>
        <v>3.7</v>
      </c>
      <c r="N187" s="82">
        <f>[2]Vulnerability!M186</f>
        <v>0.1</v>
      </c>
      <c r="O187" s="79">
        <f>[2]Vulnerability!N186</f>
        <v>2.1</v>
      </c>
      <c r="P187" s="82">
        <f>[2]Vulnerability!S186</f>
        <v>0.9</v>
      </c>
      <c r="Q187" s="83">
        <f>[2]Vulnerability!W186</f>
        <v>0.9</v>
      </c>
      <c r="R187" s="83">
        <f>[2]Vulnerability!Z186</f>
        <v>0.8</v>
      </c>
      <c r="S187" s="83">
        <f>[2]Vulnerability!AC186</f>
        <v>0.5</v>
      </c>
      <c r="T187" s="83">
        <f>[2]Vulnerability!AI186</f>
        <v>1.7</v>
      </c>
      <c r="U187" s="82">
        <f>[2]Vulnerability!AJ186</f>
        <v>1</v>
      </c>
      <c r="V187" s="79">
        <f>[2]Vulnerability!AK186</f>
        <v>1</v>
      </c>
      <c r="W187" s="80">
        <f t="shared" si="13"/>
        <v>1.6</v>
      </c>
      <c r="X187" s="88">
        <f>'[2]Lack of Coping Capacity'!D186</f>
        <v>4</v>
      </c>
      <c r="Y187" s="85">
        <f>'[2]Lack of Coping Capacity'!G186</f>
        <v>3.6</v>
      </c>
      <c r="Z187" s="79">
        <f>'[2]Lack of Coping Capacity'!H186</f>
        <v>3.8</v>
      </c>
      <c r="AA187" s="85">
        <f>'[2]Lack of Coping Capacity'!M186</f>
        <v>1.6</v>
      </c>
      <c r="AB187" s="85">
        <f>'[2]Lack of Coping Capacity'!R186</f>
        <v>2.4</v>
      </c>
      <c r="AC187" s="85">
        <f>'[2]Lack of Coping Capacity'!W186</f>
        <v>1.5</v>
      </c>
      <c r="AD187" s="79">
        <f>'[2]Lack of Coping Capacity'!X186</f>
        <v>1.8</v>
      </c>
      <c r="AE187" s="80">
        <f t="shared" si="14"/>
        <v>2.9</v>
      </c>
      <c r="AF187" s="86">
        <f t="shared" si="17"/>
        <v>1.5</v>
      </c>
      <c r="AG187" s="106" t="str">
        <f t="shared" si="16"/>
        <v>Very Low</v>
      </c>
    </row>
    <row r="188" spans="1:33" x14ac:dyDescent="0.25">
      <c r="A188" s="76" t="str">
        <f>'[2]Indicator Data'!B190</f>
        <v>UZB</v>
      </c>
      <c r="B188" s="87">
        <f>'[2]Hazard &amp; Exposure'!AO187</f>
        <v>9.9</v>
      </c>
      <c r="C188" s="78">
        <f>'[2]Hazard &amp; Exposure'!AP187</f>
        <v>6.3</v>
      </c>
      <c r="D188" s="78">
        <f>'[2]Hazard &amp; Exposure'!AQ187</f>
        <v>0</v>
      </c>
      <c r="E188" s="78">
        <f>'[2]Hazard &amp; Exposure'!AR187</f>
        <v>0</v>
      </c>
      <c r="F188" s="78">
        <f>'[2]Hazard &amp; Exposure'!AU187</f>
        <v>6.6</v>
      </c>
      <c r="G188" s="79">
        <f>'[2]Hazard &amp; Exposure'!AV187</f>
        <v>6.1</v>
      </c>
      <c r="H188" s="78">
        <f>'[2]Hazard &amp; Exposure'!AY187</f>
        <v>3</v>
      </c>
      <c r="I188" s="78">
        <f>'[2]Hazard &amp; Exposure'!BB187</f>
        <v>0</v>
      </c>
      <c r="J188" s="79">
        <f>'[2]Hazard &amp; Exposure'!BC187</f>
        <v>2.1</v>
      </c>
      <c r="K188" s="80">
        <f t="shared" si="12"/>
        <v>4.4000000000000004</v>
      </c>
      <c r="L188" s="81">
        <f>[2]Vulnerability!E187</f>
        <v>3.7</v>
      </c>
      <c r="M188" s="82">
        <f>[2]Vulnerability!H187</f>
        <v>3.7</v>
      </c>
      <c r="N188" s="82">
        <f>[2]Vulnerability!M187</f>
        <v>0.6</v>
      </c>
      <c r="O188" s="79">
        <f>[2]Vulnerability!N187</f>
        <v>2.9</v>
      </c>
      <c r="P188" s="82">
        <f>[2]Vulnerability!S187</f>
        <v>0</v>
      </c>
      <c r="Q188" s="83">
        <f>[2]Vulnerability!W187</f>
        <v>0.9</v>
      </c>
      <c r="R188" s="83">
        <f>[2]Vulnerability!Z187</f>
        <v>1.4</v>
      </c>
      <c r="S188" s="83">
        <f>[2]Vulnerability!AC187</f>
        <v>0</v>
      </c>
      <c r="T188" s="83">
        <f>[2]Vulnerability!AI187</f>
        <v>2.4</v>
      </c>
      <c r="U188" s="82">
        <f>[2]Vulnerability!AJ187</f>
        <v>1.2</v>
      </c>
      <c r="V188" s="79">
        <f>[2]Vulnerability!AK187</f>
        <v>0.6</v>
      </c>
      <c r="W188" s="80">
        <f t="shared" si="13"/>
        <v>1.8</v>
      </c>
      <c r="X188" s="88">
        <f>'[2]Lack of Coping Capacity'!D187</f>
        <v>2.6</v>
      </c>
      <c r="Y188" s="85">
        <f>'[2]Lack of Coping Capacity'!G187</f>
        <v>6.9</v>
      </c>
      <c r="Z188" s="79">
        <f>'[2]Lack of Coping Capacity'!H187</f>
        <v>4.8</v>
      </c>
      <c r="AA188" s="85">
        <f>'[2]Lack of Coping Capacity'!M187</f>
        <v>2.9</v>
      </c>
      <c r="AB188" s="85">
        <f>'[2]Lack of Coping Capacity'!R187</f>
        <v>3.6</v>
      </c>
      <c r="AC188" s="85">
        <f>'[2]Lack of Coping Capacity'!W187</f>
        <v>3.3</v>
      </c>
      <c r="AD188" s="79">
        <f>'[2]Lack of Coping Capacity'!X187</f>
        <v>3.3</v>
      </c>
      <c r="AE188" s="80">
        <f t="shared" si="14"/>
        <v>4.0999999999999996</v>
      </c>
      <c r="AF188" s="86">
        <f t="shared" si="17"/>
        <v>3.2</v>
      </c>
      <c r="AG188" s="106" t="str">
        <f t="shared" si="16"/>
        <v>Low</v>
      </c>
    </row>
    <row r="189" spans="1:33" x14ac:dyDescent="0.25">
      <c r="A189" s="76" t="str">
        <f>'[2]Indicator Data'!B191</f>
        <v>VUT</v>
      </c>
      <c r="B189" s="87">
        <f>'[2]Hazard &amp; Exposure'!AO188</f>
        <v>3.5</v>
      </c>
      <c r="C189" s="78">
        <f>'[2]Hazard &amp; Exposure'!AP188</f>
        <v>0.1</v>
      </c>
      <c r="D189" s="78">
        <f>'[2]Hazard &amp; Exposure'!AQ188</f>
        <v>8.6</v>
      </c>
      <c r="E189" s="78">
        <f>'[2]Hazard &amp; Exposure'!AR188</f>
        <v>5.0999999999999996</v>
      </c>
      <c r="F189" s="78">
        <f>'[2]Hazard &amp; Exposure'!AU188</f>
        <v>1.5</v>
      </c>
      <c r="G189" s="79">
        <f>'[2]Hazard &amp; Exposure'!AV188</f>
        <v>4.5999999999999996</v>
      </c>
      <c r="H189" s="78">
        <f>'[2]Hazard &amp; Exposure'!AY188</f>
        <v>0</v>
      </c>
      <c r="I189" s="78">
        <f>'[2]Hazard &amp; Exposure'!BB188</f>
        <v>0</v>
      </c>
      <c r="J189" s="79">
        <f>'[2]Hazard &amp; Exposure'!BC188</f>
        <v>0</v>
      </c>
      <c r="K189" s="80">
        <f t="shared" si="12"/>
        <v>2.6</v>
      </c>
      <c r="L189" s="81">
        <f>[2]Vulnerability!E188</f>
        <v>6.8</v>
      </c>
      <c r="M189" s="82">
        <f>[2]Vulnerability!H188</f>
        <v>3</v>
      </c>
      <c r="N189" s="82">
        <f>[2]Vulnerability!M188</f>
        <v>10</v>
      </c>
      <c r="O189" s="79">
        <f>[2]Vulnerability!N188</f>
        <v>6.7</v>
      </c>
      <c r="P189" s="82">
        <f>[2]Vulnerability!S188</f>
        <v>0</v>
      </c>
      <c r="Q189" s="83">
        <f>[2]Vulnerability!W188</f>
        <v>0.6</v>
      </c>
      <c r="R189" s="83">
        <f>[2]Vulnerability!Z188</f>
        <v>2.2999999999999998</v>
      </c>
      <c r="S189" s="83">
        <f>[2]Vulnerability!AC188</f>
        <v>5.0999999999999996</v>
      </c>
      <c r="T189" s="83">
        <f>[2]Vulnerability!AI188</f>
        <v>1.7</v>
      </c>
      <c r="U189" s="82">
        <f>[2]Vulnerability!AJ188</f>
        <v>2.6</v>
      </c>
      <c r="V189" s="79">
        <f>[2]Vulnerability!AK188</f>
        <v>1.4</v>
      </c>
      <c r="W189" s="80">
        <f t="shared" si="13"/>
        <v>4.5999999999999996</v>
      </c>
      <c r="X189" s="88">
        <f>'[2]Lack of Coping Capacity'!D188</f>
        <v>5.4</v>
      </c>
      <c r="Y189" s="85">
        <f>'[2]Lack of Coping Capacity'!G188</f>
        <v>6.1</v>
      </c>
      <c r="Z189" s="79">
        <f>'[2]Lack of Coping Capacity'!H188</f>
        <v>5.8</v>
      </c>
      <c r="AA189" s="85">
        <f>'[2]Lack of Coping Capacity'!M188</f>
        <v>5.4</v>
      </c>
      <c r="AB189" s="85">
        <f>'[2]Lack of Coping Capacity'!R188</f>
        <v>5</v>
      </c>
      <c r="AC189" s="85">
        <f>'[2]Lack of Coping Capacity'!W188</f>
        <v>6.3</v>
      </c>
      <c r="AD189" s="79">
        <f>'[2]Lack of Coping Capacity'!X188</f>
        <v>5.6</v>
      </c>
      <c r="AE189" s="80">
        <f t="shared" si="14"/>
        <v>5.7</v>
      </c>
      <c r="AF189" s="86">
        <f t="shared" si="17"/>
        <v>4.0999999999999996</v>
      </c>
      <c r="AG189" s="106" t="str">
        <f t="shared" si="16"/>
        <v>Medium</v>
      </c>
    </row>
    <row r="190" spans="1:33" x14ac:dyDescent="0.25">
      <c r="A190" s="76" t="str">
        <f>'[2]Indicator Data'!B192</f>
        <v>VEN</v>
      </c>
      <c r="B190" s="87">
        <f>'[2]Hazard &amp; Exposure'!AO189</f>
        <v>8.8000000000000007</v>
      </c>
      <c r="C190" s="78">
        <f>'[2]Hazard &amp; Exposure'!AP189</f>
        <v>5.6</v>
      </c>
      <c r="D190" s="78">
        <f>'[2]Hazard &amp; Exposure'!AQ189</f>
        <v>6.8</v>
      </c>
      <c r="E190" s="78">
        <f>'[2]Hazard &amp; Exposure'!AR189</f>
        <v>4.5999999999999996</v>
      </c>
      <c r="F190" s="78">
        <f>'[2]Hazard &amp; Exposure'!AU189</f>
        <v>1.3</v>
      </c>
      <c r="G190" s="79">
        <f>'[2]Hazard &amp; Exposure'!AV189</f>
        <v>6</v>
      </c>
      <c r="H190" s="78">
        <f>'[2]Hazard &amp; Exposure'!AY189</f>
        <v>8.4</v>
      </c>
      <c r="I190" s="78">
        <f>'[2]Hazard &amp; Exposure'!BB189</f>
        <v>0</v>
      </c>
      <c r="J190" s="79">
        <f>'[2]Hazard &amp; Exposure'!BC189</f>
        <v>5.9</v>
      </c>
      <c r="K190" s="80">
        <f t="shared" si="12"/>
        <v>6</v>
      </c>
      <c r="L190" s="81">
        <f>[2]Vulnerability!E189</f>
        <v>2.9</v>
      </c>
      <c r="M190" s="82">
        <f>[2]Vulnerability!H189</f>
        <v>5.8</v>
      </c>
      <c r="N190" s="82">
        <f>[2]Vulnerability!M189</f>
        <v>0.1</v>
      </c>
      <c r="O190" s="79">
        <f>[2]Vulnerability!N189</f>
        <v>2.9</v>
      </c>
      <c r="P190" s="82">
        <f>[2]Vulnerability!S189</f>
        <v>5.7</v>
      </c>
      <c r="Q190" s="83">
        <f>[2]Vulnerability!W189</f>
        <v>0.7</v>
      </c>
      <c r="R190" s="83">
        <f>[2]Vulnerability!Z189</f>
        <v>1.5</v>
      </c>
      <c r="S190" s="83">
        <f>[2]Vulnerability!AC189</f>
        <v>0</v>
      </c>
      <c r="T190" s="83">
        <f>[2]Vulnerability!AI189</f>
        <v>4.4000000000000004</v>
      </c>
      <c r="U190" s="82">
        <f>[2]Vulnerability!AJ189</f>
        <v>1.8</v>
      </c>
      <c r="V190" s="79">
        <f>[2]Vulnerability!AK189</f>
        <v>4</v>
      </c>
      <c r="W190" s="80">
        <f t="shared" si="13"/>
        <v>3.5</v>
      </c>
      <c r="X190" s="88">
        <f>'[2]Lack of Coping Capacity'!D189</f>
        <v>2.5</v>
      </c>
      <c r="Y190" s="85">
        <f>'[2]Lack of Coping Capacity'!G189</f>
        <v>8</v>
      </c>
      <c r="Z190" s="79">
        <f>'[2]Lack of Coping Capacity'!H189</f>
        <v>5.3</v>
      </c>
      <c r="AA190" s="85">
        <f>'[2]Lack of Coping Capacity'!M189</f>
        <v>2.6</v>
      </c>
      <c r="AB190" s="85">
        <f>'[2]Lack of Coping Capacity'!R189</f>
        <v>3.8</v>
      </c>
      <c r="AC190" s="85">
        <f>'[2]Lack of Coping Capacity'!W189</f>
        <v>3.4</v>
      </c>
      <c r="AD190" s="79">
        <f>'[2]Lack of Coping Capacity'!X189</f>
        <v>3.3</v>
      </c>
      <c r="AE190" s="80">
        <f t="shared" si="14"/>
        <v>4.4000000000000004</v>
      </c>
      <c r="AF190" s="86">
        <f t="shared" si="17"/>
        <v>4.5</v>
      </c>
      <c r="AG190" s="106" t="str">
        <f t="shared" si="16"/>
        <v>Medium</v>
      </c>
    </row>
    <row r="191" spans="1:33" x14ac:dyDescent="0.25">
      <c r="A191" s="76" t="str">
        <f>'[2]Indicator Data'!B193</f>
        <v>VNM</v>
      </c>
      <c r="B191" s="87">
        <f>'[2]Hazard &amp; Exposure'!AO190</f>
        <v>3.1</v>
      </c>
      <c r="C191" s="78">
        <f>'[2]Hazard &amp; Exposure'!AP190</f>
        <v>10</v>
      </c>
      <c r="D191" s="78">
        <f>'[2]Hazard &amp; Exposure'!AQ190</f>
        <v>7.4</v>
      </c>
      <c r="E191" s="78">
        <f>'[2]Hazard &amp; Exposure'!AR190</f>
        <v>7.9</v>
      </c>
      <c r="F191" s="78">
        <f>'[2]Hazard &amp; Exposure'!AU190</f>
        <v>3.5</v>
      </c>
      <c r="G191" s="79">
        <f>'[2]Hazard &amp; Exposure'!AV190</f>
        <v>7.3</v>
      </c>
      <c r="H191" s="78">
        <f>'[2]Hazard &amp; Exposure'!AY190</f>
        <v>4.5</v>
      </c>
      <c r="I191" s="78">
        <f>'[2]Hazard &amp; Exposure'!BB190</f>
        <v>0</v>
      </c>
      <c r="J191" s="79">
        <f>'[2]Hazard &amp; Exposure'!BC190</f>
        <v>3.2</v>
      </c>
      <c r="K191" s="80">
        <f t="shared" si="12"/>
        <v>5.6</v>
      </c>
      <c r="L191" s="81">
        <f>[2]Vulnerability!E190</f>
        <v>4.2</v>
      </c>
      <c r="M191" s="82">
        <f>[2]Vulnerability!H190</f>
        <v>3.6</v>
      </c>
      <c r="N191" s="82">
        <f>[2]Vulnerability!M190</f>
        <v>0.7</v>
      </c>
      <c r="O191" s="79">
        <f>[2]Vulnerability!N190</f>
        <v>3.2</v>
      </c>
      <c r="P191" s="82">
        <f>[2]Vulnerability!S190</f>
        <v>0</v>
      </c>
      <c r="Q191" s="83">
        <f>[2]Vulnerability!W190</f>
        <v>1</v>
      </c>
      <c r="R191" s="83">
        <f>[2]Vulnerability!Z190</f>
        <v>2.2000000000000002</v>
      </c>
      <c r="S191" s="83">
        <f>[2]Vulnerability!AC190</f>
        <v>3.5</v>
      </c>
      <c r="T191" s="83">
        <f>[2]Vulnerability!AI190</f>
        <v>2.8</v>
      </c>
      <c r="U191" s="82">
        <f>[2]Vulnerability!AJ190</f>
        <v>2.4</v>
      </c>
      <c r="V191" s="79">
        <f>[2]Vulnerability!AK190</f>
        <v>1.3</v>
      </c>
      <c r="W191" s="80">
        <f t="shared" si="13"/>
        <v>2.2999999999999998</v>
      </c>
      <c r="X191" s="88">
        <f>'[2]Lack of Coping Capacity'!D190</f>
        <v>4.2</v>
      </c>
      <c r="Y191" s="85">
        <f>'[2]Lack of Coping Capacity'!G190</f>
        <v>5.9</v>
      </c>
      <c r="Z191" s="79">
        <f>'[2]Lack of Coping Capacity'!H190</f>
        <v>5.0999999999999996</v>
      </c>
      <c r="AA191" s="85">
        <f>'[2]Lack of Coping Capacity'!M190</f>
        <v>2.6</v>
      </c>
      <c r="AB191" s="85">
        <f>'[2]Lack of Coping Capacity'!R190</f>
        <v>3.5</v>
      </c>
      <c r="AC191" s="85">
        <f>'[2]Lack of Coping Capacity'!W190</f>
        <v>4.5</v>
      </c>
      <c r="AD191" s="79">
        <f>'[2]Lack of Coping Capacity'!X190</f>
        <v>3.5</v>
      </c>
      <c r="AE191" s="80">
        <f t="shared" si="14"/>
        <v>4.3</v>
      </c>
      <c r="AF191" s="86">
        <f t="shared" si="17"/>
        <v>3.8</v>
      </c>
      <c r="AG191" s="106" t="str">
        <f t="shared" si="16"/>
        <v>Medium</v>
      </c>
    </row>
    <row r="192" spans="1:33" x14ac:dyDescent="0.25">
      <c r="A192" s="76" t="str">
        <f>'[2]Indicator Data'!B194</f>
        <v>YEM</v>
      </c>
      <c r="B192" s="87">
        <f>'[2]Hazard &amp; Exposure'!AO191</f>
        <v>0.1</v>
      </c>
      <c r="C192" s="78">
        <f>'[2]Hazard &amp; Exposure'!AP191</f>
        <v>4.8</v>
      </c>
      <c r="D192" s="78">
        <f>'[2]Hazard &amp; Exposure'!AQ191</f>
        <v>5.5</v>
      </c>
      <c r="E192" s="78">
        <f>'[2]Hazard &amp; Exposure'!AR191</f>
        <v>0</v>
      </c>
      <c r="F192" s="78">
        <f>'[2]Hazard &amp; Exposure'!AU191</f>
        <v>2.6</v>
      </c>
      <c r="G192" s="79">
        <f>'[2]Hazard &amp; Exposure'!AV191</f>
        <v>2.9</v>
      </c>
      <c r="H192" s="78">
        <f>'[2]Hazard &amp; Exposure'!AY191</f>
        <v>10</v>
      </c>
      <c r="I192" s="78">
        <f>'[2]Hazard &amp; Exposure'!BB191</f>
        <v>10</v>
      </c>
      <c r="J192" s="79">
        <f>'[2]Hazard &amp; Exposure'!BC191</f>
        <v>10</v>
      </c>
      <c r="K192" s="80">
        <f t="shared" si="12"/>
        <v>8.1</v>
      </c>
      <c r="L192" s="81">
        <f>[2]Vulnerability!E191</f>
        <v>8.1</v>
      </c>
      <c r="M192" s="82">
        <f>[2]Vulnerability!H191</f>
        <v>6.4</v>
      </c>
      <c r="N192" s="82">
        <f>[2]Vulnerability!M191</f>
        <v>7</v>
      </c>
      <c r="O192" s="79">
        <f>[2]Vulnerability!N191</f>
        <v>7.4</v>
      </c>
      <c r="P192" s="82">
        <f>[2]Vulnerability!S191</f>
        <v>9.9</v>
      </c>
      <c r="Q192" s="83">
        <f>[2]Vulnerability!W191</f>
        <v>0.6</v>
      </c>
      <c r="R192" s="83">
        <f>[2]Vulnerability!Z191</f>
        <v>6.6</v>
      </c>
      <c r="S192" s="83">
        <f>[2]Vulnerability!AC191</f>
        <v>0.1</v>
      </c>
      <c r="T192" s="83">
        <f>[2]Vulnerability!AI191</f>
        <v>7.1</v>
      </c>
      <c r="U192" s="82">
        <f>[2]Vulnerability!AJ191</f>
        <v>4.3</v>
      </c>
      <c r="V192" s="79">
        <f>[2]Vulnerability!AK191</f>
        <v>8.1999999999999993</v>
      </c>
      <c r="W192" s="80">
        <f t="shared" si="13"/>
        <v>7.8</v>
      </c>
      <c r="X192" s="88">
        <f>'[2]Lack of Coping Capacity'!D191</f>
        <v>8.5</v>
      </c>
      <c r="Y192" s="85">
        <f>'[2]Lack of Coping Capacity'!G191</f>
        <v>8.6999999999999993</v>
      </c>
      <c r="Z192" s="79">
        <f>'[2]Lack of Coping Capacity'!H191</f>
        <v>8.6</v>
      </c>
      <c r="AA192" s="85">
        <f>'[2]Lack of Coping Capacity'!M191</f>
        <v>5.7</v>
      </c>
      <c r="AB192" s="85">
        <f>'[2]Lack of Coping Capacity'!R191</f>
        <v>8</v>
      </c>
      <c r="AC192" s="85">
        <f>'[2]Lack of Coping Capacity'!W191</f>
        <v>8.1</v>
      </c>
      <c r="AD192" s="79">
        <f>'[2]Lack of Coping Capacity'!X191</f>
        <v>7.3</v>
      </c>
      <c r="AE192" s="80">
        <f t="shared" si="14"/>
        <v>8</v>
      </c>
      <c r="AF192" s="86">
        <f t="shared" si="17"/>
        <v>8</v>
      </c>
      <c r="AG192" s="106" t="str">
        <f t="shared" si="16"/>
        <v>Very High</v>
      </c>
    </row>
    <row r="193" spans="1:33" x14ac:dyDescent="0.25">
      <c r="A193" s="76" t="str">
        <f>'[2]Indicator Data'!B195</f>
        <v>ZMB</v>
      </c>
      <c r="B193" s="87">
        <f>'[2]Hazard &amp; Exposure'!AO192</f>
        <v>1.5</v>
      </c>
      <c r="C193" s="78">
        <f>'[2]Hazard &amp; Exposure'!AP192</f>
        <v>5.5</v>
      </c>
      <c r="D193" s="78">
        <f>'[2]Hazard &amp; Exposure'!AQ192</f>
        <v>0</v>
      </c>
      <c r="E193" s="78">
        <f>'[2]Hazard &amp; Exposure'!AR192</f>
        <v>0</v>
      </c>
      <c r="F193" s="78">
        <f>'[2]Hazard &amp; Exposure'!AU192</f>
        <v>3.3</v>
      </c>
      <c r="G193" s="79">
        <f>'[2]Hazard &amp; Exposure'!AV192</f>
        <v>2.2999999999999998</v>
      </c>
      <c r="H193" s="78">
        <f>'[2]Hazard &amp; Exposure'!AY192</f>
        <v>1.4</v>
      </c>
      <c r="I193" s="78">
        <f>'[2]Hazard &amp; Exposure'!BB192</f>
        <v>0</v>
      </c>
      <c r="J193" s="79">
        <f>'[2]Hazard &amp; Exposure'!BC192</f>
        <v>1</v>
      </c>
      <c r="K193" s="80">
        <f t="shared" si="12"/>
        <v>1.7</v>
      </c>
      <c r="L193" s="81">
        <f>[2]Vulnerability!E192</f>
        <v>7.7</v>
      </c>
      <c r="M193" s="82">
        <f>[2]Vulnerability!H192</f>
        <v>7.3</v>
      </c>
      <c r="N193" s="82">
        <f>[2]Vulnerability!M192</f>
        <v>2.2000000000000002</v>
      </c>
      <c r="O193" s="79">
        <f>[2]Vulnerability!N192</f>
        <v>6.2</v>
      </c>
      <c r="P193" s="82">
        <f>[2]Vulnerability!S192</f>
        <v>4.8</v>
      </c>
      <c r="Q193" s="83">
        <f>[2]Vulnerability!W192</f>
        <v>7.7</v>
      </c>
      <c r="R193" s="83">
        <f>[2]Vulnerability!Z192</f>
        <v>4</v>
      </c>
      <c r="S193" s="83">
        <f>[2]Vulnerability!AC192</f>
        <v>0</v>
      </c>
      <c r="T193" s="83">
        <f>[2]Vulnerability!AI192</f>
        <v>8.6999999999999993</v>
      </c>
      <c r="U193" s="82">
        <f>[2]Vulnerability!AJ192</f>
        <v>6.1</v>
      </c>
      <c r="V193" s="79">
        <f>[2]Vulnerability!AK192</f>
        <v>5.5</v>
      </c>
      <c r="W193" s="80">
        <f t="shared" si="13"/>
        <v>5.9</v>
      </c>
      <c r="X193" s="88">
        <f>'[2]Lack of Coping Capacity'!D192</f>
        <v>3.5</v>
      </c>
      <c r="Y193" s="85">
        <f>'[2]Lack of Coping Capacity'!G192</f>
        <v>6.4</v>
      </c>
      <c r="Z193" s="79">
        <f>'[2]Lack of Coping Capacity'!H192</f>
        <v>5</v>
      </c>
      <c r="AA193" s="85">
        <f>'[2]Lack of Coping Capacity'!M192</f>
        <v>6.1</v>
      </c>
      <c r="AB193" s="85">
        <f>'[2]Lack of Coping Capacity'!R192</f>
        <v>7.6</v>
      </c>
      <c r="AC193" s="85">
        <f>'[2]Lack of Coping Capacity'!W192</f>
        <v>5.7</v>
      </c>
      <c r="AD193" s="79">
        <f>'[2]Lack of Coping Capacity'!X192</f>
        <v>6.5</v>
      </c>
      <c r="AE193" s="80">
        <f t="shared" si="14"/>
        <v>5.8</v>
      </c>
      <c r="AF193" s="86">
        <f t="shared" si="17"/>
        <v>3.9</v>
      </c>
      <c r="AG193" s="106" t="str">
        <f t="shared" si="16"/>
        <v>Medium</v>
      </c>
    </row>
    <row r="194" spans="1:33" x14ac:dyDescent="0.25">
      <c r="A194" s="76" t="str">
        <f>'[2]Indicator Data'!B196</f>
        <v>ZWE</v>
      </c>
      <c r="B194" s="87">
        <f>'[2]Hazard &amp; Exposure'!AO193</f>
        <v>0.2</v>
      </c>
      <c r="C194" s="78">
        <f>'[2]Hazard &amp; Exposure'!AP193</f>
        <v>6</v>
      </c>
      <c r="D194" s="78">
        <f>'[2]Hazard &amp; Exposure'!AQ193</f>
        <v>0</v>
      </c>
      <c r="E194" s="78">
        <f>'[2]Hazard &amp; Exposure'!AR193</f>
        <v>0.4</v>
      </c>
      <c r="F194" s="78">
        <f>'[2]Hazard &amp; Exposure'!AU193</f>
        <v>9.3000000000000007</v>
      </c>
      <c r="G194" s="79">
        <f>'[2]Hazard &amp; Exposure'!AV193</f>
        <v>4.5999999999999996</v>
      </c>
      <c r="H194" s="78">
        <f>'[2]Hazard &amp; Exposure'!AY193</f>
        <v>5.3</v>
      </c>
      <c r="I194" s="78">
        <f>'[2]Hazard &amp; Exposure'!BB193</f>
        <v>0</v>
      </c>
      <c r="J194" s="79">
        <f>'[2]Hazard &amp; Exposure'!BC193</f>
        <v>3.7</v>
      </c>
      <c r="K194" s="80">
        <f t="shared" si="12"/>
        <v>4.2</v>
      </c>
      <c r="L194" s="81">
        <f>[2]Vulnerability!E193</f>
        <v>7.3</v>
      </c>
      <c r="M194" s="82">
        <f>[2]Vulnerability!H193</f>
        <v>7.1</v>
      </c>
      <c r="N194" s="82">
        <f>[2]Vulnerability!M193</f>
        <v>1.9</v>
      </c>
      <c r="O194" s="79">
        <f>[2]Vulnerability!N193</f>
        <v>5.9</v>
      </c>
      <c r="P194" s="82">
        <f>[2]Vulnerability!S193</f>
        <v>3.2</v>
      </c>
      <c r="Q194" s="83">
        <f>[2]Vulnerability!W193</f>
        <v>5.2</v>
      </c>
      <c r="R194" s="83">
        <f>[2]Vulnerability!Z193</f>
        <v>3.2</v>
      </c>
      <c r="S194" s="83">
        <f>[2]Vulnerability!AC193</f>
        <v>0.4</v>
      </c>
      <c r="T194" s="83">
        <f>[2]Vulnerability!AI193</f>
        <v>9.1</v>
      </c>
      <c r="U194" s="82">
        <f>[2]Vulnerability!AJ193</f>
        <v>5.5</v>
      </c>
      <c r="V194" s="79">
        <f>[2]Vulnerability!AK193</f>
        <v>4.4000000000000004</v>
      </c>
      <c r="W194" s="80">
        <f t="shared" si="13"/>
        <v>5.2</v>
      </c>
      <c r="X194" s="88">
        <f>'[2]Lack of Coping Capacity'!D193</f>
        <v>2.6</v>
      </c>
      <c r="Y194" s="85">
        <f>'[2]Lack of Coping Capacity'!G193</f>
        <v>7.6</v>
      </c>
      <c r="Z194" s="79">
        <f>'[2]Lack of Coping Capacity'!H193</f>
        <v>5.0999999999999996</v>
      </c>
      <c r="AA194" s="85">
        <f>'[2]Lack of Coping Capacity'!M193</f>
        <v>5.7</v>
      </c>
      <c r="AB194" s="85">
        <f>'[2]Lack of Coping Capacity'!R193</f>
        <v>6.8</v>
      </c>
      <c r="AC194" s="85">
        <f>'[2]Lack of Coping Capacity'!W193</f>
        <v>6.7</v>
      </c>
      <c r="AD194" s="79">
        <f>'[2]Lack of Coping Capacity'!X193</f>
        <v>6.4</v>
      </c>
      <c r="AE194" s="80">
        <f t="shared" si="14"/>
        <v>5.8</v>
      </c>
      <c r="AF194" s="86">
        <f t="shared" si="17"/>
        <v>5</v>
      </c>
      <c r="AG194" s="106" t="str">
        <f t="shared" si="16"/>
        <v>High</v>
      </c>
    </row>
    <row r="197" spans="1:33" x14ac:dyDescent="0.25">
      <c r="A197" s="563"/>
    </row>
    <row r="198" spans="1:33" x14ac:dyDescent="0.25">
      <c r="A198" s="563"/>
    </row>
  </sheetData>
  <mergeCells count="1">
    <mergeCell ref="A197:A198"/>
  </mergeCells>
  <conditionalFormatting sqref="AF4:AF194">
    <cfRule type="cellIs" dxfId="54" priority="1" stopIfTrue="1" operator="between">
      <formula>6.5</formula>
      <formula>10</formula>
    </cfRule>
    <cfRule type="cellIs" dxfId="53" priority="2" stopIfTrue="1" operator="between">
      <formula>5</formula>
      <formula>6.5</formula>
    </cfRule>
    <cfRule type="cellIs" dxfId="52" priority="3" stopIfTrue="1" operator="between">
      <formula>3.5</formula>
      <formula>5</formula>
    </cfRule>
    <cfRule type="cellIs" dxfId="51" priority="4" stopIfTrue="1" operator="between">
      <formula>2</formula>
      <formula>3.5</formula>
    </cfRule>
    <cfRule type="cellIs" dxfId="50" priority="5" stopIfTrue="1" operator="between">
      <formula>0</formula>
      <formula>2</formula>
    </cfRule>
  </conditionalFormatting>
  <conditionalFormatting sqref="K4:K194">
    <cfRule type="cellIs" dxfId="49" priority="13" stopIfTrue="1" operator="between">
      <formula>6.1</formula>
      <formula>10</formula>
    </cfRule>
    <cfRule type="cellIs" dxfId="48" priority="52" stopIfTrue="1" operator="between">
      <formula>4.1</formula>
      <formula>6</formula>
    </cfRule>
    <cfRule type="cellIs" dxfId="47" priority="53" stopIfTrue="1" operator="between">
      <formula>2.7</formula>
      <formula>4</formula>
    </cfRule>
    <cfRule type="cellIs" dxfId="46" priority="54" stopIfTrue="1" operator="between">
      <formula>1.5</formula>
      <formula>2.6</formula>
    </cfRule>
    <cfRule type="cellIs" dxfId="45" priority="55" stopIfTrue="1" operator="between">
      <formula>0</formula>
      <formula>1.4</formula>
    </cfRule>
  </conditionalFormatting>
  <conditionalFormatting sqref="W4:W194">
    <cfRule type="cellIs" dxfId="44" priority="6" stopIfTrue="1" operator="between">
      <formula>6.4</formula>
      <formula>10</formula>
    </cfRule>
    <cfRule type="cellIs" dxfId="43" priority="48" stopIfTrue="1" operator="between">
      <formula>4.8</formula>
      <formula>6.3</formula>
    </cfRule>
    <cfRule type="cellIs" dxfId="42" priority="49" stopIfTrue="1" operator="between">
      <formula>3.2</formula>
      <formula>4.7</formula>
    </cfRule>
    <cfRule type="cellIs" dxfId="41" priority="50" stopIfTrue="1" operator="between">
      <formula>2</formula>
      <formula>3.1</formula>
    </cfRule>
    <cfRule type="cellIs" dxfId="40" priority="51" stopIfTrue="1" operator="between">
      <formula>0</formula>
      <formula>1.9</formula>
    </cfRule>
  </conditionalFormatting>
  <conditionalFormatting sqref="AE4:AE194">
    <cfRule type="cellIs" dxfId="39" priority="26" stopIfTrue="1" operator="between">
      <formula>7.4</formula>
      <formula>10</formula>
    </cfRule>
    <cfRule type="cellIs" dxfId="38" priority="44" stopIfTrue="1" operator="between">
      <formula>6</formula>
      <formula>7.3</formula>
    </cfRule>
    <cfRule type="cellIs" dxfId="37" priority="45" stopIfTrue="1" operator="between">
      <formula>4.7</formula>
      <formula>5.9</formula>
    </cfRule>
    <cfRule type="cellIs" dxfId="36" priority="46" stopIfTrue="1" operator="between">
      <formula>3.2</formula>
      <formula>4.6</formula>
    </cfRule>
    <cfRule type="cellIs" dxfId="35" priority="47" stopIfTrue="1" operator="between">
      <formula>0</formula>
      <formula>3.1</formula>
    </cfRule>
  </conditionalFormatting>
  <conditionalFormatting sqref="O4:O194">
    <cfRule type="cellIs" dxfId="34" priority="12" stopIfTrue="1" operator="between">
      <formula>7.1</formula>
      <formula>10</formula>
    </cfRule>
    <cfRule type="cellIs" dxfId="33" priority="36" stopIfTrue="1" operator="between">
      <formula>5.4</formula>
      <formula>7</formula>
    </cfRule>
    <cfRule type="cellIs" dxfId="32" priority="37" stopIfTrue="1" operator="between">
      <formula>3.5</formula>
      <formula>5.3</formula>
    </cfRule>
    <cfRule type="cellIs" dxfId="31" priority="38" stopIfTrue="1" operator="between">
      <formula>1.8</formula>
      <formula>3.4</formula>
    </cfRule>
    <cfRule type="cellIs" dxfId="30" priority="39" stopIfTrue="1" operator="between">
      <formula>0</formula>
      <formula>1.7</formula>
    </cfRule>
  </conditionalFormatting>
  <conditionalFormatting sqref="AD4:AD194">
    <cfRule type="cellIs" dxfId="29" priority="25" stopIfTrue="1" operator="between">
      <formula>7.4</formula>
      <formula>10</formula>
    </cfRule>
    <cfRule type="cellIs" dxfId="28" priority="32" stopIfTrue="1" operator="between">
      <formula>5.4</formula>
      <formula>7.3</formula>
    </cfRule>
    <cfRule type="cellIs" dxfId="27" priority="33" stopIfTrue="1" operator="between">
      <formula>3.5</formula>
      <formula>5.3</formula>
    </cfRule>
    <cfRule type="cellIs" dxfId="26" priority="34" stopIfTrue="1" operator="between">
      <formula>2.1</formula>
      <formula>3.4</formula>
    </cfRule>
    <cfRule type="cellIs" dxfId="25" priority="35" stopIfTrue="1" operator="between">
      <formula>0</formula>
      <formula>2</formula>
    </cfRule>
  </conditionalFormatting>
  <conditionalFormatting sqref="G4:G194">
    <cfRule type="cellIs" dxfId="24" priority="19" stopIfTrue="1" operator="between">
      <formula>6.9</formula>
      <formula>10</formula>
    </cfRule>
    <cfRule type="cellIs" dxfId="23" priority="28" stopIfTrue="1" operator="between">
      <formula>4.7</formula>
      <formula>6.8</formula>
    </cfRule>
    <cfRule type="cellIs" dxfId="22" priority="29" stopIfTrue="1" operator="between">
      <formula>2.8</formula>
      <formula>4.6</formula>
    </cfRule>
    <cfRule type="cellIs" dxfId="21" priority="30" stopIfTrue="1" operator="between">
      <formula>1.3</formula>
      <formula>2.7</formula>
    </cfRule>
    <cfRule type="cellIs" dxfId="20" priority="31" stopIfTrue="1" operator="between">
      <formula>0</formula>
      <formula>1.2</formula>
    </cfRule>
  </conditionalFormatting>
  <conditionalFormatting sqref="Z4:Z194">
    <cfRule type="cellIs" dxfId="19" priority="20" stopIfTrue="1" operator="between">
      <formula>7.3</formula>
      <formula>10</formula>
    </cfRule>
    <cfRule type="cellIs" dxfId="18" priority="21" stopIfTrue="1" operator="between">
      <formula>6</formula>
      <formula>7.2</formula>
    </cfRule>
    <cfRule type="cellIs" dxfId="17" priority="22" stopIfTrue="1" operator="between">
      <formula>4.9</formula>
      <formula>5.9</formula>
    </cfRule>
    <cfRule type="cellIs" dxfId="16" priority="23" stopIfTrue="1" operator="between">
      <formula>3.3</formula>
      <formula>4.8</formula>
    </cfRule>
    <cfRule type="cellIs" dxfId="15" priority="24" stopIfTrue="1" operator="between">
      <formula>0</formula>
      <formula>3.2</formula>
    </cfRule>
  </conditionalFormatting>
  <conditionalFormatting sqref="J4:J194">
    <cfRule type="cellIs" dxfId="14" priority="14" stopIfTrue="1" operator="between">
      <formula>9</formula>
      <formula>10</formula>
    </cfRule>
    <cfRule type="cellIs" dxfId="13" priority="15" stopIfTrue="1" operator="between">
      <formula>7</formula>
      <formula>8</formula>
    </cfRule>
    <cfRule type="cellIs" dxfId="12" priority="16" stopIfTrue="1" operator="between">
      <formula>3.1</formula>
      <formula>6.9</formula>
    </cfRule>
    <cfRule type="cellIs" dxfId="11" priority="17" stopIfTrue="1" operator="between">
      <formula>1</formula>
      <formula>3</formula>
    </cfRule>
    <cfRule type="cellIs" dxfId="10" priority="18" stopIfTrue="1" operator="between">
      <formula>0</formula>
      <formula>0.9</formula>
    </cfRule>
  </conditionalFormatting>
  <conditionalFormatting sqref="V4:V194">
    <cfRule type="cellIs" dxfId="9" priority="7" stopIfTrue="1" operator="between">
      <formula>6.3</formula>
      <formula>10</formula>
    </cfRule>
    <cfRule type="cellIs" dxfId="8" priority="8" stopIfTrue="1" operator="between">
      <formula>4.4</formula>
      <formula>6.2</formula>
    </cfRule>
    <cfRule type="cellIs" dxfId="7" priority="9" stopIfTrue="1" operator="between">
      <formula>2.9</formula>
      <formula>4.3</formula>
    </cfRule>
    <cfRule type="cellIs" dxfId="6" priority="10" stopIfTrue="1" operator="between">
      <formula>1.6</formula>
      <formula>2.8</formula>
    </cfRule>
    <cfRule type="cellIs" dxfId="5" priority="11" stopIfTrue="1" operator="between">
      <formula>0</formula>
      <formula>1.5</formula>
    </cfRule>
  </conditionalFormatting>
  <conditionalFormatting sqref="AG4:AG194">
    <cfRule type="cellIs" dxfId="4" priority="27" stopIfTrue="1" operator="equal">
      <formula>"Very High"</formula>
    </cfRule>
    <cfRule type="cellIs" dxfId="3" priority="40" stopIfTrue="1" operator="equal">
      <formula>"High"</formula>
    </cfRule>
    <cfRule type="cellIs" dxfId="2" priority="41" stopIfTrue="1" operator="equal">
      <formula>"Medium"</formula>
    </cfRule>
    <cfRule type="cellIs" dxfId="1" priority="42" stopIfTrue="1" operator="equal">
      <formula>"Low"</formula>
    </cfRule>
    <cfRule type="cellIs" dxfId="0" priority="43" stopIfTrue="1" operator="equal">
      <formula>"Very Low"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9FDD9-F46C-448F-A3BC-B6CCF5434F95}">
  <dimension ref="A1:T36"/>
  <sheetViews>
    <sheetView topLeftCell="B1" workbookViewId="0">
      <selection activeCell="B25" sqref="B25:D36"/>
    </sheetView>
  </sheetViews>
  <sheetFormatPr defaultRowHeight="15" x14ac:dyDescent="0.25"/>
  <cols>
    <col min="1" max="1" width="0" hidden="1" customWidth="1"/>
    <col min="2" max="2" width="22.5703125" customWidth="1"/>
    <col min="5" max="20" width="0" hidden="1" customWidth="1"/>
  </cols>
  <sheetData>
    <row r="1" spans="1:20" x14ac:dyDescent="0.25">
      <c r="A1" t="s">
        <v>726</v>
      </c>
      <c r="B1" t="s">
        <v>725</v>
      </c>
      <c r="C1" t="s">
        <v>723</v>
      </c>
      <c r="D1" t="s">
        <v>724</v>
      </c>
      <c r="E1" t="s">
        <v>722</v>
      </c>
      <c r="F1" t="s">
        <v>721</v>
      </c>
      <c r="G1" t="s">
        <v>720</v>
      </c>
      <c r="H1" t="s">
        <v>719</v>
      </c>
      <c r="I1" t="s">
        <v>718</v>
      </c>
      <c r="J1" t="s">
        <v>717</v>
      </c>
      <c r="K1" t="s">
        <v>716</v>
      </c>
      <c r="L1" t="s">
        <v>715</v>
      </c>
      <c r="M1" t="s">
        <v>714</v>
      </c>
      <c r="N1" t="s">
        <v>713</v>
      </c>
      <c r="O1" t="s">
        <v>712</v>
      </c>
      <c r="P1" t="s">
        <v>711</v>
      </c>
      <c r="Q1" t="s">
        <v>710</v>
      </c>
      <c r="R1" t="s">
        <v>709</v>
      </c>
      <c r="S1" t="s">
        <v>708</v>
      </c>
      <c r="T1" t="s">
        <v>707</v>
      </c>
    </row>
    <row r="2" spans="1:20" x14ac:dyDescent="0.25">
      <c r="A2">
        <v>13637</v>
      </c>
      <c r="B2" t="s">
        <v>150</v>
      </c>
      <c r="C2">
        <v>2</v>
      </c>
      <c r="D2">
        <v>2018</v>
      </c>
      <c r="E2">
        <v>1</v>
      </c>
      <c r="F2">
        <v>4</v>
      </c>
      <c r="G2" s="133">
        <v>42044</v>
      </c>
      <c r="H2">
        <v>1</v>
      </c>
      <c r="I2" s="133">
        <v>42066</v>
      </c>
      <c r="J2">
        <v>1</v>
      </c>
      <c r="K2">
        <v>0</v>
      </c>
      <c r="N2">
        <v>700</v>
      </c>
      <c r="O2">
        <v>2</v>
      </c>
      <c r="R2">
        <v>700</v>
      </c>
      <c r="S2">
        <v>3</v>
      </c>
      <c r="T2" t="s">
        <v>700</v>
      </c>
    </row>
    <row r="3" spans="1:20" x14ac:dyDescent="0.25">
      <c r="A3">
        <v>386</v>
      </c>
      <c r="B3" t="s">
        <v>152</v>
      </c>
      <c r="C3">
        <v>1</v>
      </c>
      <c r="D3">
        <v>2018</v>
      </c>
      <c r="E3">
        <v>1</v>
      </c>
      <c r="F3">
        <v>3</v>
      </c>
      <c r="G3" s="133">
        <v>31286</v>
      </c>
      <c r="H3">
        <v>1</v>
      </c>
      <c r="I3" s="133">
        <v>33581</v>
      </c>
      <c r="J3">
        <v>1</v>
      </c>
      <c r="K3">
        <v>0</v>
      </c>
      <c r="N3">
        <v>615</v>
      </c>
      <c r="R3">
        <v>615</v>
      </c>
      <c r="S3">
        <v>4</v>
      </c>
      <c r="T3" t="s">
        <v>700</v>
      </c>
    </row>
    <row r="4" spans="1:20" x14ac:dyDescent="0.25">
      <c r="A4">
        <v>360</v>
      </c>
      <c r="B4" t="s">
        <v>629</v>
      </c>
      <c r="C4">
        <v>1</v>
      </c>
      <c r="D4">
        <v>2018</v>
      </c>
      <c r="E4">
        <v>0</v>
      </c>
      <c r="F4">
        <v>4</v>
      </c>
      <c r="G4" s="133">
        <v>32065</v>
      </c>
      <c r="H4">
        <v>1</v>
      </c>
      <c r="I4" s="133">
        <v>43391</v>
      </c>
      <c r="J4">
        <v>2</v>
      </c>
      <c r="K4">
        <v>0</v>
      </c>
      <c r="N4">
        <v>439</v>
      </c>
      <c r="O4">
        <v>432</v>
      </c>
      <c r="R4">
        <v>439</v>
      </c>
      <c r="S4">
        <v>4</v>
      </c>
      <c r="T4" t="s">
        <v>700</v>
      </c>
    </row>
    <row r="5" spans="1:20" x14ac:dyDescent="0.25">
      <c r="A5">
        <v>14129</v>
      </c>
      <c r="B5" t="s">
        <v>173</v>
      </c>
      <c r="C5">
        <v>1</v>
      </c>
      <c r="D5">
        <v>2018</v>
      </c>
      <c r="E5">
        <v>0</v>
      </c>
      <c r="F5">
        <v>3</v>
      </c>
      <c r="G5" s="133">
        <v>42994</v>
      </c>
      <c r="H5">
        <v>1</v>
      </c>
      <c r="I5" s="133">
        <v>43077</v>
      </c>
      <c r="J5">
        <v>2</v>
      </c>
      <c r="K5">
        <v>0</v>
      </c>
      <c r="N5">
        <v>471</v>
      </c>
      <c r="R5">
        <v>471</v>
      </c>
      <c r="S5">
        <v>4</v>
      </c>
      <c r="T5" t="s">
        <v>700</v>
      </c>
    </row>
    <row r="6" spans="1:20" x14ac:dyDescent="0.25">
      <c r="A6">
        <v>416</v>
      </c>
      <c r="B6" t="s">
        <v>281</v>
      </c>
      <c r="C6">
        <v>1</v>
      </c>
      <c r="D6">
        <v>2018</v>
      </c>
      <c r="E6">
        <v>1</v>
      </c>
      <c r="F6">
        <v>3</v>
      </c>
      <c r="G6" s="133">
        <v>37038</v>
      </c>
      <c r="H6">
        <v>1</v>
      </c>
      <c r="I6" s="133">
        <v>43237</v>
      </c>
      <c r="J6">
        <v>2</v>
      </c>
      <c r="K6">
        <v>0</v>
      </c>
      <c r="N6">
        <v>482</v>
      </c>
      <c r="R6">
        <v>482</v>
      </c>
      <c r="S6">
        <v>4</v>
      </c>
      <c r="T6" t="s">
        <v>700</v>
      </c>
    </row>
    <row r="7" spans="1:20" x14ac:dyDescent="0.25">
      <c r="A7">
        <v>13640</v>
      </c>
      <c r="B7" t="s">
        <v>174</v>
      </c>
      <c r="C7">
        <v>1</v>
      </c>
      <c r="D7">
        <v>2018</v>
      </c>
      <c r="E7">
        <v>0</v>
      </c>
      <c r="F7">
        <v>3</v>
      </c>
      <c r="G7" s="133">
        <v>42151</v>
      </c>
      <c r="H7">
        <v>1</v>
      </c>
      <c r="I7" s="133">
        <v>42860</v>
      </c>
      <c r="J7">
        <v>1</v>
      </c>
      <c r="K7">
        <v>0</v>
      </c>
      <c r="N7">
        <v>483</v>
      </c>
      <c r="R7">
        <v>483</v>
      </c>
      <c r="S7">
        <v>4</v>
      </c>
      <c r="T7" t="s">
        <v>700</v>
      </c>
    </row>
    <row r="8" spans="1:20" x14ac:dyDescent="0.25">
      <c r="A8">
        <v>289</v>
      </c>
      <c r="B8" t="s">
        <v>176</v>
      </c>
      <c r="C8">
        <v>1</v>
      </c>
      <c r="D8">
        <v>2018</v>
      </c>
      <c r="E8">
        <v>1</v>
      </c>
      <c r="F8">
        <v>3</v>
      </c>
      <c r="G8" s="133">
        <v>23742</v>
      </c>
      <c r="H8">
        <v>5</v>
      </c>
      <c r="I8" s="133">
        <v>43151</v>
      </c>
      <c r="J8">
        <v>1</v>
      </c>
      <c r="K8">
        <v>0</v>
      </c>
      <c r="N8">
        <v>100</v>
      </c>
      <c r="R8">
        <v>100</v>
      </c>
      <c r="S8">
        <v>5</v>
      </c>
      <c r="T8" t="s">
        <v>700</v>
      </c>
    </row>
    <row r="9" spans="1:20" x14ac:dyDescent="0.25">
      <c r="A9">
        <v>283</v>
      </c>
      <c r="B9" t="s">
        <v>286</v>
      </c>
      <c r="C9">
        <v>1</v>
      </c>
      <c r="D9">
        <v>2018</v>
      </c>
      <c r="E9">
        <v>1</v>
      </c>
      <c r="F9">
        <v>3</v>
      </c>
      <c r="G9" s="133">
        <v>23379</v>
      </c>
      <c r="H9">
        <v>1</v>
      </c>
      <c r="I9" s="133">
        <v>42590</v>
      </c>
      <c r="J9">
        <v>1</v>
      </c>
      <c r="K9">
        <v>0</v>
      </c>
      <c r="N9">
        <v>490</v>
      </c>
      <c r="R9">
        <v>490</v>
      </c>
      <c r="S9">
        <v>4</v>
      </c>
      <c r="T9" t="s">
        <v>700</v>
      </c>
    </row>
    <row r="10" spans="1:20" x14ac:dyDescent="0.25">
      <c r="A10">
        <v>13648</v>
      </c>
      <c r="B10" t="s">
        <v>370</v>
      </c>
      <c r="C10">
        <v>1</v>
      </c>
      <c r="D10">
        <v>2018</v>
      </c>
      <c r="E10">
        <v>1</v>
      </c>
      <c r="F10">
        <v>3</v>
      </c>
      <c r="G10" s="133">
        <v>41959</v>
      </c>
      <c r="H10">
        <v>1</v>
      </c>
      <c r="I10" s="133">
        <v>42033</v>
      </c>
      <c r="J10">
        <v>1</v>
      </c>
      <c r="K10">
        <v>0</v>
      </c>
      <c r="N10">
        <v>651</v>
      </c>
      <c r="R10">
        <v>651</v>
      </c>
      <c r="S10">
        <v>2</v>
      </c>
      <c r="T10" t="s">
        <v>700</v>
      </c>
    </row>
    <row r="11" spans="1:20" x14ac:dyDescent="0.25">
      <c r="A11">
        <v>13653</v>
      </c>
      <c r="B11" t="s">
        <v>200</v>
      </c>
      <c r="C11">
        <v>1</v>
      </c>
      <c r="D11">
        <v>2018</v>
      </c>
      <c r="E11">
        <v>0</v>
      </c>
      <c r="F11">
        <v>3</v>
      </c>
      <c r="G11" s="133">
        <v>42113</v>
      </c>
      <c r="H11">
        <v>1</v>
      </c>
      <c r="I11" s="133">
        <v>42159</v>
      </c>
      <c r="J11">
        <v>1</v>
      </c>
      <c r="K11">
        <v>0</v>
      </c>
      <c r="N11">
        <v>750</v>
      </c>
      <c r="R11">
        <v>750</v>
      </c>
      <c r="S11">
        <v>3</v>
      </c>
      <c r="T11" t="s">
        <v>700</v>
      </c>
    </row>
    <row r="12" spans="1:20" x14ac:dyDescent="0.25">
      <c r="A12">
        <v>291</v>
      </c>
      <c r="B12" t="s">
        <v>201</v>
      </c>
      <c r="C12">
        <v>1</v>
      </c>
      <c r="D12">
        <v>2018</v>
      </c>
      <c r="E12">
        <v>1</v>
      </c>
      <c r="F12">
        <v>3</v>
      </c>
      <c r="G12" s="133">
        <v>23951</v>
      </c>
      <c r="H12">
        <v>1</v>
      </c>
      <c r="I12" s="133">
        <v>43436</v>
      </c>
      <c r="J12">
        <v>2</v>
      </c>
      <c r="K12">
        <v>0</v>
      </c>
      <c r="N12">
        <v>850</v>
      </c>
      <c r="R12">
        <v>850</v>
      </c>
      <c r="S12">
        <v>3</v>
      </c>
      <c r="T12" t="s">
        <v>700</v>
      </c>
    </row>
    <row r="13" spans="1:20" x14ac:dyDescent="0.25">
      <c r="A13">
        <v>205</v>
      </c>
      <c r="B13" t="s">
        <v>202</v>
      </c>
      <c r="C13">
        <v>1</v>
      </c>
      <c r="D13">
        <v>2018</v>
      </c>
      <c r="E13">
        <v>1</v>
      </c>
      <c r="F13">
        <v>3</v>
      </c>
      <c r="G13" s="133">
        <v>16953</v>
      </c>
      <c r="H13">
        <v>3</v>
      </c>
      <c r="I13" s="133">
        <v>43323</v>
      </c>
      <c r="J13">
        <v>1</v>
      </c>
      <c r="K13">
        <v>0</v>
      </c>
      <c r="N13">
        <v>630</v>
      </c>
      <c r="R13">
        <v>630</v>
      </c>
      <c r="S13">
        <v>2</v>
      </c>
      <c r="T13" t="s">
        <v>700</v>
      </c>
    </row>
    <row r="14" spans="1:20" x14ac:dyDescent="0.25">
      <c r="A14">
        <v>259</v>
      </c>
      <c r="B14" t="s">
        <v>553</v>
      </c>
      <c r="C14">
        <v>1</v>
      </c>
      <c r="D14">
        <v>2018</v>
      </c>
      <c r="E14">
        <v>1</v>
      </c>
      <c r="F14">
        <v>4</v>
      </c>
      <c r="G14" s="133">
        <v>21380</v>
      </c>
      <c r="H14">
        <v>1</v>
      </c>
      <c r="I14" s="133">
        <v>38004</v>
      </c>
      <c r="J14">
        <v>1</v>
      </c>
      <c r="K14">
        <v>0</v>
      </c>
      <c r="N14">
        <v>645</v>
      </c>
      <c r="O14" t="s">
        <v>706</v>
      </c>
      <c r="R14">
        <v>645</v>
      </c>
      <c r="S14">
        <v>2</v>
      </c>
      <c r="T14" t="s">
        <v>700</v>
      </c>
    </row>
    <row r="15" spans="1:20" x14ac:dyDescent="0.25">
      <c r="A15">
        <v>234</v>
      </c>
      <c r="B15" t="s">
        <v>203</v>
      </c>
      <c r="C15">
        <v>1</v>
      </c>
      <c r="D15">
        <v>2018</v>
      </c>
      <c r="E15">
        <v>1</v>
      </c>
      <c r="F15">
        <v>3</v>
      </c>
      <c r="G15" s="133">
        <v>17668</v>
      </c>
      <c r="H15">
        <v>1</v>
      </c>
      <c r="I15" s="133">
        <v>43247</v>
      </c>
      <c r="J15">
        <v>1</v>
      </c>
      <c r="K15">
        <v>0</v>
      </c>
      <c r="N15">
        <v>666</v>
      </c>
      <c r="R15">
        <v>666</v>
      </c>
      <c r="S15">
        <v>2</v>
      </c>
      <c r="T15" t="s">
        <v>700</v>
      </c>
    </row>
    <row r="16" spans="1:20" x14ac:dyDescent="0.25">
      <c r="A16">
        <v>13646</v>
      </c>
      <c r="B16" t="s">
        <v>541</v>
      </c>
      <c r="C16">
        <v>1</v>
      </c>
      <c r="D16">
        <v>2018</v>
      </c>
      <c r="E16">
        <v>0</v>
      </c>
      <c r="F16">
        <v>3</v>
      </c>
      <c r="G16" s="133">
        <v>42076</v>
      </c>
      <c r="H16">
        <v>1</v>
      </c>
      <c r="I16" s="133">
        <v>42198</v>
      </c>
      <c r="J16">
        <v>1</v>
      </c>
      <c r="K16">
        <v>0</v>
      </c>
      <c r="N16">
        <v>501</v>
      </c>
      <c r="R16">
        <v>501</v>
      </c>
      <c r="S16">
        <v>4</v>
      </c>
      <c r="T16" t="s">
        <v>700</v>
      </c>
    </row>
    <row r="17" spans="1:20" x14ac:dyDescent="0.25">
      <c r="A17">
        <v>13694</v>
      </c>
      <c r="B17" t="s">
        <v>213</v>
      </c>
      <c r="C17">
        <v>1</v>
      </c>
      <c r="D17">
        <v>2018</v>
      </c>
      <c r="E17">
        <v>1</v>
      </c>
      <c r="F17">
        <v>4</v>
      </c>
      <c r="G17" s="133">
        <v>42077</v>
      </c>
      <c r="H17">
        <v>1</v>
      </c>
      <c r="I17" s="133">
        <v>42081</v>
      </c>
      <c r="J17">
        <v>1</v>
      </c>
      <c r="K17">
        <v>0</v>
      </c>
      <c r="N17">
        <v>620</v>
      </c>
      <c r="O17">
        <v>2</v>
      </c>
      <c r="R17">
        <v>620</v>
      </c>
      <c r="S17">
        <v>4</v>
      </c>
      <c r="T17" t="s">
        <v>700</v>
      </c>
    </row>
    <row r="18" spans="1:20" x14ac:dyDescent="0.25">
      <c r="A18">
        <v>11347</v>
      </c>
      <c r="B18" t="s">
        <v>507</v>
      </c>
      <c r="C18">
        <v>1</v>
      </c>
      <c r="D18">
        <v>2018</v>
      </c>
      <c r="E18">
        <v>1</v>
      </c>
      <c r="F18">
        <v>4</v>
      </c>
      <c r="G18" s="133">
        <v>39978</v>
      </c>
      <c r="H18">
        <v>2</v>
      </c>
      <c r="I18" s="133">
        <v>40932</v>
      </c>
      <c r="J18">
        <v>1</v>
      </c>
      <c r="K18">
        <v>0</v>
      </c>
      <c r="N18">
        <v>432</v>
      </c>
      <c r="O18" t="s">
        <v>705</v>
      </c>
      <c r="R18">
        <v>432</v>
      </c>
      <c r="S18">
        <v>4</v>
      </c>
      <c r="T18" t="s">
        <v>700</v>
      </c>
    </row>
    <row r="19" spans="1:20" x14ac:dyDescent="0.25">
      <c r="A19">
        <v>332</v>
      </c>
      <c r="B19" t="s">
        <v>226</v>
      </c>
      <c r="C19">
        <v>1</v>
      </c>
      <c r="D19">
        <v>2018</v>
      </c>
      <c r="E19">
        <v>1</v>
      </c>
      <c r="F19">
        <v>3</v>
      </c>
      <c r="G19" s="133">
        <v>28490</v>
      </c>
      <c r="H19">
        <v>6</v>
      </c>
      <c r="I19" s="133">
        <v>43291</v>
      </c>
      <c r="J19">
        <v>1</v>
      </c>
      <c r="K19">
        <v>0</v>
      </c>
      <c r="N19">
        <v>541</v>
      </c>
      <c r="R19">
        <v>541</v>
      </c>
      <c r="S19">
        <v>4</v>
      </c>
      <c r="T19" t="s">
        <v>700</v>
      </c>
    </row>
    <row r="20" spans="1:20" x14ac:dyDescent="0.25">
      <c r="A20">
        <v>222</v>
      </c>
      <c r="B20" t="s">
        <v>490</v>
      </c>
      <c r="C20">
        <v>1</v>
      </c>
      <c r="D20">
        <v>2018</v>
      </c>
      <c r="E20">
        <v>1</v>
      </c>
      <c r="F20">
        <v>3</v>
      </c>
      <c r="G20" s="133">
        <v>17592</v>
      </c>
      <c r="H20">
        <v>4</v>
      </c>
      <c r="I20" s="133">
        <v>42854</v>
      </c>
      <c r="J20">
        <v>1</v>
      </c>
      <c r="K20">
        <v>0</v>
      </c>
      <c r="N20">
        <v>775</v>
      </c>
      <c r="R20">
        <v>775</v>
      </c>
      <c r="S20">
        <v>3</v>
      </c>
      <c r="T20" t="s">
        <v>700</v>
      </c>
    </row>
    <row r="21" spans="1:20" x14ac:dyDescent="0.25">
      <c r="A21">
        <v>13639</v>
      </c>
      <c r="B21" t="s">
        <v>231</v>
      </c>
      <c r="C21">
        <v>1</v>
      </c>
      <c r="D21">
        <v>2018</v>
      </c>
      <c r="E21">
        <v>0</v>
      </c>
      <c r="F21">
        <v>4</v>
      </c>
      <c r="G21" s="133">
        <v>42089</v>
      </c>
      <c r="H21">
        <v>1</v>
      </c>
      <c r="I21" s="133">
        <v>42093</v>
      </c>
      <c r="J21">
        <v>1</v>
      </c>
      <c r="K21">
        <v>0</v>
      </c>
      <c r="N21">
        <v>436</v>
      </c>
      <c r="O21">
        <v>220</v>
      </c>
      <c r="R21">
        <v>436</v>
      </c>
      <c r="S21">
        <v>4</v>
      </c>
      <c r="T21" t="s">
        <v>700</v>
      </c>
    </row>
    <row r="22" spans="1:20" x14ac:dyDescent="0.25">
      <c r="A22">
        <v>13641</v>
      </c>
      <c r="B22" t="s">
        <v>479</v>
      </c>
      <c r="C22">
        <v>1</v>
      </c>
      <c r="D22">
        <v>2018</v>
      </c>
      <c r="E22">
        <v>1</v>
      </c>
      <c r="F22">
        <v>4</v>
      </c>
      <c r="G22" s="133">
        <v>42078</v>
      </c>
      <c r="H22">
        <v>1</v>
      </c>
      <c r="I22" s="133">
        <v>42085</v>
      </c>
      <c r="J22">
        <v>1</v>
      </c>
      <c r="K22">
        <v>0</v>
      </c>
      <c r="N22">
        <v>475</v>
      </c>
      <c r="O22" t="s">
        <v>704</v>
      </c>
      <c r="R22">
        <v>475</v>
      </c>
      <c r="S22">
        <v>4</v>
      </c>
      <c r="T22" t="s">
        <v>700</v>
      </c>
    </row>
    <row r="23" spans="1:20" x14ac:dyDescent="0.25">
      <c r="A23">
        <v>13936</v>
      </c>
      <c r="B23" t="s">
        <v>233</v>
      </c>
      <c r="C23">
        <v>1</v>
      </c>
      <c r="D23">
        <v>2018</v>
      </c>
      <c r="E23">
        <v>0</v>
      </c>
      <c r="F23">
        <v>3</v>
      </c>
      <c r="G23" s="133">
        <v>42412</v>
      </c>
      <c r="H23">
        <v>1</v>
      </c>
      <c r="I23" s="133">
        <v>42667</v>
      </c>
      <c r="J23">
        <v>1</v>
      </c>
      <c r="K23">
        <v>0</v>
      </c>
      <c r="N23">
        <v>770</v>
      </c>
      <c r="R23">
        <v>770</v>
      </c>
      <c r="S23">
        <v>3</v>
      </c>
      <c r="T23" t="s">
        <v>700</v>
      </c>
    </row>
    <row r="24" spans="1:20" x14ac:dyDescent="0.25">
      <c r="A24">
        <v>14275</v>
      </c>
      <c r="B24" t="s">
        <v>239</v>
      </c>
      <c r="C24">
        <v>1</v>
      </c>
      <c r="D24">
        <v>2018</v>
      </c>
      <c r="E24">
        <v>1</v>
      </c>
      <c r="F24">
        <v>3</v>
      </c>
      <c r="G24" s="133">
        <v>42522</v>
      </c>
      <c r="H24">
        <v>1</v>
      </c>
      <c r="I24" s="133">
        <v>42522</v>
      </c>
      <c r="J24">
        <v>1</v>
      </c>
      <c r="K24">
        <v>0</v>
      </c>
      <c r="N24">
        <v>840</v>
      </c>
      <c r="R24">
        <v>840</v>
      </c>
      <c r="S24">
        <v>3</v>
      </c>
      <c r="T24" t="s">
        <v>700</v>
      </c>
    </row>
    <row r="25" spans="1:20" x14ac:dyDescent="0.25">
      <c r="A25">
        <v>13588</v>
      </c>
      <c r="B25" s="115" t="s">
        <v>241</v>
      </c>
      <c r="C25" s="115">
        <v>1</v>
      </c>
      <c r="D25" s="115">
        <v>2018</v>
      </c>
      <c r="E25">
        <v>0</v>
      </c>
      <c r="F25">
        <v>3</v>
      </c>
      <c r="G25" s="133">
        <v>42084</v>
      </c>
      <c r="H25">
        <v>1</v>
      </c>
      <c r="I25" s="133">
        <v>42217</v>
      </c>
      <c r="J25">
        <v>2</v>
      </c>
      <c r="K25">
        <v>0</v>
      </c>
      <c r="N25">
        <v>365</v>
      </c>
      <c r="R25">
        <v>365</v>
      </c>
      <c r="S25">
        <v>1</v>
      </c>
      <c r="T25" t="s">
        <v>700</v>
      </c>
    </row>
    <row r="26" spans="1:20" x14ac:dyDescent="0.25">
      <c r="A26">
        <v>374</v>
      </c>
      <c r="B26" s="115" t="s">
        <v>242</v>
      </c>
      <c r="C26" s="115">
        <v>1</v>
      </c>
      <c r="D26" s="115">
        <v>2018</v>
      </c>
      <c r="E26">
        <v>1</v>
      </c>
      <c r="F26">
        <v>4</v>
      </c>
      <c r="G26" s="133">
        <v>33147</v>
      </c>
      <c r="H26">
        <v>1</v>
      </c>
      <c r="I26" s="133">
        <v>43449</v>
      </c>
      <c r="J26">
        <v>1</v>
      </c>
      <c r="K26">
        <v>0</v>
      </c>
      <c r="N26">
        <v>517</v>
      </c>
      <c r="O26">
        <v>490</v>
      </c>
      <c r="R26">
        <v>517</v>
      </c>
      <c r="S26">
        <v>4</v>
      </c>
      <c r="T26" t="s">
        <v>700</v>
      </c>
    </row>
    <row r="27" spans="1:20" x14ac:dyDescent="0.25">
      <c r="A27">
        <v>337</v>
      </c>
      <c r="B27" s="115" t="s">
        <v>253</v>
      </c>
      <c r="C27" s="115">
        <v>2</v>
      </c>
      <c r="D27" s="115">
        <v>2018</v>
      </c>
      <c r="E27">
        <v>1</v>
      </c>
      <c r="F27">
        <v>4</v>
      </c>
      <c r="G27" s="133">
        <v>29969</v>
      </c>
      <c r="H27">
        <v>1</v>
      </c>
      <c r="I27" s="133">
        <v>39014</v>
      </c>
      <c r="J27">
        <v>1</v>
      </c>
      <c r="K27">
        <v>0</v>
      </c>
      <c r="N27">
        <v>520</v>
      </c>
      <c r="O27" t="s">
        <v>703</v>
      </c>
      <c r="R27">
        <v>520</v>
      </c>
      <c r="S27">
        <v>4</v>
      </c>
      <c r="T27" t="s">
        <v>700</v>
      </c>
    </row>
    <row r="28" spans="1:20" x14ac:dyDescent="0.25">
      <c r="A28">
        <v>11345</v>
      </c>
      <c r="B28" s="115" t="s">
        <v>435</v>
      </c>
      <c r="C28" s="115">
        <v>1</v>
      </c>
      <c r="D28" s="115">
        <v>2018</v>
      </c>
      <c r="E28">
        <v>1</v>
      </c>
      <c r="F28">
        <v>3</v>
      </c>
      <c r="G28" s="133">
        <v>40775</v>
      </c>
      <c r="H28">
        <v>2</v>
      </c>
      <c r="I28" s="133">
        <v>40775</v>
      </c>
      <c r="J28">
        <v>2</v>
      </c>
      <c r="K28">
        <v>0</v>
      </c>
      <c r="N28">
        <v>626</v>
      </c>
      <c r="R28">
        <v>626</v>
      </c>
      <c r="S28">
        <v>4</v>
      </c>
      <c r="T28" t="s">
        <v>700</v>
      </c>
    </row>
    <row r="29" spans="1:20" x14ac:dyDescent="0.25">
      <c r="A29">
        <v>309</v>
      </c>
      <c r="B29" s="115" t="s">
        <v>256</v>
      </c>
      <c r="C29" s="115">
        <v>1</v>
      </c>
      <c r="D29" s="115">
        <v>2018</v>
      </c>
      <c r="E29">
        <v>1</v>
      </c>
      <c r="F29">
        <v>3</v>
      </c>
      <c r="G29" s="133">
        <v>26136</v>
      </c>
      <c r="H29">
        <v>1</v>
      </c>
      <c r="I29" s="133">
        <v>30453</v>
      </c>
      <c r="J29">
        <v>1</v>
      </c>
      <c r="K29">
        <v>0</v>
      </c>
      <c r="N29">
        <v>625</v>
      </c>
      <c r="R29">
        <v>625</v>
      </c>
      <c r="S29">
        <v>4</v>
      </c>
      <c r="T29" t="s">
        <v>700</v>
      </c>
    </row>
    <row r="30" spans="1:20" x14ac:dyDescent="0.25">
      <c r="A30">
        <v>13604</v>
      </c>
      <c r="B30" s="115" t="s">
        <v>419</v>
      </c>
      <c r="C30" s="115">
        <v>2</v>
      </c>
      <c r="D30" s="115">
        <v>2018</v>
      </c>
      <c r="E30">
        <v>1</v>
      </c>
      <c r="F30">
        <v>4</v>
      </c>
      <c r="G30" s="133">
        <v>41408</v>
      </c>
      <c r="H30">
        <v>1</v>
      </c>
      <c r="I30" s="133">
        <v>41481</v>
      </c>
      <c r="J30">
        <v>1</v>
      </c>
      <c r="K30">
        <v>0</v>
      </c>
      <c r="N30">
        <v>652</v>
      </c>
      <c r="O30" t="s">
        <v>702</v>
      </c>
      <c r="R30">
        <v>652</v>
      </c>
      <c r="S30">
        <v>2</v>
      </c>
      <c r="T30" t="s">
        <v>700</v>
      </c>
    </row>
    <row r="31" spans="1:20" x14ac:dyDescent="0.25">
      <c r="A31">
        <v>423</v>
      </c>
      <c r="B31" s="115" t="s">
        <v>260</v>
      </c>
      <c r="C31" s="115">
        <v>1</v>
      </c>
      <c r="D31" s="115">
        <v>2018</v>
      </c>
      <c r="E31">
        <v>1</v>
      </c>
      <c r="F31">
        <v>3</v>
      </c>
      <c r="G31" s="133">
        <v>24107</v>
      </c>
      <c r="H31">
        <v>5</v>
      </c>
      <c r="I31" s="133">
        <v>37921</v>
      </c>
      <c r="J31">
        <v>1</v>
      </c>
      <c r="K31">
        <v>0</v>
      </c>
      <c r="N31">
        <v>800</v>
      </c>
      <c r="R31">
        <v>800</v>
      </c>
      <c r="S31">
        <v>3</v>
      </c>
      <c r="T31" t="s">
        <v>700</v>
      </c>
    </row>
    <row r="32" spans="1:20" x14ac:dyDescent="0.25">
      <c r="A32">
        <v>354</v>
      </c>
      <c r="B32" s="115" t="s">
        <v>364</v>
      </c>
      <c r="C32" s="115">
        <v>1</v>
      </c>
      <c r="D32" s="115">
        <v>2018</v>
      </c>
      <c r="E32">
        <v>1</v>
      </c>
      <c r="F32">
        <v>3</v>
      </c>
      <c r="G32" s="133">
        <v>30437</v>
      </c>
      <c r="H32">
        <v>1</v>
      </c>
      <c r="I32" s="133">
        <v>42215</v>
      </c>
      <c r="J32">
        <v>1</v>
      </c>
      <c r="K32">
        <v>0</v>
      </c>
      <c r="N32">
        <v>640</v>
      </c>
      <c r="R32">
        <v>640</v>
      </c>
      <c r="S32">
        <v>2</v>
      </c>
      <c r="T32" t="s">
        <v>700</v>
      </c>
    </row>
    <row r="33" spans="1:20" x14ac:dyDescent="0.25">
      <c r="A33">
        <v>314</v>
      </c>
      <c r="B33" s="115" t="s">
        <v>268</v>
      </c>
      <c r="C33" s="115">
        <v>1</v>
      </c>
      <c r="D33" s="115">
        <v>2018</v>
      </c>
      <c r="E33">
        <v>1</v>
      </c>
      <c r="F33">
        <v>4</v>
      </c>
      <c r="G33" s="133">
        <v>25958</v>
      </c>
      <c r="H33">
        <v>1</v>
      </c>
      <c r="I33" s="133">
        <v>41449</v>
      </c>
      <c r="J33">
        <v>1</v>
      </c>
      <c r="K33">
        <v>0</v>
      </c>
      <c r="N33">
        <v>500</v>
      </c>
      <c r="O33">
        <v>490</v>
      </c>
      <c r="R33">
        <v>500</v>
      </c>
      <c r="S33">
        <v>4</v>
      </c>
      <c r="T33" t="s">
        <v>700</v>
      </c>
    </row>
    <row r="34" spans="1:20" x14ac:dyDescent="0.25">
      <c r="A34">
        <v>13306</v>
      </c>
      <c r="B34" s="115" t="s">
        <v>269</v>
      </c>
      <c r="C34" s="115">
        <v>1</v>
      </c>
      <c r="D34" s="115">
        <v>2018</v>
      </c>
      <c r="E34">
        <v>1</v>
      </c>
      <c r="F34">
        <v>4</v>
      </c>
      <c r="G34" s="133">
        <v>41899</v>
      </c>
      <c r="H34">
        <v>1</v>
      </c>
      <c r="I34" s="133">
        <v>41907</v>
      </c>
      <c r="J34">
        <v>3</v>
      </c>
      <c r="K34">
        <v>0</v>
      </c>
      <c r="N34">
        <v>369</v>
      </c>
      <c r="Q34">
        <v>365</v>
      </c>
      <c r="R34">
        <v>369</v>
      </c>
      <c r="S34">
        <v>1</v>
      </c>
      <c r="T34" t="s">
        <v>700</v>
      </c>
    </row>
    <row r="35" spans="1:20" x14ac:dyDescent="0.25">
      <c r="A35">
        <v>230</v>
      </c>
      <c r="B35" s="115" t="s">
        <v>275</v>
      </c>
      <c r="C35" s="115">
        <v>2</v>
      </c>
      <c r="D35" s="115">
        <v>2018</v>
      </c>
      <c r="E35">
        <v>1</v>
      </c>
      <c r="F35">
        <v>4</v>
      </c>
      <c r="G35" s="133">
        <v>17607</v>
      </c>
      <c r="H35">
        <v>4</v>
      </c>
      <c r="I35" s="133">
        <v>40164</v>
      </c>
      <c r="J35">
        <v>1</v>
      </c>
      <c r="K35">
        <v>0</v>
      </c>
      <c r="N35">
        <v>678</v>
      </c>
      <c r="Q35" t="s">
        <v>701</v>
      </c>
      <c r="R35">
        <v>678</v>
      </c>
      <c r="S35">
        <v>2</v>
      </c>
      <c r="T35" t="s">
        <v>700</v>
      </c>
    </row>
    <row r="36" spans="1:20" x14ac:dyDescent="0.25">
      <c r="B36" s="115" t="s">
        <v>287</v>
      </c>
      <c r="C36" s="115">
        <v>1</v>
      </c>
      <c r="D36" s="115">
        <v>2018</v>
      </c>
    </row>
  </sheetData>
  <autoFilter ref="A1:T35" xr:uid="{00000000-0009-0000-0000-000000000000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6621-F29F-4A3B-9278-592D2D3F6886}">
  <sheetPr filterMode="1"/>
  <dimension ref="A1:L8817"/>
  <sheetViews>
    <sheetView topLeftCell="A7603" workbookViewId="0">
      <selection activeCell="C8653" sqref="C8653"/>
    </sheetView>
  </sheetViews>
  <sheetFormatPr defaultRowHeight="15" x14ac:dyDescent="0.25"/>
  <cols>
    <col min="1" max="1" width="40.85546875" bestFit="1" customWidth="1"/>
    <col min="2" max="2" width="48.28515625" bestFit="1" customWidth="1"/>
    <col min="3" max="3" width="7.28515625" customWidth="1"/>
    <col min="4" max="4" width="15.85546875" customWidth="1"/>
    <col min="5" max="5" width="16" customWidth="1"/>
    <col min="6" max="6" width="20.7109375" customWidth="1"/>
    <col min="7" max="7" width="14.140625" customWidth="1"/>
    <col min="8" max="8" width="9.42578125" customWidth="1"/>
    <col min="9" max="10" width="8.7109375" customWidth="1"/>
    <col min="11" max="11" width="8.42578125" customWidth="1"/>
  </cols>
  <sheetData>
    <row r="1" spans="1:12" x14ac:dyDescent="0.25">
      <c r="A1" s="110" t="s">
        <v>667</v>
      </c>
      <c r="B1" s="110" t="s">
        <v>666</v>
      </c>
      <c r="C1" s="110" t="s">
        <v>665</v>
      </c>
      <c r="D1" s="110" t="s">
        <v>664</v>
      </c>
      <c r="E1" s="110" t="s">
        <v>663</v>
      </c>
      <c r="F1" s="110" t="s">
        <v>662</v>
      </c>
      <c r="G1" s="110" t="s">
        <v>661</v>
      </c>
      <c r="H1" s="110" t="s">
        <v>660</v>
      </c>
      <c r="I1" s="110" t="s">
        <v>659</v>
      </c>
      <c r="J1" s="110" t="s">
        <v>658</v>
      </c>
      <c r="K1" s="110" t="s">
        <v>657</v>
      </c>
      <c r="L1" s="110" t="s">
        <v>656</v>
      </c>
    </row>
    <row r="2" spans="1:12" hidden="1" x14ac:dyDescent="0.25">
      <c r="A2" t="s">
        <v>150</v>
      </c>
      <c r="B2" t="s">
        <v>150</v>
      </c>
      <c r="C2">
        <v>1976</v>
      </c>
      <c r="D2" t="s">
        <v>54</v>
      </c>
      <c r="E2">
        <v>700</v>
      </c>
      <c r="F2" t="s">
        <v>54</v>
      </c>
      <c r="G2">
        <v>4</v>
      </c>
      <c r="H2" t="s">
        <v>429</v>
      </c>
      <c r="I2">
        <v>2</v>
      </c>
      <c r="J2" t="s">
        <v>373</v>
      </c>
      <c r="K2">
        <v>2</v>
      </c>
    </row>
    <row r="3" spans="1:12" hidden="1" x14ac:dyDescent="0.25">
      <c r="A3" t="s">
        <v>150</v>
      </c>
      <c r="B3" t="s">
        <v>150</v>
      </c>
      <c r="C3">
        <v>1977</v>
      </c>
      <c r="D3" t="s">
        <v>54</v>
      </c>
      <c r="E3">
        <v>700</v>
      </c>
      <c r="F3" t="s">
        <v>54</v>
      </c>
      <c r="G3">
        <v>4</v>
      </c>
      <c r="H3" t="s">
        <v>429</v>
      </c>
      <c r="I3">
        <v>4</v>
      </c>
      <c r="J3" t="s">
        <v>373</v>
      </c>
      <c r="K3">
        <v>2</v>
      </c>
    </row>
    <row r="4" spans="1:12" hidden="1" x14ac:dyDescent="0.25">
      <c r="A4" t="s">
        <v>150</v>
      </c>
      <c r="B4" t="s">
        <v>150</v>
      </c>
      <c r="C4">
        <v>1978</v>
      </c>
      <c r="D4" t="s">
        <v>54</v>
      </c>
      <c r="E4">
        <v>700</v>
      </c>
      <c r="F4" t="s">
        <v>54</v>
      </c>
      <c r="G4">
        <v>4</v>
      </c>
      <c r="H4" t="s">
        <v>429</v>
      </c>
      <c r="I4">
        <v>4</v>
      </c>
      <c r="J4" t="s">
        <v>373</v>
      </c>
      <c r="K4">
        <v>3</v>
      </c>
    </row>
    <row r="5" spans="1:12" hidden="1" x14ac:dyDescent="0.25">
      <c r="A5" t="s">
        <v>150</v>
      </c>
      <c r="B5" t="s">
        <v>150</v>
      </c>
      <c r="C5">
        <v>1979</v>
      </c>
      <c r="D5" t="s">
        <v>54</v>
      </c>
      <c r="E5">
        <v>700</v>
      </c>
      <c r="F5" t="s">
        <v>54</v>
      </c>
      <c r="G5">
        <v>4</v>
      </c>
      <c r="H5" t="s">
        <v>429</v>
      </c>
      <c r="I5">
        <v>5</v>
      </c>
      <c r="J5" t="s">
        <v>373</v>
      </c>
      <c r="K5">
        <v>5</v>
      </c>
    </row>
    <row r="6" spans="1:12" hidden="1" x14ac:dyDescent="0.25">
      <c r="A6" t="s">
        <v>150</v>
      </c>
      <c r="B6" t="s">
        <v>150</v>
      </c>
      <c r="C6">
        <v>1980</v>
      </c>
      <c r="D6" t="s">
        <v>54</v>
      </c>
      <c r="E6">
        <v>700</v>
      </c>
      <c r="F6" t="s">
        <v>54</v>
      </c>
      <c r="G6">
        <v>4</v>
      </c>
      <c r="H6" t="s">
        <v>429</v>
      </c>
      <c r="I6">
        <v>5</v>
      </c>
      <c r="J6" t="s">
        <v>373</v>
      </c>
      <c r="K6">
        <v>5</v>
      </c>
    </row>
    <row r="7" spans="1:12" hidden="1" x14ac:dyDescent="0.25">
      <c r="A7" t="s">
        <v>150</v>
      </c>
      <c r="B7" t="s">
        <v>150</v>
      </c>
      <c r="C7">
        <v>1981</v>
      </c>
      <c r="D7" t="s">
        <v>54</v>
      </c>
      <c r="E7">
        <v>700</v>
      </c>
      <c r="F7" t="s">
        <v>54</v>
      </c>
      <c r="G7">
        <v>4</v>
      </c>
      <c r="H7" t="s">
        <v>429</v>
      </c>
      <c r="I7">
        <v>5</v>
      </c>
      <c r="J7" t="s">
        <v>373</v>
      </c>
      <c r="K7">
        <v>5</v>
      </c>
    </row>
    <row r="8" spans="1:12" hidden="1" x14ac:dyDescent="0.25">
      <c r="A8" t="s">
        <v>150</v>
      </c>
      <c r="B8" t="s">
        <v>150</v>
      </c>
      <c r="C8">
        <v>1982</v>
      </c>
      <c r="D8" t="s">
        <v>54</v>
      </c>
      <c r="E8">
        <v>700</v>
      </c>
      <c r="F8" t="s">
        <v>54</v>
      </c>
      <c r="G8">
        <v>4</v>
      </c>
      <c r="H8" t="s">
        <v>429</v>
      </c>
      <c r="I8">
        <v>5</v>
      </c>
      <c r="J8" t="s">
        <v>373</v>
      </c>
      <c r="K8">
        <v>5</v>
      </c>
    </row>
    <row r="9" spans="1:12" hidden="1" x14ac:dyDescent="0.25">
      <c r="A9" t="s">
        <v>150</v>
      </c>
      <c r="B9" t="s">
        <v>150</v>
      </c>
      <c r="C9">
        <v>1983</v>
      </c>
      <c r="D9" t="s">
        <v>54</v>
      </c>
      <c r="E9">
        <v>700</v>
      </c>
      <c r="F9" t="s">
        <v>54</v>
      </c>
      <c r="G9">
        <v>4</v>
      </c>
      <c r="H9" t="s">
        <v>429</v>
      </c>
      <c r="I9">
        <v>5</v>
      </c>
      <c r="J9" t="s">
        <v>373</v>
      </c>
      <c r="K9">
        <v>5</v>
      </c>
    </row>
    <row r="10" spans="1:12" hidden="1" x14ac:dyDescent="0.25">
      <c r="A10" t="s">
        <v>150</v>
      </c>
      <c r="B10" t="s">
        <v>150</v>
      </c>
      <c r="C10">
        <v>1984</v>
      </c>
      <c r="D10" t="s">
        <v>54</v>
      </c>
      <c r="E10">
        <v>700</v>
      </c>
      <c r="F10" t="s">
        <v>54</v>
      </c>
      <c r="G10">
        <v>4</v>
      </c>
      <c r="H10" t="s">
        <v>429</v>
      </c>
      <c r="I10">
        <v>4</v>
      </c>
      <c r="J10" t="s">
        <v>373</v>
      </c>
      <c r="K10">
        <v>5</v>
      </c>
    </row>
    <row r="11" spans="1:12" hidden="1" x14ac:dyDescent="0.25">
      <c r="A11" t="s">
        <v>150</v>
      </c>
      <c r="B11" t="s">
        <v>150</v>
      </c>
      <c r="C11">
        <v>1985</v>
      </c>
      <c r="D11" t="s">
        <v>54</v>
      </c>
      <c r="E11">
        <v>700</v>
      </c>
      <c r="F11" t="s">
        <v>54</v>
      </c>
      <c r="G11">
        <v>4</v>
      </c>
      <c r="H11" t="s">
        <v>429</v>
      </c>
      <c r="I11">
        <v>5</v>
      </c>
      <c r="J11" t="s">
        <v>373</v>
      </c>
      <c r="K11">
        <v>5</v>
      </c>
    </row>
    <row r="12" spans="1:12" hidden="1" x14ac:dyDescent="0.25">
      <c r="A12" t="s">
        <v>150</v>
      </c>
      <c r="B12" t="s">
        <v>150</v>
      </c>
      <c r="C12">
        <v>1986</v>
      </c>
      <c r="D12" t="s">
        <v>54</v>
      </c>
      <c r="E12">
        <v>700</v>
      </c>
      <c r="F12" t="s">
        <v>54</v>
      </c>
      <c r="G12">
        <v>4</v>
      </c>
      <c r="H12" t="s">
        <v>429</v>
      </c>
      <c r="I12">
        <v>5</v>
      </c>
      <c r="J12" t="s">
        <v>373</v>
      </c>
      <c r="K12">
        <v>5</v>
      </c>
    </row>
    <row r="13" spans="1:12" hidden="1" x14ac:dyDescent="0.25">
      <c r="A13" t="s">
        <v>150</v>
      </c>
      <c r="B13" t="s">
        <v>150</v>
      </c>
      <c r="C13">
        <v>1987</v>
      </c>
      <c r="D13" t="s">
        <v>54</v>
      </c>
      <c r="E13">
        <v>700</v>
      </c>
      <c r="F13" t="s">
        <v>54</v>
      </c>
      <c r="G13">
        <v>4</v>
      </c>
      <c r="H13" t="s">
        <v>429</v>
      </c>
      <c r="I13">
        <v>4</v>
      </c>
      <c r="J13" t="s">
        <v>373</v>
      </c>
      <c r="K13">
        <v>5</v>
      </c>
    </row>
    <row r="14" spans="1:12" hidden="1" x14ac:dyDescent="0.25">
      <c r="A14" t="s">
        <v>150</v>
      </c>
      <c r="B14" t="s">
        <v>150</v>
      </c>
      <c r="C14">
        <v>1988</v>
      </c>
      <c r="D14" t="s">
        <v>54</v>
      </c>
      <c r="E14">
        <v>700</v>
      </c>
      <c r="F14" t="s">
        <v>54</v>
      </c>
      <c r="G14">
        <v>4</v>
      </c>
      <c r="H14" t="s">
        <v>429</v>
      </c>
      <c r="I14">
        <v>4</v>
      </c>
      <c r="J14" t="s">
        <v>373</v>
      </c>
      <c r="K14">
        <v>5</v>
      </c>
    </row>
    <row r="15" spans="1:12" hidden="1" x14ac:dyDescent="0.25">
      <c r="A15" t="s">
        <v>150</v>
      </c>
      <c r="B15" t="s">
        <v>150</v>
      </c>
      <c r="C15">
        <v>1989</v>
      </c>
      <c r="D15" t="s">
        <v>54</v>
      </c>
      <c r="E15">
        <v>700</v>
      </c>
      <c r="F15" t="s">
        <v>54</v>
      </c>
      <c r="G15">
        <v>4</v>
      </c>
      <c r="H15" t="s">
        <v>429</v>
      </c>
      <c r="I15">
        <v>4</v>
      </c>
      <c r="J15" t="s">
        <v>373</v>
      </c>
      <c r="K15">
        <v>5</v>
      </c>
    </row>
    <row r="16" spans="1:12" hidden="1" x14ac:dyDescent="0.25">
      <c r="A16" t="s">
        <v>150</v>
      </c>
      <c r="B16" t="s">
        <v>150</v>
      </c>
      <c r="C16">
        <v>1990</v>
      </c>
      <c r="D16" t="s">
        <v>54</v>
      </c>
      <c r="E16">
        <v>700</v>
      </c>
      <c r="F16" t="s">
        <v>54</v>
      </c>
      <c r="G16">
        <v>4</v>
      </c>
      <c r="H16" t="s">
        <v>429</v>
      </c>
      <c r="I16">
        <v>4</v>
      </c>
      <c r="J16" t="s">
        <v>373</v>
      </c>
      <c r="K16">
        <v>4</v>
      </c>
    </row>
    <row r="17" spans="1:11" hidden="1" x14ac:dyDescent="0.25">
      <c r="A17" t="s">
        <v>150</v>
      </c>
      <c r="B17" t="s">
        <v>150</v>
      </c>
      <c r="C17">
        <v>1991</v>
      </c>
      <c r="D17" t="s">
        <v>54</v>
      </c>
      <c r="E17">
        <v>700</v>
      </c>
      <c r="F17" t="s">
        <v>54</v>
      </c>
      <c r="G17">
        <v>4</v>
      </c>
      <c r="H17" t="s">
        <v>429</v>
      </c>
      <c r="I17">
        <v>4</v>
      </c>
      <c r="J17" t="s">
        <v>373</v>
      </c>
      <c r="K17">
        <v>5</v>
      </c>
    </row>
    <row r="18" spans="1:11" hidden="1" x14ac:dyDescent="0.25">
      <c r="A18" t="s">
        <v>150</v>
      </c>
      <c r="B18" t="s">
        <v>150</v>
      </c>
      <c r="C18">
        <v>1992</v>
      </c>
      <c r="D18" t="s">
        <v>54</v>
      </c>
      <c r="E18">
        <v>700</v>
      </c>
      <c r="F18" t="s">
        <v>54</v>
      </c>
      <c r="G18">
        <v>4</v>
      </c>
      <c r="H18" t="s">
        <v>429</v>
      </c>
      <c r="I18">
        <v>4</v>
      </c>
      <c r="J18" t="s">
        <v>373</v>
      </c>
      <c r="K18">
        <v>5</v>
      </c>
    </row>
    <row r="19" spans="1:11" hidden="1" x14ac:dyDescent="0.25">
      <c r="A19" t="s">
        <v>150</v>
      </c>
      <c r="B19" t="s">
        <v>150</v>
      </c>
      <c r="C19">
        <v>1993</v>
      </c>
      <c r="D19" t="s">
        <v>54</v>
      </c>
      <c r="E19">
        <v>700</v>
      </c>
      <c r="F19" t="s">
        <v>54</v>
      </c>
      <c r="G19">
        <v>4</v>
      </c>
      <c r="H19" t="s">
        <v>429</v>
      </c>
      <c r="I19">
        <v>4</v>
      </c>
      <c r="J19" t="s">
        <v>373</v>
      </c>
      <c r="K19">
        <v>5</v>
      </c>
    </row>
    <row r="20" spans="1:11" hidden="1" x14ac:dyDescent="0.25">
      <c r="A20" t="s">
        <v>150</v>
      </c>
      <c r="B20" t="s">
        <v>150</v>
      </c>
      <c r="C20">
        <v>1994</v>
      </c>
      <c r="D20" t="s">
        <v>54</v>
      </c>
      <c r="E20">
        <v>700</v>
      </c>
      <c r="F20" t="s">
        <v>54</v>
      </c>
      <c r="G20">
        <v>4</v>
      </c>
      <c r="H20" t="s">
        <v>429</v>
      </c>
      <c r="I20">
        <v>5</v>
      </c>
      <c r="J20" t="s">
        <v>373</v>
      </c>
      <c r="K20">
        <v>5</v>
      </c>
    </row>
    <row r="21" spans="1:11" hidden="1" x14ac:dyDescent="0.25">
      <c r="A21" t="s">
        <v>150</v>
      </c>
      <c r="B21" t="s">
        <v>150</v>
      </c>
      <c r="C21">
        <v>1995</v>
      </c>
      <c r="D21" t="s">
        <v>54</v>
      </c>
      <c r="E21">
        <v>700</v>
      </c>
      <c r="F21" t="s">
        <v>54</v>
      </c>
      <c r="G21">
        <v>4</v>
      </c>
      <c r="H21" t="s">
        <v>429</v>
      </c>
      <c r="I21">
        <v>5</v>
      </c>
      <c r="J21" t="s">
        <v>373</v>
      </c>
      <c r="K21">
        <v>5</v>
      </c>
    </row>
    <row r="22" spans="1:11" hidden="1" x14ac:dyDescent="0.25">
      <c r="A22" t="s">
        <v>150</v>
      </c>
      <c r="B22" t="s">
        <v>150</v>
      </c>
      <c r="C22">
        <v>1996</v>
      </c>
      <c r="D22" t="s">
        <v>54</v>
      </c>
      <c r="E22">
        <v>700</v>
      </c>
      <c r="F22" t="s">
        <v>54</v>
      </c>
      <c r="G22">
        <v>4</v>
      </c>
      <c r="H22" t="s">
        <v>429</v>
      </c>
      <c r="I22">
        <v>4</v>
      </c>
      <c r="J22" t="s">
        <v>373</v>
      </c>
      <c r="K22">
        <v>5</v>
      </c>
    </row>
    <row r="23" spans="1:11" hidden="1" x14ac:dyDescent="0.25">
      <c r="A23" t="s">
        <v>150</v>
      </c>
      <c r="B23" t="s">
        <v>150</v>
      </c>
      <c r="C23">
        <v>1997</v>
      </c>
      <c r="D23" t="s">
        <v>54</v>
      </c>
      <c r="E23">
        <v>700</v>
      </c>
      <c r="F23" t="s">
        <v>54</v>
      </c>
      <c r="G23">
        <v>4</v>
      </c>
      <c r="H23" t="s">
        <v>429</v>
      </c>
      <c r="I23">
        <v>5</v>
      </c>
      <c r="J23" t="s">
        <v>373</v>
      </c>
      <c r="K23">
        <v>5</v>
      </c>
    </row>
    <row r="24" spans="1:11" hidden="1" x14ac:dyDescent="0.25">
      <c r="A24" t="s">
        <v>150</v>
      </c>
      <c r="B24" t="s">
        <v>150</v>
      </c>
      <c r="C24">
        <v>1998</v>
      </c>
      <c r="D24" t="s">
        <v>54</v>
      </c>
      <c r="E24">
        <v>700</v>
      </c>
      <c r="F24" t="s">
        <v>54</v>
      </c>
      <c r="G24">
        <v>4</v>
      </c>
      <c r="H24" t="s">
        <v>429</v>
      </c>
      <c r="I24">
        <v>5</v>
      </c>
      <c r="J24" t="s">
        <v>373</v>
      </c>
      <c r="K24">
        <v>5</v>
      </c>
    </row>
    <row r="25" spans="1:11" hidden="1" x14ac:dyDescent="0.25">
      <c r="A25" t="s">
        <v>150</v>
      </c>
      <c r="B25" t="s">
        <v>150</v>
      </c>
      <c r="C25">
        <v>1999</v>
      </c>
      <c r="D25" t="s">
        <v>54</v>
      </c>
      <c r="E25">
        <v>700</v>
      </c>
      <c r="F25" t="s">
        <v>54</v>
      </c>
      <c r="G25">
        <v>4</v>
      </c>
      <c r="H25" t="s">
        <v>429</v>
      </c>
      <c r="I25">
        <v>5</v>
      </c>
      <c r="J25" t="s">
        <v>373</v>
      </c>
      <c r="K25">
        <v>5</v>
      </c>
    </row>
    <row r="26" spans="1:11" hidden="1" x14ac:dyDescent="0.25">
      <c r="A26" t="s">
        <v>150</v>
      </c>
      <c r="B26" t="s">
        <v>150</v>
      </c>
      <c r="C26">
        <v>2000</v>
      </c>
      <c r="D26" t="s">
        <v>54</v>
      </c>
      <c r="E26">
        <v>700</v>
      </c>
      <c r="F26" t="s">
        <v>54</v>
      </c>
      <c r="G26">
        <v>4</v>
      </c>
      <c r="H26" t="s">
        <v>429</v>
      </c>
      <c r="I26">
        <v>5</v>
      </c>
      <c r="J26" t="s">
        <v>373</v>
      </c>
      <c r="K26">
        <v>5</v>
      </c>
    </row>
    <row r="27" spans="1:11" hidden="1" x14ac:dyDescent="0.25">
      <c r="A27" t="s">
        <v>150</v>
      </c>
      <c r="B27" t="s">
        <v>150</v>
      </c>
      <c r="C27">
        <v>2001</v>
      </c>
      <c r="D27" t="s">
        <v>54</v>
      </c>
      <c r="E27">
        <v>700</v>
      </c>
      <c r="F27" t="s">
        <v>54</v>
      </c>
      <c r="G27">
        <v>4</v>
      </c>
      <c r="H27" t="s">
        <v>429</v>
      </c>
      <c r="I27">
        <v>5</v>
      </c>
      <c r="J27" t="s">
        <v>373</v>
      </c>
      <c r="K27">
        <v>5</v>
      </c>
    </row>
    <row r="28" spans="1:11" hidden="1" x14ac:dyDescent="0.25">
      <c r="A28" t="s">
        <v>150</v>
      </c>
      <c r="B28" t="s">
        <v>150</v>
      </c>
      <c r="C28">
        <v>2002</v>
      </c>
      <c r="D28" t="s">
        <v>54</v>
      </c>
      <c r="E28">
        <v>700</v>
      </c>
      <c r="F28" t="s">
        <v>54</v>
      </c>
      <c r="G28">
        <v>4</v>
      </c>
      <c r="H28" t="s">
        <v>429</v>
      </c>
      <c r="I28">
        <v>5</v>
      </c>
      <c r="J28" t="s">
        <v>373</v>
      </c>
      <c r="K28">
        <v>4</v>
      </c>
    </row>
    <row r="29" spans="1:11" hidden="1" x14ac:dyDescent="0.25">
      <c r="A29" t="s">
        <v>150</v>
      </c>
      <c r="B29" t="s">
        <v>150</v>
      </c>
      <c r="C29">
        <v>2003</v>
      </c>
      <c r="D29" t="s">
        <v>54</v>
      </c>
      <c r="E29">
        <v>700</v>
      </c>
      <c r="F29" t="s">
        <v>54</v>
      </c>
      <c r="G29">
        <v>4</v>
      </c>
      <c r="H29" t="s">
        <v>429</v>
      </c>
      <c r="I29">
        <v>4</v>
      </c>
      <c r="J29" t="s">
        <v>373</v>
      </c>
      <c r="K29">
        <v>4</v>
      </c>
    </row>
    <row r="30" spans="1:11" hidden="1" x14ac:dyDescent="0.25">
      <c r="A30" t="s">
        <v>150</v>
      </c>
      <c r="B30" t="s">
        <v>150</v>
      </c>
      <c r="C30">
        <v>2004</v>
      </c>
      <c r="D30" t="s">
        <v>54</v>
      </c>
      <c r="E30">
        <v>700</v>
      </c>
      <c r="F30" t="s">
        <v>54</v>
      </c>
      <c r="G30">
        <v>4</v>
      </c>
      <c r="H30" t="s">
        <v>429</v>
      </c>
      <c r="I30">
        <v>4</v>
      </c>
      <c r="J30" t="s">
        <v>373</v>
      </c>
      <c r="K30">
        <v>5</v>
      </c>
    </row>
    <row r="31" spans="1:11" hidden="1" x14ac:dyDescent="0.25">
      <c r="A31" t="s">
        <v>150</v>
      </c>
      <c r="B31" t="s">
        <v>150</v>
      </c>
      <c r="C31">
        <v>2005</v>
      </c>
      <c r="D31" t="s">
        <v>54</v>
      </c>
      <c r="E31">
        <v>700</v>
      </c>
      <c r="F31" t="s">
        <v>54</v>
      </c>
      <c r="G31">
        <v>4</v>
      </c>
      <c r="H31" t="s">
        <v>429</v>
      </c>
      <c r="I31">
        <v>5</v>
      </c>
      <c r="J31" t="s">
        <v>373</v>
      </c>
      <c r="K31">
        <v>5</v>
      </c>
    </row>
    <row r="32" spans="1:11" hidden="1" x14ac:dyDescent="0.25">
      <c r="A32" t="s">
        <v>150</v>
      </c>
      <c r="B32" t="s">
        <v>150</v>
      </c>
      <c r="C32">
        <v>2006</v>
      </c>
      <c r="D32" t="s">
        <v>54</v>
      </c>
      <c r="E32">
        <v>700</v>
      </c>
      <c r="F32" t="s">
        <v>54</v>
      </c>
      <c r="G32">
        <v>4</v>
      </c>
      <c r="H32" t="s">
        <v>429</v>
      </c>
      <c r="I32">
        <v>5</v>
      </c>
      <c r="J32" t="s">
        <v>373</v>
      </c>
      <c r="K32">
        <v>5</v>
      </c>
    </row>
    <row r="33" spans="1:12" hidden="1" x14ac:dyDescent="0.25">
      <c r="A33" t="s">
        <v>150</v>
      </c>
      <c r="B33" t="s">
        <v>150</v>
      </c>
      <c r="C33">
        <v>2007</v>
      </c>
      <c r="D33" t="s">
        <v>54</v>
      </c>
      <c r="E33">
        <v>700</v>
      </c>
      <c r="F33" t="s">
        <v>54</v>
      </c>
      <c r="G33">
        <v>4</v>
      </c>
      <c r="H33" t="s">
        <v>429</v>
      </c>
      <c r="I33">
        <v>5</v>
      </c>
      <c r="J33" t="s">
        <v>373</v>
      </c>
      <c r="K33">
        <v>5</v>
      </c>
    </row>
    <row r="34" spans="1:12" hidden="1" x14ac:dyDescent="0.25">
      <c r="A34" t="s">
        <v>150</v>
      </c>
      <c r="B34" t="s">
        <v>150</v>
      </c>
      <c r="C34">
        <v>2008</v>
      </c>
      <c r="D34" t="s">
        <v>54</v>
      </c>
      <c r="E34">
        <v>700</v>
      </c>
      <c r="F34" t="s">
        <v>54</v>
      </c>
      <c r="G34">
        <v>4</v>
      </c>
      <c r="H34" t="s">
        <v>429</v>
      </c>
      <c r="I34">
        <v>5</v>
      </c>
      <c r="J34" t="s">
        <v>373</v>
      </c>
      <c r="K34">
        <v>5</v>
      </c>
    </row>
    <row r="35" spans="1:12" hidden="1" x14ac:dyDescent="0.25">
      <c r="A35" t="s">
        <v>150</v>
      </c>
      <c r="B35" t="s">
        <v>150</v>
      </c>
      <c r="C35">
        <v>2009</v>
      </c>
      <c r="D35" t="s">
        <v>54</v>
      </c>
      <c r="E35">
        <v>700</v>
      </c>
      <c r="F35" t="s">
        <v>54</v>
      </c>
      <c r="G35">
        <v>4</v>
      </c>
      <c r="H35" t="s">
        <v>429</v>
      </c>
      <c r="I35">
        <v>5</v>
      </c>
      <c r="J35" t="s">
        <v>373</v>
      </c>
      <c r="K35">
        <v>5</v>
      </c>
    </row>
    <row r="36" spans="1:12" hidden="1" x14ac:dyDescent="0.25">
      <c r="A36" t="s">
        <v>150</v>
      </c>
      <c r="B36" t="s">
        <v>150</v>
      </c>
      <c r="C36">
        <v>2010</v>
      </c>
      <c r="D36" t="s">
        <v>54</v>
      </c>
      <c r="E36">
        <v>700</v>
      </c>
      <c r="F36" t="s">
        <v>54</v>
      </c>
      <c r="G36">
        <v>4</v>
      </c>
      <c r="H36" t="s">
        <v>429</v>
      </c>
      <c r="I36">
        <v>5</v>
      </c>
      <c r="J36" t="s">
        <v>373</v>
      </c>
      <c r="K36">
        <v>4</v>
      </c>
    </row>
    <row r="37" spans="1:12" hidden="1" x14ac:dyDescent="0.25">
      <c r="A37" t="s">
        <v>150</v>
      </c>
      <c r="B37" t="s">
        <v>150</v>
      </c>
      <c r="C37">
        <v>2011</v>
      </c>
      <c r="D37" t="s">
        <v>54</v>
      </c>
      <c r="E37">
        <v>700</v>
      </c>
      <c r="F37" t="s">
        <v>54</v>
      </c>
      <c r="G37">
        <v>4</v>
      </c>
      <c r="H37" t="s">
        <v>429</v>
      </c>
      <c r="I37">
        <v>5</v>
      </c>
      <c r="J37" t="s">
        <v>373</v>
      </c>
      <c r="K37">
        <v>5</v>
      </c>
    </row>
    <row r="38" spans="1:12" hidden="1" x14ac:dyDescent="0.25">
      <c r="A38" t="s">
        <v>150</v>
      </c>
      <c r="B38" t="s">
        <v>150</v>
      </c>
      <c r="C38">
        <v>2012</v>
      </c>
      <c r="D38" t="s">
        <v>54</v>
      </c>
      <c r="E38">
        <v>700</v>
      </c>
      <c r="F38" t="s">
        <v>54</v>
      </c>
      <c r="G38">
        <v>4</v>
      </c>
      <c r="H38" t="s">
        <v>429</v>
      </c>
      <c r="I38">
        <v>4</v>
      </c>
      <c r="J38" t="s">
        <v>373</v>
      </c>
      <c r="K38">
        <v>4</v>
      </c>
    </row>
    <row r="39" spans="1:12" hidden="1" x14ac:dyDescent="0.25">
      <c r="A39" t="s">
        <v>150</v>
      </c>
      <c r="B39" t="s">
        <v>150</v>
      </c>
      <c r="C39">
        <v>2013</v>
      </c>
      <c r="D39" t="s">
        <v>54</v>
      </c>
      <c r="E39">
        <v>700</v>
      </c>
      <c r="F39" t="s">
        <v>54</v>
      </c>
      <c r="G39">
        <v>4</v>
      </c>
      <c r="H39" t="s">
        <v>429</v>
      </c>
      <c r="I39" t="s">
        <v>373</v>
      </c>
      <c r="J39">
        <v>5</v>
      </c>
      <c r="K39">
        <v>5</v>
      </c>
    </row>
    <row r="40" spans="1:12" hidden="1" x14ac:dyDescent="0.25">
      <c r="A40" t="s">
        <v>150</v>
      </c>
      <c r="B40" t="s">
        <v>150</v>
      </c>
      <c r="C40">
        <v>2014</v>
      </c>
      <c r="D40" t="s">
        <v>54</v>
      </c>
      <c r="E40">
        <v>700</v>
      </c>
      <c r="F40" t="s">
        <v>54</v>
      </c>
      <c r="G40">
        <v>4</v>
      </c>
      <c r="H40" t="s">
        <v>429</v>
      </c>
      <c r="I40">
        <v>4</v>
      </c>
      <c r="J40">
        <v>5</v>
      </c>
      <c r="K40">
        <v>5</v>
      </c>
    </row>
    <row r="41" spans="1:12" hidden="1" x14ac:dyDescent="0.25">
      <c r="A41" t="s">
        <v>150</v>
      </c>
      <c r="B41" t="s">
        <v>150</v>
      </c>
      <c r="C41">
        <v>2015</v>
      </c>
      <c r="D41" t="s">
        <v>54</v>
      </c>
      <c r="E41">
        <v>700</v>
      </c>
      <c r="F41" t="s">
        <v>54</v>
      </c>
      <c r="G41">
        <v>4</v>
      </c>
      <c r="H41" t="s">
        <v>429</v>
      </c>
      <c r="I41">
        <v>5</v>
      </c>
      <c r="J41">
        <v>5</v>
      </c>
      <c r="K41">
        <v>4</v>
      </c>
    </row>
    <row r="42" spans="1:12" hidden="1" x14ac:dyDescent="0.25">
      <c r="A42" t="s">
        <v>150</v>
      </c>
      <c r="B42" t="s">
        <v>150</v>
      </c>
      <c r="C42">
        <v>2016</v>
      </c>
      <c r="D42" t="s">
        <v>54</v>
      </c>
      <c r="E42">
        <v>700</v>
      </c>
      <c r="F42" t="s">
        <v>54</v>
      </c>
      <c r="G42">
        <v>4</v>
      </c>
      <c r="H42" t="s">
        <v>429</v>
      </c>
      <c r="I42">
        <v>5</v>
      </c>
      <c r="J42">
        <v>4</v>
      </c>
      <c r="K42">
        <v>5</v>
      </c>
    </row>
    <row r="43" spans="1:12" x14ac:dyDescent="0.25">
      <c r="A43" t="s">
        <v>150</v>
      </c>
      <c r="B43" t="s">
        <v>150</v>
      </c>
      <c r="C43">
        <v>2017</v>
      </c>
      <c r="D43" t="s">
        <v>54</v>
      </c>
      <c r="E43">
        <v>700</v>
      </c>
      <c r="F43" t="s">
        <v>54</v>
      </c>
      <c r="G43">
        <v>4</v>
      </c>
      <c r="H43" t="s">
        <v>429</v>
      </c>
      <c r="I43" s="109">
        <v>5</v>
      </c>
      <c r="J43" s="109">
        <v>5</v>
      </c>
      <c r="K43" s="109">
        <v>5</v>
      </c>
      <c r="L43" s="108">
        <f>AVERAGE(I43:K43)</f>
        <v>5</v>
      </c>
    </row>
    <row r="44" spans="1:12" hidden="1" x14ac:dyDescent="0.25">
      <c r="A44" t="s">
        <v>151</v>
      </c>
      <c r="B44" t="s">
        <v>151</v>
      </c>
      <c r="C44">
        <v>1976</v>
      </c>
      <c r="D44" t="s">
        <v>96</v>
      </c>
      <c r="E44">
        <v>339</v>
      </c>
      <c r="F44" t="s">
        <v>96</v>
      </c>
      <c r="G44">
        <v>8</v>
      </c>
      <c r="H44" t="s">
        <v>375</v>
      </c>
      <c r="I44">
        <v>4</v>
      </c>
      <c r="J44" t="s">
        <v>373</v>
      </c>
      <c r="K44" t="s">
        <v>373</v>
      </c>
    </row>
    <row r="45" spans="1:12" hidden="1" x14ac:dyDescent="0.25">
      <c r="A45" t="s">
        <v>151</v>
      </c>
      <c r="B45" t="s">
        <v>151</v>
      </c>
      <c r="C45">
        <v>1977</v>
      </c>
      <c r="D45" t="s">
        <v>96</v>
      </c>
      <c r="E45">
        <v>339</v>
      </c>
      <c r="F45" t="s">
        <v>96</v>
      </c>
      <c r="G45">
        <v>8</v>
      </c>
      <c r="H45" t="s">
        <v>375</v>
      </c>
      <c r="I45">
        <v>3</v>
      </c>
      <c r="J45" t="s">
        <v>373</v>
      </c>
      <c r="K45" t="s">
        <v>373</v>
      </c>
    </row>
    <row r="46" spans="1:12" hidden="1" x14ac:dyDescent="0.25">
      <c r="A46" t="s">
        <v>151</v>
      </c>
      <c r="B46" t="s">
        <v>151</v>
      </c>
      <c r="C46">
        <v>1978</v>
      </c>
      <c r="D46" t="s">
        <v>96</v>
      </c>
      <c r="E46">
        <v>339</v>
      </c>
      <c r="F46" t="s">
        <v>96</v>
      </c>
      <c r="G46">
        <v>8</v>
      </c>
      <c r="H46" t="s">
        <v>375</v>
      </c>
      <c r="I46">
        <v>3</v>
      </c>
      <c r="J46" t="s">
        <v>373</v>
      </c>
      <c r="K46" t="s">
        <v>373</v>
      </c>
    </row>
    <row r="47" spans="1:12" hidden="1" x14ac:dyDescent="0.25">
      <c r="A47" t="s">
        <v>151</v>
      </c>
      <c r="B47" t="s">
        <v>151</v>
      </c>
      <c r="C47">
        <v>1979</v>
      </c>
      <c r="D47" t="s">
        <v>96</v>
      </c>
      <c r="E47">
        <v>339</v>
      </c>
      <c r="F47" t="s">
        <v>96</v>
      </c>
      <c r="G47">
        <v>8</v>
      </c>
      <c r="H47" t="s">
        <v>375</v>
      </c>
      <c r="I47">
        <v>3</v>
      </c>
      <c r="J47" t="s">
        <v>373</v>
      </c>
      <c r="K47" t="s">
        <v>373</v>
      </c>
    </row>
    <row r="48" spans="1:12" hidden="1" x14ac:dyDescent="0.25">
      <c r="A48" t="s">
        <v>151</v>
      </c>
      <c r="B48" t="s">
        <v>151</v>
      </c>
      <c r="C48">
        <v>1980</v>
      </c>
      <c r="D48" t="s">
        <v>96</v>
      </c>
      <c r="E48">
        <v>339</v>
      </c>
      <c r="F48" t="s">
        <v>96</v>
      </c>
      <c r="G48">
        <v>8</v>
      </c>
      <c r="H48" t="s">
        <v>375</v>
      </c>
      <c r="I48">
        <v>3</v>
      </c>
      <c r="J48" t="s">
        <v>373</v>
      </c>
      <c r="K48">
        <v>3</v>
      </c>
    </row>
    <row r="49" spans="1:11" hidden="1" x14ac:dyDescent="0.25">
      <c r="A49" t="s">
        <v>151</v>
      </c>
      <c r="B49" t="s">
        <v>151</v>
      </c>
      <c r="C49">
        <v>1981</v>
      </c>
      <c r="D49" t="s">
        <v>96</v>
      </c>
      <c r="E49">
        <v>339</v>
      </c>
      <c r="F49" t="s">
        <v>96</v>
      </c>
      <c r="G49">
        <v>8</v>
      </c>
      <c r="H49" t="s">
        <v>375</v>
      </c>
      <c r="I49">
        <v>3</v>
      </c>
      <c r="J49" t="s">
        <v>373</v>
      </c>
      <c r="K49">
        <v>3</v>
      </c>
    </row>
    <row r="50" spans="1:11" hidden="1" x14ac:dyDescent="0.25">
      <c r="A50" t="s">
        <v>151</v>
      </c>
      <c r="B50" t="s">
        <v>151</v>
      </c>
      <c r="C50">
        <v>1982</v>
      </c>
      <c r="D50" t="s">
        <v>96</v>
      </c>
      <c r="E50">
        <v>339</v>
      </c>
      <c r="F50" t="s">
        <v>96</v>
      </c>
      <c r="G50">
        <v>8</v>
      </c>
      <c r="H50" t="s">
        <v>375</v>
      </c>
      <c r="I50">
        <v>3</v>
      </c>
      <c r="J50" t="s">
        <v>373</v>
      </c>
      <c r="K50">
        <v>3</v>
      </c>
    </row>
    <row r="51" spans="1:11" hidden="1" x14ac:dyDescent="0.25">
      <c r="A51" t="s">
        <v>151</v>
      </c>
      <c r="B51" t="s">
        <v>151</v>
      </c>
      <c r="C51">
        <v>1983</v>
      </c>
      <c r="D51" t="s">
        <v>96</v>
      </c>
      <c r="E51">
        <v>339</v>
      </c>
      <c r="F51" t="s">
        <v>96</v>
      </c>
      <c r="G51">
        <v>8</v>
      </c>
      <c r="H51" t="s">
        <v>375</v>
      </c>
      <c r="I51">
        <v>3</v>
      </c>
      <c r="J51" t="s">
        <v>373</v>
      </c>
      <c r="K51">
        <v>3</v>
      </c>
    </row>
    <row r="52" spans="1:11" hidden="1" x14ac:dyDescent="0.25">
      <c r="A52" t="s">
        <v>151</v>
      </c>
      <c r="B52" t="s">
        <v>151</v>
      </c>
      <c r="C52">
        <v>1984</v>
      </c>
      <c r="D52" t="s">
        <v>96</v>
      </c>
      <c r="E52">
        <v>339</v>
      </c>
      <c r="F52" t="s">
        <v>96</v>
      </c>
      <c r="G52">
        <v>8</v>
      </c>
      <c r="H52" t="s">
        <v>375</v>
      </c>
      <c r="I52">
        <v>3</v>
      </c>
      <c r="J52" t="s">
        <v>373</v>
      </c>
      <c r="K52">
        <v>3</v>
      </c>
    </row>
    <row r="53" spans="1:11" hidden="1" x14ac:dyDescent="0.25">
      <c r="A53" t="s">
        <v>151</v>
      </c>
      <c r="B53" t="s">
        <v>151</v>
      </c>
      <c r="C53">
        <v>1985</v>
      </c>
      <c r="D53" t="s">
        <v>96</v>
      </c>
      <c r="E53">
        <v>339</v>
      </c>
      <c r="F53" t="s">
        <v>96</v>
      </c>
      <c r="G53">
        <v>8</v>
      </c>
      <c r="H53" t="s">
        <v>375</v>
      </c>
      <c r="I53">
        <v>3</v>
      </c>
      <c r="J53" t="s">
        <v>373</v>
      </c>
      <c r="K53">
        <v>3</v>
      </c>
    </row>
    <row r="54" spans="1:11" hidden="1" x14ac:dyDescent="0.25">
      <c r="A54" t="s">
        <v>151</v>
      </c>
      <c r="B54" t="s">
        <v>151</v>
      </c>
      <c r="C54">
        <v>1986</v>
      </c>
      <c r="D54" t="s">
        <v>96</v>
      </c>
      <c r="E54">
        <v>339</v>
      </c>
      <c r="F54" t="s">
        <v>96</v>
      </c>
      <c r="G54">
        <v>8</v>
      </c>
      <c r="H54" t="s">
        <v>375</v>
      </c>
      <c r="I54">
        <v>3</v>
      </c>
      <c r="J54" t="s">
        <v>373</v>
      </c>
      <c r="K54">
        <v>3</v>
      </c>
    </row>
    <row r="55" spans="1:11" hidden="1" x14ac:dyDescent="0.25">
      <c r="A55" t="s">
        <v>151</v>
      </c>
      <c r="B55" t="s">
        <v>151</v>
      </c>
      <c r="C55">
        <v>1987</v>
      </c>
      <c r="D55" t="s">
        <v>96</v>
      </c>
      <c r="E55">
        <v>339</v>
      </c>
      <c r="F55" t="s">
        <v>96</v>
      </c>
      <c r="G55">
        <v>8</v>
      </c>
      <c r="H55" t="s">
        <v>375</v>
      </c>
      <c r="I55">
        <v>3</v>
      </c>
      <c r="J55" t="s">
        <v>373</v>
      </c>
      <c r="K55">
        <v>3</v>
      </c>
    </row>
    <row r="56" spans="1:11" hidden="1" x14ac:dyDescent="0.25">
      <c r="A56" t="s">
        <v>151</v>
      </c>
      <c r="B56" t="s">
        <v>151</v>
      </c>
      <c r="C56">
        <v>1988</v>
      </c>
      <c r="D56" t="s">
        <v>96</v>
      </c>
      <c r="E56">
        <v>339</v>
      </c>
      <c r="F56" t="s">
        <v>96</v>
      </c>
      <c r="G56">
        <v>8</v>
      </c>
      <c r="H56" t="s">
        <v>375</v>
      </c>
      <c r="I56">
        <v>3</v>
      </c>
      <c r="J56" t="s">
        <v>373</v>
      </c>
      <c r="K56">
        <v>3</v>
      </c>
    </row>
    <row r="57" spans="1:11" hidden="1" x14ac:dyDescent="0.25">
      <c r="A57" t="s">
        <v>151</v>
      </c>
      <c r="B57" t="s">
        <v>151</v>
      </c>
      <c r="C57">
        <v>1989</v>
      </c>
      <c r="D57" t="s">
        <v>96</v>
      </c>
      <c r="E57">
        <v>339</v>
      </c>
      <c r="F57" t="s">
        <v>96</v>
      </c>
      <c r="G57">
        <v>8</v>
      </c>
      <c r="H57" t="s">
        <v>375</v>
      </c>
      <c r="I57">
        <v>3</v>
      </c>
      <c r="J57" t="s">
        <v>373</v>
      </c>
      <c r="K57">
        <v>3</v>
      </c>
    </row>
    <row r="58" spans="1:11" hidden="1" x14ac:dyDescent="0.25">
      <c r="A58" t="s">
        <v>151</v>
      </c>
      <c r="B58" t="s">
        <v>151</v>
      </c>
      <c r="C58">
        <v>1990</v>
      </c>
      <c r="D58" t="s">
        <v>96</v>
      </c>
      <c r="E58">
        <v>339</v>
      </c>
      <c r="F58" t="s">
        <v>96</v>
      </c>
      <c r="G58">
        <v>8</v>
      </c>
      <c r="H58" t="s">
        <v>375</v>
      </c>
      <c r="I58">
        <v>3</v>
      </c>
      <c r="J58" t="s">
        <v>373</v>
      </c>
      <c r="K58">
        <v>3</v>
      </c>
    </row>
    <row r="59" spans="1:11" hidden="1" x14ac:dyDescent="0.25">
      <c r="A59" t="s">
        <v>151</v>
      </c>
      <c r="B59" t="s">
        <v>151</v>
      </c>
      <c r="C59">
        <v>1991</v>
      </c>
      <c r="D59" t="s">
        <v>96</v>
      </c>
      <c r="E59">
        <v>339</v>
      </c>
      <c r="F59" t="s">
        <v>96</v>
      </c>
      <c r="G59">
        <v>8</v>
      </c>
      <c r="H59" t="s">
        <v>375</v>
      </c>
      <c r="I59">
        <v>3</v>
      </c>
      <c r="J59" t="s">
        <v>373</v>
      </c>
      <c r="K59">
        <v>2</v>
      </c>
    </row>
    <row r="60" spans="1:11" hidden="1" x14ac:dyDescent="0.25">
      <c r="A60" t="s">
        <v>151</v>
      </c>
      <c r="B60" t="s">
        <v>151</v>
      </c>
      <c r="C60">
        <v>1992</v>
      </c>
      <c r="D60" t="s">
        <v>96</v>
      </c>
      <c r="E60">
        <v>339</v>
      </c>
      <c r="F60" t="s">
        <v>96</v>
      </c>
      <c r="G60">
        <v>8</v>
      </c>
      <c r="H60" t="s">
        <v>375</v>
      </c>
      <c r="I60">
        <v>2</v>
      </c>
      <c r="J60" t="s">
        <v>373</v>
      </c>
      <c r="K60">
        <v>2</v>
      </c>
    </row>
    <row r="61" spans="1:11" hidden="1" x14ac:dyDescent="0.25">
      <c r="A61" t="s">
        <v>151</v>
      </c>
      <c r="B61" t="s">
        <v>151</v>
      </c>
      <c r="C61">
        <v>1993</v>
      </c>
      <c r="D61" t="s">
        <v>96</v>
      </c>
      <c r="E61">
        <v>339</v>
      </c>
      <c r="F61" t="s">
        <v>96</v>
      </c>
      <c r="G61">
        <v>8</v>
      </c>
      <c r="H61" t="s">
        <v>375</v>
      </c>
      <c r="I61">
        <v>2</v>
      </c>
      <c r="J61" t="s">
        <v>373</v>
      </c>
      <c r="K61">
        <v>2</v>
      </c>
    </row>
    <row r="62" spans="1:11" hidden="1" x14ac:dyDescent="0.25">
      <c r="A62" t="s">
        <v>151</v>
      </c>
      <c r="B62" t="s">
        <v>151</v>
      </c>
      <c r="C62">
        <v>1994</v>
      </c>
      <c r="D62" t="s">
        <v>96</v>
      </c>
      <c r="E62">
        <v>339</v>
      </c>
      <c r="F62" t="s">
        <v>96</v>
      </c>
      <c r="G62">
        <v>8</v>
      </c>
      <c r="H62" t="s">
        <v>375</v>
      </c>
      <c r="I62">
        <v>3</v>
      </c>
      <c r="J62" t="s">
        <v>373</v>
      </c>
      <c r="K62">
        <v>2</v>
      </c>
    </row>
    <row r="63" spans="1:11" hidden="1" x14ac:dyDescent="0.25">
      <c r="A63" t="s">
        <v>151</v>
      </c>
      <c r="B63" t="s">
        <v>151</v>
      </c>
      <c r="C63">
        <v>1995</v>
      </c>
      <c r="D63" t="s">
        <v>96</v>
      </c>
      <c r="E63">
        <v>339</v>
      </c>
      <c r="F63" t="s">
        <v>96</v>
      </c>
      <c r="G63">
        <v>8</v>
      </c>
      <c r="H63" t="s">
        <v>375</v>
      </c>
      <c r="I63">
        <v>3</v>
      </c>
      <c r="J63" t="s">
        <v>373</v>
      </c>
      <c r="K63">
        <v>2</v>
      </c>
    </row>
    <row r="64" spans="1:11" hidden="1" x14ac:dyDescent="0.25">
      <c r="A64" t="s">
        <v>151</v>
      </c>
      <c r="B64" t="s">
        <v>151</v>
      </c>
      <c r="C64">
        <v>1996</v>
      </c>
      <c r="D64" t="s">
        <v>96</v>
      </c>
      <c r="E64">
        <v>339</v>
      </c>
      <c r="F64" t="s">
        <v>96</v>
      </c>
      <c r="G64">
        <v>8</v>
      </c>
      <c r="H64" t="s">
        <v>375</v>
      </c>
      <c r="I64">
        <v>3</v>
      </c>
      <c r="J64" t="s">
        <v>373</v>
      </c>
      <c r="K64">
        <v>2</v>
      </c>
    </row>
    <row r="65" spans="1:11" hidden="1" x14ac:dyDescent="0.25">
      <c r="A65" t="s">
        <v>151</v>
      </c>
      <c r="B65" t="s">
        <v>151</v>
      </c>
      <c r="C65">
        <v>1997</v>
      </c>
      <c r="D65" t="s">
        <v>96</v>
      </c>
      <c r="E65">
        <v>339</v>
      </c>
      <c r="F65" t="s">
        <v>96</v>
      </c>
      <c r="G65">
        <v>8</v>
      </c>
      <c r="H65" t="s">
        <v>375</v>
      </c>
      <c r="I65">
        <v>4</v>
      </c>
      <c r="J65" t="s">
        <v>373</v>
      </c>
      <c r="K65">
        <v>4</v>
      </c>
    </row>
    <row r="66" spans="1:11" hidden="1" x14ac:dyDescent="0.25">
      <c r="A66" t="s">
        <v>151</v>
      </c>
      <c r="B66" t="s">
        <v>151</v>
      </c>
      <c r="C66">
        <v>1998</v>
      </c>
      <c r="D66" t="s">
        <v>96</v>
      </c>
      <c r="E66">
        <v>339</v>
      </c>
      <c r="F66" t="s">
        <v>96</v>
      </c>
      <c r="G66">
        <v>8</v>
      </c>
      <c r="H66" t="s">
        <v>375</v>
      </c>
      <c r="I66">
        <v>3</v>
      </c>
      <c r="J66" t="s">
        <v>373</v>
      </c>
      <c r="K66">
        <v>2</v>
      </c>
    </row>
    <row r="67" spans="1:11" hidden="1" x14ac:dyDescent="0.25">
      <c r="A67" t="s">
        <v>151</v>
      </c>
      <c r="B67" t="s">
        <v>151</v>
      </c>
      <c r="C67">
        <v>1999</v>
      </c>
      <c r="D67" t="s">
        <v>96</v>
      </c>
      <c r="E67">
        <v>339</v>
      </c>
      <c r="F67" t="s">
        <v>96</v>
      </c>
      <c r="G67">
        <v>8</v>
      </c>
      <c r="H67" t="s">
        <v>375</v>
      </c>
      <c r="I67">
        <v>3</v>
      </c>
      <c r="J67" t="s">
        <v>373</v>
      </c>
      <c r="K67">
        <v>3</v>
      </c>
    </row>
    <row r="68" spans="1:11" hidden="1" x14ac:dyDescent="0.25">
      <c r="A68" t="s">
        <v>151</v>
      </c>
      <c r="B68" t="s">
        <v>151</v>
      </c>
      <c r="C68">
        <v>2000</v>
      </c>
      <c r="D68" t="s">
        <v>96</v>
      </c>
      <c r="E68">
        <v>339</v>
      </c>
      <c r="F68" t="s">
        <v>96</v>
      </c>
      <c r="G68">
        <v>8</v>
      </c>
      <c r="H68" t="s">
        <v>375</v>
      </c>
      <c r="I68">
        <v>3</v>
      </c>
      <c r="J68" t="s">
        <v>373</v>
      </c>
      <c r="K68">
        <v>2</v>
      </c>
    </row>
    <row r="69" spans="1:11" hidden="1" x14ac:dyDescent="0.25">
      <c r="A69" t="s">
        <v>151</v>
      </c>
      <c r="B69" t="s">
        <v>151</v>
      </c>
      <c r="C69">
        <v>2001</v>
      </c>
      <c r="D69" t="s">
        <v>96</v>
      </c>
      <c r="E69">
        <v>339</v>
      </c>
      <c r="F69" t="s">
        <v>96</v>
      </c>
      <c r="G69">
        <v>8</v>
      </c>
      <c r="H69" t="s">
        <v>375</v>
      </c>
      <c r="I69">
        <v>3</v>
      </c>
      <c r="J69" t="s">
        <v>373</v>
      </c>
      <c r="K69">
        <v>2</v>
      </c>
    </row>
    <row r="70" spans="1:11" hidden="1" x14ac:dyDescent="0.25">
      <c r="A70" t="s">
        <v>151</v>
      </c>
      <c r="B70" t="s">
        <v>151</v>
      </c>
      <c r="C70">
        <v>2002</v>
      </c>
      <c r="D70" t="s">
        <v>96</v>
      </c>
      <c r="E70">
        <v>339</v>
      </c>
      <c r="F70" t="s">
        <v>96</v>
      </c>
      <c r="G70">
        <v>8</v>
      </c>
      <c r="H70" t="s">
        <v>375</v>
      </c>
      <c r="I70">
        <v>3</v>
      </c>
      <c r="J70" t="s">
        <v>373</v>
      </c>
      <c r="K70">
        <v>3</v>
      </c>
    </row>
    <row r="71" spans="1:11" hidden="1" x14ac:dyDescent="0.25">
      <c r="A71" t="s">
        <v>151</v>
      </c>
      <c r="B71" t="s">
        <v>151</v>
      </c>
      <c r="C71">
        <v>2003</v>
      </c>
      <c r="D71" t="s">
        <v>96</v>
      </c>
      <c r="E71">
        <v>339</v>
      </c>
      <c r="F71" t="s">
        <v>96</v>
      </c>
      <c r="G71">
        <v>8</v>
      </c>
      <c r="H71" t="s">
        <v>375</v>
      </c>
      <c r="I71">
        <v>2</v>
      </c>
      <c r="J71" t="s">
        <v>373</v>
      </c>
      <c r="K71">
        <v>2</v>
      </c>
    </row>
    <row r="72" spans="1:11" hidden="1" x14ac:dyDescent="0.25">
      <c r="A72" t="s">
        <v>151</v>
      </c>
      <c r="B72" t="s">
        <v>151</v>
      </c>
      <c r="C72">
        <v>2004</v>
      </c>
      <c r="D72" t="s">
        <v>96</v>
      </c>
      <c r="E72">
        <v>339</v>
      </c>
      <c r="F72" t="s">
        <v>96</v>
      </c>
      <c r="G72">
        <v>8</v>
      </c>
      <c r="H72" t="s">
        <v>375</v>
      </c>
      <c r="I72">
        <v>3</v>
      </c>
      <c r="J72" t="s">
        <v>373</v>
      </c>
      <c r="K72">
        <v>2</v>
      </c>
    </row>
    <row r="73" spans="1:11" hidden="1" x14ac:dyDescent="0.25">
      <c r="A73" t="s">
        <v>151</v>
      </c>
      <c r="B73" t="s">
        <v>151</v>
      </c>
      <c r="C73">
        <v>2005</v>
      </c>
      <c r="D73" t="s">
        <v>96</v>
      </c>
      <c r="E73">
        <v>339</v>
      </c>
      <c r="F73" t="s">
        <v>96</v>
      </c>
      <c r="G73">
        <v>8</v>
      </c>
      <c r="H73" t="s">
        <v>375</v>
      </c>
      <c r="I73">
        <v>2</v>
      </c>
      <c r="J73" t="s">
        <v>373</v>
      </c>
      <c r="K73">
        <v>3</v>
      </c>
    </row>
    <row r="74" spans="1:11" hidden="1" x14ac:dyDescent="0.25">
      <c r="A74" t="s">
        <v>151</v>
      </c>
      <c r="B74" t="s">
        <v>151</v>
      </c>
      <c r="C74">
        <v>2006</v>
      </c>
      <c r="D74" t="s">
        <v>96</v>
      </c>
      <c r="E74">
        <v>339</v>
      </c>
      <c r="F74" t="s">
        <v>96</v>
      </c>
      <c r="G74">
        <v>8</v>
      </c>
      <c r="H74" t="s">
        <v>375</v>
      </c>
      <c r="I74">
        <v>3</v>
      </c>
      <c r="J74" t="s">
        <v>373</v>
      </c>
      <c r="K74">
        <v>2</v>
      </c>
    </row>
    <row r="75" spans="1:11" hidden="1" x14ac:dyDescent="0.25">
      <c r="A75" t="s">
        <v>151</v>
      </c>
      <c r="B75" t="s">
        <v>151</v>
      </c>
      <c r="C75">
        <v>2007</v>
      </c>
      <c r="D75" t="s">
        <v>96</v>
      </c>
      <c r="E75">
        <v>339</v>
      </c>
      <c r="F75" t="s">
        <v>96</v>
      </c>
      <c r="G75">
        <v>8</v>
      </c>
      <c r="H75" t="s">
        <v>375</v>
      </c>
      <c r="I75">
        <v>2</v>
      </c>
      <c r="J75" t="s">
        <v>373</v>
      </c>
      <c r="K75">
        <v>3</v>
      </c>
    </row>
    <row r="76" spans="1:11" hidden="1" x14ac:dyDescent="0.25">
      <c r="A76" t="s">
        <v>151</v>
      </c>
      <c r="B76" t="s">
        <v>151</v>
      </c>
      <c r="C76">
        <v>2008</v>
      </c>
      <c r="D76" t="s">
        <v>96</v>
      </c>
      <c r="E76">
        <v>339</v>
      </c>
      <c r="F76" t="s">
        <v>96</v>
      </c>
      <c r="G76">
        <v>8</v>
      </c>
      <c r="H76" t="s">
        <v>375</v>
      </c>
      <c r="I76">
        <v>2</v>
      </c>
      <c r="J76" t="s">
        <v>373</v>
      </c>
      <c r="K76">
        <v>2</v>
      </c>
    </row>
    <row r="77" spans="1:11" hidden="1" x14ac:dyDescent="0.25">
      <c r="A77" t="s">
        <v>151</v>
      </c>
      <c r="B77" t="s">
        <v>151</v>
      </c>
      <c r="C77">
        <v>2009</v>
      </c>
      <c r="D77" t="s">
        <v>96</v>
      </c>
      <c r="E77">
        <v>339</v>
      </c>
      <c r="F77" t="s">
        <v>96</v>
      </c>
      <c r="G77">
        <v>8</v>
      </c>
      <c r="H77" t="s">
        <v>375</v>
      </c>
      <c r="I77">
        <v>2</v>
      </c>
      <c r="J77" t="s">
        <v>373</v>
      </c>
      <c r="K77">
        <v>2</v>
      </c>
    </row>
    <row r="78" spans="1:11" hidden="1" x14ac:dyDescent="0.25">
      <c r="A78" t="s">
        <v>151</v>
      </c>
      <c r="B78" t="s">
        <v>151</v>
      </c>
      <c r="C78">
        <v>2010</v>
      </c>
      <c r="D78" t="s">
        <v>96</v>
      </c>
      <c r="E78">
        <v>339</v>
      </c>
      <c r="F78" t="s">
        <v>96</v>
      </c>
      <c r="G78">
        <v>8</v>
      </c>
      <c r="H78" t="s">
        <v>375</v>
      </c>
      <c r="I78">
        <v>2</v>
      </c>
      <c r="J78" t="s">
        <v>373</v>
      </c>
      <c r="K78">
        <v>2</v>
      </c>
    </row>
    <row r="79" spans="1:11" hidden="1" x14ac:dyDescent="0.25">
      <c r="A79" t="s">
        <v>151</v>
      </c>
      <c r="B79" t="s">
        <v>151</v>
      </c>
      <c r="C79">
        <v>2011</v>
      </c>
      <c r="D79" t="s">
        <v>96</v>
      </c>
      <c r="E79">
        <v>339</v>
      </c>
      <c r="F79" t="s">
        <v>96</v>
      </c>
      <c r="G79">
        <v>8</v>
      </c>
      <c r="H79" t="s">
        <v>375</v>
      </c>
      <c r="I79">
        <v>2</v>
      </c>
      <c r="J79" t="s">
        <v>373</v>
      </c>
      <c r="K79">
        <v>2</v>
      </c>
    </row>
    <row r="80" spans="1:11" hidden="1" x14ac:dyDescent="0.25">
      <c r="A80" t="s">
        <v>151</v>
      </c>
      <c r="B80" t="s">
        <v>151</v>
      </c>
      <c r="C80">
        <v>2012</v>
      </c>
      <c r="D80" t="s">
        <v>96</v>
      </c>
      <c r="E80">
        <v>339</v>
      </c>
      <c r="F80" t="s">
        <v>96</v>
      </c>
      <c r="G80">
        <v>8</v>
      </c>
      <c r="H80" t="s">
        <v>375</v>
      </c>
      <c r="I80">
        <v>1</v>
      </c>
      <c r="J80" t="s">
        <v>373</v>
      </c>
      <c r="K80">
        <v>3</v>
      </c>
    </row>
    <row r="81" spans="1:12" hidden="1" x14ac:dyDescent="0.25">
      <c r="A81" t="s">
        <v>151</v>
      </c>
      <c r="B81" t="s">
        <v>151</v>
      </c>
      <c r="C81">
        <v>2013</v>
      </c>
      <c r="D81" t="s">
        <v>96</v>
      </c>
      <c r="E81">
        <v>339</v>
      </c>
      <c r="F81" t="s">
        <v>96</v>
      </c>
      <c r="G81">
        <v>8</v>
      </c>
      <c r="H81" t="s">
        <v>375</v>
      </c>
      <c r="I81" t="s">
        <v>373</v>
      </c>
      <c r="J81" t="s">
        <v>373</v>
      </c>
      <c r="K81">
        <v>2</v>
      </c>
    </row>
    <row r="82" spans="1:12" hidden="1" x14ac:dyDescent="0.25">
      <c r="A82" t="s">
        <v>151</v>
      </c>
      <c r="B82" t="s">
        <v>151</v>
      </c>
      <c r="C82">
        <v>2014</v>
      </c>
      <c r="D82" t="s">
        <v>96</v>
      </c>
      <c r="E82">
        <v>339</v>
      </c>
      <c r="F82" t="s">
        <v>96</v>
      </c>
      <c r="G82">
        <v>8</v>
      </c>
      <c r="H82" t="s">
        <v>375</v>
      </c>
      <c r="I82">
        <v>2</v>
      </c>
      <c r="J82" t="s">
        <v>373</v>
      </c>
      <c r="K82">
        <v>2</v>
      </c>
    </row>
    <row r="83" spans="1:12" hidden="1" x14ac:dyDescent="0.25">
      <c r="A83" t="s">
        <v>151</v>
      </c>
      <c r="B83" t="s">
        <v>151</v>
      </c>
      <c r="C83">
        <v>2015</v>
      </c>
      <c r="D83" t="s">
        <v>96</v>
      </c>
      <c r="E83">
        <v>339</v>
      </c>
      <c r="F83" t="s">
        <v>96</v>
      </c>
      <c r="G83">
        <v>8</v>
      </c>
      <c r="H83" t="s">
        <v>375</v>
      </c>
      <c r="I83">
        <v>3</v>
      </c>
      <c r="J83" t="s">
        <v>373</v>
      </c>
      <c r="K83">
        <v>2</v>
      </c>
    </row>
    <row r="84" spans="1:12" hidden="1" x14ac:dyDescent="0.25">
      <c r="A84" t="s">
        <v>151</v>
      </c>
      <c r="B84" t="s">
        <v>151</v>
      </c>
      <c r="C84">
        <v>2016</v>
      </c>
      <c r="D84" t="s">
        <v>96</v>
      </c>
      <c r="E84">
        <v>339</v>
      </c>
      <c r="F84" t="s">
        <v>96</v>
      </c>
      <c r="G84">
        <v>8</v>
      </c>
      <c r="H84" t="s">
        <v>375</v>
      </c>
      <c r="I84">
        <v>2</v>
      </c>
      <c r="J84" t="s">
        <v>373</v>
      </c>
      <c r="K84">
        <v>2</v>
      </c>
    </row>
    <row r="85" spans="1:12" x14ac:dyDescent="0.25">
      <c r="A85" t="s">
        <v>151</v>
      </c>
      <c r="B85" t="s">
        <v>151</v>
      </c>
      <c r="C85">
        <v>2017</v>
      </c>
      <c r="D85" t="s">
        <v>96</v>
      </c>
      <c r="E85">
        <v>339</v>
      </c>
      <c r="F85" t="s">
        <v>96</v>
      </c>
      <c r="G85">
        <v>8</v>
      </c>
      <c r="H85" t="s">
        <v>375</v>
      </c>
      <c r="I85" s="109">
        <v>2</v>
      </c>
      <c r="J85" s="109" t="s">
        <v>373</v>
      </c>
      <c r="K85" s="109">
        <v>2</v>
      </c>
      <c r="L85" s="108">
        <f>AVERAGE(I85:K85)</f>
        <v>2</v>
      </c>
    </row>
    <row r="86" spans="1:12" hidden="1" x14ac:dyDescent="0.25">
      <c r="A86" t="s">
        <v>152</v>
      </c>
      <c r="B86" t="s">
        <v>152</v>
      </c>
      <c r="C86">
        <v>1976</v>
      </c>
      <c r="D86" t="s">
        <v>655</v>
      </c>
      <c r="E86">
        <v>615</v>
      </c>
      <c r="F86" t="s">
        <v>0</v>
      </c>
      <c r="G86">
        <v>12</v>
      </c>
      <c r="H86" t="s">
        <v>381</v>
      </c>
      <c r="I86">
        <v>2</v>
      </c>
      <c r="J86" t="s">
        <v>373</v>
      </c>
      <c r="K86" t="s">
        <v>373</v>
      </c>
    </row>
    <row r="87" spans="1:12" hidden="1" x14ac:dyDescent="0.25">
      <c r="A87" t="s">
        <v>152</v>
      </c>
      <c r="B87" t="s">
        <v>152</v>
      </c>
      <c r="C87">
        <v>1977</v>
      </c>
      <c r="D87" t="s">
        <v>655</v>
      </c>
      <c r="E87">
        <v>615</v>
      </c>
      <c r="F87" t="s">
        <v>0</v>
      </c>
      <c r="G87">
        <v>12</v>
      </c>
      <c r="H87" t="s">
        <v>381</v>
      </c>
      <c r="I87">
        <v>2</v>
      </c>
      <c r="J87" t="s">
        <v>373</v>
      </c>
      <c r="K87" t="s">
        <v>373</v>
      </c>
    </row>
    <row r="88" spans="1:12" hidden="1" x14ac:dyDescent="0.25">
      <c r="A88" t="s">
        <v>152</v>
      </c>
      <c r="B88" t="s">
        <v>152</v>
      </c>
      <c r="C88">
        <v>1978</v>
      </c>
      <c r="D88" t="s">
        <v>655</v>
      </c>
      <c r="E88">
        <v>615</v>
      </c>
      <c r="F88" t="s">
        <v>0</v>
      </c>
      <c r="G88">
        <v>12</v>
      </c>
      <c r="H88" t="s">
        <v>381</v>
      </c>
      <c r="I88" t="s">
        <v>373</v>
      </c>
      <c r="J88" t="s">
        <v>373</v>
      </c>
      <c r="K88" t="s">
        <v>373</v>
      </c>
    </row>
    <row r="89" spans="1:12" hidden="1" x14ac:dyDescent="0.25">
      <c r="A89" t="s">
        <v>152</v>
      </c>
      <c r="B89" t="s">
        <v>152</v>
      </c>
      <c r="C89">
        <v>1979</v>
      </c>
      <c r="D89" t="s">
        <v>655</v>
      </c>
      <c r="E89">
        <v>615</v>
      </c>
      <c r="F89" t="s">
        <v>0</v>
      </c>
      <c r="G89">
        <v>12</v>
      </c>
      <c r="H89" t="s">
        <v>381</v>
      </c>
      <c r="I89">
        <v>4</v>
      </c>
      <c r="J89" t="s">
        <v>373</v>
      </c>
      <c r="K89">
        <v>2</v>
      </c>
    </row>
    <row r="90" spans="1:12" hidden="1" x14ac:dyDescent="0.25">
      <c r="A90" t="s">
        <v>152</v>
      </c>
      <c r="B90" t="s">
        <v>152</v>
      </c>
      <c r="C90">
        <v>1980</v>
      </c>
      <c r="D90" t="s">
        <v>655</v>
      </c>
      <c r="E90">
        <v>615</v>
      </c>
      <c r="F90" t="s">
        <v>0</v>
      </c>
      <c r="G90">
        <v>12</v>
      </c>
      <c r="H90" t="s">
        <v>381</v>
      </c>
      <c r="I90">
        <v>2</v>
      </c>
      <c r="J90" t="s">
        <v>373</v>
      </c>
      <c r="K90">
        <v>1</v>
      </c>
    </row>
    <row r="91" spans="1:12" hidden="1" x14ac:dyDescent="0.25">
      <c r="A91" t="s">
        <v>152</v>
      </c>
      <c r="B91" t="s">
        <v>152</v>
      </c>
      <c r="C91">
        <v>1981</v>
      </c>
      <c r="D91" t="s">
        <v>655</v>
      </c>
      <c r="E91">
        <v>615</v>
      </c>
      <c r="F91" t="s">
        <v>0</v>
      </c>
      <c r="G91">
        <v>12</v>
      </c>
      <c r="H91" t="s">
        <v>381</v>
      </c>
      <c r="I91">
        <v>2</v>
      </c>
      <c r="J91" t="s">
        <v>373</v>
      </c>
      <c r="K91">
        <v>1</v>
      </c>
    </row>
    <row r="92" spans="1:12" hidden="1" x14ac:dyDescent="0.25">
      <c r="A92" t="s">
        <v>152</v>
      </c>
      <c r="B92" t="s">
        <v>152</v>
      </c>
      <c r="C92">
        <v>1982</v>
      </c>
      <c r="D92" t="s">
        <v>655</v>
      </c>
      <c r="E92">
        <v>615</v>
      </c>
      <c r="F92" t="s">
        <v>0</v>
      </c>
      <c r="G92">
        <v>12</v>
      </c>
      <c r="H92" t="s">
        <v>381</v>
      </c>
      <c r="I92">
        <v>2</v>
      </c>
      <c r="J92" t="s">
        <v>373</v>
      </c>
      <c r="K92">
        <v>1</v>
      </c>
    </row>
    <row r="93" spans="1:12" hidden="1" x14ac:dyDescent="0.25">
      <c r="A93" t="s">
        <v>152</v>
      </c>
      <c r="B93" t="s">
        <v>152</v>
      </c>
      <c r="C93">
        <v>1983</v>
      </c>
      <c r="D93" t="s">
        <v>655</v>
      </c>
      <c r="E93">
        <v>615</v>
      </c>
      <c r="F93" t="s">
        <v>0</v>
      </c>
      <c r="G93">
        <v>12</v>
      </c>
      <c r="H93" t="s">
        <v>381</v>
      </c>
      <c r="I93">
        <v>2</v>
      </c>
      <c r="J93" t="s">
        <v>373</v>
      </c>
      <c r="K93">
        <v>1</v>
      </c>
    </row>
    <row r="94" spans="1:12" hidden="1" x14ac:dyDescent="0.25">
      <c r="A94" t="s">
        <v>152</v>
      </c>
      <c r="B94" t="s">
        <v>152</v>
      </c>
      <c r="C94">
        <v>1984</v>
      </c>
      <c r="D94" t="s">
        <v>655</v>
      </c>
      <c r="E94">
        <v>615</v>
      </c>
      <c r="F94" t="s">
        <v>0</v>
      </c>
      <c r="G94">
        <v>12</v>
      </c>
      <c r="H94" t="s">
        <v>381</v>
      </c>
      <c r="I94">
        <v>2</v>
      </c>
      <c r="J94" t="s">
        <v>373</v>
      </c>
      <c r="K94">
        <v>2</v>
      </c>
    </row>
    <row r="95" spans="1:12" hidden="1" x14ac:dyDescent="0.25">
      <c r="A95" t="s">
        <v>152</v>
      </c>
      <c r="B95" t="s">
        <v>152</v>
      </c>
      <c r="C95">
        <v>1985</v>
      </c>
      <c r="D95" t="s">
        <v>655</v>
      </c>
      <c r="E95">
        <v>615</v>
      </c>
      <c r="F95" t="s">
        <v>0</v>
      </c>
      <c r="G95">
        <v>12</v>
      </c>
      <c r="H95" t="s">
        <v>381</v>
      </c>
      <c r="I95">
        <v>2</v>
      </c>
      <c r="J95" t="s">
        <v>373</v>
      </c>
      <c r="K95">
        <v>2</v>
      </c>
    </row>
    <row r="96" spans="1:12" hidden="1" x14ac:dyDescent="0.25">
      <c r="A96" t="s">
        <v>152</v>
      </c>
      <c r="B96" t="s">
        <v>152</v>
      </c>
      <c r="C96">
        <v>1986</v>
      </c>
      <c r="D96" t="s">
        <v>655</v>
      </c>
      <c r="E96">
        <v>615</v>
      </c>
      <c r="F96" t="s">
        <v>0</v>
      </c>
      <c r="G96">
        <v>12</v>
      </c>
      <c r="H96" t="s">
        <v>381</v>
      </c>
      <c r="I96">
        <v>2</v>
      </c>
      <c r="J96" t="s">
        <v>373</v>
      </c>
      <c r="K96">
        <v>2</v>
      </c>
    </row>
    <row r="97" spans="1:11" hidden="1" x14ac:dyDescent="0.25">
      <c r="A97" t="s">
        <v>152</v>
      </c>
      <c r="B97" t="s">
        <v>152</v>
      </c>
      <c r="C97">
        <v>1987</v>
      </c>
      <c r="D97" t="s">
        <v>655</v>
      </c>
      <c r="E97">
        <v>615</v>
      </c>
      <c r="F97" t="s">
        <v>0</v>
      </c>
      <c r="G97">
        <v>12</v>
      </c>
      <c r="H97" t="s">
        <v>381</v>
      </c>
      <c r="I97">
        <v>2</v>
      </c>
      <c r="J97" t="s">
        <v>373</v>
      </c>
      <c r="K97">
        <v>2</v>
      </c>
    </row>
    <row r="98" spans="1:11" hidden="1" x14ac:dyDescent="0.25">
      <c r="A98" t="s">
        <v>152</v>
      </c>
      <c r="B98" t="s">
        <v>152</v>
      </c>
      <c r="C98">
        <v>1988</v>
      </c>
      <c r="D98" t="s">
        <v>655</v>
      </c>
      <c r="E98">
        <v>615</v>
      </c>
      <c r="F98" t="s">
        <v>0</v>
      </c>
      <c r="G98">
        <v>12</v>
      </c>
      <c r="H98" t="s">
        <v>381</v>
      </c>
      <c r="I98">
        <v>4</v>
      </c>
      <c r="J98" t="s">
        <v>373</v>
      </c>
      <c r="K98">
        <v>3</v>
      </c>
    </row>
    <row r="99" spans="1:11" hidden="1" x14ac:dyDescent="0.25">
      <c r="A99" t="s">
        <v>152</v>
      </c>
      <c r="B99" t="s">
        <v>152</v>
      </c>
      <c r="C99">
        <v>1989</v>
      </c>
      <c r="D99" t="s">
        <v>655</v>
      </c>
      <c r="E99">
        <v>615</v>
      </c>
      <c r="F99" t="s">
        <v>0</v>
      </c>
      <c r="G99">
        <v>12</v>
      </c>
      <c r="H99" t="s">
        <v>381</v>
      </c>
      <c r="I99">
        <v>2</v>
      </c>
      <c r="J99" t="s">
        <v>373</v>
      </c>
      <c r="K99">
        <v>2</v>
      </c>
    </row>
    <row r="100" spans="1:11" hidden="1" x14ac:dyDescent="0.25">
      <c r="A100" t="s">
        <v>152</v>
      </c>
      <c r="B100" t="s">
        <v>152</v>
      </c>
      <c r="C100">
        <v>1990</v>
      </c>
      <c r="D100" t="s">
        <v>655</v>
      </c>
      <c r="E100">
        <v>615</v>
      </c>
      <c r="F100" t="s">
        <v>0</v>
      </c>
      <c r="G100">
        <v>12</v>
      </c>
      <c r="H100" t="s">
        <v>381</v>
      </c>
      <c r="I100">
        <v>2</v>
      </c>
      <c r="J100" t="s">
        <v>373</v>
      </c>
      <c r="K100">
        <v>2</v>
      </c>
    </row>
    <row r="101" spans="1:11" hidden="1" x14ac:dyDescent="0.25">
      <c r="A101" t="s">
        <v>152</v>
      </c>
      <c r="B101" t="s">
        <v>152</v>
      </c>
      <c r="C101">
        <v>1991</v>
      </c>
      <c r="D101" t="s">
        <v>655</v>
      </c>
      <c r="E101">
        <v>615</v>
      </c>
      <c r="F101" t="s">
        <v>0</v>
      </c>
      <c r="G101">
        <v>12</v>
      </c>
      <c r="H101" t="s">
        <v>381</v>
      </c>
      <c r="I101">
        <v>3</v>
      </c>
      <c r="J101" t="s">
        <v>373</v>
      </c>
      <c r="K101">
        <v>3</v>
      </c>
    </row>
    <row r="102" spans="1:11" hidden="1" x14ac:dyDescent="0.25">
      <c r="A102" t="s">
        <v>152</v>
      </c>
      <c r="B102" t="s">
        <v>152</v>
      </c>
      <c r="C102">
        <v>1992</v>
      </c>
      <c r="D102" t="s">
        <v>655</v>
      </c>
      <c r="E102">
        <v>615</v>
      </c>
      <c r="F102" t="s">
        <v>0</v>
      </c>
      <c r="G102">
        <v>12</v>
      </c>
      <c r="H102" t="s">
        <v>381</v>
      </c>
      <c r="I102">
        <v>4</v>
      </c>
      <c r="J102" t="s">
        <v>373</v>
      </c>
      <c r="K102">
        <v>4</v>
      </c>
    </row>
    <row r="103" spans="1:11" hidden="1" x14ac:dyDescent="0.25">
      <c r="A103" t="s">
        <v>152</v>
      </c>
      <c r="B103" t="s">
        <v>152</v>
      </c>
      <c r="C103">
        <v>1993</v>
      </c>
      <c r="D103" t="s">
        <v>655</v>
      </c>
      <c r="E103">
        <v>615</v>
      </c>
      <c r="F103" t="s">
        <v>0</v>
      </c>
      <c r="G103">
        <v>12</v>
      </c>
      <c r="H103" t="s">
        <v>381</v>
      </c>
      <c r="I103">
        <v>4</v>
      </c>
      <c r="J103" t="s">
        <v>373</v>
      </c>
      <c r="K103">
        <v>5</v>
      </c>
    </row>
    <row r="104" spans="1:11" hidden="1" x14ac:dyDescent="0.25">
      <c r="A104" t="s">
        <v>152</v>
      </c>
      <c r="B104" t="s">
        <v>152</v>
      </c>
      <c r="C104">
        <v>1994</v>
      </c>
      <c r="D104" t="s">
        <v>655</v>
      </c>
      <c r="E104">
        <v>615</v>
      </c>
      <c r="F104" t="s">
        <v>0</v>
      </c>
      <c r="G104">
        <v>12</v>
      </c>
      <c r="H104" t="s">
        <v>381</v>
      </c>
      <c r="I104">
        <v>5</v>
      </c>
      <c r="J104" t="s">
        <v>373</v>
      </c>
      <c r="K104">
        <v>5</v>
      </c>
    </row>
    <row r="105" spans="1:11" hidden="1" x14ac:dyDescent="0.25">
      <c r="A105" t="s">
        <v>152</v>
      </c>
      <c r="B105" t="s">
        <v>152</v>
      </c>
      <c r="C105">
        <v>1995</v>
      </c>
      <c r="D105" t="s">
        <v>655</v>
      </c>
      <c r="E105">
        <v>615</v>
      </c>
      <c r="F105" t="s">
        <v>0</v>
      </c>
      <c r="G105">
        <v>12</v>
      </c>
      <c r="H105" t="s">
        <v>381</v>
      </c>
      <c r="I105">
        <v>5</v>
      </c>
      <c r="J105" t="s">
        <v>373</v>
      </c>
      <c r="K105">
        <v>5</v>
      </c>
    </row>
    <row r="106" spans="1:11" hidden="1" x14ac:dyDescent="0.25">
      <c r="A106" t="s">
        <v>152</v>
      </c>
      <c r="B106" t="s">
        <v>152</v>
      </c>
      <c r="C106">
        <v>1996</v>
      </c>
      <c r="D106" t="s">
        <v>655</v>
      </c>
      <c r="E106">
        <v>615</v>
      </c>
      <c r="F106" t="s">
        <v>0</v>
      </c>
      <c r="G106">
        <v>12</v>
      </c>
      <c r="H106" t="s">
        <v>381</v>
      </c>
      <c r="I106">
        <v>5</v>
      </c>
      <c r="J106" t="s">
        <v>373</v>
      </c>
      <c r="K106">
        <v>5</v>
      </c>
    </row>
    <row r="107" spans="1:11" hidden="1" x14ac:dyDescent="0.25">
      <c r="A107" t="s">
        <v>152</v>
      </c>
      <c r="B107" t="s">
        <v>152</v>
      </c>
      <c r="C107">
        <v>1997</v>
      </c>
      <c r="D107" t="s">
        <v>655</v>
      </c>
      <c r="E107">
        <v>615</v>
      </c>
      <c r="F107" t="s">
        <v>0</v>
      </c>
      <c r="G107">
        <v>12</v>
      </c>
      <c r="H107" t="s">
        <v>381</v>
      </c>
      <c r="I107">
        <v>5</v>
      </c>
      <c r="J107" t="s">
        <v>373</v>
      </c>
      <c r="K107">
        <v>5</v>
      </c>
    </row>
    <row r="108" spans="1:11" hidden="1" x14ac:dyDescent="0.25">
      <c r="A108" t="s">
        <v>152</v>
      </c>
      <c r="B108" t="s">
        <v>152</v>
      </c>
      <c r="C108">
        <v>1998</v>
      </c>
      <c r="D108" t="s">
        <v>655</v>
      </c>
      <c r="E108">
        <v>615</v>
      </c>
      <c r="F108" t="s">
        <v>0</v>
      </c>
      <c r="G108">
        <v>12</v>
      </c>
      <c r="H108" t="s">
        <v>381</v>
      </c>
      <c r="I108">
        <v>5</v>
      </c>
      <c r="J108" t="s">
        <v>373</v>
      </c>
      <c r="K108">
        <v>5</v>
      </c>
    </row>
    <row r="109" spans="1:11" hidden="1" x14ac:dyDescent="0.25">
      <c r="A109" t="s">
        <v>152</v>
      </c>
      <c r="B109" t="s">
        <v>152</v>
      </c>
      <c r="C109">
        <v>1999</v>
      </c>
      <c r="D109" t="s">
        <v>655</v>
      </c>
      <c r="E109">
        <v>615</v>
      </c>
      <c r="F109" t="s">
        <v>0</v>
      </c>
      <c r="G109">
        <v>12</v>
      </c>
      <c r="H109" t="s">
        <v>381</v>
      </c>
      <c r="I109">
        <v>5</v>
      </c>
      <c r="J109" t="s">
        <v>373</v>
      </c>
      <c r="K109">
        <v>5</v>
      </c>
    </row>
    <row r="110" spans="1:11" hidden="1" x14ac:dyDescent="0.25">
      <c r="A110" t="s">
        <v>152</v>
      </c>
      <c r="B110" t="s">
        <v>152</v>
      </c>
      <c r="C110">
        <v>2000</v>
      </c>
      <c r="D110" t="s">
        <v>655</v>
      </c>
      <c r="E110">
        <v>615</v>
      </c>
      <c r="F110" t="s">
        <v>0</v>
      </c>
      <c r="G110">
        <v>12</v>
      </c>
      <c r="H110" t="s">
        <v>381</v>
      </c>
      <c r="I110">
        <v>5</v>
      </c>
      <c r="J110" t="s">
        <v>373</v>
      </c>
      <c r="K110">
        <v>4</v>
      </c>
    </row>
    <row r="111" spans="1:11" hidden="1" x14ac:dyDescent="0.25">
      <c r="A111" t="s">
        <v>152</v>
      </c>
      <c r="B111" t="s">
        <v>152</v>
      </c>
      <c r="C111">
        <v>2001</v>
      </c>
      <c r="D111" t="s">
        <v>655</v>
      </c>
      <c r="E111">
        <v>615</v>
      </c>
      <c r="F111" t="s">
        <v>0</v>
      </c>
      <c r="G111">
        <v>12</v>
      </c>
      <c r="H111" t="s">
        <v>381</v>
      </c>
      <c r="I111">
        <v>5</v>
      </c>
      <c r="J111" t="s">
        <v>373</v>
      </c>
      <c r="K111">
        <v>4</v>
      </c>
    </row>
    <row r="112" spans="1:11" hidden="1" x14ac:dyDescent="0.25">
      <c r="A112" t="s">
        <v>152</v>
      </c>
      <c r="B112" t="s">
        <v>152</v>
      </c>
      <c r="C112">
        <v>2002</v>
      </c>
      <c r="D112" t="s">
        <v>655</v>
      </c>
      <c r="E112">
        <v>615</v>
      </c>
      <c r="F112" t="s">
        <v>0</v>
      </c>
      <c r="G112">
        <v>12</v>
      </c>
      <c r="H112" t="s">
        <v>381</v>
      </c>
      <c r="I112">
        <v>4</v>
      </c>
      <c r="J112" t="s">
        <v>373</v>
      </c>
      <c r="K112">
        <v>4</v>
      </c>
    </row>
    <row r="113" spans="1:12" hidden="1" x14ac:dyDescent="0.25">
      <c r="A113" t="s">
        <v>152</v>
      </c>
      <c r="B113" t="s">
        <v>152</v>
      </c>
      <c r="C113">
        <v>2003</v>
      </c>
      <c r="D113" t="s">
        <v>655</v>
      </c>
      <c r="E113">
        <v>615</v>
      </c>
      <c r="F113" t="s">
        <v>0</v>
      </c>
      <c r="G113">
        <v>12</v>
      </c>
      <c r="H113" t="s">
        <v>381</v>
      </c>
      <c r="I113">
        <v>5</v>
      </c>
      <c r="J113" t="s">
        <v>373</v>
      </c>
      <c r="K113">
        <v>4</v>
      </c>
    </row>
    <row r="114" spans="1:12" hidden="1" x14ac:dyDescent="0.25">
      <c r="A114" t="s">
        <v>152</v>
      </c>
      <c r="B114" t="s">
        <v>152</v>
      </c>
      <c r="C114">
        <v>2004</v>
      </c>
      <c r="D114" t="s">
        <v>655</v>
      </c>
      <c r="E114">
        <v>615</v>
      </c>
      <c r="F114" t="s">
        <v>0</v>
      </c>
      <c r="G114">
        <v>12</v>
      </c>
      <c r="H114" t="s">
        <v>381</v>
      </c>
      <c r="I114">
        <v>4</v>
      </c>
      <c r="J114" t="s">
        <v>373</v>
      </c>
      <c r="K114">
        <v>4</v>
      </c>
    </row>
    <row r="115" spans="1:12" hidden="1" x14ac:dyDescent="0.25">
      <c r="A115" t="s">
        <v>152</v>
      </c>
      <c r="B115" t="s">
        <v>152</v>
      </c>
      <c r="C115">
        <v>2005</v>
      </c>
      <c r="D115" t="s">
        <v>655</v>
      </c>
      <c r="E115">
        <v>615</v>
      </c>
      <c r="F115" t="s">
        <v>0</v>
      </c>
      <c r="G115">
        <v>12</v>
      </c>
      <c r="H115" t="s">
        <v>381</v>
      </c>
      <c r="I115">
        <v>4</v>
      </c>
      <c r="J115" t="s">
        <v>373</v>
      </c>
      <c r="K115">
        <v>4</v>
      </c>
    </row>
    <row r="116" spans="1:12" hidden="1" x14ac:dyDescent="0.25">
      <c r="A116" t="s">
        <v>152</v>
      </c>
      <c r="B116" t="s">
        <v>152</v>
      </c>
      <c r="C116">
        <v>2006</v>
      </c>
      <c r="D116" t="s">
        <v>655</v>
      </c>
      <c r="E116">
        <v>615</v>
      </c>
      <c r="F116" t="s">
        <v>0</v>
      </c>
      <c r="G116">
        <v>12</v>
      </c>
      <c r="H116" t="s">
        <v>381</v>
      </c>
      <c r="I116">
        <v>4</v>
      </c>
      <c r="J116" t="s">
        <v>373</v>
      </c>
      <c r="K116">
        <v>4</v>
      </c>
    </row>
    <row r="117" spans="1:12" hidden="1" x14ac:dyDescent="0.25">
      <c r="A117" t="s">
        <v>152</v>
      </c>
      <c r="B117" t="s">
        <v>152</v>
      </c>
      <c r="C117">
        <v>2007</v>
      </c>
      <c r="D117" t="s">
        <v>655</v>
      </c>
      <c r="E117">
        <v>615</v>
      </c>
      <c r="F117" t="s">
        <v>0</v>
      </c>
      <c r="G117">
        <v>12</v>
      </c>
      <c r="H117" t="s">
        <v>381</v>
      </c>
      <c r="I117">
        <v>4</v>
      </c>
      <c r="J117" t="s">
        <v>373</v>
      </c>
      <c r="K117">
        <v>3</v>
      </c>
    </row>
    <row r="118" spans="1:12" hidden="1" x14ac:dyDescent="0.25">
      <c r="A118" t="s">
        <v>152</v>
      </c>
      <c r="B118" t="s">
        <v>152</v>
      </c>
      <c r="C118">
        <v>2008</v>
      </c>
      <c r="D118" t="s">
        <v>655</v>
      </c>
      <c r="E118">
        <v>615</v>
      </c>
      <c r="F118" t="s">
        <v>0</v>
      </c>
      <c r="G118">
        <v>12</v>
      </c>
      <c r="H118" t="s">
        <v>381</v>
      </c>
      <c r="I118">
        <v>3</v>
      </c>
      <c r="J118" t="s">
        <v>373</v>
      </c>
      <c r="K118">
        <v>3</v>
      </c>
    </row>
    <row r="119" spans="1:12" hidden="1" x14ac:dyDescent="0.25">
      <c r="A119" t="s">
        <v>152</v>
      </c>
      <c r="B119" t="s">
        <v>152</v>
      </c>
      <c r="C119">
        <v>2009</v>
      </c>
      <c r="D119" t="s">
        <v>655</v>
      </c>
      <c r="E119">
        <v>615</v>
      </c>
      <c r="F119" t="s">
        <v>0</v>
      </c>
      <c r="G119">
        <v>12</v>
      </c>
      <c r="H119" t="s">
        <v>381</v>
      </c>
      <c r="I119">
        <v>3</v>
      </c>
      <c r="J119" t="s">
        <v>373</v>
      </c>
      <c r="K119">
        <v>2</v>
      </c>
    </row>
    <row r="120" spans="1:12" hidden="1" x14ac:dyDescent="0.25">
      <c r="A120" t="s">
        <v>152</v>
      </c>
      <c r="B120" t="s">
        <v>152</v>
      </c>
      <c r="C120">
        <v>2010</v>
      </c>
      <c r="D120" t="s">
        <v>655</v>
      </c>
      <c r="E120">
        <v>615</v>
      </c>
      <c r="F120" t="s">
        <v>0</v>
      </c>
      <c r="G120">
        <v>12</v>
      </c>
      <c r="H120" t="s">
        <v>381</v>
      </c>
      <c r="I120">
        <v>3</v>
      </c>
      <c r="J120" t="s">
        <v>373</v>
      </c>
      <c r="K120">
        <v>3</v>
      </c>
    </row>
    <row r="121" spans="1:12" hidden="1" x14ac:dyDescent="0.25">
      <c r="A121" t="s">
        <v>152</v>
      </c>
      <c r="B121" t="s">
        <v>152</v>
      </c>
      <c r="C121">
        <v>2011</v>
      </c>
      <c r="D121" t="s">
        <v>655</v>
      </c>
      <c r="E121">
        <v>615</v>
      </c>
      <c r="F121" t="s">
        <v>0</v>
      </c>
      <c r="G121">
        <v>12</v>
      </c>
      <c r="H121" t="s">
        <v>381</v>
      </c>
      <c r="I121">
        <v>3</v>
      </c>
      <c r="J121" t="s">
        <v>373</v>
      </c>
      <c r="K121">
        <v>3</v>
      </c>
    </row>
    <row r="122" spans="1:12" hidden="1" x14ac:dyDescent="0.25">
      <c r="A122" t="s">
        <v>152</v>
      </c>
      <c r="B122" t="s">
        <v>152</v>
      </c>
      <c r="C122">
        <v>2012</v>
      </c>
      <c r="D122" t="s">
        <v>655</v>
      </c>
      <c r="E122">
        <v>615</v>
      </c>
      <c r="F122" t="s">
        <v>0</v>
      </c>
      <c r="G122">
        <v>12</v>
      </c>
      <c r="H122" t="s">
        <v>381</v>
      </c>
      <c r="I122">
        <v>2</v>
      </c>
      <c r="J122" t="s">
        <v>373</v>
      </c>
      <c r="K122">
        <v>2</v>
      </c>
    </row>
    <row r="123" spans="1:12" hidden="1" x14ac:dyDescent="0.25">
      <c r="A123" t="s">
        <v>152</v>
      </c>
      <c r="B123" t="s">
        <v>152</v>
      </c>
      <c r="C123">
        <v>2013</v>
      </c>
      <c r="D123" t="s">
        <v>655</v>
      </c>
      <c r="E123">
        <v>615</v>
      </c>
      <c r="F123" t="s">
        <v>0</v>
      </c>
      <c r="G123">
        <v>12</v>
      </c>
      <c r="H123" t="s">
        <v>381</v>
      </c>
      <c r="I123" t="s">
        <v>373</v>
      </c>
      <c r="J123">
        <v>3</v>
      </c>
      <c r="K123">
        <v>2</v>
      </c>
    </row>
    <row r="124" spans="1:12" hidden="1" x14ac:dyDescent="0.25">
      <c r="A124" t="s">
        <v>152</v>
      </c>
      <c r="B124" t="s">
        <v>152</v>
      </c>
      <c r="C124">
        <v>2014</v>
      </c>
      <c r="D124" t="s">
        <v>655</v>
      </c>
      <c r="E124">
        <v>615</v>
      </c>
      <c r="F124" t="s">
        <v>0</v>
      </c>
      <c r="G124">
        <v>12</v>
      </c>
      <c r="H124" t="s">
        <v>381</v>
      </c>
      <c r="I124">
        <v>3</v>
      </c>
      <c r="J124">
        <v>2</v>
      </c>
      <c r="K124">
        <v>3</v>
      </c>
    </row>
    <row r="125" spans="1:12" hidden="1" x14ac:dyDescent="0.25">
      <c r="A125" t="s">
        <v>152</v>
      </c>
      <c r="B125" t="s">
        <v>152</v>
      </c>
      <c r="C125">
        <v>2015</v>
      </c>
      <c r="D125" t="s">
        <v>655</v>
      </c>
      <c r="E125">
        <v>615</v>
      </c>
      <c r="F125" t="s">
        <v>0</v>
      </c>
      <c r="G125">
        <v>12</v>
      </c>
      <c r="H125" t="s">
        <v>381</v>
      </c>
      <c r="I125">
        <v>3</v>
      </c>
      <c r="J125">
        <v>3</v>
      </c>
      <c r="K125">
        <v>2</v>
      </c>
    </row>
    <row r="126" spans="1:12" hidden="1" x14ac:dyDescent="0.25">
      <c r="A126" t="s">
        <v>152</v>
      </c>
      <c r="B126" t="s">
        <v>152</v>
      </c>
      <c r="C126">
        <v>2016</v>
      </c>
      <c r="D126" t="s">
        <v>655</v>
      </c>
      <c r="E126">
        <v>615</v>
      </c>
      <c r="F126" t="s">
        <v>0</v>
      </c>
      <c r="G126">
        <v>12</v>
      </c>
      <c r="H126" t="s">
        <v>381</v>
      </c>
      <c r="I126">
        <v>3</v>
      </c>
      <c r="J126">
        <v>3</v>
      </c>
      <c r="K126">
        <v>2</v>
      </c>
    </row>
    <row r="127" spans="1:12" x14ac:dyDescent="0.25">
      <c r="A127" t="s">
        <v>152</v>
      </c>
      <c r="B127" t="s">
        <v>152</v>
      </c>
      <c r="C127">
        <v>2017</v>
      </c>
      <c r="D127" t="s">
        <v>655</v>
      </c>
      <c r="E127">
        <v>615</v>
      </c>
      <c r="F127" t="s">
        <v>0</v>
      </c>
      <c r="G127">
        <v>12</v>
      </c>
      <c r="H127" t="s">
        <v>381</v>
      </c>
      <c r="I127" s="109">
        <v>3</v>
      </c>
      <c r="J127" s="109">
        <v>2</v>
      </c>
      <c r="K127" s="109">
        <v>2</v>
      </c>
      <c r="L127" s="108">
        <f>AVERAGE(I127:K127)</f>
        <v>2.3333333333333335</v>
      </c>
    </row>
    <row r="128" spans="1:12" hidden="1" x14ac:dyDescent="0.25">
      <c r="A128" t="s">
        <v>654</v>
      </c>
      <c r="B128" t="s">
        <v>654</v>
      </c>
      <c r="C128">
        <v>1976</v>
      </c>
      <c r="D128" t="s">
        <v>653</v>
      </c>
      <c r="E128">
        <v>232</v>
      </c>
      <c r="F128" t="s">
        <v>652</v>
      </c>
      <c r="G128">
        <v>20</v>
      </c>
      <c r="H128" t="s">
        <v>375</v>
      </c>
      <c r="I128" t="s">
        <v>373</v>
      </c>
      <c r="J128" t="s">
        <v>373</v>
      </c>
      <c r="K128" t="s">
        <v>373</v>
      </c>
    </row>
    <row r="129" spans="1:11" hidden="1" x14ac:dyDescent="0.25">
      <c r="A129" t="s">
        <v>654</v>
      </c>
      <c r="B129" t="s">
        <v>654</v>
      </c>
      <c r="C129">
        <v>1977</v>
      </c>
      <c r="D129" t="s">
        <v>653</v>
      </c>
      <c r="E129">
        <v>232</v>
      </c>
      <c r="F129" t="s">
        <v>652</v>
      </c>
      <c r="G129">
        <v>20</v>
      </c>
      <c r="H129" t="s">
        <v>375</v>
      </c>
      <c r="I129" t="s">
        <v>373</v>
      </c>
      <c r="J129" t="s">
        <v>373</v>
      </c>
      <c r="K129" t="s">
        <v>373</v>
      </c>
    </row>
    <row r="130" spans="1:11" hidden="1" x14ac:dyDescent="0.25">
      <c r="A130" t="s">
        <v>654</v>
      </c>
      <c r="B130" t="s">
        <v>654</v>
      </c>
      <c r="C130">
        <v>1978</v>
      </c>
      <c r="D130" t="s">
        <v>653</v>
      </c>
      <c r="E130">
        <v>232</v>
      </c>
      <c r="F130" t="s">
        <v>652</v>
      </c>
      <c r="G130">
        <v>20</v>
      </c>
      <c r="H130" t="s">
        <v>375</v>
      </c>
      <c r="I130" t="s">
        <v>373</v>
      </c>
      <c r="J130" t="s">
        <v>373</v>
      </c>
      <c r="K130" t="s">
        <v>373</v>
      </c>
    </row>
    <row r="131" spans="1:11" hidden="1" x14ac:dyDescent="0.25">
      <c r="A131" t="s">
        <v>654</v>
      </c>
      <c r="B131" t="s">
        <v>654</v>
      </c>
      <c r="C131">
        <v>1979</v>
      </c>
      <c r="D131" t="s">
        <v>653</v>
      </c>
      <c r="E131">
        <v>232</v>
      </c>
      <c r="F131" t="s">
        <v>652</v>
      </c>
      <c r="G131">
        <v>20</v>
      </c>
      <c r="H131" t="s">
        <v>375</v>
      </c>
      <c r="I131" t="s">
        <v>373</v>
      </c>
      <c r="J131" t="s">
        <v>373</v>
      </c>
      <c r="K131" t="s">
        <v>373</v>
      </c>
    </row>
    <row r="132" spans="1:11" hidden="1" x14ac:dyDescent="0.25">
      <c r="A132" t="s">
        <v>654</v>
      </c>
      <c r="B132" t="s">
        <v>654</v>
      </c>
      <c r="C132">
        <v>1980</v>
      </c>
      <c r="D132" t="s">
        <v>653</v>
      </c>
      <c r="E132">
        <v>232</v>
      </c>
      <c r="F132" t="s">
        <v>652</v>
      </c>
      <c r="G132">
        <v>20</v>
      </c>
      <c r="H132" t="s">
        <v>375</v>
      </c>
      <c r="I132" t="s">
        <v>373</v>
      </c>
      <c r="J132" t="s">
        <v>373</v>
      </c>
      <c r="K132" t="s">
        <v>373</v>
      </c>
    </row>
    <row r="133" spans="1:11" hidden="1" x14ac:dyDescent="0.25">
      <c r="A133" t="s">
        <v>654</v>
      </c>
      <c r="B133" t="s">
        <v>654</v>
      </c>
      <c r="C133">
        <v>1981</v>
      </c>
      <c r="D133" t="s">
        <v>653</v>
      </c>
      <c r="E133">
        <v>232</v>
      </c>
      <c r="F133" t="s">
        <v>652</v>
      </c>
      <c r="G133">
        <v>20</v>
      </c>
      <c r="H133" t="s">
        <v>375</v>
      </c>
      <c r="I133" t="s">
        <v>373</v>
      </c>
      <c r="J133" t="s">
        <v>373</v>
      </c>
      <c r="K133" t="s">
        <v>373</v>
      </c>
    </row>
    <row r="134" spans="1:11" hidden="1" x14ac:dyDescent="0.25">
      <c r="A134" t="s">
        <v>654</v>
      </c>
      <c r="B134" t="s">
        <v>654</v>
      </c>
      <c r="C134">
        <v>1982</v>
      </c>
      <c r="D134" t="s">
        <v>653</v>
      </c>
      <c r="E134">
        <v>232</v>
      </c>
      <c r="F134" t="s">
        <v>652</v>
      </c>
      <c r="G134">
        <v>20</v>
      </c>
      <c r="H134" t="s">
        <v>375</v>
      </c>
      <c r="I134" t="s">
        <v>373</v>
      </c>
      <c r="J134" t="s">
        <v>373</v>
      </c>
      <c r="K134" t="s">
        <v>373</v>
      </c>
    </row>
    <row r="135" spans="1:11" hidden="1" x14ac:dyDescent="0.25">
      <c r="A135" t="s">
        <v>654</v>
      </c>
      <c r="B135" t="s">
        <v>654</v>
      </c>
      <c r="C135">
        <v>1983</v>
      </c>
      <c r="D135" t="s">
        <v>653</v>
      </c>
      <c r="E135">
        <v>232</v>
      </c>
      <c r="F135" t="s">
        <v>652</v>
      </c>
      <c r="G135">
        <v>20</v>
      </c>
      <c r="H135" t="s">
        <v>375</v>
      </c>
      <c r="I135" t="s">
        <v>373</v>
      </c>
      <c r="J135" t="s">
        <v>373</v>
      </c>
      <c r="K135" t="s">
        <v>373</v>
      </c>
    </row>
    <row r="136" spans="1:11" hidden="1" x14ac:dyDescent="0.25">
      <c r="A136" t="s">
        <v>654</v>
      </c>
      <c r="B136" t="s">
        <v>654</v>
      </c>
      <c r="C136">
        <v>1984</v>
      </c>
      <c r="D136" t="s">
        <v>653</v>
      </c>
      <c r="E136">
        <v>232</v>
      </c>
      <c r="F136" t="s">
        <v>652</v>
      </c>
      <c r="G136">
        <v>20</v>
      </c>
      <c r="H136" t="s">
        <v>375</v>
      </c>
      <c r="I136" t="s">
        <v>373</v>
      </c>
      <c r="J136" t="s">
        <v>373</v>
      </c>
      <c r="K136" t="s">
        <v>373</v>
      </c>
    </row>
    <row r="137" spans="1:11" hidden="1" x14ac:dyDescent="0.25">
      <c r="A137" t="s">
        <v>654</v>
      </c>
      <c r="B137" t="s">
        <v>654</v>
      </c>
      <c r="C137">
        <v>1985</v>
      </c>
      <c r="D137" t="s">
        <v>653</v>
      </c>
      <c r="E137">
        <v>232</v>
      </c>
      <c r="F137" t="s">
        <v>652</v>
      </c>
      <c r="G137">
        <v>20</v>
      </c>
      <c r="H137" t="s">
        <v>375</v>
      </c>
      <c r="I137" t="s">
        <v>373</v>
      </c>
      <c r="J137" t="s">
        <v>373</v>
      </c>
      <c r="K137" t="s">
        <v>373</v>
      </c>
    </row>
    <row r="138" spans="1:11" hidden="1" x14ac:dyDescent="0.25">
      <c r="A138" t="s">
        <v>654</v>
      </c>
      <c r="B138" t="s">
        <v>654</v>
      </c>
      <c r="C138">
        <v>1986</v>
      </c>
      <c r="D138" t="s">
        <v>653</v>
      </c>
      <c r="E138">
        <v>232</v>
      </c>
      <c r="F138" t="s">
        <v>652</v>
      </c>
      <c r="G138">
        <v>20</v>
      </c>
      <c r="H138" t="s">
        <v>375</v>
      </c>
      <c r="I138" t="s">
        <v>373</v>
      </c>
      <c r="J138" t="s">
        <v>373</v>
      </c>
      <c r="K138" t="s">
        <v>373</v>
      </c>
    </row>
    <row r="139" spans="1:11" hidden="1" x14ac:dyDescent="0.25">
      <c r="A139" t="s">
        <v>654</v>
      </c>
      <c r="B139" t="s">
        <v>654</v>
      </c>
      <c r="C139">
        <v>1987</v>
      </c>
      <c r="D139" t="s">
        <v>653</v>
      </c>
      <c r="E139">
        <v>232</v>
      </c>
      <c r="F139" t="s">
        <v>652</v>
      </c>
      <c r="G139">
        <v>20</v>
      </c>
      <c r="H139" t="s">
        <v>375</v>
      </c>
      <c r="I139" t="s">
        <v>373</v>
      </c>
      <c r="J139" t="s">
        <v>373</v>
      </c>
      <c r="K139" t="s">
        <v>373</v>
      </c>
    </row>
    <row r="140" spans="1:11" hidden="1" x14ac:dyDescent="0.25">
      <c r="A140" t="s">
        <v>654</v>
      </c>
      <c r="B140" t="s">
        <v>654</v>
      </c>
      <c r="C140">
        <v>1988</v>
      </c>
      <c r="D140" t="s">
        <v>653</v>
      </c>
      <c r="E140">
        <v>232</v>
      </c>
      <c r="F140" t="s">
        <v>652</v>
      </c>
      <c r="G140">
        <v>20</v>
      </c>
      <c r="H140" t="s">
        <v>375</v>
      </c>
      <c r="I140" t="s">
        <v>373</v>
      </c>
      <c r="J140" t="s">
        <v>373</v>
      </c>
      <c r="K140" t="s">
        <v>373</v>
      </c>
    </row>
    <row r="141" spans="1:11" hidden="1" x14ac:dyDescent="0.25">
      <c r="A141" t="s">
        <v>654</v>
      </c>
      <c r="B141" t="s">
        <v>654</v>
      </c>
      <c r="C141">
        <v>1989</v>
      </c>
      <c r="D141" t="s">
        <v>653</v>
      </c>
      <c r="E141">
        <v>232</v>
      </c>
      <c r="F141" t="s">
        <v>652</v>
      </c>
      <c r="G141">
        <v>20</v>
      </c>
      <c r="H141" t="s">
        <v>375</v>
      </c>
      <c r="I141" t="s">
        <v>373</v>
      </c>
      <c r="J141" t="s">
        <v>373</v>
      </c>
      <c r="K141" t="s">
        <v>373</v>
      </c>
    </row>
    <row r="142" spans="1:11" hidden="1" x14ac:dyDescent="0.25">
      <c r="A142" t="s">
        <v>654</v>
      </c>
      <c r="B142" t="s">
        <v>654</v>
      </c>
      <c r="C142">
        <v>1990</v>
      </c>
      <c r="D142" t="s">
        <v>653</v>
      </c>
      <c r="E142">
        <v>232</v>
      </c>
      <c r="F142" t="s">
        <v>652</v>
      </c>
      <c r="G142">
        <v>20</v>
      </c>
      <c r="H142" t="s">
        <v>375</v>
      </c>
      <c r="I142" t="s">
        <v>373</v>
      </c>
      <c r="J142" t="s">
        <v>373</v>
      </c>
      <c r="K142" t="s">
        <v>373</v>
      </c>
    </row>
    <row r="143" spans="1:11" hidden="1" x14ac:dyDescent="0.25">
      <c r="A143" t="s">
        <v>654</v>
      </c>
      <c r="B143" t="s">
        <v>654</v>
      </c>
      <c r="C143">
        <v>1991</v>
      </c>
      <c r="D143" t="s">
        <v>653</v>
      </c>
      <c r="E143">
        <v>232</v>
      </c>
      <c r="F143" t="s">
        <v>652</v>
      </c>
      <c r="G143">
        <v>20</v>
      </c>
      <c r="H143" t="s">
        <v>375</v>
      </c>
      <c r="I143" t="s">
        <v>373</v>
      </c>
      <c r="J143" t="s">
        <v>373</v>
      </c>
      <c r="K143" t="s">
        <v>373</v>
      </c>
    </row>
    <row r="144" spans="1:11" hidden="1" x14ac:dyDescent="0.25">
      <c r="A144" t="s">
        <v>654</v>
      </c>
      <c r="B144" t="s">
        <v>654</v>
      </c>
      <c r="C144">
        <v>1992</v>
      </c>
      <c r="D144" t="s">
        <v>653</v>
      </c>
      <c r="E144">
        <v>232</v>
      </c>
      <c r="F144" t="s">
        <v>652</v>
      </c>
      <c r="G144">
        <v>20</v>
      </c>
      <c r="H144" t="s">
        <v>375</v>
      </c>
      <c r="I144" t="s">
        <v>373</v>
      </c>
      <c r="J144" t="s">
        <v>373</v>
      </c>
      <c r="K144" t="s">
        <v>373</v>
      </c>
    </row>
    <row r="145" spans="1:11" hidden="1" x14ac:dyDescent="0.25">
      <c r="A145" t="s">
        <v>654</v>
      </c>
      <c r="B145" t="s">
        <v>654</v>
      </c>
      <c r="C145">
        <v>1993</v>
      </c>
      <c r="D145" t="s">
        <v>653</v>
      </c>
      <c r="E145">
        <v>232</v>
      </c>
      <c r="F145" t="s">
        <v>652</v>
      </c>
      <c r="G145">
        <v>20</v>
      </c>
      <c r="H145" t="s">
        <v>375</v>
      </c>
      <c r="I145" t="s">
        <v>373</v>
      </c>
      <c r="J145" t="s">
        <v>373</v>
      </c>
      <c r="K145" t="s">
        <v>373</v>
      </c>
    </row>
    <row r="146" spans="1:11" hidden="1" x14ac:dyDescent="0.25">
      <c r="A146" t="s">
        <v>654</v>
      </c>
      <c r="B146" t="s">
        <v>654</v>
      </c>
      <c r="C146">
        <v>1994</v>
      </c>
      <c r="D146" t="s">
        <v>653</v>
      </c>
      <c r="E146">
        <v>232</v>
      </c>
      <c r="F146" t="s">
        <v>652</v>
      </c>
      <c r="G146">
        <v>20</v>
      </c>
      <c r="H146" t="s">
        <v>375</v>
      </c>
      <c r="I146" t="s">
        <v>373</v>
      </c>
      <c r="J146" t="s">
        <v>373</v>
      </c>
      <c r="K146" t="s">
        <v>373</v>
      </c>
    </row>
    <row r="147" spans="1:11" hidden="1" x14ac:dyDescent="0.25">
      <c r="A147" t="s">
        <v>654</v>
      </c>
      <c r="B147" t="s">
        <v>654</v>
      </c>
      <c r="C147">
        <v>1995</v>
      </c>
      <c r="D147" t="s">
        <v>653</v>
      </c>
      <c r="E147">
        <v>232</v>
      </c>
      <c r="F147" t="s">
        <v>652</v>
      </c>
      <c r="G147">
        <v>20</v>
      </c>
      <c r="H147" t="s">
        <v>375</v>
      </c>
      <c r="I147" t="s">
        <v>373</v>
      </c>
      <c r="J147" t="s">
        <v>373</v>
      </c>
      <c r="K147" t="s">
        <v>373</v>
      </c>
    </row>
    <row r="148" spans="1:11" hidden="1" x14ac:dyDescent="0.25">
      <c r="A148" t="s">
        <v>654</v>
      </c>
      <c r="B148" t="s">
        <v>654</v>
      </c>
      <c r="C148">
        <v>1996</v>
      </c>
      <c r="D148" t="s">
        <v>653</v>
      </c>
      <c r="E148">
        <v>232</v>
      </c>
      <c r="F148" t="s">
        <v>652</v>
      </c>
      <c r="G148">
        <v>20</v>
      </c>
      <c r="H148" t="s">
        <v>375</v>
      </c>
      <c r="I148" t="s">
        <v>373</v>
      </c>
      <c r="J148" t="s">
        <v>373</v>
      </c>
      <c r="K148" t="s">
        <v>373</v>
      </c>
    </row>
    <row r="149" spans="1:11" hidden="1" x14ac:dyDescent="0.25">
      <c r="A149" t="s">
        <v>654</v>
      </c>
      <c r="B149" t="s">
        <v>654</v>
      </c>
      <c r="C149">
        <v>1997</v>
      </c>
      <c r="D149" t="s">
        <v>653</v>
      </c>
      <c r="E149">
        <v>232</v>
      </c>
      <c r="F149" t="s">
        <v>652</v>
      </c>
      <c r="G149">
        <v>20</v>
      </c>
      <c r="H149" t="s">
        <v>375</v>
      </c>
      <c r="I149" t="s">
        <v>373</v>
      </c>
      <c r="J149" t="s">
        <v>373</v>
      </c>
      <c r="K149" t="s">
        <v>373</v>
      </c>
    </row>
    <row r="150" spans="1:11" hidden="1" x14ac:dyDescent="0.25">
      <c r="A150" t="s">
        <v>654</v>
      </c>
      <c r="B150" t="s">
        <v>654</v>
      </c>
      <c r="C150">
        <v>1998</v>
      </c>
      <c r="D150" t="s">
        <v>653</v>
      </c>
      <c r="E150">
        <v>232</v>
      </c>
      <c r="F150" t="s">
        <v>652</v>
      </c>
      <c r="G150">
        <v>20</v>
      </c>
      <c r="H150" t="s">
        <v>375</v>
      </c>
      <c r="I150" t="s">
        <v>373</v>
      </c>
      <c r="J150" t="s">
        <v>373</v>
      </c>
      <c r="K150" t="s">
        <v>373</v>
      </c>
    </row>
    <row r="151" spans="1:11" hidden="1" x14ac:dyDescent="0.25">
      <c r="A151" t="s">
        <v>654</v>
      </c>
      <c r="B151" t="s">
        <v>654</v>
      </c>
      <c r="C151">
        <v>1999</v>
      </c>
      <c r="D151" t="s">
        <v>653</v>
      </c>
      <c r="E151">
        <v>232</v>
      </c>
      <c r="F151" t="s">
        <v>652</v>
      </c>
      <c r="G151">
        <v>20</v>
      </c>
      <c r="H151" t="s">
        <v>375</v>
      </c>
      <c r="I151" t="s">
        <v>373</v>
      </c>
      <c r="J151" t="s">
        <v>373</v>
      </c>
      <c r="K151" t="s">
        <v>373</v>
      </c>
    </row>
    <row r="152" spans="1:11" hidden="1" x14ac:dyDescent="0.25">
      <c r="A152" t="s">
        <v>654</v>
      </c>
      <c r="B152" t="s">
        <v>654</v>
      </c>
      <c r="C152">
        <v>2000</v>
      </c>
      <c r="D152" t="s">
        <v>653</v>
      </c>
      <c r="E152">
        <v>232</v>
      </c>
      <c r="F152" t="s">
        <v>652</v>
      </c>
      <c r="G152">
        <v>20</v>
      </c>
      <c r="H152" t="s">
        <v>375</v>
      </c>
      <c r="I152" t="s">
        <v>373</v>
      </c>
      <c r="J152" t="s">
        <v>373</v>
      </c>
      <c r="K152" t="s">
        <v>373</v>
      </c>
    </row>
    <row r="153" spans="1:11" hidden="1" x14ac:dyDescent="0.25">
      <c r="A153" t="s">
        <v>654</v>
      </c>
      <c r="B153" t="s">
        <v>654</v>
      </c>
      <c r="C153">
        <v>2001</v>
      </c>
      <c r="D153" t="s">
        <v>653</v>
      </c>
      <c r="E153">
        <v>232</v>
      </c>
      <c r="F153" t="s">
        <v>652</v>
      </c>
      <c r="G153">
        <v>20</v>
      </c>
      <c r="H153" t="s">
        <v>375</v>
      </c>
      <c r="I153" t="s">
        <v>373</v>
      </c>
      <c r="J153" t="s">
        <v>373</v>
      </c>
      <c r="K153" t="s">
        <v>373</v>
      </c>
    </row>
    <row r="154" spans="1:11" hidden="1" x14ac:dyDescent="0.25">
      <c r="A154" t="s">
        <v>654</v>
      </c>
      <c r="B154" t="s">
        <v>654</v>
      </c>
      <c r="C154">
        <v>2002</v>
      </c>
      <c r="D154" t="s">
        <v>653</v>
      </c>
      <c r="E154">
        <v>232</v>
      </c>
      <c r="F154" t="s">
        <v>652</v>
      </c>
      <c r="G154">
        <v>20</v>
      </c>
      <c r="H154" t="s">
        <v>375</v>
      </c>
      <c r="I154" t="s">
        <v>373</v>
      </c>
      <c r="J154" t="s">
        <v>373</v>
      </c>
      <c r="K154" t="s">
        <v>373</v>
      </c>
    </row>
    <row r="155" spans="1:11" hidden="1" x14ac:dyDescent="0.25">
      <c r="A155" t="s">
        <v>654</v>
      </c>
      <c r="B155" t="s">
        <v>654</v>
      </c>
      <c r="C155">
        <v>2003</v>
      </c>
      <c r="D155" t="s">
        <v>653</v>
      </c>
      <c r="E155">
        <v>232</v>
      </c>
      <c r="F155" t="s">
        <v>652</v>
      </c>
      <c r="G155">
        <v>20</v>
      </c>
      <c r="H155" t="s">
        <v>375</v>
      </c>
      <c r="I155" t="s">
        <v>373</v>
      </c>
      <c r="J155" t="s">
        <v>373</v>
      </c>
      <c r="K155" t="s">
        <v>373</v>
      </c>
    </row>
    <row r="156" spans="1:11" hidden="1" x14ac:dyDescent="0.25">
      <c r="A156" t="s">
        <v>654</v>
      </c>
      <c r="B156" t="s">
        <v>654</v>
      </c>
      <c r="C156">
        <v>2004</v>
      </c>
      <c r="D156" t="s">
        <v>653</v>
      </c>
      <c r="E156">
        <v>232</v>
      </c>
      <c r="F156" t="s">
        <v>652</v>
      </c>
      <c r="G156">
        <v>20</v>
      </c>
      <c r="H156" t="s">
        <v>375</v>
      </c>
      <c r="I156" t="s">
        <v>373</v>
      </c>
      <c r="J156" t="s">
        <v>373</v>
      </c>
      <c r="K156" t="s">
        <v>373</v>
      </c>
    </row>
    <row r="157" spans="1:11" hidden="1" x14ac:dyDescent="0.25">
      <c r="A157" t="s">
        <v>654</v>
      </c>
      <c r="B157" t="s">
        <v>654</v>
      </c>
      <c r="C157">
        <v>2005</v>
      </c>
      <c r="D157" t="s">
        <v>653</v>
      </c>
      <c r="E157">
        <v>232</v>
      </c>
      <c r="F157" t="s">
        <v>652</v>
      </c>
      <c r="G157">
        <v>20</v>
      </c>
      <c r="H157" t="s">
        <v>375</v>
      </c>
      <c r="I157" t="s">
        <v>373</v>
      </c>
      <c r="J157" t="s">
        <v>373</v>
      </c>
      <c r="K157" t="s">
        <v>373</v>
      </c>
    </row>
    <row r="158" spans="1:11" hidden="1" x14ac:dyDescent="0.25">
      <c r="A158" t="s">
        <v>654</v>
      </c>
      <c r="B158" t="s">
        <v>654</v>
      </c>
      <c r="C158">
        <v>2006</v>
      </c>
      <c r="D158" t="s">
        <v>653</v>
      </c>
      <c r="E158">
        <v>232</v>
      </c>
      <c r="F158" t="s">
        <v>652</v>
      </c>
      <c r="G158">
        <v>20</v>
      </c>
      <c r="H158" t="s">
        <v>375</v>
      </c>
      <c r="I158" t="s">
        <v>373</v>
      </c>
      <c r="J158" t="s">
        <v>373</v>
      </c>
      <c r="K158" t="s">
        <v>373</v>
      </c>
    </row>
    <row r="159" spans="1:11" hidden="1" x14ac:dyDescent="0.25">
      <c r="A159" t="s">
        <v>654</v>
      </c>
      <c r="B159" t="s">
        <v>654</v>
      </c>
      <c r="C159">
        <v>2007</v>
      </c>
      <c r="D159" t="s">
        <v>653</v>
      </c>
      <c r="E159">
        <v>232</v>
      </c>
      <c r="F159" t="s">
        <v>652</v>
      </c>
      <c r="G159">
        <v>20</v>
      </c>
      <c r="H159" t="s">
        <v>375</v>
      </c>
      <c r="I159" t="s">
        <v>373</v>
      </c>
      <c r="J159" t="s">
        <v>373</v>
      </c>
      <c r="K159" t="s">
        <v>373</v>
      </c>
    </row>
    <row r="160" spans="1:11" hidden="1" x14ac:dyDescent="0.25">
      <c r="A160" t="s">
        <v>654</v>
      </c>
      <c r="B160" t="s">
        <v>654</v>
      </c>
      <c r="C160">
        <v>2008</v>
      </c>
      <c r="D160" t="s">
        <v>653</v>
      </c>
      <c r="E160">
        <v>232</v>
      </c>
      <c r="F160" t="s">
        <v>652</v>
      </c>
      <c r="G160">
        <v>20</v>
      </c>
      <c r="H160" t="s">
        <v>375</v>
      </c>
      <c r="I160" t="s">
        <v>373</v>
      </c>
      <c r="J160" t="s">
        <v>373</v>
      </c>
      <c r="K160" t="s">
        <v>373</v>
      </c>
    </row>
    <row r="161" spans="1:12" hidden="1" x14ac:dyDescent="0.25">
      <c r="A161" t="s">
        <v>654</v>
      </c>
      <c r="B161" t="s">
        <v>654</v>
      </c>
      <c r="C161">
        <v>2009</v>
      </c>
      <c r="D161" t="s">
        <v>653</v>
      </c>
      <c r="E161">
        <v>232</v>
      </c>
      <c r="F161" t="s">
        <v>652</v>
      </c>
      <c r="G161">
        <v>20</v>
      </c>
      <c r="H161" t="s">
        <v>375</v>
      </c>
      <c r="I161" t="s">
        <v>373</v>
      </c>
      <c r="J161" t="s">
        <v>373</v>
      </c>
      <c r="K161" t="s">
        <v>373</v>
      </c>
    </row>
    <row r="162" spans="1:12" hidden="1" x14ac:dyDescent="0.25">
      <c r="A162" t="s">
        <v>654</v>
      </c>
      <c r="B162" t="s">
        <v>654</v>
      </c>
      <c r="C162">
        <v>2010</v>
      </c>
      <c r="D162" t="s">
        <v>653</v>
      </c>
      <c r="E162">
        <v>232</v>
      </c>
      <c r="F162" t="s">
        <v>652</v>
      </c>
      <c r="G162">
        <v>20</v>
      </c>
      <c r="H162" t="s">
        <v>375</v>
      </c>
      <c r="I162" t="s">
        <v>373</v>
      </c>
      <c r="J162" t="s">
        <v>373</v>
      </c>
      <c r="K162" t="s">
        <v>373</v>
      </c>
    </row>
    <row r="163" spans="1:12" hidden="1" x14ac:dyDescent="0.25">
      <c r="A163" t="s">
        <v>654</v>
      </c>
      <c r="B163" t="s">
        <v>654</v>
      </c>
      <c r="C163">
        <v>2011</v>
      </c>
      <c r="D163" t="s">
        <v>653</v>
      </c>
      <c r="E163">
        <v>232</v>
      </c>
      <c r="F163" t="s">
        <v>652</v>
      </c>
      <c r="G163">
        <v>20</v>
      </c>
      <c r="H163" t="s">
        <v>375</v>
      </c>
      <c r="I163" t="s">
        <v>373</v>
      </c>
      <c r="J163" t="s">
        <v>373</v>
      </c>
      <c r="K163" t="s">
        <v>373</v>
      </c>
    </row>
    <row r="164" spans="1:12" hidden="1" x14ac:dyDescent="0.25">
      <c r="A164" t="s">
        <v>654</v>
      </c>
      <c r="B164" t="s">
        <v>654</v>
      </c>
      <c r="C164">
        <v>2012</v>
      </c>
      <c r="D164" t="s">
        <v>653</v>
      </c>
      <c r="E164">
        <v>232</v>
      </c>
      <c r="F164" t="s">
        <v>652</v>
      </c>
      <c r="G164">
        <v>20</v>
      </c>
      <c r="H164" t="s">
        <v>375</v>
      </c>
      <c r="I164" t="s">
        <v>373</v>
      </c>
      <c r="J164" t="s">
        <v>373</v>
      </c>
      <c r="K164" t="s">
        <v>373</v>
      </c>
    </row>
    <row r="165" spans="1:12" hidden="1" x14ac:dyDescent="0.25">
      <c r="A165" t="s">
        <v>654</v>
      </c>
      <c r="B165" t="s">
        <v>654</v>
      </c>
      <c r="C165">
        <v>2013</v>
      </c>
      <c r="D165" t="s">
        <v>653</v>
      </c>
      <c r="E165">
        <v>232</v>
      </c>
      <c r="F165" t="s">
        <v>652</v>
      </c>
      <c r="G165">
        <v>20</v>
      </c>
      <c r="H165" t="s">
        <v>375</v>
      </c>
      <c r="I165" t="s">
        <v>373</v>
      </c>
      <c r="J165" t="s">
        <v>373</v>
      </c>
      <c r="K165" t="s">
        <v>373</v>
      </c>
    </row>
    <row r="166" spans="1:12" hidden="1" x14ac:dyDescent="0.25">
      <c r="A166" t="s">
        <v>654</v>
      </c>
      <c r="B166" t="s">
        <v>654</v>
      </c>
      <c r="C166">
        <v>2014</v>
      </c>
      <c r="D166" t="s">
        <v>653</v>
      </c>
      <c r="E166">
        <v>232</v>
      </c>
      <c r="F166" t="s">
        <v>652</v>
      </c>
      <c r="G166">
        <v>20</v>
      </c>
      <c r="H166" t="s">
        <v>375</v>
      </c>
      <c r="I166" t="s">
        <v>373</v>
      </c>
      <c r="J166" t="s">
        <v>373</v>
      </c>
      <c r="K166">
        <v>1</v>
      </c>
    </row>
    <row r="167" spans="1:12" hidden="1" x14ac:dyDescent="0.25">
      <c r="A167" t="s">
        <v>654</v>
      </c>
      <c r="B167" t="s">
        <v>654</v>
      </c>
      <c r="C167">
        <v>2015</v>
      </c>
      <c r="D167" t="s">
        <v>653</v>
      </c>
      <c r="E167">
        <v>232</v>
      </c>
      <c r="F167" t="s">
        <v>652</v>
      </c>
      <c r="G167">
        <v>20</v>
      </c>
      <c r="H167" t="s">
        <v>375</v>
      </c>
      <c r="I167" t="s">
        <v>373</v>
      </c>
      <c r="J167" t="s">
        <v>373</v>
      </c>
      <c r="K167">
        <v>1</v>
      </c>
    </row>
    <row r="168" spans="1:12" hidden="1" x14ac:dyDescent="0.25">
      <c r="A168" t="s">
        <v>654</v>
      </c>
      <c r="B168" t="s">
        <v>654</v>
      </c>
      <c r="C168">
        <v>2016</v>
      </c>
      <c r="D168" t="s">
        <v>653</v>
      </c>
      <c r="E168">
        <v>232</v>
      </c>
      <c r="F168" t="s">
        <v>652</v>
      </c>
      <c r="G168">
        <v>20</v>
      </c>
      <c r="H168" t="s">
        <v>375</v>
      </c>
      <c r="I168" t="s">
        <v>373</v>
      </c>
      <c r="J168" t="s">
        <v>373</v>
      </c>
      <c r="K168">
        <v>1</v>
      </c>
    </row>
    <row r="169" spans="1:12" x14ac:dyDescent="0.25">
      <c r="A169" t="s">
        <v>654</v>
      </c>
      <c r="B169" t="s">
        <v>654</v>
      </c>
      <c r="C169">
        <v>2017</v>
      </c>
      <c r="D169" t="s">
        <v>653</v>
      </c>
      <c r="E169">
        <v>232</v>
      </c>
      <c r="F169" t="s">
        <v>652</v>
      </c>
      <c r="G169">
        <v>20</v>
      </c>
      <c r="H169" t="s">
        <v>375</v>
      </c>
      <c r="I169" s="109" t="s">
        <v>373</v>
      </c>
      <c r="J169" s="109" t="s">
        <v>373</v>
      </c>
      <c r="K169" s="109">
        <v>1</v>
      </c>
      <c r="L169" s="108">
        <f>AVERAGE(I169:K169)</f>
        <v>1</v>
      </c>
    </row>
    <row r="170" spans="1:12" hidden="1" x14ac:dyDescent="0.25">
      <c r="A170" t="s">
        <v>153</v>
      </c>
      <c r="B170" t="s">
        <v>153</v>
      </c>
      <c r="C170">
        <v>1976</v>
      </c>
      <c r="D170" t="s">
        <v>651</v>
      </c>
      <c r="E170">
        <v>540</v>
      </c>
      <c r="F170" t="s">
        <v>1</v>
      </c>
      <c r="G170">
        <v>24</v>
      </c>
      <c r="H170" t="s">
        <v>371</v>
      </c>
      <c r="I170">
        <v>3</v>
      </c>
      <c r="J170" t="s">
        <v>373</v>
      </c>
      <c r="K170" t="s">
        <v>373</v>
      </c>
    </row>
    <row r="171" spans="1:12" hidden="1" x14ac:dyDescent="0.25">
      <c r="A171" t="s">
        <v>153</v>
      </c>
      <c r="B171" t="s">
        <v>153</v>
      </c>
      <c r="C171">
        <v>1977</v>
      </c>
      <c r="D171" t="s">
        <v>651</v>
      </c>
      <c r="E171">
        <v>540</v>
      </c>
      <c r="F171" t="s">
        <v>1</v>
      </c>
      <c r="G171">
        <v>24</v>
      </c>
      <c r="H171" t="s">
        <v>371</v>
      </c>
      <c r="I171" t="s">
        <v>373</v>
      </c>
      <c r="J171" t="s">
        <v>373</v>
      </c>
      <c r="K171" t="s">
        <v>373</v>
      </c>
    </row>
    <row r="172" spans="1:12" hidden="1" x14ac:dyDescent="0.25">
      <c r="A172" t="s">
        <v>153</v>
      </c>
      <c r="B172" t="s">
        <v>153</v>
      </c>
      <c r="C172">
        <v>1978</v>
      </c>
      <c r="D172" t="s">
        <v>651</v>
      </c>
      <c r="E172">
        <v>540</v>
      </c>
      <c r="F172" t="s">
        <v>1</v>
      </c>
      <c r="G172">
        <v>24</v>
      </c>
      <c r="H172" t="s">
        <v>371</v>
      </c>
      <c r="I172">
        <v>3</v>
      </c>
      <c r="J172" t="s">
        <v>373</v>
      </c>
      <c r="K172" t="s">
        <v>373</v>
      </c>
    </row>
    <row r="173" spans="1:12" hidden="1" x14ac:dyDescent="0.25">
      <c r="A173" t="s">
        <v>153</v>
      </c>
      <c r="B173" t="s">
        <v>153</v>
      </c>
      <c r="C173">
        <v>1979</v>
      </c>
      <c r="D173" t="s">
        <v>651</v>
      </c>
      <c r="E173">
        <v>540</v>
      </c>
      <c r="F173" t="s">
        <v>1</v>
      </c>
      <c r="G173">
        <v>24</v>
      </c>
      <c r="H173" t="s">
        <v>371</v>
      </c>
      <c r="I173">
        <v>3</v>
      </c>
      <c r="J173" t="s">
        <v>373</v>
      </c>
      <c r="K173">
        <v>2</v>
      </c>
    </row>
    <row r="174" spans="1:12" hidden="1" x14ac:dyDescent="0.25">
      <c r="A174" t="s">
        <v>153</v>
      </c>
      <c r="B174" t="s">
        <v>153</v>
      </c>
      <c r="C174">
        <v>1980</v>
      </c>
      <c r="D174" t="s">
        <v>651</v>
      </c>
      <c r="E174">
        <v>540</v>
      </c>
      <c r="F174" t="s">
        <v>1</v>
      </c>
      <c r="G174">
        <v>24</v>
      </c>
      <c r="H174" t="s">
        <v>371</v>
      </c>
      <c r="I174">
        <v>3</v>
      </c>
      <c r="J174" t="s">
        <v>373</v>
      </c>
      <c r="K174">
        <v>3</v>
      </c>
    </row>
    <row r="175" spans="1:12" hidden="1" x14ac:dyDescent="0.25">
      <c r="A175" t="s">
        <v>153</v>
      </c>
      <c r="B175" t="s">
        <v>153</v>
      </c>
      <c r="C175">
        <v>1981</v>
      </c>
      <c r="D175" t="s">
        <v>651</v>
      </c>
      <c r="E175">
        <v>540</v>
      </c>
      <c r="F175" t="s">
        <v>1</v>
      </c>
      <c r="G175">
        <v>24</v>
      </c>
      <c r="H175" t="s">
        <v>371</v>
      </c>
      <c r="I175">
        <v>3</v>
      </c>
      <c r="J175" t="s">
        <v>373</v>
      </c>
      <c r="K175">
        <v>3</v>
      </c>
    </row>
    <row r="176" spans="1:12" hidden="1" x14ac:dyDescent="0.25">
      <c r="A176" t="s">
        <v>153</v>
      </c>
      <c r="B176" t="s">
        <v>153</v>
      </c>
      <c r="C176">
        <v>1982</v>
      </c>
      <c r="D176" t="s">
        <v>651</v>
      </c>
      <c r="E176">
        <v>540</v>
      </c>
      <c r="F176" t="s">
        <v>1</v>
      </c>
      <c r="G176">
        <v>24</v>
      </c>
      <c r="H176" t="s">
        <v>371</v>
      </c>
      <c r="I176">
        <v>3</v>
      </c>
      <c r="J176" t="s">
        <v>373</v>
      </c>
      <c r="K176">
        <v>3</v>
      </c>
    </row>
    <row r="177" spans="1:11" hidden="1" x14ac:dyDescent="0.25">
      <c r="A177" t="s">
        <v>153</v>
      </c>
      <c r="B177" t="s">
        <v>153</v>
      </c>
      <c r="C177">
        <v>1983</v>
      </c>
      <c r="D177" t="s">
        <v>651</v>
      </c>
      <c r="E177">
        <v>540</v>
      </c>
      <c r="F177" t="s">
        <v>1</v>
      </c>
      <c r="G177">
        <v>24</v>
      </c>
      <c r="H177" t="s">
        <v>371</v>
      </c>
      <c r="I177">
        <v>3</v>
      </c>
      <c r="J177" t="s">
        <v>373</v>
      </c>
      <c r="K177">
        <v>5</v>
      </c>
    </row>
    <row r="178" spans="1:11" hidden="1" x14ac:dyDescent="0.25">
      <c r="A178" t="s">
        <v>153</v>
      </c>
      <c r="B178" t="s">
        <v>153</v>
      </c>
      <c r="C178">
        <v>1984</v>
      </c>
      <c r="D178" t="s">
        <v>651</v>
      </c>
      <c r="E178">
        <v>540</v>
      </c>
      <c r="F178" t="s">
        <v>1</v>
      </c>
      <c r="G178">
        <v>24</v>
      </c>
      <c r="H178" t="s">
        <v>371</v>
      </c>
      <c r="I178">
        <v>3</v>
      </c>
      <c r="J178" t="s">
        <v>373</v>
      </c>
      <c r="K178">
        <v>3</v>
      </c>
    </row>
    <row r="179" spans="1:11" hidden="1" x14ac:dyDescent="0.25">
      <c r="A179" t="s">
        <v>153</v>
      </c>
      <c r="B179" t="s">
        <v>153</v>
      </c>
      <c r="C179">
        <v>1985</v>
      </c>
      <c r="D179" t="s">
        <v>651</v>
      </c>
      <c r="E179">
        <v>540</v>
      </c>
      <c r="F179" t="s">
        <v>1</v>
      </c>
      <c r="G179">
        <v>24</v>
      </c>
      <c r="H179" t="s">
        <v>371</v>
      </c>
      <c r="I179">
        <v>3</v>
      </c>
      <c r="J179" t="s">
        <v>373</v>
      </c>
      <c r="K179">
        <v>5</v>
      </c>
    </row>
    <row r="180" spans="1:11" hidden="1" x14ac:dyDescent="0.25">
      <c r="A180" t="s">
        <v>153</v>
      </c>
      <c r="B180" t="s">
        <v>153</v>
      </c>
      <c r="C180">
        <v>1986</v>
      </c>
      <c r="D180" t="s">
        <v>651</v>
      </c>
      <c r="E180">
        <v>540</v>
      </c>
      <c r="F180" t="s">
        <v>1</v>
      </c>
      <c r="G180">
        <v>24</v>
      </c>
      <c r="H180" t="s">
        <v>371</v>
      </c>
      <c r="I180">
        <v>4</v>
      </c>
      <c r="J180" t="s">
        <v>373</v>
      </c>
      <c r="K180">
        <v>5</v>
      </c>
    </row>
    <row r="181" spans="1:11" hidden="1" x14ac:dyDescent="0.25">
      <c r="A181" t="s">
        <v>153</v>
      </c>
      <c r="B181" t="s">
        <v>153</v>
      </c>
      <c r="C181">
        <v>1987</v>
      </c>
      <c r="D181" t="s">
        <v>651</v>
      </c>
      <c r="E181">
        <v>540</v>
      </c>
      <c r="F181" t="s">
        <v>1</v>
      </c>
      <c r="G181">
        <v>24</v>
      </c>
      <c r="H181" t="s">
        <v>371</v>
      </c>
      <c r="I181">
        <v>4</v>
      </c>
      <c r="J181" t="s">
        <v>373</v>
      </c>
      <c r="K181">
        <v>5</v>
      </c>
    </row>
    <row r="182" spans="1:11" hidden="1" x14ac:dyDescent="0.25">
      <c r="A182" t="s">
        <v>153</v>
      </c>
      <c r="B182" t="s">
        <v>153</v>
      </c>
      <c r="C182">
        <v>1988</v>
      </c>
      <c r="D182" t="s">
        <v>651</v>
      </c>
      <c r="E182">
        <v>540</v>
      </c>
      <c r="F182" t="s">
        <v>1</v>
      </c>
      <c r="G182">
        <v>24</v>
      </c>
      <c r="H182" t="s">
        <v>371</v>
      </c>
      <c r="I182">
        <v>4</v>
      </c>
      <c r="J182" t="s">
        <v>373</v>
      </c>
      <c r="K182">
        <v>4</v>
      </c>
    </row>
    <row r="183" spans="1:11" hidden="1" x14ac:dyDescent="0.25">
      <c r="A183" t="s">
        <v>153</v>
      </c>
      <c r="B183" t="s">
        <v>153</v>
      </c>
      <c r="C183">
        <v>1989</v>
      </c>
      <c r="D183" t="s">
        <v>651</v>
      </c>
      <c r="E183">
        <v>540</v>
      </c>
      <c r="F183" t="s">
        <v>1</v>
      </c>
      <c r="G183">
        <v>24</v>
      </c>
      <c r="H183" t="s">
        <v>371</v>
      </c>
      <c r="I183">
        <v>4</v>
      </c>
      <c r="J183" t="s">
        <v>373</v>
      </c>
      <c r="K183">
        <v>4</v>
      </c>
    </row>
    <row r="184" spans="1:11" hidden="1" x14ac:dyDescent="0.25">
      <c r="A184" t="s">
        <v>153</v>
      </c>
      <c r="B184" t="s">
        <v>153</v>
      </c>
      <c r="C184">
        <v>1990</v>
      </c>
      <c r="D184" t="s">
        <v>651</v>
      </c>
      <c r="E184">
        <v>540</v>
      </c>
      <c r="F184" t="s">
        <v>1</v>
      </c>
      <c r="G184">
        <v>24</v>
      </c>
      <c r="H184" t="s">
        <v>371</v>
      </c>
      <c r="I184">
        <v>4</v>
      </c>
      <c r="J184" t="s">
        <v>373</v>
      </c>
      <c r="K184">
        <v>4</v>
      </c>
    </row>
    <row r="185" spans="1:11" hidden="1" x14ac:dyDescent="0.25">
      <c r="A185" t="s">
        <v>153</v>
      </c>
      <c r="B185" t="s">
        <v>153</v>
      </c>
      <c r="C185">
        <v>1991</v>
      </c>
      <c r="D185" t="s">
        <v>651</v>
      </c>
      <c r="E185">
        <v>540</v>
      </c>
      <c r="F185" t="s">
        <v>1</v>
      </c>
      <c r="G185">
        <v>24</v>
      </c>
      <c r="H185" t="s">
        <v>371</v>
      </c>
      <c r="I185">
        <v>3</v>
      </c>
      <c r="J185" t="s">
        <v>373</v>
      </c>
      <c r="K185">
        <v>3</v>
      </c>
    </row>
    <row r="186" spans="1:11" hidden="1" x14ac:dyDescent="0.25">
      <c r="A186" t="s">
        <v>153</v>
      </c>
      <c r="B186" t="s">
        <v>153</v>
      </c>
      <c r="C186">
        <v>1992</v>
      </c>
      <c r="D186" t="s">
        <v>651</v>
      </c>
      <c r="E186">
        <v>540</v>
      </c>
      <c r="F186" t="s">
        <v>1</v>
      </c>
      <c r="G186">
        <v>24</v>
      </c>
      <c r="H186" t="s">
        <v>371</v>
      </c>
      <c r="I186">
        <v>4</v>
      </c>
      <c r="J186" t="s">
        <v>373</v>
      </c>
      <c r="K186">
        <v>5</v>
      </c>
    </row>
    <row r="187" spans="1:11" hidden="1" x14ac:dyDescent="0.25">
      <c r="A187" t="s">
        <v>153</v>
      </c>
      <c r="B187" t="s">
        <v>153</v>
      </c>
      <c r="C187">
        <v>1993</v>
      </c>
      <c r="D187" t="s">
        <v>651</v>
      </c>
      <c r="E187">
        <v>540</v>
      </c>
      <c r="F187" t="s">
        <v>1</v>
      </c>
      <c r="G187">
        <v>24</v>
      </c>
      <c r="H187" t="s">
        <v>371</v>
      </c>
      <c r="I187">
        <v>5</v>
      </c>
      <c r="J187" t="s">
        <v>373</v>
      </c>
      <c r="K187">
        <v>5</v>
      </c>
    </row>
    <row r="188" spans="1:11" hidden="1" x14ac:dyDescent="0.25">
      <c r="A188" t="s">
        <v>153</v>
      </c>
      <c r="B188" t="s">
        <v>153</v>
      </c>
      <c r="C188">
        <v>1994</v>
      </c>
      <c r="D188" t="s">
        <v>651</v>
      </c>
      <c r="E188">
        <v>540</v>
      </c>
      <c r="F188" t="s">
        <v>1</v>
      </c>
      <c r="G188">
        <v>24</v>
      </c>
      <c r="H188" t="s">
        <v>371</v>
      </c>
      <c r="I188">
        <v>5</v>
      </c>
      <c r="J188" t="s">
        <v>373</v>
      </c>
      <c r="K188">
        <v>5</v>
      </c>
    </row>
    <row r="189" spans="1:11" hidden="1" x14ac:dyDescent="0.25">
      <c r="A189" t="s">
        <v>153</v>
      </c>
      <c r="B189" t="s">
        <v>153</v>
      </c>
      <c r="C189">
        <v>1995</v>
      </c>
      <c r="D189" t="s">
        <v>651</v>
      </c>
      <c r="E189">
        <v>540</v>
      </c>
      <c r="F189" t="s">
        <v>1</v>
      </c>
      <c r="G189">
        <v>24</v>
      </c>
      <c r="H189" t="s">
        <v>371</v>
      </c>
      <c r="I189">
        <v>4</v>
      </c>
      <c r="J189" t="s">
        <v>373</v>
      </c>
      <c r="K189">
        <v>5</v>
      </c>
    </row>
    <row r="190" spans="1:11" hidden="1" x14ac:dyDescent="0.25">
      <c r="A190" t="s">
        <v>153</v>
      </c>
      <c r="B190" t="s">
        <v>153</v>
      </c>
      <c r="C190">
        <v>1996</v>
      </c>
      <c r="D190" t="s">
        <v>651</v>
      </c>
      <c r="E190">
        <v>540</v>
      </c>
      <c r="F190" t="s">
        <v>1</v>
      </c>
      <c r="G190">
        <v>24</v>
      </c>
      <c r="H190" t="s">
        <v>371</v>
      </c>
      <c r="I190">
        <v>4</v>
      </c>
      <c r="J190" t="s">
        <v>373</v>
      </c>
      <c r="K190">
        <v>5</v>
      </c>
    </row>
    <row r="191" spans="1:11" hidden="1" x14ac:dyDescent="0.25">
      <c r="A191" t="s">
        <v>153</v>
      </c>
      <c r="B191" t="s">
        <v>153</v>
      </c>
      <c r="C191">
        <v>1997</v>
      </c>
      <c r="D191" t="s">
        <v>651</v>
      </c>
      <c r="E191">
        <v>540</v>
      </c>
      <c r="F191" t="s">
        <v>1</v>
      </c>
      <c r="G191">
        <v>24</v>
      </c>
      <c r="H191" t="s">
        <v>371</v>
      </c>
      <c r="I191">
        <v>4</v>
      </c>
      <c r="J191" t="s">
        <v>373</v>
      </c>
      <c r="K191">
        <v>4</v>
      </c>
    </row>
    <row r="192" spans="1:11" hidden="1" x14ac:dyDescent="0.25">
      <c r="A192" t="s">
        <v>153</v>
      </c>
      <c r="B192" t="s">
        <v>153</v>
      </c>
      <c r="C192">
        <v>1998</v>
      </c>
      <c r="D192" t="s">
        <v>651</v>
      </c>
      <c r="E192">
        <v>540</v>
      </c>
      <c r="F192" t="s">
        <v>1</v>
      </c>
      <c r="G192">
        <v>24</v>
      </c>
      <c r="H192" t="s">
        <v>371</v>
      </c>
      <c r="I192">
        <v>5</v>
      </c>
      <c r="J192" t="s">
        <v>373</v>
      </c>
      <c r="K192">
        <v>5</v>
      </c>
    </row>
    <row r="193" spans="1:11" hidden="1" x14ac:dyDescent="0.25">
      <c r="A193" t="s">
        <v>153</v>
      </c>
      <c r="B193" t="s">
        <v>153</v>
      </c>
      <c r="C193">
        <v>1999</v>
      </c>
      <c r="D193" t="s">
        <v>651</v>
      </c>
      <c r="E193">
        <v>540</v>
      </c>
      <c r="F193" t="s">
        <v>1</v>
      </c>
      <c r="G193">
        <v>24</v>
      </c>
      <c r="H193" t="s">
        <v>371</v>
      </c>
      <c r="I193">
        <v>5</v>
      </c>
      <c r="J193" t="s">
        <v>373</v>
      </c>
      <c r="K193">
        <v>5</v>
      </c>
    </row>
    <row r="194" spans="1:11" hidden="1" x14ac:dyDescent="0.25">
      <c r="A194" t="s">
        <v>153</v>
      </c>
      <c r="B194" t="s">
        <v>153</v>
      </c>
      <c r="C194">
        <v>2000</v>
      </c>
      <c r="D194" t="s">
        <v>651</v>
      </c>
      <c r="E194">
        <v>540</v>
      </c>
      <c r="F194" t="s">
        <v>1</v>
      </c>
      <c r="G194">
        <v>24</v>
      </c>
      <c r="H194" t="s">
        <v>371</v>
      </c>
      <c r="I194">
        <v>4</v>
      </c>
      <c r="J194" t="s">
        <v>373</v>
      </c>
      <c r="K194">
        <v>5</v>
      </c>
    </row>
    <row r="195" spans="1:11" hidden="1" x14ac:dyDescent="0.25">
      <c r="A195" t="s">
        <v>153</v>
      </c>
      <c r="B195" t="s">
        <v>153</v>
      </c>
      <c r="C195">
        <v>2001</v>
      </c>
      <c r="D195" t="s">
        <v>651</v>
      </c>
      <c r="E195">
        <v>540</v>
      </c>
      <c r="F195" t="s">
        <v>1</v>
      </c>
      <c r="G195">
        <v>24</v>
      </c>
      <c r="H195" t="s">
        <v>371</v>
      </c>
      <c r="I195">
        <v>5</v>
      </c>
      <c r="J195" t="s">
        <v>373</v>
      </c>
      <c r="K195">
        <v>4</v>
      </c>
    </row>
    <row r="196" spans="1:11" hidden="1" x14ac:dyDescent="0.25">
      <c r="A196" t="s">
        <v>153</v>
      </c>
      <c r="B196" t="s">
        <v>153</v>
      </c>
      <c r="C196">
        <v>2002</v>
      </c>
      <c r="D196" t="s">
        <v>651</v>
      </c>
      <c r="E196">
        <v>540</v>
      </c>
      <c r="F196" t="s">
        <v>1</v>
      </c>
      <c r="G196">
        <v>24</v>
      </c>
      <c r="H196" t="s">
        <v>371</v>
      </c>
      <c r="I196">
        <v>3</v>
      </c>
      <c r="J196" t="s">
        <v>373</v>
      </c>
      <c r="K196">
        <v>4</v>
      </c>
    </row>
    <row r="197" spans="1:11" hidden="1" x14ac:dyDescent="0.25">
      <c r="A197" t="s">
        <v>153</v>
      </c>
      <c r="B197" t="s">
        <v>153</v>
      </c>
      <c r="C197">
        <v>2003</v>
      </c>
      <c r="D197" t="s">
        <v>651</v>
      </c>
      <c r="E197">
        <v>540</v>
      </c>
      <c r="F197" t="s">
        <v>1</v>
      </c>
      <c r="G197">
        <v>24</v>
      </c>
      <c r="H197" t="s">
        <v>371</v>
      </c>
      <c r="I197">
        <v>4</v>
      </c>
      <c r="J197" t="s">
        <v>373</v>
      </c>
      <c r="K197">
        <v>4</v>
      </c>
    </row>
    <row r="198" spans="1:11" hidden="1" x14ac:dyDescent="0.25">
      <c r="A198" t="s">
        <v>153</v>
      </c>
      <c r="B198" t="s">
        <v>153</v>
      </c>
      <c r="C198">
        <v>2004</v>
      </c>
      <c r="D198" t="s">
        <v>651</v>
      </c>
      <c r="E198">
        <v>540</v>
      </c>
      <c r="F198" t="s">
        <v>1</v>
      </c>
      <c r="G198">
        <v>24</v>
      </c>
      <c r="H198" t="s">
        <v>371</v>
      </c>
      <c r="I198">
        <v>4</v>
      </c>
      <c r="J198" t="s">
        <v>373</v>
      </c>
      <c r="K198">
        <v>4</v>
      </c>
    </row>
    <row r="199" spans="1:11" hidden="1" x14ac:dyDescent="0.25">
      <c r="A199" t="s">
        <v>153</v>
      </c>
      <c r="B199" t="s">
        <v>153</v>
      </c>
      <c r="C199">
        <v>2005</v>
      </c>
      <c r="D199" t="s">
        <v>651</v>
      </c>
      <c r="E199">
        <v>540</v>
      </c>
      <c r="F199" t="s">
        <v>1</v>
      </c>
      <c r="G199">
        <v>24</v>
      </c>
      <c r="H199" t="s">
        <v>371</v>
      </c>
      <c r="I199">
        <v>3</v>
      </c>
      <c r="J199" t="s">
        <v>373</v>
      </c>
      <c r="K199">
        <v>4</v>
      </c>
    </row>
    <row r="200" spans="1:11" hidden="1" x14ac:dyDescent="0.25">
      <c r="A200" t="s">
        <v>153</v>
      </c>
      <c r="B200" t="s">
        <v>153</v>
      </c>
      <c r="C200">
        <v>2006</v>
      </c>
      <c r="D200" t="s">
        <v>651</v>
      </c>
      <c r="E200">
        <v>540</v>
      </c>
      <c r="F200" t="s">
        <v>1</v>
      </c>
      <c r="G200">
        <v>24</v>
      </c>
      <c r="H200" t="s">
        <v>371</v>
      </c>
      <c r="I200">
        <v>3</v>
      </c>
      <c r="J200" t="s">
        <v>373</v>
      </c>
      <c r="K200">
        <v>3</v>
      </c>
    </row>
    <row r="201" spans="1:11" hidden="1" x14ac:dyDescent="0.25">
      <c r="A201" t="s">
        <v>153</v>
      </c>
      <c r="B201" t="s">
        <v>153</v>
      </c>
      <c r="C201">
        <v>2007</v>
      </c>
      <c r="D201" t="s">
        <v>651</v>
      </c>
      <c r="E201">
        <v>540</v>
      </c>
      <c r="F201" t="s">
        <v>1</v>
      </c>
      <c r="G201">
        <v>24</v>
      </c>
      <c r="H201" t="s">
        <v>371</v>
      </c>
      <c r="I201">
        <v>3</v>
      </c>
      <c r="J201" t="s">
        <v>373</v>
      </c>
      <c r="K201">
        <v>4</v>
      </c>
    </row>
    <row r="202" spans="1:11" hidden="1" x14ac:dyDescent="0.25">
      <c r="A202" t="s">
        <v>153</v>
      </c>
      <c r="B202" t="s">
        <v>153</v>
      </c>
      <c r="C202">
        <v>2008</v>
      </c>
      <c r="D202" t="s">
        <v>651</v>
      </c>
      <c r="E202">
        <v>540</v>
      </c>
      <c r="F202" t="s">
        <v>1</v>
      </c>
      <c r="G202">
        <v>24</v>
      </c>
      <c r="H202" t="s">
        <v>371</v>
      </c>
      <c r="I202">
        <v>3</v>
      </c>
      <c r="J202" t="s">
        <v>373</v>
      </c>
      <c r="K202">
        <v>3</v>
      </c>
    </row>
    <row r="203" spans="1:11" hidden="1" x14ac:dyDescent="0.25">
      <c r="A203" t="s">
        <v>153</v>
      </c>
      <c r="B203" t="s">
        <v>153</v>
      </c>
      <c r="C203">
        <v>2009</v>
      </c>
      <c r="D203" t="s">
        <v>651</v>
      </c>
      <c r="E203">
        <v>540</v>
      </c>
      <c r="F203" t="s">
        <v>1</v>
      </c>
      <c r="G203">
        <v>24</v>
      </c>
      <c r="H203" t="s">
        <v>371</v>
      </c>
      <c r="I203">
        <v>3</v>
      </c>
      <c r="J203" t="s">
        <v>373</v>
      </c>
      <c r="K203">
        <v>4</v>
      </c>
    </row>
    <row r="204" spans="1:11" hidden="1" x14ac:dyDescent="0.25">
      <c r="A204" t="s">
        <v>153</v>
      </c>
      <c r="B204" t="s">
        <v>153</v>
      </c>
      <c r="C204">
        <v>2010</v>
      </c>
      <c r="D204" t="s">
        <v>651</v>
      </c>
      <c r="E204">
        <v>540</v>
      </c>
      <c r="F204" t="s">
        <v>1</v>
      </c>
      <c r="G204">
        <v>24</v>
      </c>
      <c r="H204" t="s">
        <v>371</v>
      </c>
      <c r="I204">
        <v>3</v>
      </c>
      <c r="J204" t="s">
        <v>373</v>
      </c>
      <c r="K204">
        <v>3</v>
      </c>
    </row>
    <row r="205" spans="1:11" hidden="1" x14ac:dyDescent="0.25">
      <c r="A205" t="s">
        <v>153</v>
      </c>
      <c r="B205" t="s">
        <v>153</v>
      </c>
      <c r="C205">
        <v>2011</v>
      </c>
      <c r="D205" t="s">
        <v>651</v>
      </c>
      <c r="E205">
        <v>540</v>
      </c>
      <c r="F205" t="s">
        <v>1</v>
      </c>
      <c r="G205">
        <v>24</v>
      </c>
      <c r="H205" t="s">
        <v>371</v>
      </c>
      <c r="I205">
        <v>3</v>
      </c>
      <c r="J205" t="s">
        <v>373</v>
      </c>
      <c r="K205">
        <v>3</v>
      </c>
    </row>
    <row r="206" spans="1:11" hidden="1" x14ac:dyDescent="0.25">
      <c r="A206" t="s">
        <v>153</v>
      </c>
      <c r="B206" t="s">
        <v>153</v>
      </c>
      <c r="C206">
        <v>2012</v>
      </c>
      <c r="D206" t="s">
        <v>651</v>
      </c>
      <c r="E206">
        <v>540</v>
      </c>
      <c r="F206" t="s">
        <v>1</v>
      </c>
      <c r="G206">
        <v>24</v>
      </c>
      <c r="H206" t="s">
        <v>371</v>
      </c>
      <c r="I206">
        <v>3</v>
      </c>
      <c r="J206" t="s">
        <v>373</v>
      </c>
      <c r="K206">
        <v>3</v>
      </c>
    </row>
    <row r="207" spans="1:11" hidden="1" x14ac:dyDescent="0.25">
      <c r="A207" t="s">
        <v>153</v>
      </c>
      <c r="B207" t="s">
        <v>153</v>
      </c>
      <c r="C207">
        <v>2013</v>
      </c>
      <c r="D207" t="s">
        <v>651</v>
      </c>
      <c r="E207">
        <v>540</v>
      </c>
      <c r="F207" t="s">
        <v>1</v>
      </c>
      <c r="G207">
        <v>24</v>
      </c>
      <c r="H207" t="s">
        <v>371</v>
      </c>
      <c r="I207" t="s">
        <v>373</v>
      </c>
      <c r="J207">
        <v>4</v>
      </c>
      <c r="K207">
        <v>3</v>
      </c>
    </row>
    <row r="208" spans="1:11" hidden="1" x14ac:dyDescent="0.25">
      <c r="A208" t="s">
        <v>153</v>
      </c>
      <c r="B208" t="s">
        <v>153</v>
      </c>
      <c r="C208">
        <v>2014</v>
      </c>
      <c r="D208" t="s">
        <v>651</v>
      </c>
      <c r="E208">
        <v>540</v>
      </c>
      <c r="F208" t="s">
        <v>1</v>
      </c>
      <c r="G208">
        <v>24</v>
      </c>
      <c r="H208" t="s">
        <v>371</v>
      </c>
      <c r="I208">
        <v>4</v>
      </c>
      <c r="J208">
        <v>4</v>
      </c>
      <c r="K208">
        <v>3</v>
      </c>
    </row>
    <row r="209" spans="1:12" hidden="1" x14ac:dyDescent="0.25">
      <c r="A209" t="s">
        <v>153</v>
      </c>
      <c r="B209" t="s">
        <v>153</v>
      </c>
      <c r="C209">
        <v>2015</v>
      </c>
      <c r="D209" t="s">
        <v>651</v>
      </c>
      <c r="E209">
        <v>540</v>
      </c>
      <c r="F209" t="s">
        <v>1</v>
      </c>
      <c r="G209">
        <v>24</v>
      </c>
      <c r="H209" t="s">
        <v>371</v>
      </c>
      <c r="I209">
        <v>3</v>
      </c>
      <c r="J209">
        <v>3</v>
      </c>
      <c r="K209">
        <v>3</v>
      </c>
    </row>
    <row r="210" spans="1:12" hidden="1" x14ac:dyDescent="0.25">
      <c r="A210" t="s">
        <v>153</v>
      </c>
      <c r="B210" t="s">
        <v>153</v>
      </c>
      <c r="C210">
        <v>2016</v>
      </c>
      <c r="D210" t="s">
        <v>651</v>
      </c>
      <c r="E210">
        <v>540</v>
      </c>
      <c r="F210" t="s">
        <v>1</v>
      </c>
      <c r="G210">
        <v>24</v>
      </c>
      <c r="H210" t="s">
        <v>371</v>
      </c>
      <c r="I210">
        <v>2</v>
      </c>
      <c r="J210">
        <v>3</v>
      </c>
      <c r="K210">
        <v>3</v>
      </c>
    </row>
    <row r="211" spans="1:12" x14ac:dyDescent="0.25">
      <c r="A211" t="s">
        <v>153</v>
      </c>
      <c r="B211" t="s">
        <v>153</v>
      </c>
      <c r="C211">
        <v>2017</v>
      </c>
      <c r="D211" t="s">
        <v>651</v>
      </c>
      <c r="E211">
        <v>540</v>
      </c>
      <c r="F211" t="s">
        <v>1</v>
      </c>
      <c r="G211">
        <v>24</v>
      </c>
      <c r="H211" t="s">
        <v>371</v>
      </c>
      <c r="I211" s="109">
        <v>3</v>
      </c>
      <c r="J211" s="109">
        <v>3</v>
      </c>
      <c r="K211" s="109">
        <v>3</v>
      </c>
      <c r="L211" s="108">
        <f>AVERAGE(I211:K211)</f>
        <v>3</v>
      </c>
    </row>
    <row r="212" spans="1:12" hidden="1" x14ac:dyDescent="0.25">
      <c r="A212" t="s">
        <v>154</v>
      </c>
      <c r="B212" t="s">
        <v>154</v>
      </c>
      <c r="C212">
        <v>1976</v>
      </c>
      <c r="D212" t="s">
        <v>650</v>
      </c>
      <c r="E212">
        <v>58</v>
      </c>
      <c r="F212" t="s">
        <v>105</v>
      </c>
      <c r="G212">
        <v>28</v>
      </c>
      <c r="H212" t="s">
        <v>393</v>
      </c>
      <c r="I212" t="s">
        <v>373</v>
      </c>
      <c r="J212" t="s">
        <v>373</v>
      </c>
      <c r="K212" t="s">
        <v>373</v>
      </c>
    </row>
    <row r="213" spans="1:12" hidden="1" x14ac:dyDescent="0.25">
      <c r="A213" t="s">
        <v>154</v>
      </c>
      <c r="B213" t="s">
        <v>154</v>
      </c>
      <c r="C213">
        <v>1977</v>
      </c>
      <c r="D213" t="s">
        <v>650</v>
      </c>
      <c r="E213">
        <v>58</v>
      </c>
      <c r="F213" t="s">
        <v>105</v>
      </c>
      <c r="G213">
        <v>28</v>
      </c>
      <c r="H213" t="s">
        <v>393</v>
      </c>
      <c r="I213" t="s">
        <v>373</v>
      </c>
      <c r="J213" t="s">
        <v>373</v>
      </c>
      <c r="K213" t="s">
        <v>373</v>
      </c>
    </row>
    <row r="214" spans="1:12" hidden="1" x14ac:dyDescent="0.25">
      <c r="A214" t="s">
        <v>154</v>
      </c>
      <c r="B214" t="s">
        <v>154</v>
      </c>
      <c r="C214">
        <v>1978</v>
      </c>
      <c r="D214" t="s">
        <v>650</v>
      </c>
      <c r="E214">
        <v>58</v>
      </c>
      <c r="F214" t="s">
        <v>105</v>
      </c>
      <c r="G214">
        <v>28</v>
      </c>
      <c r="H214" t="s">
        <v>393</v>
      </c>
      <c r="I214" t="s">
        <v>373</v>
      </c>
      <c r="J214" t="s">
        <v>373</v>
      </c>
      <c r="K214" t="s">
        <v>373</v>
      </c>
    </row>
    <row r="215" spans="1:12" hidden="1" x14ac:dyDescent="0.25">
      <c r="A215" t="s">
        <v>154</v>
      </c>
      <c r="B215" t="s">
        <v>154</v>
      </c>
      <c r="C215">
        <v>1979</v>
      </c>
      <c r="D215" t="s">
        <v>650</v>
      </c>
      <c r="E215">
        <v>58</v>
      </c>
      <c r="F215" t="s">
        <v>105</v>
      </c>
      <c r="G215">
        <v>28</v>
      </c>
      <c r="H215" t="s">
        <v>393</v>
      </c>
      <c r="I215" t="s">
        <v>373</v>
      </c>
      <c r="J215" t="s">
        <v>373</v>
      </c>
      <c r="K215" t="s">
        <v>373</v>
      </c>
    </row>
    <row r="216" spans="1:12" hidden="1" x14ac:dyDescent="0.25">
      <c r="A216" t="s">
        <v>154</v>
      </c>
      <c r="B216" t="s">
        <v>154</v>
      </c>
      <c r="C216">
        <v>1980</v>
      </c>
      <c r="D216" t="s">
        <v>650</v>
      </c>
      <c r="E216">
        <v>58</v>
      </c>
      <c r="F216" t="s">
        <v>105</v>
      </c>
      <c r="G216">
        <v>28</v>
      </c>
      <c r="H216" t="s">
        <v>393</v>
      </c>
      <c r="I216" t="s">
        <v>373</v>
      </c>
      <c r="J216" t="s">
        <v>373</v>
      </c>
      <c r="K216" t="s">
        <v>373</v>
      </c>
    </row>
    <row r="217" spans="1:12" hidden="1" x14ac:dyDescent="0.25">
      <c r="A217" t="s">
        <v>154</v>
      </c>
      <c r="B217" t="s">
        <v>154</v>
      </c>
      <c r="C217">
        <v>1981</v>
      </c>
      <c r="D217" t="s">
        <v>650</v>
      </c>
      <c r="E217">
        <v>58</v>
      </c>
      <c r="F217" t="s">
        <v>105</v>
      </c>
      <c r="G217">
        <v>28</v>
      </c>
      <c r="H217" t="s">
        <v>393</v>
      </c>
      <c r="I217" t="s">
        <v>373</v>
      </c>
      <c r="J217" t="s">
        <v>373</v>
      </c>
      <c r="K217" t="s">
        <v>373</v>
      </c>
    </row>
    <row r="218" spans="1:12" hidden="1" x14ac:dyDescent="0.25">
      <c r="A218" t="s">
        <v>154</v>
      </c>
      <c r="B218" t="s">
        <v>154</v>
      </c>
      <c r="C218">
        <v>1982</v>
      </c>
      <c r="D218" t="s">
        <v>650</v>
      </c>
      <c r="E218">
        <v>58</v>
      </c>
      <c r="F218" t="s">
        <v>105</v>
      </c>
      <c r="G218">
        <v>28</v>
      </c>
      <c r="H218" t="s">
        <v>393</v>
      </c>
      <c r="I218" t="s">
        <v>373</v>
      </c>
      <c r="J218" t="s">
        <v>373</v>
      </c>
      <c r="K218" t="s">
        <v>373</v>
      </c>
    </row>
    <row r="219" spans="1:12" hidden="1" x14ac:dyDescent="0.25">
      <c r="A219" t="s">
        <v>154</v>
      </c>
      <c r="B219" t="s">
        <v>154</v>
      </c>
      <c r="C219">
        <v>1983</v>
      </c>
      <c r="D219" t="s">
        <v>650</v>
      </c>
      <c r="E219">
        <v>58</v>
      </c>
      <c r="F219" t="s">
        <v>105</v>
      </c>
      <c r="G219">
        <v>28</v>
      </c>
      <c r="H219" t="s">
        <v>393</v>
      </c>
      <c r="I219" t="s">
        <v>373</v>
      </c>
      <c r="J219" t="s">
        <v>373</v>
      </c>
      <c r="K219" t="s">
        <v>373</v>
      </c>
    </row>
    <row r="220" spans="1:12" hidden="1" x14ac:dyDescent="0.25">
      <c r="A220" t="s">
        <v>154</v>
      </c>
      <c r="B220" t="s">
        <v>154</v>
      </c>
      <c r="C220">
        <v>1984</v>
      </c>
      <c r="D220" t="s">
        <v>650</v>
      </c>
      <c r="E220">
        <v>58</v>
      </c>
      <c r="F220" t="s">
        <v>105</v>
      </c>
      <c r="G220">
        <v>28</v>
      </c>
      <c r="H220" t="s">
        <v>393</v>
      </c>
      <c r="I220" t="s">
        <v>373</v>
      </c>
      <c r="J220" t="s">
        <v>373</v>
      </c>
      <c r="K220" t="s">
        <v>373</v>
      </c>
    </row>
    <row r="221" spans="1:12" hidden="1" x14ac:dyDescent="0.25">
      <c r="A221" t="s">
        <v>154</v>
      </c>
      <c r="B221" t="s">
        <v>154</v>
      </c>
      <c r="C221">
        <v>1985</v>
      </c>
      <c r="D221" t="s">
        <v>650</v>
      </c>
      <c r="E221">
        <v>58</v>
      </c>
      <c r="F221" t="s">
        <v>105</v>
      </c>
      <c r="G221">
        <v>28</v>
      </c>
      <c r="H221" t="s">
        <v>393</v>
      </c>
      <c r="I221" t="s">
        <v>373</v>
      </c>
      <c r="J221" t="s">
        <v>373</v>
      </c>
      <c r="K221" t="s">
        <v>373</v>
      </c>
    </row>
    <row r="222" spans="1:12" hidden="1" x14ac:dyDescent="0.25">
      <c r="A222" t="s">
        <v>154</v>
      </c>
      <c r="B222" t="s">
        <v>154</v>
      </c>
      <c r="C222">
        <v>1986</v>
      </c>
      <c r="D222" t="s">
        <v>650</v>
      </c>
      <c r="E222">
        <v>58</v>
      </c>
      <c r="F222" t="s">
        <v>105</v>
      </c>
      <c r="G222">
        <v>28</v>
      </c>
      <c r="H222" t="s">
        <v>393</v>
      </c>
      <c r="I222" t="s">
        <v>373</v>
      </c>
      <c r="J222" t="s">
        <v>373</v>
      </c>
      <c r="K222" t="s">
        <v>373</v>
      </c>
    </row>
    <row r="223" spans="1:12" hidden="1" x14ac:dyDescent="0.25">
      <c r="A223" t="s">
        <v>154</v>
      </c>
      <c r="B223" t="s">
        <v>154</v>
      </c>
      <c r="C223">
        <v>1987</v>
      </c>
      <c r="D223" t="s">
        <v>650</v>
      </c>
      <c r="E223">
        <v>58</v>
      </c>
      <c r="F223" t="s">
        <v>105</v>
      </c>
      <c r="G223">
        <v>28</v>
      </c>
      <c r="H223" t="s">
        <v>393</v>
      </c>
      <c r="I223" t="s">
        <v>373</v>
      </c>
      <c r="J223" t="s">
        <v>373</v>
      </c>
      <c r="K223" t="s">
        <v>373</v>
      </c>
    </row>
    <row r="224" spans="1:12" hidden="1" x14ac:dyDescent="0.25">
      <c r="A224" t="s">
        <v>154</v>
      </c>
      <c r="B224" t="s">
        <v>154</v>
      </c>
      <c r="C224">
        <v>1988</v>
      </c>
      <c r="D224" t="s">
        <v>650</v>
      </c>
      <c r="E224">
        <v>58</v>
      </c>
      <c r="F224" t="s">
        <v>105</v>
      </c>
      <c r="G224">
        <v>28</v>
      </c>
      <c r="H224" t="s">
        <v>393</v>
      </c>
      <c r="I224" t="s">
        <v>373</v>
      </c>
      <c r="J224" t="s">
        <v>373</v>
      </c>
      <c r="K224" t="s">
        <v>373</v>
      </c>
    </row>
    <row r="225" spans="1:11" hidden="1" x14ac:dyDescent="0.25">
      <c r="A225" t="s">
        <v>154</v>
      </c>
      <c r="B225" t="s">
        <v>154</v>
      </c>
      <c r="C225">
        <v>1989</v>
      </c>
      <c r="D225" t="s">
        <v>650</v>
      </c>
      <c r="E225">
        <v>58</v>
      </c>
      <c r="F225" t="s">
        <v>105</v>
      </c>
      <c r="G225">
        <v>28</v>
      </c>
      <c r="H225" t="s">
        <v>393</v>
      </c>
      <c r="I225" t="s">
        <v>373</v>
      </c>
      <c r="J225" t="s">
        <v>373</v>
      </c>
      <c r="K225" t="s">
        <v>373</v>
      </c>
    </row>
    <row r="226" spans="1:11" hidden="1" x14ac:dyDescent="0.25">
      <c r="A226" t="s">
        <v>154</v>
      </c>
      <c r="B226" t="s">
        <v>154</v>
      </c>
      <c r="C226">
        <v>1990</v>
      </c>
      <c r="D226" t="s">
        <v>650</v>
      </c>
      <c r="E226">
        <v>58</v>
      </c>
      <c r="F226" t="s">
        <v>105</v>
      </c>
      <c r="G226">
        <v>28</v>
      </c>
      <c r="H226" t="s">
        <v>393</v>
      </c>
      <c r="I226" t="s">
        <v>373</v>
      </c>
      <c r="J226" t="s">
        <v>373</v>
      </c>
      <c r="K226" t="s">
        <v>373</v>
      </c>
    </row>
    <row r="227" spans="1:11" hidden="1" x14ac:dyDescent="0.25">
      <c r="A227" t="s">
        <v>154</v>
      </c>
      <c r="B227" t="s">
        <v>154</v>
      </c>
      <c r="C227">
        <v>1991</v>
      </c>
      <c r="D227" t="s">
        <v>650</v>
      </c>
      <c r="E227">
        <v>58</v>
      </c>
      <c r="F227" t="s">
        <v>105</v>
      </c>
      <c r="G227">
        <v>28</v>
      </c>
      <c r="H227" t="s">
        <v>393</v>
      </c>
      <c r="I227" t="s">
        <v>373</v>
      </c>
      <c r="J227" t="s">
        <v>373</v>
      </c>
      <c r="K227" t="s">
        <v>373</v>
      </c>
    </row>
    <row r="228" spans="1:11" hidden="1" x14ac:dyDescent="0.25">
      <c r="A228" t="s">
        <v>154</v>
      </c>
      <c r="B228" t="s">
        <v>154</v>
      </c>
      <c r="C228">
        <v>1992</v>
      </c>
      <c r="D228" t="s">
        <v>650</v>
      </c>
      <c r="E228">
        <v>58</v>
      </c>
      <c r="F228" t="s">
        <v>105</v>
      </c>
      <c r="G228">
        <v>28</v>
      </c>
      <c r="H228" t="s">
        <v>393</v>
      </c>
      <c r="I228" t="s">
        <v>373</v>
      </c>
      <c r="J228" t="s">
        <v>373</v>
      </c>
      <c r="K228" t="s">
        <v>373</v>
      </c>
    </row>
    <row r="229" spans="1:11" hidden="1" x14ac:dyDescent="0.25">
      <c r="A229" t="s">
        <v>154</v>
      </c>
      <c r="B229" t="s">
        <v>154</v>
      </c>
      <c r="C229">
        <v>1993</v>
      </c>
      <c r="D229" t="s">
        <v>650</v>
      </c>
      <c r="E229">
        <v>58</v>
      </c>
      <c r="F229" t="s">
        <v>105</v>
      </c>
      <c r="G229">
        <v>28</v>
      </c>
      <c r="H229" t="s">
        <v>393</v>
      </c>
      <c r="I229" t="s">
        <v>373</v>
      </c>
      <c r="J229" t="s">
        <v>373</v>
      </c>
      <c r="K229" t="s">
        <v>373</v>
      </c>
    </row>
    <row r="230" spans="1:11" hidden="1" x14ac:dyDescent="0.25">
      <c r="A230" t="s">
        <v>154</v>
      </c>
      <c r="B230" t="s">
        <v>154</v>
      </c>
      <c r="C230">
        <v>1994</v>
      </c>
      <c r="D230" t="s">
        <v>650</v>
      </c>
      <c r="E230">
        <v>58</v>
      </c>
      <c r="F230" t="s">
        <v>105</v>
      </c>
      <c r="G230">
        <v>28</v>
      </c>
      <c r="H230" t="s">
        <v>393</v>
      </c>
      <c r="I230" t="s">
        <v>373</v>
      </c>
      <c r="J230" t="s">
        <v>373</v>
      </c>
      <c r="K230" t="s">
        <v>373</v>
      </c>
    </row>
    <row r="231" spans="1:11" hidden="1" x14ac:dyDescent="0.25">
      <c r="A231" t="s">
        <v>154</v>
      </c>
      <c r="B231" t="s">
        <v>154</v>
      </c>
      <c r="C231">
        <v>1995</v>
      </c>
      <c r="D231" t="s">
        <v>650</v>
      </c>
      <c r="E231">
        <v>58</v>
      </c>
      <c r="F231" t="s">
        <v>105</v>
      </c>
      <c r="G231">
        <v>28</v>
      </c>
      <c r="H231" t="s">
        <v>393</v>
      </c>
      <c r="I231" t="s">
        <v>373</v>
      </c>
      <c r="J231" t="s">
        <v>373</v>
      </c>
      <c r="K231" t="s">
        <v>373</v>
      </c>
    </row>
    <row r="232" spans="1:11" hidden="1" x14ac:dyDescent="0.25">
      <c r="A232" t="s">
        <v>154</v>
      </c>
      <c r="B232" t="s">
        <v>154</v>
      </c>
      <c r="C232">
        <v>1996</v>
      </c>
      <c r="D232" t="s">
        <v>650</v>
      </c>
      <c r="E232">
        <v>58</v>
      </c>
      <c r="F232" t="s">
        <v>105</v>
      </c>
      <c r="G232">
        <v>28</v>
      </c>
      <c r="H232" t="s">
        <v>393</v>
      </c>
      <c r="I232" t="s">
        <v>373</v>
      </c>
      <c r="J232" t="s">
        <v>373</v>
      </c>
      <c r="K232" t="s">
        <v>373</v>
      </c>
    </row>
    <row r="233" spans="1:11" hidden="1" x14ac:dyDescent="0.25">
      <c r="A233" t="s">
        <v>154</v>
      </c>
      <c r="B233" t="s">
        <v>154</v>
      </c>
      <c r="C233">
        <v>1997</v>
      </c>
      <c r="D233" t="s">
        <v>650</v>
      </c>
      <c r="E233">
        <v>58</v>
      </c>
      <c r="F233" t="s">
        <v>105</v>
      </c>
      <c r="G233">
        <v>28</v>
      </c>
      <c r="H233" t="s">
        <v>393</v>
      </c>
      <c r="I233" t="s">
        <v>373</v>
      </c>
      <c r="J233" t="s">
        <v>373</v>
      </c>
      <c r="K233" t="s">
        <v>373</v>
      </c>
    </row>
    <row r="234" spans="1:11" hidden="1" x14ac:dyDescent="0.25">
      <c r="A234" t="s">
        <v>154</v>
      </c>
      <c r="B234" t="s">
        <v>154</v>
      </c>
      <c r="C234">
        <v>1998</v>
      </c>
      <c r="D234" t="s">
        <v>650</v>
      </c>
      <c r="E234">
        <v>58</v>
      </c>
      <c r="F234" t="s">
        <v>105</v>
      </c>
      <c r="G234">
        <v>28</v>
      </c>
      <c r="H234" t="s">
        <v>393</v>
      </c>
      <c r="I234" t="s">
        <v>373</v>
      </c>
      <c r="J234" t="s">
        <v>373</v>
      </c>
      <c r="K234" t="s">
        <v>373</v>
      </c>
    </row>
    <row r="235" spans="1:11" hidden="1" x14ac:dyDescent="0.25">
      <c r="A235" t="s">
        <v>154</v>
      </c>
      <c r="B235" t="s">
        <v>154</v>
      </c>
      <c r="C235">
        <v>1999</v>
      </c>
      <c r="D235" t="s">
        <v>650</v>
      </c>
      <c r="E235">
        <v>58</v>
      </c>
      <c r="F235" t="s">
        <v>105</v>
      </c>
      <c r="G235">
        <v>28</v>
      </c>
      <c r="H235" t="s">
        <v>393</v>
      </c>
      <c r="I235" t="s">
        <v>373</v>
      </c>
      <c r="J235" t="s">
        <v>373</v>
      </c>
      <c r="K235" t="s">
        <v>373</v>
      </c>
    </row>
    <row r="236" spans="1:11" hidden="1" x14ac:dyDescent="0.25">
      <c r="A236" t="s">
        <v>154</v>
      </c>
      <c r="B236" t="s">
        <v>154</v>
      </c>
      <c r="C236">
        <v>2000</v>
      </c>
      <c r="D236" t="s">
        <v>650</v>
      </c>
      <c r="E236">
        <v>58</v>
      </c>
      <c r="F236" t="s">
        <v>105</v>
      </c>
      <c r="G236">
        <v>28</v>
      </c>
      <c r="H236" t="s">
        <v>393</v>
      </c>
      <c r="I236" t="s">
        <v>373</v>
      </c>
      <c r="J236" t="s">
        <v>373</v>
      </c>
      <c r="K236" t="s">
        <v>373</v>
      </c>
    </row>
    <row r="237" spans="1:11" hidden="1" x14ac:dyDescent="0.25">
      <c r="A237" t="s">
        <v>154</v>
      </c>
      <c r="B237" t="s">
        <v>154</v>
      </c>
      <c r="C237">
        <v>2001</v>
      </c>
      <c r="D237" t="s">
        <v>650</v>
      </c>
      <c r="E237">
        <v>58</v>
      </c>
      <c r="F237" t="s">
        <v>105</v>
      </c>
      <c r="G237">
        <v>28</v>
      </c>
      <c r="H237" t="s">
        <v>393</v>
      </c>
      <c r="I237" t="s">
        <v>373</v>
      </c>
      <c r="J237" t="s">
        <v>373</v>
      </c>
      <c r="K237" t="s">
        <v>373</v>
      </c>
    </row>
    <row r="238" spans="1:11" hidden="1" x14ac:dyDescent="0.25">
      <c r="A238" t="s">
        <v>154</v>
      </c>
      <c r="B238" t="s">
        <v>154</v>
      </c>
      <c r="C238">
        <v>2002</v>
      </c>
      <c r="D238" t="s">
        <v>650</v>
      </c>
      <c r="E238">
        <v>58</v>
      </c>
      <c r="F238" t="s">
        <v>105</v>
      </c>
      <c r="G238">
        <v>28</v>
      </c>
      <c r="H238" t="s">
        <v>393</v>
      </c>
      <c r="I238" t="s">
        <v>373</v>
      </c>
      <c r="J238" t="s">
        <v>373</v>
      </c>
      <c r="K238" t="s">
        <v>373</v>
      </c>
    </row>
    <row r="239" spans="1:11" hidden="1" x14ac:dyDescent="0.25">
      <c r="A239" t="s">
        <v>154</v>
      </c>
      <c r="B239" t="s">
        <v>154</v>
      </c>
      <c r="C239">
        <v>2003</v>
      </c>
      <c r="D239" t="s">
        <v>650</v>
      </c>
      <c r="E239">
        <v>58</v>
      </c>
      <c r="F239" t="s">
        <v>105</v>
      </c>
      <c r="G239">
        <v>28</v>
      </c>
      <c r="H239" t="s">
        <v>393</v>
      </c>
      <c r="I239" t="s">
        <v>373</v>
      </c>
      <c r="J239" t="s">
        <v>373</v>
      </c>
      <c r="K239" t="s">
        <v>373</v>
      </c>
    </row>
    <row r="240" spans="1:11" hidden="1" x14ac:dyDescent="0.25">
      <c r="A240" t="s">
        <v>154</v>
      </c>
      <c r="B240" t="s">
        <v>154</v>
      </c>
      <c r="C240">
        <v>2004</v>
      </c>
      <c r="D240" t="s">
        <v>650</v>
      </c>
      <c r="E240">
        <v>58</v>
      </c>
      <c r="F240" t="s">
        <v>105</v>
      </c>
      <c r="G240">
        <v>28</v>
      </c>
      <c r="H240" t="s">
        <v>393</v>
      </c>
      <c r="I240" t="s">
        <v>373</v>
      </c>
      <c r="J240" t="s">
        <v>373</v>
      </c>
      <c r="K240" t="s">
        <v>373</v>
      </c>
    </row>
    <row r="241" spans="1:12" hidden="1" x14ac:dyDescent="0.25">
      <c r="A241" t="s">
        <v>154</v>
      </c>
      <c r="B241" t="s">
        <v>154</v>
      </c>
      <c r="C241">
        <v>2005</v>
      </c>
      <c r="D241" t="s">
        <v>650</v>
      </c>
      <c r="E241">
        <v>58</v>
      </c>
      <c r="F241" t="s">
        <v>105</v>
      </c>
      <c r="G241">
        <v>28</v>
      </c>
      <c r="H241" t="s">
        <v>393</v>
      </c>
      <c r="I241" t="s">
        <v>373</v>
      </c>
      <c r="J241" t="s">
        <v>373</v>
      </c>
      <c r="K241" t="s">
        <v>373</v>
      </c>
    </row>
    <row r="242" spans="1:12" hidden="1" x14ac:dyDescent="0.25">
      <c r="A242" t="s">
        <v>154</v>
      </c>
      <c r="B242" t="s">
        <v>154</v>
      </c>
      <c r="C242">
        <v>2006</v>
      </c>
      <c r="D242" t="s">
        <v>650</v>
      </c>
      <c r="E242">
        <v>58</v>
      </c>
      <c r="F242" t="s">
        <v>105</v>
      </c>
      <c r="G242">
        <v>28</v>
      </c>
      <c r="H242" t="s">
        <v>393</v>
      </c>
      <c r="I242" t="s">
        <v>373</v>
      </c>
      <c r="J242" t="s">
        <v>373</v>
      </c>
      <c r="K242" t="s">
        <v>373</v>
      </c>
    </row>
    <row r="243" spans="1:12" hidden="1" x14ac:dyDescent="0.25">
      <c r="A243" t="s">
        <v>154</v>
      </c>
      <c r="B243" t="s">
        <v>154</v>
      </c>
      <c r="C243">
        <v>2007</v>
      </c>
      <c r="D243" t="s">
        <v>650</v>
      </c>
      <c r="E243">
        <v>58</v>
      </c>
      <c r="F243" t="s">
        <v>105</v>
      </c>
      <c r="G243">
        <v>28</v>
      </c>
      <c r="H243" t="s">
        <v>393</v>
      </c>
      <c r="I243" t="s">
        <v>373</v>
      </c>
      <c r="J243" t="s">
        <v>373</v>
      </c>
      <c r="K243" t="s">
        <v>373</v>
      </c>
    </row>
    <row r="244" spans="1:12" hidden="1" x14ac:dyDescent="0.25">
      <c r="A244" t="s">
        <v>154</v>
      </c>
      <c r="B244" t="s">
        <v>154</v>
      </c>
      <c r="C244">
        <v>2008</v>
      </c>
      <c r="D244" t="s">
        <v>650</v>
      </c>
      <c r="E244">
        <v>58</v>
      </c>
      <c r="F244" t="s">
        <v>105</v>
      </c>
      <c r="G244">
        <v>28</v>
      </c>
      <c r="H244" t="s">
        <v>393</v>
      </c>
      <c r="I244" t="s">
        <v>373</v>
      </c>
      <c r="J244" t="s">
        <v>373</v>
      </c>
      <c r="K244" t="s">
        <v>373</v>
      </c>
    </row>
    <row r="245" spans="1:12" hidden="1" x14ac:dyDescent="0.25">
      <c r="A245" t="s">
        <v>154</v>
      </c>
      <c r="B245" t="s">
        <v>154</v>
      </c>
      <c r="C245">
        <v>2009</v>
      </c>
      <c r="D245" t="s">
        <v>650</v>
      </c>
      <c r="E245">
        <v>58</v>
      </c>
      <c r="F245" t="s">
        <v>105</v>
      </c>
      <c r="G245">
        <v>28</v>
      </c>
      <c r="H245" t="s">
        <v>393</v>
      </c>
      <c r="I245" t="s">
        <v>373</v>
      </c>
      <c r="J245" t="s">
        <v>373</v>
      </c>
      <c r="K245" t="s">
        <v>373</v>
      </c>
    </row>
    <row r="246" spans="1:12" hidden="1" x14ac:dyDescent="0.25">
      <c r="A246" t="s">
        <v>154</v>
      </c>
      <c r="B246" t="s">
        <v>154</v>
      </c>
      <c r="C246">
        <v>2010</v>
      </c>
      <c r="D246" t="s">
        <v>650</v>
      </c>
      <c r="E246">
        <v>58</v>
      </c>
      <c r="F246" t="s">
        <v>105</v>
      </c>
      <c r="G246">
        <v>28</v>
      </c>
      <c r="H246" t="s">
        <v>393</v>
      </c>
      <c r="I246" t="s">
        <v>373</v>
      </c>
      <c r="J246" t="s">
        <v>373</v>
      </c>
      <c r="K246" t="s">
        <v>373</v>
      </c>
    </row>
    <row r="247" spans="1:12" hidden="1" x14ac:dyDescent="0.25">
      <c r="A247" t="s">
        <v>154</v>
      </c>
      <c r="B247" t="s">
        <v>154</v>
      </c>
      <c r="C247">
        <v>2011</v>
      </c>
      <c r="D247" t="s">
        <v>650</v>
      </c>
      <c r="E247">
        <v>58</v>
      </c>
      <c r="F247" t="s">
        <v>105</v>
      </c>
      <c r="G247">
        <v>28</v>
      </c>
      <c r="H247" t="s">
        <v>393</v>
      </c>
      <c r="I247" t="s">
        <v>373</v>
      </c>
      <c r="J247" t="s">
        <v>373</v>
      </c>
      <c r="K247" t="s">
        <v>373</v>
      </c>
    </row>
    <row r="248" spans="1:12" hidden="1" x14ac:dyDescent="0.25">
      <c r="A248" t="s">
        <v>154</v>
      </c>
      <c r="B248" t="s">
        <v>154</v>
      </c>
      <c r="C248">
        <v>2012</v>
      </c>
      <c r="D248" t="s">
        <v>650</v>
      </c>
      <c r="E248">
        <v>58</v>
      </c>
      <c r="F248" t="s">
        <v>105</v>
      </c>
      <c r="G248">
        <v>28</v>
      </c>
      <c r="H248" t="s">
        <v>393</v>
      </c>
      <c r="I248" t="s">
        <v>373</v>
      </c>
      <c r="J248" t="s">
        <v>373</v>
      </c>
      <c r="K248" t="s">
        <v>373</v>
      </c>
    </row>
    <row r="249" spans="1:12" hidden="1" x14ac:dyDescent="0.25">
      <c r="A249" t="s">
        <v>154</v>
      </c>
      <c r="B249" t="s">
        <v>154</v>
      </c>
      <c r="C249">
        <v>2013</v>
      </c>
      <c r="D249" t="s">
        <v>650</v>
      </c>
      <c r="E249">
        <v>58</v>
      </c>
      <c r="F249" t="s">
        <v>105</v>
      </c>
      <c r="G249">
        <v>28</v>
      </c>
      <c r="H249" t="s">
        <v>393</v>
      </c>
      <c r="I249" t="s">
        <v>373</v>
      </c>
      <c r="J249" t="s">
        <v>373</v>
      </c>
      <c r="K249" t="s">
        <v>373</v>
      </c>
    </row>
    <row r="250" spans="1:12" hidden="1" x14ac:dyDescent="0.25">
      <c r="A250" t="s">
        <v>154</v>
      </c>
      <c r="B250" t="s">
        <v>154</v>
      </c>
      <c r="C250">
        <v>2014</v>
      </c>
      <c r="D250" t="s">
        <v>650</v>
      </c>
      <c r="E250">
        <v>58</v>
      </c>
      <c r="F250" t="s">
        <v>105</v>
      </c>
      <c r="G250">
        <v>28</v>
      </c>
      <c r="H250" t="s">
        <v>393</v>
      </c>
      <c r="I250" t="s">
        <v>373</v>
      </c>
      <c r="J250" t="s">
        <v>373</v>
      </c>
      <c r="K250">
        <v>1</v>
      </c>
    </row>
    <row r="251" spans="1:12" hidden="1" x14ac:dyDescent="0.25">
      <c r="A251" t="s">
        <v>154</v>
      </c>
      <c r="B251" t="s">
        <v>154</v>
      </c>
      <c r="C251">
        <v>2015</v>
      </c>
      <c r="D251" t="s">
        <v>650</v>
      </c>
      <c r="E251">
        <v>58</v>
      </c>
      <c r="F251" t="s">
        <v>105</v>
      </c>
      <c r="G251">
        <v>28</v>
      </c>
      <c r="H251" t="s">
        <v>393</v>
      </c>
      <c r="I251" t="s">
        <v>373</v>
      </c>
      <c r="J251" t="s">
        <v>373</v>
      </c>
      <c r="K251">
        <v>1</v>
      </c>
    </row>
    <row r="252" spans="1:12" hidden="1" x14ac:dyDescent="0.25">
      <c r="A252" t="s">
        <v>154</v>
      </c>
      <c r="B252" t="s">
        <v>154</v>
      </c>
      <c r="C252">
        <v>2016</v>
      </c>
      <c r="D252" t="s">
        <v>650</v>
      </c>
      <c r="E252">
        <v>58</v>
      </c>
      <c r="F252" t="s">
        <v>105</v>
      </c>
      <c r="G252">
        <v>28</v>
      </c>
      <c r="H252" t="s">
        <v>393</v>
      </c>
      <c r="I252" t="s">
        <v>373</v>
      </c>
      <c r="J252" t="s">
        <v>373</v>
      </c>
      <c r="K252">
        <v>2</v>
      </c>
    </row>
    <row r="253" spans="1:12" x14ac:dyDescent="0.25">
      <c r="A253" t="s">
        <v>154</v>
      </c>
      <c r="B253" t="s">
        <v>154</v>
      </c>
      <c r="C253">
        <v>2017</v>
      </c>
      <c r="D253" t="s">
        <v>650</v>
      </c>
      <c r="E253">
        <v>58</v>
      </c>
      <c r="F253" t="s">
        <v>105</v>
      </c>
      <c r="G253">
        <v>28</v>
      </c>
      <c r="H253" t="s">
        <v>393</v>
      </c>
      <c r="I253" s="109" t="s">
        <v>373</v>
      </c>
      <c r="J253" s="109" t="s">
        <v>373</v>
      </c>
      <c r="K253" s="109">
        <v>2</v>
      </c>
      <c r="L253" s="108">
        <f>AVERAGE(I253:K253)</f>
        <v>2</v>
      </c>
    </row>
    <row r="254" spans="1:12" hidden="1" x14ac:dyDescent="0.25">
      <c r="A254" t="s">
        <v>155</v>
      </c>
      <c r="B254" t="s">
        <v>155</v>
      </c>
      <c r="C254">
        <v>1976</v>
      </c>
      <c r="D254" t="s">
        <v>138</v>
      </c>
      <c r="E254">
        <v>160</v>
      </c>
      <c r="F254" t="s">
        <v>138</v>
      </c>
      <c r="G254">
        <v>32</v>
      </c>
      <c r="H254" t="s">
        <v>393</v>
      </c>
      <c r="I254">
        <v>5</v>
      </c>
      <c r="J254" t="s">
        <v>373</v>
      </c>
      <c r="K254">
        <v>4</v>
      </c>
    </row>
    <row r="255" spans="1:12" hidden="1" x14ac:dyDescent="0.25">
      <c r="A255" t="s">
        <v>155</v>
      </c>
      <c r="B255" t="s">
        <v>155</v>
      </c>
      <c r="C255">
        <v>1977</v>
      </c>
      <c r="D255" t="s">
        <v>138</v>
      </c>
      <c r="E255">
        <v>160</v>
      </c>
      <c r="F255" t="s">
        <v>138</v>
      </c>
      <c r="G255">
        <v>32</v>
      </c>
      <c r="H255" t="s">
        <v>393</v>
      </c>
      <c r="I255">
        <v>5</v>
      </c>
      <c r="J255" t="s">
        <v>373</v>
      </c>
      <c r="K255" t="s">
        <v>373</v>
      </c>
    </row>
    <row r="256" spans="1:12" hidden="1" x14ac:dyDescent="0.25">
      <c r="A256" t="s">
        <v>155</v>
      </c>
      <c r="B256" t="s">
        <v>155</v>
      </c>
      <c r="C256">
        <v>1978</v>
      </c>
      <c r="D256" t="s">
        <v>138</v>
      </c>
      <c r="E256">
        <v>160</v>
      </c>
      <c r="F256" t="s">
        <v>138</v>
      </c>
      <c r="G256">
        <v>32</v>
      </c>
      <c r="H256" t="s">
        <v>393</v>
      </c>
      <c r="I256">
        <v>5</v>
      </c>
      <c r="J256" t="s">
        <v>373</v>
      </c>
      <c r="K256" t="s">
        <v>373</v>
      </c>
    </row>
    <row r="257" spans="1:11" hidden="1" x14ac:dyDescent="0.25">
      <c r="A257" t="s">
        <v>155</v>
      </c>
      <c r="B257" t="s">
        <v>155</v>
      </c>
      <c r="C257">
        <v>1979</v>
      </c>
      <c r="D257" t="s">
        <v>138</v>
      </c>
      <c r="E257">
        <v>160</v>
      </c>
      <c r="F257" t="s">
        <v>138</v>
      </c>
      <c r="G257">
        <v>32</v>
      </c>
      <c r="H257" t="s">
        <v>393</v>
      </c>
      <c r="I257">
        <v>5</v>
      </c>
      <c r="J257" t="s">
        <v>373</v>
      </c>
      <c r="K257">
        <v>4</v>
      </c>
    </row>
    <row r="258" spans="1:11" hidden="1" x14ac:dyDescent="0.25">
      <c r="A258" t="s">
        <v>155</v>
      </c>
      <c r="B258" t="s">
        <v>155</v>
      </c>
      <c r="C258">
        <v>1980</v>
      </c>
      <c r="D258" t="s">
        <v>138</v>
      </c>
      <c r="E258">
        <v>160</v>
      </c>
      <c r="F258" t="s">
        <v>138</v>
      </c>
      <c r="G258">
        <v>32</v>
      </c>
      <c r="H258" t="s">
        <v>393</v>
      </c>
      <c r="I258">
        <v>5</v>
      </c>
      <c r="J258" t="s">
        <v>373</v>
      </c>
      <c r="K258">
        <v>4</v>
      </c>
    </row>
    <row r="259" spans="1:11" hidden="1" x14ac:dyDescent="0.25">
      <c r="A259" t="s">
        <v>155</v>
      </c>
      <c r="B259" t="s">
        <v>155</v>
      </c>
      <c r="C259">
        <v>1981</v>
      </c>
      <c r="D259" t="s">
        <v>138</v>
      </c>
      <c r="E259">
        <v>160</v>
      </c>
      <c r="F259" t="s">
        <v>138</v>
      </c>
      <c r="G259">
        <v>32</v>
      </c>
      <c r="H259" t="s">
        <v>393</v>
      </c>
      <c r="I259">
        <v>5</v>
      </c>
      <c r="J259" t="s">
        <v>373</v>
      </c>
      <c r="K259">
        <v>3</v>
      </c>
    </row>
    <row r="260" spans="1:11" hidden="1" x14ac:dyDescent="0.25">
      <c r="A260" t="s">
        <v>155</v>
      </c>
      <c r="B260" t="s">
        <v>155</v>
      </c>
      <c r="C260">
        <v>1982</v>
      </c>
      <c r="D260" t="s">
        <v>138</v>
      </c>
      <c r="E260">
        <v>160</v>
      </c>
      <c r="F260" t="s">
        <v>138</v>
      </c>
      <c r="G260">
        <v>32</v>
      </c>
      <c r="H260" t="s">
        <v>393</v>
      </c>
      <c r="I260">
        <v>3</v>
      </c>
      <c r="J260" t="s">
        <v>373</v>
      </c>
      <c r="K260">
        <v>3</v>
      </c>
    </row>
    <row r="261" spans="1:11" hidden="1" x14ac:dyDescent="0.25">
      <c r="A261" t="s">
        <v>155</v>
      </c>
      <c r="B261" t="s">
        <v>155</v>
      </c>
      <c r="C261">
        <v>1983</v>
      </c>
      <c r="D261" t="s">
        <v>138</v>
      </c>
      <c r="E261">
        <v>160</v>
      </c>
      <c r="F261" t="s">
        <v>138</v>
      </c>
      <c r="G261">
        <v>32</v>
      </c>
      <c r="H261" t="s">
        <v>393</v>
      </c>
      <c r="I261">
        <v>3</v>
      </c>
      <c r="J261" t="s">
        <v>373</v>
      </c>
      <c r="K261">
        <v>3</v>
      </c>
    </row>
    <row r="262" spans="1:11" hidden="1" x14ac:dyDescent="0.25">
      <c r="A262" t="s">
        <v>155</v>
      </c>
      <c r="B262" t="s">
        <v>155</v>
      </c>
      <c r="C262">
        <v>1984</v>
      </c>
      <c r="D262" t="s">
        <v>138</v>
      </c>
      <c r="E262">
        <v>160</v>
      </c>
      <c r="F262" t="s">
        <v>138</v>
      </c>
      <c r="G262">
        <v>32</v>
      </c>
      <c r="H262" t="s">
        <v>393</v>
      </c>
      <c r="I262">
        <v>2</v>
      </c>
      <c r="J262" t="s">
        <v>373</v>
      </c>
      <c r="K262">
        <v>2</v>
      </c>
    </row>
    <row r="263" spans="1:11" hidden="1" x14ac:dyDescent="0.25">
      <c r="A263" t="s">
        <v>155</v>
      </c>
      <c r="B263" t="s">
        <v>155</v>
      </c>
      <c r="C263">
        <v>1985</v>
      </c>
      <c r="D263" t="s">
        <v>138</v>
      </c>
      <c r="E263">
        <v>160</v>
      </c>
      <c r="F263" t="s">
        <v>138</v>
      </c>
      <c r="G263">
        <v>32</v>
      </c>
      <c r="H263" t="s">
        <v>393</v>
      </c>
      <c r="I263">
        <v>2</v>
      </c>
      <c r="J263" t="s">
        <v>373</v>
      </c>
      <c r="K263">
        <v>1</v>
      </c>
    </row>
    <row r="264" spans="1:11" hidden="1" x14ac:dyDescent="0.25">
      <c r="A264" t="s">
        <v>155</v>
      </c>
      <c r="B264" t="s">
        <v>155</v>
      </c>
      <c r="C264">
        <v>1986</v>
      </c>
      <c r="D264" t="s">
        <v>138</v>
      </c>
      <c r="E264">
        <v>160</v>
      </c>
      <c r="F264" t="s">
        <v>138</v>
      </c>
      <c r="G264">
        <v>32</v>
      </c>
      <c r="H264" t="s">
        <v>393</v>
      </c>
      <c r="I264">
        <v>2</v>
      </c>
      <c r="J264" t="s">
        <v>373</v>
      </c>
      <c r="K264">
        <v>2</v>
      </c>
    </row>
    <row r="265" spans="1:11" hidden="1" x14ac:dyDescent="0.25">
      <c r="A265" t="s">
        <v>155</v>
      </c>
      <c r="B265" t="s">
        <v>155</v>
      </c>
      <c r="C265">
        <v>1987</v>
      </c>
      <c r="D265" t="s">
        <v>138</v>
      </c>
      <c r="E265">
        <v>160</v>
      </c>
      <c r="F265" t="s">
        <v>138</v>
      </c>
      <c r="G265">
        <v>32</v>
      </c>
      <c r="H265" t="s">
        <v>393</v>
      </c>
      <c r="I265">
        <v>2</v>
      </c>
      <c r="J265" t="s">
        <v>373</v>
      </c>
      <c r="K265">
        <v>2</v>
      </c>
    </row>
    <row r="266" spans="1:11" hidden="1" x14ac:dyDescent="0.25">
      <c r="A266" t="s">
        <v>155</v>
      </c>
      <c r="B266" t="s">
        <v>155</v>
      </c>
      <c r="C266">
        <v>1988</v>
      </c>
      <c r="D266" t="s">
        <v>138</v>
      </c>
      <c r="E266">
        <v>160</v>
      </c>
      <c r="F266" t="s">
        <v>138</v>
      </c>
      <c r="G266">
        <v>32</v>
      </c>
      <c r="H266" t="s">
        <v>393</v>
      </c>
      <c r="I266">
        <v>2</v>
      </c>
      <c r="J266" t="s">
        <v>373</v>
      </c>
      <c r="K266">
        <v>2</v>
      </c>
    </row>
    <row r="267" spans="1:11" hidden="1" x14ac:dyDescent="0.25">
      <c r="A267" t="s">
        <v>155</v>
      </c>
      <c r="B267" t="s">
        <v>155</v>
      </c>
      <c r="C267">
        <v>1989</v>
      </c>
      <c r="D267" t="s">
        <v>138</v>
      </c>
      <c r="E267">
        <v>160</v>
      </c>
      <c r="F267" t="s">
        <v>138</v>
      </c>
      <c r="G267">
        <v>32</v>
      </c>
      <c r="H267" t="s">
        <v>393</v>
      </c>
      <c r="I267">
        <v>3</v>
      </c>
      <c r="J267" t="s">
        <v>373</v>
      </c>
      <c r="K267">
        <v>2</v>
      </c>
    </row>
    <row r="268" spans="1:11" hidden="1" x14ac:dyDescent="0.25">
      <c r="A268" t="s">
        <v>155</v>
      </c>
      <c r="B268" t="s">
        <v>155</v>
      </c>
      <c r="C268">
        <v>1990</v>
      </c>
      <c r="D268" t="s">
        <v>138</v>
      </c>
      <c r="E268">
        <v>160</v>
      </c>
      <c r="F268" t="s">
        <v>138</v>
      </c>
      <c r="G268">
        <v>32</v>
      </c>
      <c r="H268" t="s">
        <v>393</v>
      </c>
      <c r="I268">
        <v>3</v>
      </c>
      <c r="J268" t="s">
        <v>373</v>
      </c>
      <c r="K268">
        <v>2</v>
      </c>
    </row>
    <row r="269" spans="1:11" hidden="1" x14ac:dyDescent="0.25">
      <c r="A269" t="s">
        <v>155</v>
      </c>
      <c r="B269" t="s">
        <v>155</v>
      </c>
      <c r="C269">
        <v>1991</v>
      </c>
      <c r="D269" t="s">
        <v>138</v>
      </c>
      <c r="E269">
        <v>160</v>
      </c>
      <c r="F269" t="s">
        <v>138</v>
      </c>
      <c r="G269">
        <v>32</v>
      </c>
      <c r="H269" t="s">
        <v>393</v>
      </c>
      <c r="I269">
        <v>3</v>
      </c>
      <c r="J269" t="s">
        <v>373</v>
      </c>
      <c r="K269">
        <v>2</v>
      </c>
    </row>
    <row r="270" spans="1:11" hidden="1" x14ac:dyDescent="0.25">
      <c r="A270" t="s">
        <v>155</v>
      </c>
      <c r="B270" t="s">
        <v>155</v>
      </c>
      <c r="C270">
        <v>1992</v>
      </c>
      <c r="D270" t="s">
        <v>138</v>
      </c>
      <c r="E270">
        <v>160</v>
      </c>
      <c r="F270" t="s">
        <v>138</v>
      </c>
      <c r="G270">
        <v>32</v>
      </c>
      <c r="H270" t="s">
        <v>393</v>
      </c>
      <c r="I270">
        <v>2</v>
      </c>
      <c r="J270" t="s">
        <v>373</v>
      </c>
      <c r="K270">
        <v>2</v>
      </c>
    </row>
    <row r="271" spans="1:11" hidden="1" x14ac:dyDescent="0.25">
      <c r="A271" t="s">
        <v>155</v>
      </c>
      <c r="B271" t="s">
        <v>155</v>
      </c>
      <c r="C271">
        <v>1993</v>
      </c>
      <c r="D271" t="s">
        <v>138</v>
      </c>
      <c r="E271">
        <v>160</v>
      </c>
      <c r="F271" t="s">
        <v>138</v>
      </c>
      <c r="G271">
        <v>32</v>
      </c>
      <c r="H271" t="s">
        <v>393</v>
      </c>
      <c r="I271">
        <v>2</v>
      </c>
      <c r="J271" t="s">
        <v>373</v>
      </c>
      <c r="K271">
        <v>2</v>
      </c>
    </row>
    <row r="272" spans="1:11" hidden="1" x14ac:dyDescent="0.25">
      <c r="A272" t="s">
        <v>155</v>
      </c>
      <c r="B272" t="s">
        <v>155</v>
      </c>
      <c r="C272">
        <v>1994</v>
      </c>
      <c r="D272" t="s">
        <v>138</v>
      </c>
      <c r="E272">
        <v>160</v>
      </c>
      <c r="F272" t="s">
        <v>138</v>
      </c>
      <c r="G272">
        <v>32</v>
      </c>
      <c r="H272" t="s">
        <v>393</v>
      </c>
      <c r="I272">
        <v>2</v>
      </c>
      <c r="J272" t="s">
        <v>373</v>
      </c>
      <c r="K272">
        <v>2</v>
      </c>
    </row>
    <row r="273" spans="1:11" hidden="1" x14ac:dyDescent="0.25">
      <c r="A273" t="s">
        <v>155</v>
      </c>
      <c r="B273" t="s">
        <v>155</v>
      </c>
      <c r="C273">
        <v>1995</v>
      </c>
      <c r="D273" t="s">
        <v>138</v>
      </c>
      <c r="E273">
        <v>160</v>
      </c>
      <c r="F273" t="s">
        <v>138</v>
      </c>
      <c r="G273">
        <v>32</v>
      </c>
      <c r="H273" t="s">
        <v>393</v>
      </c>
      <c r="I273">
        <v>2</v>
      </c>
      <c r="J273" t="s">
        <v>373</v>
      </c>
      <c r="K273">
        <v>2</v>
      </c>
    </row>
    <row r="274" spans="1:11" hidden="1" x14ac:dyDescent="0.25">
      <c r="A274" t="s">
        <v>155</v>
      </c>
      <c r="B274" t="s">
        <v>155</v>
      </c>
      <c r="C274">
        <v>1996</v>
      </c>
      <c r="D274" t="s">
        <v>138</v>
      </c>
      <c r="E274">
        <v>160</v>
      </c>
      <c r="F274" t="s">
        <v>138</v>
      </c>
      <c r="G274">
        <v>32</v>
      </c>
      <c r="H274" t="s">
        <v>393</v>
      </c>
      <c r="I274">
        <v>3</v>
      </c>
      <c r="J274" t="s">
        <v>373</v>
      </c>
      <c r="K274">
        <v>2</v>
      </c>
    </row>
    <row r="275" spans="1:11" hidden="1" x14ac:dyDescent="0.25">
      <c r="A275" t="s">
        <v>155</v>
      </c>
      <c r="B275" t="s">
        <v>155</v>
      </c>
      <c r="C275">
        <v>1997</v>
      </c>
      <c r="D275" t="s">
        <v>138</v>
      </c>
      <c r="E275">
        <v>160</v>
      </c>
      <c r="F275" t="s">
        <v>138</v>
      </c>
      <c r="G275">
        <v>32</v>
      </c>
      <c r="H275" t="s">
        <v>393</v>
      </c>
      <c r="I275">
        <v>2</v>
      </c>
      <c r="J275" t="s">
        <v>373</v>
      </c>
      <c r="K275">
        <v>2</v>
      </c>
    </row>
    <row r="276" spans="1:11" hidden="1" x14ac:dyDescent="0.25">
      <c r="A276" t="s">
        <v>155</v>
      </c>
      <c r="B276" t="s">
        <v>155</v>
      </c>
      <c r="C276">
        <v>1998</v>
      </c>
      <c r="D276" t="s">
        <v>138</v>
      </c>
      <c r="E276">
        <v>160</v>
      </c>
      <c r="F276" t="s">
        <v>138</v>
      </c>
      <c r="G276">
        <v>32</v>
      </c>
      <c r="H276" t="s">
        <v>393</v>
      </c>
      <c r="I276">
        <v>3</v>
      </c>
      <c r="J276" t="s">
        <v>373</v>
      </c>
      <c r="K276">
        <v>2</v>
      </c>
    </row>
    <row r="277" spans="1:11" hidden="1" x14ac:dyDescent="0.25">
      <c r="A277" t="s">
        <v>155</v>
      </c>
      <c r="B277" t="s">
        <v>155</v>
      </c>
      <c r="C277">
        <v>1999</v>
      </c>
      <c r="D277" t="s">
        <v>138</v>
      </c>
      <c r="E277">
        <v>160</v>
      </c>
      <c r="F277" t="s">
        <v>138</v>
      </c>
      <c r="G277">
        <v>32</v>
      </c>
      <c r="H277" t="s">
        <v>393</v>
      </c>
      <c r="I277">
        <v>3</v>
      </c>
      <c r="J277" t="s">
        <v>373</v>
      </c>
      <c r="K277">
        <v>2</v>
      </c>
    </row>
    <row r="278" spans="1:11" hidden="1" x14ac:dyDescent="0.25">
      <c r="A278" t="s">
        <v>155</v>
      </c>
      <c r="B278" t="s">
        <v>155</v>
      </c>
      <c r="C278">
        <v>2000</v>
      </c>
      <c r="D278" t="s">
        <v>138</v>
      </c>
      <c r="E278">
        <v>160</v>
      </c>
      <c r="F278" t="s">
        <v>138</v>
      </c>
      <c r="G278">
        <v>32</v>
      </c>
      <c r="H278" t="s">
        <v>393</v>
      </c>
      <c r="I278">
        <v>2</v>
      </c>
      <c r="J278" t="s">
        <v>373</v>
      </c>
      <c r="K278">
        <v>2</v>
      </c>
    </row>
    <row r="279" spans="1:11" hidden="1" x14ac:dyDescent="0.25">
      <c r="A279" t="s">
        <v>155</v>
      </c>
      <c r="B279" t="s">
        <v>155</v>
      </c>
      <c r="C279">
        <v>2001</v>
      </c>
      <c r="D279" t="s">
        <v>138</v>
      </c>
      <c r="E279">
        <v>160</v>
      </c>
      <c r="F279" t="s">
        <v>138</v>
      </c>
      <c r="G279">
        <v>32</v>
      </c>
      <c r="H279" t="s">
        <v>393</v>
      </c>
      <c r="I279">
        <v>3</v>
      </c>
      <c r="J279" t="s">
        <v>373</v>
      </c>
      <c r="K279">
        <v>3</v>
      </c>
    </row>
    <row r="280" spans="1:11" hidden="1" x14ac:dyDescent="0.25">
      <c r="A280" t="s">
        <v>155</v>
      </c>
      <c r="B280" t="s">
        <v>155</v>
      </c>
      <c r="C280">
        <v>2002</v>
      </c>
      <c r="D280" t="s">
        <v>138</v>
      </c>
      <c r="E280">
        <v>160</v>
      </c>
      <c r="F280" t="s">
        <v>138</v>
      </c>
      <c r="G280">
        <v>32</v>
      </c>
      <c r="H280" t="s">
        <v>393</v>
      </c>
      <c r="I280">
        <v>3</v>
      </c>
      <c r="J280" t="s">
        <v>373</v>
      </c>
      <c r="K280">
        <v>2</v>
      </c>
    </row>
    <row r="281" spans="1:11" hidden="1" x14ac:dyDescent="0.25">
      <c r="A281" t="s">
        <v>155</v>
      </c>
      <c r="B281" t="s">
        <v>155</v>
      </c>
      <c r="C281">
        <v>2003</v>
      </c>
      <c r="D281" t="s">
        <v>138</v>
      </c>
      <c r="E281">
        <v>160</v>
      </c>
      <c r="F281" t="s">
        <v>138</v>
      </c>
      <c r="G281">
        <v>32</v>
      </c>
      <c r="H281" t="s">
        <v>393</v>
      </c>
      <c r="I281">
        <v>2</v>
      </c>
      <c r="J281" t="s">
        <v>373</v>
      </c>
      <c r="K281">
        <v>2</v>
      </c>
    </row>
    <row r="282" spans="1:11" hidden="1" x14ac:dyDescent="0.25">
      <c r="A282" t="s">
        <v>155</v>
      </c>
      <c r="B282" t="s">
        <v>155</v>
      </c>
      <c r="C282">
        <v>2004</v>
      </c>
      <c r="D282" t="s">
        <v>138</v>
      </c>
      <c r="E282">
        <v>160</v>
      </c>
      <c r="F282" t="s">
        <v>138</v>
      </c>
      <c r="G282">
        <v>32</v>
      </c>
      <c r="H282" t="s">
        <v>393</v>
      </c>
      <c r="I282">
        <v>2</v>
      </c>
      <c r="J282" t="s">
        <v>373</v>
      </c>
      <c r="K282">
        <v>3</v>
      </c>
    </row>
    <row r="283" spans="1:11" hidden="1" x14ac:dyDescent="0.25">
      <c r="A283" t="s">
        <v>155</v>
      </c>
      <c r="B283" t="s">
        <v>155</v>
      </c>
      <c r="C283">
        <v>2005</v>
      </c>
      <c r="D283" t="s">
        <v>138</v>
      </c>
      <c r="E283">
        <v>160</v>
      </c>
      <c r="F283" t="s">
        <v>138</v>
      </c>
      <c r="G283">
        <v>32</v>
      </c>
      <c r="H283" t="s">
        <v>393</v>
      </c>
      <c r="I283">
        <v>2</v>
      </c>
      <c r="J283" t="s">
        <v>373</v>
      </c>
      <c r="K283">
        <v>2</v>
      </c>
    </row>
    <row r="284" spans="1:11" hidden="1" x14ac:dyDescent="0.25">
      <c r="A284" t="s">
        <v>155</v>
      </c>
      <c r="B284" t="s">
        <v>155</v>
      </c>
      <c r="C284">
        <v>2006</v>
      </c>
      <c r="D284" t="s">
        <v>138</v>
      </c>
      <c r="E284">
        <v>160</v>
      </c>
      <c r="F284" t="s">
        <v>138</v>
      </c>
      <c r="G284">
        <v>32</v>
      </c>
      <c r="H284" t="s">
        <v>393</v>
      </c>
      <c r="I284">
        <v>1</v>
      </c>
      <c r="J284" t="s">
        <v>373</v>
      </c>
      <c r="K284">
        <v>3</v>
      </c>
    </row>
    <row r="285" spans="1:11" hidden="1" x14ac:dyDescent="0.25">
      <c r="A285" t="s">
        <v>155</v>
      </c>
      <c r="B285" t="s">
        <v>155</v>
      </c>
      <c r="C285">
        <v>2007</v>
      </c>
      <c r="D285" t="s">
        <v>138</v>
      </c>
      <c r="E285">
        <v>160</v>
      </c>
      <c r="F285" t="s">
        <v>138</v>
      </c>
      <c r="G285">
        <v>32</v>
      </c>
      <c r="H285" t="s">
        <v>393</v>
      </c>
      <c r="I285">
        <v>2</v>
      </c>
      <c r="J285" t="s">
        <v>373</v>
      </c>
      <c r="K285">
        <v>2</v>
      </c>
    </row>
    <row r="286" spans="1:11" hidden="1" x14ac:dyDescent="0.25">
      <c r="A286" t="s">
        <v>155</v>
      </c>
      <c r="B286" t="s">
        <v>155</v>
      </c>
      <c r="C286">
        <v>2008</v>
      </c>
      <c r="D286" t="s">
        <v>138</v>
      </c>
      <c r="E286">
        <v>160</v>
      </c>
      <c r="F286" t="s">
        <v>138</v>
      </c>
      <c r="G286">
        <v>32</v>
      </c>
      <c r="H286" t="s">
        <v>393</v>
      </c>
      <c r="I286">
        <v>2</v>
      </c>
      <c r="J286" t="s">
        <v>373</v>
      </c>
      <c r="K286">
        <v>2</v>
      </c>
    </row>
    <row r="287" spans="1:11" hidden="1" x14ac:dyDescent="0.25">
      <c r="A287" t="s">
        <v>155</v>
      </c>
      <c r="B287" t="s">
        <v>155</v>
      </c>
      <c r="C287">
        <v>2009</v>
      </c>
      <c r="D287" t="s">
        <v>138</v>
      </c>
      <c r="E287">
        <v>160</v>
      </c>
      <c r="F287" t="s">
        <v>138</v>
      </c>
      <c r="G287">
        <v>32</v>
      </c>
      <c r="H287" t="s">
        <v>393</v>
      </c>
      <c r="I287">
        <v>2</v>
      </c>
      <c r="J287" t="s">
        <v>373</v>
      </c>
      <c r="K287">
        <v>3</v>
      </c>
    </row>
    <row r="288" spans="1:11" hidden="1" x14ac:dyDescent="0.25">
      <c r="A288" t="s">
        <v>155</v>
      </c>
      <c r="B288" t="s">
        <v>155</v>
      </c>
      <c r="C288">
        <v>2010</v>
      </c>
      <c r="D288" t="s">
        <v>138</v>
      </c>
      <c r="E288">
        <v>160</v>
      </c>
      <c r="F288" t="s">
        <v>138</v>
      </c>
      <c r="G288">
        <v>32</v>
      </c>
      <c r="H288" t="s">
        <v>393</v>
      </c>
      <c r="I288">
        <v>2</v>
      </c>
      <c r="J288" t="s">
        <v>373</v>
      </c>
      <c r="K288">
        <v>2</v>
      </c>
    </row>
    <row r="289" spans="1:12" hidden="1" x14ac:dyDescent="0.25">
      <c r="A289" t="s">
        <v>155</v>
      </c>
      <c r="B289" t="s">
        <v>155</v>
      </c>
      <c r="C289">
        <v>2011</v>
      </c>
      <c r="D289" t="s">
        <v>138</v>
      </c>
      <c r="E289">
        <v>160</v>
      </c>
      <c r="F289" t="s">
        <v>138</v>
      </c>
      <c r="G289">
        <v>32</v>
      </c>
      <c r="H289" t="s">
        <v>393</v>
      </c>
      <c r="I289">
        <v>2</v>
      </c>
      <c r="J289" t="s">
        <v>373</v>
      </c>
      <c r="K289">
        <v>3</v>
      </c>
    </row>
    <row r="290" spans="1:12" hidden="1" x14ac:dyDescent="0.25">
      <c r="A290" t="s">
        <v>155</v>
      </c>
      <c r="B290" t="s">
        <v>155</v>
      </c>
      <c r="C290">
        <v>2012</v>
      </c>
      <c r="D290" t="s">
        <v>138</v>
      </c>
      <c r="E290">
        <v>160</v>
      </c>
      <c r="F290" t="s">
        <v>138</v>
      </c>
      <c r="G290">
        <v>32</v>
      </c>
      <c r="H290" t="s">
        <v>393</v>
      </c>
      <c r="I290">
        <v>1</v>
      </c>
      <c r="J290" t="s">
        <v>373</v>
      </c>
      <c r="K290">
        <v>2</v>
      </c>
    </row>
    <row r="291" spans="1:12" hidden="1" x14ac:dyDescent="0.25">
      <c r="A291" t="s">
        <v>155</v>
      </c>
      <c r="B291" t="s">
        <v>155</v>
      </c>
      <c r="C291">
        <v>2013</v>
      </c>
      <c r="D291" t="s">
        <v>138</v>
      </c>
      <c r="E291">
        <v>160</v>
      </c>
      <c r="F291" t="s">
        <v>138</v>
      </c>
      <c r="G291">
        <v>32</v>
      </c>
      <c r="H291" t="s">
        <v>393</v>
      </c>
      <c r="I291" t="s">
        <v>373</v>
      </c>
      <c r="J291">
        <v>2</v>
      </c>
      <c r="K291">
        <v>2</v>
      </c>
    </row>
    <row r="292" spans="1:12" hidden="1" x14ac:dyDescent="0.25">
      <c r="A292" t="s">
        <v>155</v>
      </c>
      <c r="B292" t="s">
        <v>155</v>
      </c>
      <c r="C292">
        <v>2014</v>
      </c>
      <c r="D292" t="s">
        <v>138</v>
      </c>
      <c r="E292">
        <v>160</v>
      </c>
      <c r="F292" t="s">
        <v>138</v>
      </c>
      <c r="G292">
        <v>32</v>
      </c>
      <c r="H292" t="s">
        <v>393</v>
      </c>
      <c r="I292">
        <v>3</v>
      </c>
      <c r="J292">
        <v>2</v>
      </c>
      <c r="K292">
        <v>3</v>
      </c>
    </row>
    <row r="293" spans="1:12" hidden="1" x14ac:dyDescent="0.25">
      <c r="A293" t="s">
        <v>155</v>
      </c>
      <c r="B293" t="s">
        <v>155</v>
      </c>
      <c r="C293">
        <v>2015</v>
      </c>
      <c r="D293" t="s">
        <v>138</v>
      </c>
      <c r="E293">
        <v>160</v>
      </c>
      <c r="F293" t="s">
        <v>138</v>
      </c>
      <c r="G293">
        <v>32</v>
      </c>
      <c r="H293" t="s">
        <v>393</v>
      </c>
      <c r="I293">
        <v>2</v>
      </c>
      <c r="J293">
        <v>2</v>
      </c>
      <c r="K293">
        <v>2</v>
      </c>
    </row>
    <row r="294" spans="1:12" hidden="1" x14ac:dyDescent="0.25">
      <c r="A294" t="s">
        <v>155</v>
      </c>
      <c r="B294" t="s">
        <v>155</v>
      </c>
      <c r="C294">
        <v>2016</v>
      </c>
      <c r="D294" t="s">
        <v>138</v>
      </c>
      <c r="E294">
        <v>160</v>
      </c>
      <c r="F294" t="s">
        <v>138</v>
      </c>
      <c r="G294">
        <v>32</v>
      </c>
      <c r="H294" t="s">
        <v>393</v>
      </c>
      <c r="I294">
        <v>2</v>
      </c>
      <c r="J294">
        <v>2</v>
      </c>
      <c r="K294">
        <v>2</v>
      </c>
    </row>
    <row r="295" spans="1:12" x14ac:dyDescent="0.25">
      <c r="A295" t="s">
        <v>155</v>
      </c>
      <c r="B295" t="s">
        <v>155</v>
      </c>
      <c r="C295">
        <v>2017</v>
      </c>
      <c r="D295" t="s">
        <v>138</v>
      </c>
      <c r="E295">
        <v>160</v>
      </c>
      <c r="F295" t="s">
        <v>138</v>
      </c>
      <c r="G295">
        <v>32</v>
      </c>
      <c r="H295" t="s">
        <v>393</v>
      </c>
      <c r="I295" s="109">
        <v>2</v>
      </c>
      <c r="J295" s="109">
        <v>2</v>
      </c>
      <c r="K295" s="109">
        <v>2</v>
      </c>
      <c r="L295" s="108">
        <f>AVERAGE(I295:K295)</f>
        <v>2</v>
      </c>
    </row>
    <row r="296" spans="1:12" hidden="1" x14ac:dyDescent="0.25">
      <c r="A296" t="s">
        <v>156</v>
      </c>
      <c r="B296" t="s">
        <v>156</v>
      </c>
      <c r="C296">
        <v>1976</v>
      </c>
      <c r="D296" t="s">
        <v>55</v>
      </c>
      <c r="E296">
        <v>371</v>
      </c>
      <c r="F296" t="s">
        <v>55</v>
      </c>
      <c r="G296">
        <v>51</v>
      </c>
      <c r="H296" t="s">
        <v>375</v>
      </c>
      <c r="I296" t="s">
        <v>373</v>
      </c>
      <c r="J296" t="s">
        <v>373</v>
      </c>
      <c r="K296" t="s">
        <v>373</v>
      </c>
    </row>
    <row r="297" spans="1:12" hidden="1" x14ac:dyDescent="0.25">
      <c r="A297" t="s">
        <v>156</v>
      </c>
      <c r="B297" t="s">
        <v>156</v>
      </c>
      <c r="C297">
        <v>1977</v>
      </c>
      <c r="D297" t="s">
        <v>55</v>
      </c>
      <c r="E297">
        <v>371</v>
      </c>
      <c r="F297" t="s">
        <v>55</v>
      </c>
      <c r="G297">
        <v>51</v>
      </c>
      <c r="H297" t="s">
        <v>375</v>
      </c>
      <c r="I297" t="s">
        <v>373</v>
      </c>
      <c r="J297" t="s">
        <v>373</v>
      </c>
      <c r="K297" t="s">
        <v>373</v>
      </c>
    </row>
    <row r="298" spans="1:12" hidden="1" x14ac:dyDescent="0.25">
      <c r="A298" t="s">
        <v>156</v>
      </c>
      <c r="B298" t="s">
        <v>156</v>
      </c>
      <c r="C298">
        <v>1978</v>
      </c>
      <c r="D298" t="s">
        <v>55</v>
      </c>
      <c r="E298">
        <v>371</v>
      </c>
      <c r="F298" t="s">
        <v>55</v>
      </c>
      <c r="G298">
        <v>51</v>
      </c>
      <c r="H298" t="s">
        <v>375</v>
      </c>
      <c r="I298" t="s">
        <v>373</v>
      </c>
      <c r="J298" t="s">
        <v>373</v>
      </c>
      <c r="K298" t="s">
        <v>373</v>
      </c>
    </row>
    <row r="299" spans="1:12" hidden="1" x14ac:dyDescent="0.25">
      <c r="A299" t="s">
        <v>156</v>
      </c>
      <c r="B299" t="s">
        <v>156</v>
      </c>
      <c r="C299">
        <v>1979</v>
      </c>
      <c r="D299" t="s">
        <v>55</v>
      </c>
      <c r="E299">
        <v>371</v>
      </c>
      <c r="F299" t="s">
        <v>55</v>
      </c>
      <c r="G299">
        <v>51</v>
      </c>
      <c r="H299" t="s">
        <v>375</v>
      </c>
      <c r="I299" t="s">
        <v>373</v>
      </c>
      <c r="J299" t="s">
        <v>373</v>
      </c>
      <c r="K299" t="s">
        <v>373</v>
      </c>
    </row>
    <row r="300" spans="1:12" hidden="1" x14ac:dyDescent="0.25">
      <c r="A300" t="s">
        <v>156</v>
      </c>
      <c r="B300" t="s">
        <v>156</v>
      </c>
      <c r="C300">
        <v>1980</v>
      </c>
      <c r="D300" t="s">
        <v>55</v>
      </c>
      <c r="E300">
        <v>371</v>
      </c>
      <c r="F300" t="s">
        <v>55</v>
      </c>
      <c r="G300">
        <v>51</v>
      </c>
      <c r="H300" t="s">
        <v>375</v>
      </c>
      <c r="I300" t="s">
        <v>373</v>
      </c>
      <c r="J300" t="s">
        <v>373</v>
      </c>
      <c r="K300" t="s">
        <v>373</v>
      </c>
    </row>
    <row r="301" spans="1:12" hidden="1" x14ac:dyDescent="0.25">
      <c r="A301" t="s">
        <v>156</v>
      </c>
      <c r="B301" t="s">
        <v>156</v>
      </c>
      <c r="C301">
        <v>1981</v>
      </c>
      <c r="D301" t="s">
        <v>55</v>
      </c>
      <c r="E301">
        <v>371</v>
      </c>
      <c r="F301" t="s">
        <v>55</v>
      </c>
      <c r="G301">
        <v>51</v>
      </c>
      <c r="H301" t="s">
        <v>375</v>
      </c>
      <c r="I301" t="s">
        <v>373</v>
      </c>
      <c r="J301" t="s">
        <v>373</v>
      </c>
      <c r="K301" t="s">
        <v>373</v>
      </c>
    </row>
    <row r="302" spans="1:12" hidden="1" x14ac:dyDescent="0.25">
      <c r="A302" t="s">
        <v>156</v>
      </c>
      <c r="B302" t="s">
        <v>156</v>
      </c>
      <c r="C302">
        <v>1982</v>
      </c>
      <c r="D302" t="s">
        <v>55</v>
      </c>
      <c r="E302">
        <v>371</v>
      </c>
      <c r="F302" t="s">
        <v>55</v>
      </c>
      <c r="G302">
        <v>51</v>
      </c>
      <c r="H302" t="s">
        <v>375</v>
      </c>
      <c r="I302" t="s">
        <v>373</v>
      </c>
      <c r="J302" t="s">
        <v>373</v>
      </c>
      <c r="K302" t="s">
        <v>373</v>
      </c>
    </row>
    <row r="303" spans="1:12" hidden="1" x14ac:dyDescent="0.25">
      <c r="A303" t="s">
        <v>156</v>
      </c>
      <c r="B303" t="s">
        <v>156</v>
      </c>
      <c r="C303">
        <v>1983</v>
      </c>
      <c r="D303" t="s">
        <v>55</v>
      </c>
      <c r="E303">
        <v>371</v>
      </c>
      <c r="F303" t="s">
        <v>55</v>
      </c>
      <c r="G303">
        <v>51</v>
      </c>
      <c r="H303" t="s">
        <v>375</v>
      </c>
      <c r="I303" t="s">
        <v>373</v>
      </c>
      <c r="J303" t="s">
        <v>373</v>
      </c>
      <c r="K303" t="s">
        <v>373</v>
      </c>
    </row>
    <row r="304" spans="1:12" hidden="1" x14ac:dyDescent="0.25">
      <c r="A304" t="s">
        <v>156</v>
      </c>
      <c r="B304" t="s">
        <v>156</v>
      </c>
      <c r="C304">
        <v>1984</v>
      </c>
      <c r="D304" t="s">
        <v>55</v>
      </c>
      <c r="E304">
        <v>371</v>
      </c>
      <c r="F304" t="s">
        <v>55</v>
      </c>
      <c r="G304">
        <v>51</v>
      </c>
      <c r="H304" t="s">
        <v>375</v>
      </c>
      <c r="I304" t="s">
        <v>373</v>
      </c>
      <c r="J304" t="s">
        <v>373</v>
      </c>
      <c r="K304" t="s">
        <v>373</v>
      </c>
    </row>
    <row r="305" spans="1:11" hidden="1" x14ac:dyDescent="0.25">
      <c r="A305" t="s">
        <v>156</v>
      </c>
      <c r="B305" t="s">
        <v>156</v>
      </c>
      <c r="C305">
        <v>1985</v>
      </c>
      <c r="D305" t="s">
        <v>55</v>
      </c>
      <c r="E305">
        <v>371</v>
      </c>
      <c r="F305" t="s">
        <v>55</v>
      </c>
      <c r="G305">
        <v>51</v>
      </c>
      <c r="H305" t="s">
        <v>375</v>
      </c>
      <c r="I305" t="s">
        <v>373</v>
      </c>
      <c r="J305" t="s">
        <v>373</v>
      </c>
      <c r="K305" t="s">
        <v>373</v>
      </c>
    </row>
    <row r="306" spans="1:11" hidden="1" x14ac:dyDescent="0.25">
      <c r="A306" t="s">
        <v>156</v>
      </c>
      <c r="B306" t="s">
        <v>156</v>
      </c>
      <c r="C306">
        <v>1986</v>
      </c>
      <c r="D306" t="s">
        <v>55</v>
      </c>
      <c r="E306">
        <v>371</v>
      </c>
      <c r="F306" t="s">
        <v>55</v>
      </c>
      <c r="G306">
        <v>51</v>
      </c>
      <c r="H306" t="s">
        <v>375</v>
      </c>
      <c r="I306" t="s">
        <v>373</v>
      </c>
      <c r="J306" t="s">
        <v>373</v>
      </c>
      <c r="K306" t="s">
        <v>373</v>
      </c>
    </row>
    <row r="307" spans="1:11" hidden="1" x14ac:dyDescent="0.25">
      <c r="A307" t="s">
        <v>156</v>
      </c>
      <c r="B307" t="s">
        <v>156</v>
      </c>
      <c r="C307">
        <v>1987</v>
      </c>
      <c r="D307" t="s">
        <v>55</v>
      </c>
      <c r="E307">
        <v>371</v>
      </c>
      <c r="F307" t="s">
        <v>55</v>
      </c>
      <c r="G307">
        <v>51</v>
      </c>
      <c r="H307" t="s">
        <v>375</v>
      </c>
      <c r="I307" t="s">
        <v>373</v>
      </c>
      <c r="J307" t="s">
        <v>373</v>
      </c>
      <c r="K307" t="s">
        <v>373</v>
      </c>
    </row>
    <row r="308" spans="1:11" hidden="1" x14ac:dyDescent="0.25">
      <c r="A308" t="s">
        <v>156</v>
      </c>
      <c r="B308" t="s">
        <v>156</v>
      </c>
      <c r="C308">
        <v>1988</v>
      </c>
      <c r="D308" t="s">
        <v>55</v>
      </c>
      <c r="E308">
        <v>371</v>
      </c>
      <c r="F308" t="s">
        <v>55</v>
      </c>
      <c r="G308">
        <v>51</v>
      </c>
      <c r="H308" t="s">
        <v>375</v>
      </c>
      <c r="I308" t="s">
        <v>373</v>
      </c>
      <c r="J308" t="s">
        <v>373</v>
      </c>
      <c r="K308" t="s">
        <v>373</v>
      </c>
    </row>
    <row r="309" spans="1:11" hidden="1" x14ac:dyDescent="0.25">
      <c r="A309" t="s">
        <v>156</v>
      </c>
      <c r="B309" t="s">
        <v>156</v>
      </c>
      <c r="C309">
        <v>1989</v>
      </c>
      <c r="D309" t="s">
        <v>55</v>
      </c>
      <c r="E309">
        <v>371</v>
      </c>
      <c r="F309" t="s">
        <v>55</v>
      </c>
      <c r="G309">
        <v>51</v>
      </c>
      <c r="H309" t="s">
        <v>375</v>
      </c>
      <c r="I309" t="s">
        <v>373</v>
      </c>
      <c r="J309" t="s">
        <v>373</v>
      </c>
      <c r="K309" t="s">
        <v>373</v>
      </c>
    </row>
    <row r="310" spans="1:11" hidden="1" x14ac:dyDescent="0.25">
      <c r="A310" t="s">
        <v>156</v>
      </c>
      <c r="B310" t="s">
        <v>156</v>
      </c>
      <c r="C310">
        <v>1990</v>
      </c>
      <c r="D310" t="s">
        <v>55</v>
      </c>
      <c r="E310">
        <v>371</v>
      </c>
      <c r="F310" t="s">
        <v>55</v>
      </c>
      <c r="G310">
        <v>51</v>
      </c>
      <c r="H310" t="s">
        <v>375</v>
      </c>
      <c r="I310" t="s">
        <v>373</v>
      </c>
      <c r="J310" t="s">
        <v>373</v>
      </c>
      <c r="K310" t="s">
        <v>373</v>
      </c>
    </row>
    <row r="311" spans="1:11" hidden="1" x14ac:dyDescent="0.25">
      <c r="A311" t="s">
        <v>156</v>
      </c>
      <c r="B311" t="s">
        <v>156</v>
      </c>
      <c r="C311">
        <v>1991</v>
      </c>
      <c r="D311" t="s">
        <v>55</v>
      </c>
      <c r="E311">
        <v>371</v>
      </c>
      <c r="F311" t="s">
        <v>55</v>
      </c>
      <c r="G311">
        <v>51</v>
      </c>
      <c r="H311" t="s">
        <v>375</v>
      </c>
      <c r="I311" t="s">
        <v>373</v>
      </c>
      <c r="J311" t="s">
        <v>373</v>
      </c>
      <c r="K311" t="s">
        <v>373</v>
      </c>
    </row>
    <row r="312" spans="1:11" hidden="1" x14ac:dyDescent="0.25">
      <c r="A312" t="s">
        <v>156</v>
      </c>
      <c r="B312" t="s">
        <v>156</v>
      </c>
      <c r="C312">
        <v>1992</v>
      </c>
      <c r="D312" t="s">
        <v>55</v>
      </c>
      <c r="E312">
        <v>371</v>
      </c>
      <c r="F312" t="s">
        <v>55</v>
      </c>
      <c r="G312">
        <v>51</v>
      </c>
      <c r="H312" t="s">
        <v>375</v>
      </c>
      <c r="I312" t="s">
        <v>373</v>
      </c>
      <c r="J312" t="s">
        <v>373</v>
      </c>
      <c r="K312">
        <v>2</v>
      </c>
    </row>
    <row r="313" spans="1:11" hidden="1" x14ac:dyDescent="0.25">
      <c r="A313" t="s">
        <v>156</v>
      </c>
      <c r="B313" t="s">
        <v>156</v>
      </c>
      <c r="C313">
        <v>1993</v>
      </c>
      <c r="D313" t="s">
        <v>55</v>
      </c>
      <c r="E313">
        <v>371</v>
      </c>
      <c r="F313" t="s">
        <v>55</v>
      </c>
      <c r="G313">
        <v>51</v>
      </c>
      <c r="H313" t="s">
        <v>375</v>
      </c>
      <c r="I313">
        <v>1</v>
      </c>
      <c r="J313" t="s">
        <v>373</v>
      </c>
      <c r="K313">
        <v>3</v>
      </c>
    </row>
    <row r="314" spans="1:11" hidden="1" x14ac:dyDescent="0.25">
      <c r="A314" t="s">
        <v>156</v>
      </c>
      <c r="B314" t="s">
        <v>156</v>
      </c>
      <c r="C314">
        <v>1994</v>
      </c>
      <c r="D314" t="s">
        <v>55</v>
      </c>
      <c r="E314">
        <v>371</v>
      </c>
      <c r="F314" t="s">
        <v>55</v>
      </c>
      <c r="G314">
        <v>51</v>
      </c>
      <c r="H314" t="s">
        <v>375</v>
      </c>
      <c r="I314">
        <v>2</v>
      </c>
      <c r="J314" t="s">
        <v>373</v>
      </c>
      <c r="K314">
        <v>2</v>
      </c>
    </row>
    <row r="315" spans="1:11" hidden="1" x14ac:dyDescent="0.25">
      <c r="A315" t="s">
        <v>156</v>
      </c>
      <c r="B315" t="s">
        <v>156</v>
      </c>
      <c r="C315">
        <v>1995</v>
      </c>
      <c r="D315" t="s">
        <v>55</v>
      </c>
      <c r="E315">
        <v>371</v>
      </c>
      <c r="F315" t="s">
        <v>55</v>
      </c>
      <c r="G315">
        <v>51</v>
      </c>
      <c r="H315" t="s">
        <v>375</v>
      </c>
      <c r="I315">
        <v>2</v>
      </c>
      <c r="J315" t="s">
        <v>373</v>
      </c>
      <c r="K315">
        <v>2</v>
      </c>
    </row>
    <row r="316" spans="1:11" hidden="1" x14ac:dyDescent="0.25">
      <c r="A316" t="s">
        <v>156</v>
      </c>
      <c r="B316" t="s">
        <v>156</v>
      </c>
      <c r="C316">
        <v>1996</v>
      </c>
      <c r="D316" t="s">
        <v>55</v>
      </c>
      <c r="E316">
        <v>371</v>
      </c>
      <c r="F316" t="s">
        <v>55</v>
      </c>
      <c r="G316">
        <v>51</v>
      </c>
      <c r="H316" t="s">
        <v>375</v>
      </c>
      <c r="I316">
        <v>2</v>
      </c>
      <c r="J316" t="s">
        <v>373</v>
      </c>
      <c r="K316">
        <v>2</v>
      </c>
    </row>
    <row r="317" spans="1:11" hidden="1" x14ac:dyDescent="0.25">
      <c r="A317" t="s">
        <v>156</v>
      </c>
      <c r="B317" t="s">
        <v>156</v>
      </c>
      <c r="C317">
        <v>1997</v>
      </c>
      <c r="D317" t="s">
        <v>55</v>
      </c>
      <c r="E317">
        <v>371</v>
      </c>
      <c r="F317" t="s">
        <v>55</v>
      </c>
      <c r="G317">
        <v>51</v>
      </c>
      <c r="H317" t="s">
        <v>375</v>
      </c>
      <c r="I317">
        <v>2</v>
      </c>
      <c r="J317" t="s">
        <v>373</v>
      </c>
      <c r="K317">
        <v>3</v>
      </c>
    </row>
    <row r="318" spans="1:11" hidden="1" x14ac:dyDescent="0.25">
      <c r="A318" t="s">
        <v>156</v>
      </c>
      <c r="B318" t="s">
        <v>156</v>
      </c>
      <c r="C318">
        <v>1998</v>
      </c>
      <c r="D318" t="s">
        <v>55</v>
      </c>
      <c r="E318">
        <v>371</v>
      </c>
      <c r="F318" t="s">
        <v>55</v>
      </c>
      <c r="G318">
        <v>51</v>
      </c>
      <c r="H318" t="s">
        <v>375</v>
      </c>
      <c r="I318">
        <v>2</v>
      </c>
      <c r="J318" t="s">
        <v>373</v>
      </c>
      <c r="K318">
        <v>3</v>
      </c>
    </row>
    <row r="319" spans="1:11" hidden="1" x14ac:dyDescent="0.25">
      <c r="A319" t="s">
        <v>156</v>
      </c>
      <c r="B319" t="s">
        <v>156</v>
      </c>
      <c r="C319">
        <v>1999</v>
      </c>
      <c r="D319" t="s">
        <v>55</v>
      </c>
      <c r="E319">
        <v>371</v>
      </c>
      <c r="F319" t="s">
        <v>55</v>
      </c>
      <c r="G319">
        <v>51</v>
      </c>
      <c r="H319" t="s">
        <v>375</v>
      </c>
      <c r="I319">
        <v>2</v>
      </c>
      <c r="J319" t="s">
        <v>373</v>
      </c>
      <c r="K319">
        <v>3</v>
      </c>
    </row>
    <row r="320" spans="1:11" hidden="1" x14ac:dyDescent="0.25">
      <c r="A320" t="s">
        <v>156</v>
      </c>
      <c r="B320" t="s">
        <v>156</v>
      </c>
      <c r="C320">
        <v>2000</v>
      </c>
      <c r="D320" t="s">
        <v>55</v>
      </c>
      <c r="E320">
        <v>371</v>
      </c>
      <c r="F320" t="s">
        <v>55</v>
      </c>
      <c r="G320">
        <v>51</v>
      </c>
      <c r="H320" t="s">
        <v>375</v>
      </c>
      <c r="I320">
        <v>2</v>
      </c>
      <c r="J320" t="s">
        <v>373</v>
      </c>
      <c r="K320">
        <v>2</v>
      </c>
    </row>
    <row r="321" spans="1:11" hidden="1" x14ac:dyDescent="0.25">
      <c r="A321" t="s">
        <v>156</v>
      </c>
      <c r="B321" t="s">
        <v>156</v>
      </c>
      <c r="C321">
        <v>2001</v>
      </c>
      <c r="D321" t="s">
        <v>55</v>
      </c>
      <c r="E321">
        <v>371</v>
      </c>
      <c r="F321" t="s">
        <v>55</v>
      </c>
      <c r="G321">
        <v>51</v>
      </c>
      <c r="H321" t="s">
        <v>375</v>
      </c>
      <c r="I321">
        <v>2</v>
      </c>
      <c r="J321" t="s">
        <v>373</v>
      </c>
      <c r="K321">
        <v>2</v>
      </c>
    </row>
    <row r="322" spans="1:11" hidden="1" x14ac:dyDescent="0.25">
      <c r="A322" t="s">
        <v>156</v>
      </c>
      <c r="B322" t="s">
        <v>156</v>
      </c>
      <c r="C322">
        <v>2002</v>
      </c>
      <c r="D322" t="s">
        <v>55</v>
      </c>
      <c r="E322">
        <v>371</v>
      </c>
      <c r="F322" t="s">
        <v>55</v>
      </c>
      <c r="G322">
        <v>51</v>
      </c>
      <c r="H322" t="s">
        <v>375</v>
      </c>
      <c r="I322">
        <v>3</v>
      </c>
      <c r="J322" t="s">
        <v>373</v>
      </c>
      <c r="K322">
        <v>3</v>
      </c>
    </row>
    <row r="323" spans="1:11" hidden="1" x14ac:dyDescent="0.25">
      <c r="A323" t="s">
        <v>156</v>
      </c>
      <c r="B323" t="s">
        <v>156</v>
      </c>
      <c r="C323">
        <v>2003</v>
      </c>
      <c r="D323" t="s">
        <v>55</v>
      </c>
      <c r="E323">
        <v>371</v>
      </c>
      <c r="F323" t="s">
        <v>55</v>
      </c>
      <c r="G323">
        <v>51</v>
      </c>
      <c r="H323" t="s">
        <v>375</v>
      </c>
      <c r="I323">
        <v>2</v>
      </c>
      <c r="J323" t="s">
        <v>373</v>
      </c>
      <c r="K323">
        <v>2</v>
      </c>
    </row>
    <row r="324" spans="1:11" hidden="1" x14ac:dyDescent="0.25">
      <c r="A324" t="s">
        <v>156</v>
      </c>
      <c r="B324" t="s">
        <v>156</v>
      </c>
      <c r="C324">
        <v>2004</v>
      </c>
      <c r="D324" t="s">
        <v>55</v>
      </c>
      <c r="E324">
        <v>371</v>
      </c>
      <c r="F324" t="s">
        <v>55</v>
      </c>
      <c r="G324">
        <v>51</v>
      </c>
      <c r="H324" t="s">
        <v>375</v>
      </c>
      <c r="I324">
        <v>3</v>
      </c>
      <c r="J324" t="s">
        <v>373</v>
      </c>
      <c r="K324">
        <v>2</v>
      </c>
    </row>
    <row r="325" spans="1:11" hidden="1" x14ac:dyDescent="0.25">
      <c r="A325" t="s">
        <v>156</v>
      </c>
      <c r="B325" t="s">
        <v>156</v>
      </c>
      <c r="C325">
        <v>2005</v>
      </c>
      <c r="D325" t="s">
        <v>55</v>
      </c>
      <c r="E325">
        <v>371</v>
      </c>
      <c r="F325" t="s">
        <v>55</v>
      </c>
      <c r="G325">
        <v>51</v>
      </c>
      <c r="H325" t="s">
        <v>375</v>
      </c>
      <c r="I325">
        <v>2</v>
      </c>
      <c r="J325" t="s">
        <v>373</v>
      </c>
      <c r="K325">
        <v>2</v>
      </c>
    </row>
    <row r="326" spans="1:11" hidden="1" x14ac:dyDescent="0.25">
      <c r="A326" t="s">
        <v>156</v>
      </c>
      <c r="B326" t="s">
        <v>156</v>
      </c>
      <c r="C326">
        <v>2006</v>
      </c>
      <c r="D326" t="s">
        <v>55</v>
      </c>
      <c r="E326">
        <v>371</v>
      </c>
      <c r="F326" t="s">
        <v>55</v>
      </c>
      <c r="G326">
        <v>51</v>
      </c>
      <c r="H326" t="s">
        <v>375</v>
      </c>
      <c r="I326">
        <v>2</v>
      </c>
      <c r="J326" t="s">
        <v>373</v>
      </c>
      <c r="K326">
        <v>2</v>
      </c>
    </row>
    <row r="327" spans="1:11" hidden="1" x14ac:dyDescent="0.25">
      <c r="A327" t="s">
        <v>156</v>
      </c>
      <c r="B327" t="s">
        <v>156</v>
      </c>
      <c r="C327">
        <v>2007</v>
      </c>
      <c r="D327" t="s">
        <v>55</v>
      </c>
      <c r="E327">
        <v>371</v>
      </c>
      <c r="F327" t="s">
        <v>55</v>
      </c>
      <c r="G327">
        <v>51</v>
      </c>
      <c r="H327" t="s">
        <v>375</v>
      </c>
      <c r="I327">
        <v>2</v>
      </c>
      <c r="J327" t="s">
        <v>373</v>
      </c>
      <c r="K327">
        <v>3</v>
      </c>
    </row>
    <row r="328" spans="1:11" hidden="1" x14ac:dyDescent="0.25">
      <c r="A328" t="s">
        <v>156</v>
      </c>
      <c r="B328" t="s">
        <v>156</v>
      </c>
      <c r="C328">
        <v>2008</v>
      </c>
      <c r="D328" t="s">
        <v>55</v>
      </c>
      <c r="E328">
        <v>371</v>
      </c>
      <c r="F328" t="s">
        <v>55</v>
      </c>
      <c r="G328">
        <v>51</v>
      </c>
      <c r="H328" t="s">
        <v>375</v>
      </c>
      <c r="I328">
        <v>3</v>
      </c>
      <c r="J328" t="s">
        <v>373</v>
      </c>
      <c r="K328">
        <v>3</v>
      </c>
    </row>
    <row r="329" spans="1:11" hidden="1" x14ac:dyDescent="0.25">
      <c r="A329" t="s">
        <v>156</v>
      </c>
      <c r="B329" t="s">
        <v>156</v>
      </c>
      <c r="C329">
        <v>2009</v>
      </c>
      <c r="D329" t="s">
        <v>55</v>
      </c>
      <c r="E329">
        <v>371</v>
      </c>
      <c r="F329" t="s">
        <v>55</v>
      </c>
      <c r="G329">
        <v>51</v>
      </c>
      <c r="H329" t="s">
        <v>375</v>
      </c>
      <c r="I329">
        <v>2</v>
      </c>
      <c r="J329" t="s">
        <v>373</v>
      </c>
      <c r="K329">
        <v>3</v>
      </c>
    </row>
    <row r="330" spans="1:11" hidden="1" x14ac:dyDescent="0.25">
      <c r="A330" t="s">
        <v>156</v>
      </c>
      <c r="B330" t="s">
        <v>156</v>
      </c>
      <c r="C330">
        <v>2010</v>
      </c>
      <c r="D330" t="s">
        <v>55</v>
      </c>
      <c r="E330">
        <v>371</v>
      </c>
      <c r="F330" t="s">
        <v>55</v>
      </c>
      <c r="G330">
        <v>51</v>
      </c>
      <c r="H330" t="s">
        <v>375</v>
      </c>
      <c r="I330">
        <v>2</v>
      </c>
      <c r="J330" t="s">
        <v>373</v>
      </c>
      <c r="K330">
        <v>3</v>
      </c>
    </row>
    <row r="331" spans="1:11" hidden="1" x14ac:dyDescent="0.25">
      <c r="A331" t="s">
        <v>156</v>
      </c>
      <c r="B331" t="s">
        <v>156</v>
      </c>
      <c r="C331">
        <v>2011</v>
      </c>
      <c r="D331" t="s">
        <v>55</v>
      </c>
      <c r="E331">
        <v>371</v>
      </c>
      <c r="F331" t="s">
        <v>55</v>
      </c>
      <c r="G331">
        <v>51</v>
      </c>
      <c r="H331" t="s">
        <v>375</v>
      </c>
      <c r="I331">
        <v>3</v>
      </c>
      <c r="J331" t="s">
        <v>373</v>
      </c>
      <c r="K331">
        <v>3</v>
      </c>
    </row>
    <row r="332" spans="1:11" hidden="1" x14ac:dyDescent="0.25">
      <c r="A332" t="s">
        <v>156</v>
      </c>
      <c r="B332" t="s">
        <v>156</v>
      </c>
      <c r="C332">
        <v>2012</v>
      </c>
      <c r="D332" t="s">
        <v>55</v>
      </c>
      <c r="E332">
        <v>371</v>
      </c>
      <c r="F332" t="s">
        <v>55</v>
      </c>
      <c r="G332">
        <v>51</v>
      </c>
      <c r="H332" t="s">
        <v>375</v>
      </c>
      <c r="I332">
        <v>2</v>
      </c>
      <c r="J332" t="s">
        <v>373</v>
      </c>
      <c r="K332">
        <v>3</v>
      </c>
    </row>
    <row r="333" spans="1:11" hidden="1" x14ac:dyDescent="0.25">
      <c r="A333" t="s">
        <v>156</v>
      </c>
      <c r="B333" t="s">
        <v>156</v>
      </c>
      <c r="C333">
        <v>2013</v>
      </c>
      <c r="D333" t="s">
        <v>55</v>
      </c>
      <c r="E333">
        <v>371</v>
      </c>
      <c r="F333" t="s">
        <v>55</v>
      </c>
      <c r="G333">
        <v>51</v>
      </c>
      <c r="H333" t="s">
        <v>375</v>
      </c>
      <c r="I333" t="s">
        <v>373</v>
      </c>
      <c r="J333">
        <v>2</v>
      </c>
      <c r="K333">
        <v>3</v>
      </c>
    </row>
    <row r="334" spans="1:11" hidden="1" x14ac:dyDescent="0.25">
      <c r="A334" t="s">
        <v>156</v>
      </c>
      <c r="B334" t="s">
        <v>156</v>
      </c>
      <c r="C334">
        <v>2014</v>
      </c>
      <c r="D334" t="s">
        <v>55</v>
      </c>
      <c r="E334">
        <v>371</v>
      </c>
      <c r="F334" t="s">
        <v>55</v>
      </c>
      <c r="G334">
        <v>51</v>
      </c>
      <c r="H334" t="s">
        <v>375</v>
      </c>
      <c r="I334">
        <v>3</v>
      </c>
      <c r="J334">
        <v>3</v>
      </c>
      <c r="K334">
        <v>3</v>
      </c>
    </row>
    <row r="335" spans="1:11" hidden="1" x14ac:dyDescent="0.25">
      <c r="A335" t="s">
        <v>156</v>
      </c>
      <c r="B335" t="s">
        <v>156</v>
      </c>
      <c r="C335">
        <v>2015</v>
      </c>
      <c r="D335" t="s">
        <v>55</v>
      </c>
      <c r="E335">
        <v>371</v>
      </c>
      <c r="F335" t="s">
        <v>55</v>
      </c>
      <c r="G335">
        <v>51</v>
      </c>
      <c r="H335" t="s">
        <v>375</v>
      </c>
      <c r="I335">
        <v>3</v>
      </c>
      <c r="J335">
        <v>3</v>
      </c>
      <c r="K335">
        <v>2</v>
      </c>
    </row>
    <row r="336" spans="1:11" hidden="1" x14ac:dyDescent="0.25">
      <c r="A336" t="s">
        <v>156</v>
      </c>
      <c r="B336" t="s">
        <v>156</v>
      </c>
      <c r="C336">
        <v>2016</v>
      </c>
      <c r="D336" t="s">
        <v>55</v>
      </c>
      <c r="E336">
        <v>371</v>
      </c>
      <c r="F336" t="s">
        <v>55</v>
      </c>
      <c r="G336">
        <v>51</v>
      </c>
      <c r="H336" t="s">
        <v>375</v>
      </c>
      <c r="I336">
        <v>3</v>
      </c>
      <c r="J336">
        <v>3</v>
      </c>
      <c r="K336">
        <v>3</v>
      </c>
    </row>
    <row r="337" spans="1:12" x14ac:dyDescent="0.25">
      <c r="A337" t="s">
        <v>156</v>
      </c>
      <c r="B337" t="s">
        <v>156</v>
      </c>
      <c r="C337">
        <v>2017</v>
      </c>
      <c r="D337" t="s">
        <v>55</v>
      </c>
      <c r="E337">
        <v>371</v>
      </c>
      <c r="F337" t="s">
        <v>55</v>
      </c>
      <c r="G337">
        <v>51</v>
      </c>
      <c r="H337" t="s">
        <v>375</v>
      </c>
      <c r="I337" s="109">
        <v>2</v>
      </c>
      <c r="J337" s="109">
        <v>2</v>
      </c>
      <c r="K337" s="109">
        <v>3</v>
      </c>
      <c r="L337" s="108">
        <f>AVERAGE(I337:K337)</f>
        <v>2.3333333333333335</v>
      </c>
    </row>
    <row r="338" spans="1:12" hidden="1" x14ac:dyDescent="0.25">
      <c r="A338" t="s">
        <v>649</v>
      </c>
      <c r="B338" t="s">
        <v>649</v>
      </c>
      <c r="C338">
        <v>1976</v>
      </c>
      <c r="D338" t="s">
        <v>648</v>
      </c>
      <c r="E338">
        <v>900</v>
      </c>
      <c r="F338" t="s">
        <v>646</v>
      </c>
      <c r="G338">
        <v>36</v>
      </c>
      <c r="H338" t="s">
        <v>390</v>
      </c>
      <c r="I338" t="s">
        <v>373</v>
      </c>
      <c r="J338" t="s">
        <v>373</v>
      </c>
      <c r="K338">
        <v>1</v>
      </c>
    </row>
    <row r="339" spans="1:12" hidden="1" x14ac:dyDescent="0.25">
      <c r="A339" t="s">
        <v>649</v>
      </c>
      <c r="B339" t="s">
        <v>649</v>
      </c>
      <c r="C339">
        <v>1977</v>
      </c>
      <c r="D339" t="s">
        <v>648</v>
      </c>
      <c r="E339">
        <v>900</v>
      </c>
      <c r="F339" t="s">
        <v>646</v>
      </c>
      <c r="G339">
        <v>36</v>
      </c>
      <c r="H339" t="s">
        <v>390</v>
      </c>
      <c r="I339" t="s">
        <v>373</v>
      </c>
      <c r="J339" t="s">
        <v>373</v>
      </c>
      <c r="K339">
        <v>1</v>
      </c>
    </row>
    <row r="340" spans="1:12" hidden="1" x14ac:dyDescent="0.25">
      <c r="A340" t="s">
        <v>649</v>
      </c>
      <c r="B340" t="s">
        <v>649</v>
      </c>
      <c r="C340">
        <v>1978</v>
      </c>
      <c r="D340" t="s">
        <v>648</v>
      </c>
      <c r="E340">
        <v>900</v>
      </c>
      <c r="F340" t="s">
        <v>646</v>
      </c>
      <c r="G340">
        <v>36</v>
      </c>
      <c r="H340" t="s">
        <v>390</v>
      </c>
      <c r="I340" t="s">
        <v>373</v>
      </c>
      <c r="J340" t="s">
        <v>373</v>
      </c>
      <c r="K340">
        <v>1</v>
      </c>
    </row>
    <row r="341" spans="1:12" hidden="1" x14ac:dyDescent="0.25">
      <c r="A341" t="s">
        <v>649</v>
      </c>
      <c r="B341" t="s">
        <v>649</v>
      </c>
      <c r="C341">
        <v>1979</v>
      </c>
      <c r="D341" t="s">
        <v>648</v>
      </c>
      <c r="E341">
        <v>900</v>
      </c>
      <c r="F341" t="s">
        <v>646</v>
      </c>
      <c r="G341">
        <v>36</v>
      </c>
      <c r="H341" t="s">
        <v>390</v>
      </c>
      <c r="I341" t="s">
        <v>373</v>
      </c>
      <c r="J341" t="s">
        <v>373</v>
      </c>
      <c r="K341">
        <v>1</v>
      </c>
    </row>
    <row r="342" spans="1:12" hidden="1" x14ac:dyDescent="0.25">
      <c r="A342" t="s">
        <v>649</v>
      </c>
      <c r="B342" t="s">
        <v>649</v>
      </c>
      <c r="C342">
        <v>1980</v>
      </c>
      <c r="D342" t="s">
        <v>648</v>
      </c>
      <c r="E342">
        <v>900</v>
      </c>
      <c r="F342" t="s">
        <v>646</v>
      </c>
      <c r="G342">
        <v>36</v>
      </c>
      <c r="H342" t="s">
        <v>390</v>
      </c>
      <c r="I342" t="s">
        <v>373</v>
      </c>
      <c r="J342" t="s">
        <v>373</v>
      </c>
      <c r="K342">
        <v>1</v>
      </c>
    </row>
    <row r="343" spans="1:12" hidden="1" x14ac:dyDescent="0.25">
      <c r="A343" t="s">
        <v>649</v>
      </c>
      <c r="B343" t="s">
        <v>649</v>
      </c>
      <c r="C343">
        <v>1981</v>
      </c>
      <c r="D343" t="s">
        <v>648</v>
      </c>
      <c r="E343">
        <v>900</v>
      </c>
      <c r="F343" t="s">
        <v>646</v>
      </c>
      <c r="G343">
        <v>36</v>
      </c>
      <c r="H343" t="s">
        <v>390</v>
      </c>
      <c r="I343" t="s">
        <v>373</v>
      </c>
      <c r="J343" t="s">
        <v>373</v>
      </c>
      <c r="K343">
        <v>1</v>
      </c>
    </row>
    <row r="344" spans="1:12" hidden="1" x14ac:dyDescent="0.25">
      <c r="A344" t="s">
        <v>649</v>
      </c>
      <c r="B344" t="s">
        <v>649</v>
      </c>
      <c r="C344">
        <v>1982</v>
      </c>
      <c r="D344" t="s">
        <v>648</v>
      </c>
      <c r="E344">
        <v>900</v>
      </c>
      <c r="F344" t="s">
        <v>646</v>
      </c>
      <c r="G344">
        <v>36</v>
      </c>
      <c r="H344" t="s">
        <v>390</v>
      </c>
      <c r="I344" t="s">
        <v>373</v>
      </c>
      <c r="J344" t="s">
        <v>373</v>
      </c>
      <c r="K344">
        <v>1</v>
      </c>
    </row>
    <row r="345" spans="1:12" hidden="1" x14ac:dyDescent="0.25">
      <c r="A345" t="s">
        <v>649</v>
      </c>
      <c r="B345" t="s">
        <v>649</v>
      </c>
      <c r="C345">
        <v>1983</v>
      </c>
      <c r="D345" t="s">
        <v>648</v>
      </c>
      <c r="E345">
        <v>900</v>
      </c>
      <c r="F345" t="s">
        <v>646</v>
      </c>
      <c r="G345">
        <v>36</v>
      </c>
      <c r="H345" t="s">
        <v>390</v>
      </c>
      <c r="I345" t="s">
        <v>373</v>
      </c>
      <c r="J345" t="s">
        <v>373</v>
      </c>
      <c r="K345">
        <v>1</v>
      </c>
    </row>
    <row r="346" spans="1:12" hidden="1" x14ac:dyDescent="0.25">
      <c r="A346" t="s">
        <v>649</v>
      </c>
      <c r="B346" t="s">
        <v>649</v>
      </c>
      <c r="C346">
        <v>1984</v>
      </c>
      <c r="D346" t="s">
        <v>648</v>
      </c>
      <c r="E346">
        <v>900</v>
      </c>
      <c r="F346" t="s">
        <v>646</v>
      </c>
      <c r="G346">
        <v>36</v>
      </c>
      <c r="H346" t="s">
        <v>390</v>
      </c>
      <c r="I346" t="s">
        <v>373</v>
      </c>
      <c r="J346" t="s">
        <v>373</v>
      </c>
      <c r="K346">
        <v>1</v>
      </c>
    </row>
    <row r="347" spans="1:12" hidden="1" x14ac:dyDescent="0.25">
      <c r="A347" t="s">
        <v>649</v>
      </c>
      <c r="B347" t="s">
        <v>649</v>
      </c>
      <c r="C347">
        <v>1985</v>
      </c>
      <c r="D347" t="s">
        <v>648</v>
      </c>
      <c r="E347">
        <v>900</v>
      </c>
      <c r="F347" t="s">
        <v>646</v>
      </c>
      <c r="G347">
        <v>36</v>
      </c>
      <c r="H347" t="s">
        <v>390</v>
      </c>
      <c r="I347" t="s">
        <v>373</v>
      </c>
      <c r="J347" t="s">
        <v>373</v>
      </c>
      <c r="K347">
        <v>1</v>
      </c>
    </row>
    <row r="348" spans="1:12" hidden="1" x14ac:dyDescent="0.25">
      <c r="A348" t="s">
        <v>649</v>
      </c>
      <c r="B348" t="s">
        <v>649</v>
      </c>
      <c r="C348">
        <v>1986</v>
      </c>
      <c r="D348" t="s">
        <v>648</v>
      </c>
      <c r="E348">
        <v>900</v>
      </c>
      <c r="F348" t="s">
        <v>646</v>
      </c>
      <c r="G348">
        <v>36</v>
      </c>
      <c r="H348" t="s">
        <v>390</v>
      </c>
      <c r="I348" t="s">
        <v>373</v>
      </c>
      <c r="J348" t="s">
        <v>373</v>
      </c>
      <c r="K348">
        <v>1</v>
      </c>
    </row>
    <row r="349" spans="1:12" hidden="1" x14ac:dyDescent="0.25">
      <c r="A349" t="s">
        <v>649</v>
      </c>
      <c r="B349" t="s">
        <v>649</v>
      </c>
      <c r="C349">
        <v>1987</v>
      </c>
      <c r="D349" t="s">
        <v>648</v>
      </c>
      <c r="E349">
        <v>900</v>
      </c>
      <c r="F349" t="s">
        <v>646</v>
      </c>
      <c r="G349">
        <v>36</v>
      </c>
      <c r="H349" t="s">
        <v>390</v>
      </c>
      <c r="I349">
        <v>1</v>
      </c>
      <c r="J349" t="s">
        <v>373</v>
      </c>
      <c r="K349">
        <v>1</v>
      </c>
    </row>
    <row r="350" spans="1:12" hidden="1" x14ac:dyDescent="0.25">
      <c r="A350" t="s">
        <v>649</v>
      </c>
      <c r="B350" t="s">
        <v>649</v>
      </c>
      <c r="C350">
        <v>1988</v>
      </c>
      <c r="D350" t="s">
        <v>648</v>
      </c>
      <c r="E350">
        <v>900</v>
      </c>
      <c r="F350" t="s">
        <v>646</v>
      </c>
      <c r="G350">
        <v>36</v>
      </c>
      <c r="H350" t="s">
        <v>390</v>
      </c>
      <c r="I350">
        <v>1</v>
      </c>
      <c r="J350" t="s">
        <v>373</v>
      </c>
      <c r="K350">
        <v>1</v>
      </c>
    </row>
    <row r="351" spans="1:12" hidden="1" x14ac:dyDescent="0.25">
      <c r="A351" t="s">
        <v>649</v>
      </c>
      <c r="B351" t="s">
        <v>649</v>
      </c>
      <c r="C351">
        <v>1989</v>
      </c>
      <c r="D351" t="s">
        <v>648</v>
      </c>
      <c r="E351">
        <v>900</v>
      </c>
      <c r="F351" t="s">
        <v>646</v>
      </c>
      <c r="G351">
        <v>36</v>
      </c>
      <c r="H351" t="s">
        <v>390</v>
      </c>
      <c r="I351">
        <v>1</v>
      </c>
      <c r="J351" t="s">
        <v>373</v>
      </c>
      <c r="K351">
        <v>1</v>
      </c>
    </row>
    <row r="352" spans="1:12" hidden="1" x14ac:dyDescent="0.25">
      <c r="A352" t="s">
        <v>649</v>
      </c>
      <c r="B352" t="s">
        <v>649</v>
      </c>
      <c r="C352">
        <v>1990</v>
      </c>
      <c r="D352" t="s">
        <v>648</v>
      </c>
      <c r="E352">
        <v>900</v>
      </c>
      <c r="F352" t="s">
        <v>646</v>
      </c>
      <c r="G352">
        <v>36</v>
      </c>
      <c r="H352" t="s">
        <v>390</v>
      </c>
      <c r="I352">
        <v>1</v>
      </c>
      <c r="J352" t="s">
        <v>373</v>
      </c>
      <c r="K352">
        <v>1</v>
      </c>
    </row>
    <row r="353" spans="1:11" hidden="1" x14ac:dyDescent="0.25">
      <c r="A353" t="s">
        <v>649</v>
      </c>
      <c r="B353" t="s">
        <v>649</v>
      </c>
      <c r="C353">
        <v>1991</v>
      </c>
      <c r="D353" t="s">
        <v>648</v>
      </c>
      <c r="E353">
        <v>900</v>
      </c>
      <c r="F353" t="s">
        <v>646</v>
      </c>
      <c r="G353">
        <v>36</v>
      </c>
      <c r="H353" t="s">
        <v>390</v>
      </c>
      <c r="I353">
        <v>1</v>
      </c>
      <c r="J353" t="s">
        <v>373</v>
      </c>
      <c r="K353">
        <v>1</v>
      </c>
    </row>
    <row r="354" spans="1:11" hidden="1" x14ac:dyDescent="0.25">
      <c r="A354" t="s">
        <v>649</v>
      </c>
      <c r="B354" t="s">
        <v>649</v>
      </c>
      <c r="C354">
        <v>1992</v>
      </c>
      <c r="D354" t="s">
        <v>648</v>
      </c>
      <c r="E354">
        <v>900</v>
      </c>
      <c r="F354" t="s">
        <v>646</v>
      </c>
      <c r="G354">
        <v>36</v>
      </c>
      <c r="H354" t="s">
        <v>390</v>
      </c>
      <c r="I354">
        <v>1</v>
      </c>
      <c r="J354" t="s">
        <v>373</v>
      </c>
      <c r="K354">
        <v>1</v>
      </c>
    </row>
    <row r="355" spans="1:11" hidden="1" x14ac:dyDescent="0.25">
      <c r="A355" t="s">
        <v>649</v>
      </c>
      <c r="B355" t="s">
        <v>649</v>
      </c>
      <c r="C355">
        <v>1993</v>
      </c>
      <c r="D355" t="s">
        <v>648</v>
      </c>
      <c r="E355">
        <v>900</v>
      </c>
      <c r="F355" t="s">
        <v>646</v>
      </c>
      <c r="G355">
        <v>36</v>
      </c>
      <c r="H355" t="s">
        <v>390</v>
      </c>
      <c r="I355">
        <v>1</v>
      </c>
      <c r="J355" t="s">
        <v>373</v>
      </c>
      <c r="K355">
        <v>1</v>
      </c>
    </row>
    <row r="356" spans="1:11" hidden="1" x14ac:dyDescent="0.25">
      <c r="A356" t="s">
        <v>649</v>
      </c>
      <c r="B356" t="s">
        <v>649</v>
      </c>
      <c r="C356">
        <v>1994</v>
      </c>
      <c r="D356" t="s">
        <v>648</v>
      </c>
      <c r="E356">
        <v>900</v>
      </c>
      <c r="F356" t="s">
        <v>646</v>
      </c>
      <c r="G356">
        <v>36</v>
      </c>
      <c r="H356" t="s">
        <v>390</v>
      </c>
      <c r="I356">
        <v>1</v>
      </c>
      <c r="J356" t="s">
        <v>373</v>
      </c>
      <c r="K356">
        <v>1</v>
      </c>
    </row>
    <row r="357" spans="1:11" hidden="1" x14ac:dyDescent="0.25">
      <c r="A357" t="s">
        <v>649</v>
      </c>
      <c r="B357" t="s">
        <v>649</v>
      </c>
      <c r="C357">
        <v>1995</v>
      </c>
      <c r="D357" t="s">
        <v>648</v>
      </c>
      <c r="E357">
        <v>900</v>
      </c>
      <c r="F357" t="s">
        <v>646</v>
      </c>
      <c r="G357">
        <v>36</v>
      </c>
      <c r="H357" t="s">
        <v>390</v>
      </c>
      <c r="I357">
        <v>1</v>
      </c>
      <c r="J357" t="s">
        <v>373</v>
      </c>
      <c r="K357">
        <v>1</v>
      </c>
    </row>
    <row r="358" spans="1:11" hidden="1" x14ac:dyDescent="0.25">
      <c r="A358" t="s">
        <v>649</v>
      </c>
      <c r="B358" t="s">
        <v>649</v>
      </c>
      <c r="C358">
        <v>1996</v>
      </c>
      <c r="D358" t="s">
        <v>648</v>
      </c>
      <c r="E358">
        <v>900</v>
      </c>
      <c r="F358" t="s">
        <v>646</v>
      </c>
      <c r="G358">
        <v>36</v>
      </c>
      <c r="H358" t="s">
        <v>390</v>
      </c>
      <c r="I358">
        <v>1</v>
      </c>
      <c r="J358" t="s">
        <v>373</v>
      </c>
      <c r="K358">
        <v>1</v>
      </c>
    </row>
    <row r="359" spans="1:11" hidden="1" x14ac:dyDescent="0.25">
      <c r="A359" t="s">
        <v>649</v>
      </c>
      <c r="B359" t="s">
        <v>649</v>
      </c>
      <c r="C359">
        <v>1997</v>
      </c>
      <c r="D359" t="s">
        <v>648</v>
      </c>
      <c r="E359">
        <v>900</v>
      </c>
      <c r="F359" t="s">
        <v>646</v>
      </c>
      <c r="G359">
        <v>36</v>
      </c>
      <c r="H359" t="s">
        <v>390</v>
      </c>
      <c r="I359">
        <v>1</v>
      </c>
      <c r="J359" t="s">
        <v>373</v>
      </c>
      <c r="K359">
        <v>1</v>
      </c>
    </row>
    <row r="360" spans="1:11" hidden="1" x14ac:dyDescent="0.25">
      <c r="A360" t="s">
        <v>649</v>
      </c>
      <c r="B360" t="s">
        <v>649</v>
      </c>
      <c r="C360">
        <v>1998</v>
      </c>
      <c r="D360" t="s">
        <v>648</v>
      </c>
      <c r="E360">
        <v>900</v>
      </c>
      <c r="F360" t="s">
        <v>646</v>
      </c>
      <c r="G360">
        <v>36</v>
      </c>
      <c r="H360" t="s">
        <v>390</v>
      </c>
      <c r="I360">
        <v>1</v>
      </c>
      <c r="J360" t="s">
        <v>373</v>
      </c>
      <c r="K360">
        <v>1</v>
      </c>
    </row>
    <row r="361" spans="1:11" hidden="1" x14ac:dyDescent="0.25">
      <c r="A361" t="s">
        <v>649</v>
      </c>
      <c r="B361" t="s">
        <v>649</v>
      </c>
      <c r="C361">
        <v>1999</v>
      </c>
      <c r="D361" t="s">
        <v>648</v>
      </c>
      <c r="E361">
        <v>900</v>
      </c>
      <c r="F361" t="s">
        <v>646</v>
      </c>
      <c r="G361">
        <v>36</v>
      </c>
      <c r="H361" t="s">
        <v>390</v>
      </c>
      <c r="I361">
        <v>1</v>
      </c>
      <c r="J361" t="s">
        <v>373</v>
      </c>
      <c r="K361">
        <v>1</v>
      </c>
    </row>
    <row r="362" spans="1:11" hidden="1" x14ac:dyDescent="0.25">
      <c r="A362" t="s">
        <v>649</v>
      </c>
      <c r="B362" t="s">
        <v>649</v>
      </c>
      <c r="C362">
        <v>2000</v>
      </c>
      <c r="D362" t="s">
        <v>648</v>
      </c>
      <c r="E362">
        <v>900</v>
      </c>
      <c r="F362" t="s">
        <v>646</v>
      </c>
      <c r="G362">
        <v>36</v>
      </c>
      <c r="H362" t="s">
        <v>390</v>
      </c>
      <c r="I362">
        <v>1</v>
      </c>
      <c r="J362" t="s">
        <v>373</v>
      </c>
      <c r="K362">
        <v>1</v>
      </c>
    </row>
    <row r="363" spans="1:11" hidden="1" x14ac:dyDescent="0.25">
      <c r="A363" t="s">
        <v>649</v>
      </c>
      <c r="B363" t="s">
        <v>649</v>
      </c>
      <c r="C363">
        <v>2001</v>
      </c>
      <c r="D363" t="s">
        <v>648</v>
      </c>
      <c r="E363">
        <v>900</v>
      </c>
      <c r="F363" t="s">
        <v>646</v>
      </c>
      <c r="G363">
        <v>36</v>
      </c>
      <c r="H363" t="s">
        <v>390</v>
      </c>
      <c r="I363">
        <v>1</v>
      </c>
      <c r="J363" t="s">
        <v>373</v>
      </c>
      <c r="K363">
        <v>1</v>
      </c>
    </row>
    <row r="364" spans="1:11" hidden="1" x14ac:dyDescent="0.25">
      <c r="A364" t="s">
        <v>649</v>
      </c>
      <c r="B364" t="s">
        <v>649</v>
      </c>
      <c r="C364">
        <v>2002</v>
      </c>
      <c r="D364" t="s">
        <v>648</v>
      </c>
      <c r="E364">
        <v>900</v>
      </c>
      <c r="F364" t="s">
        <v>646</v>
      </c>
      <c r="G364">
        <v>36</v>
      </c>
      <c r="H364" t="s">
        <v>390</v>
      </c>
      <c r="I364">
        <v>1</v>
      </c>
      <c r="J364" t="s">
        <v>373</v>
      </c>
      <c r="K364">
        <v>2</v>
      </c>
    </row>
    <row r="365" spans="1:11" hidden="1" x14ac:dyDescent="0.25">
      <c r="A365" t="s">
        <v>649</v>
      </c>
      <c r="B365" t="s">
        <v>649</v>
      </c>
      <c r="C365">
        <v>2003</v>
      </c>
      <c r="D365" t="s">
        <v>648</v>
      </c>
      <c r="E365">
        <v>900</v>
      </c>
      <c r="F365" t="s">
        <v>646</v>
      </c>
      <c r="G365">
        <v>36</v>
      </c>
      <c r="H365" t="s">
        <v>390</v>
      </c>
      <c r="I365">
        <v>2</v>
      </c>
      <c r="J365" t="s">
        <v>373</v>
      </c>
      <c r="K365">
        <v>2</v>
      </c>
    </row>
    <row r="366" spans="1:11" hidden="1" x14ac:dyDescent="0.25">
      <c r="A366" t="s">
        <v>649</v>
      </c>
      <c r="B366" t="s">
        <v>649</v>
      </c>
      <c r="C366">
        <v>2004</v>
      </c>
      <c r="D366" t="s">
        <v>648</v>
      </c>
      <c r="E366">
        <v>900</v>
      </c>
      <c r="F366" t="s">
        <v>646</v>
      </c>
      <c r="G366">
        <v>36</v>
      </c>
      <c r="H366" t="s">
        <v>390</v>
      </c>
      <c r="I366">
        <v>2</v>
      </c>
      <c r="J366" t="s">
        <v>373</v>
      </c>
      <c r="K366">
        <v>1</v>
      </c>
    </row>
    <row r="367" spans="1:11" hidden="1" x14ac:dyDescent="0.25">
      <c r="A367" t="s">
        <v>649</v>
      </c>
      <c r="B367" t="s">
        <v>649</v>
      </c>
      <c r="C367">
        <v>2005</v>
      </c>
      <c r="D367" t="s">
        <v>648</v>
      </c>
      <c r="E367">
        <v>900</v>
      </c>
      <c r="F367" t="s">
        <v>646</v>
      </c>
      <c r="G367">
        <v>36</v>
      </c>
      <c r="H367" t="s">
        <v>390</v>
      </c>
      <c r="I367">
        <v>1</v>
      </c>
      <c r="J367" t="s">
        <v>373</v>
      </c>
      <c r="K367">
        <v>2</v>
      </c>
    </row>
    <row r="368" spans="1:11" hidden="1" x14ac:dyDescent="0.25">
      <c r="A368" t="s">
        <v>649</v>
      </c>
      <c r="B368" t="s">
        <v>649</v>
      </c>
      <c r="C368">
        <v>2006</v>
      </c>
      <c r="D368" t="s">
        <v>648</v>
      </c>
      <c r="E368">
        <v>900</v>
      </c>
      <c r="F368" t="s">
        <v>646</v>
      </c>
      <c r="G368">
        <v>36</v>
      </c>
      <c r="H368" t="s">
        <v>390</v>
      </c>
      <c r="I368">
        <v>1</v>
      </c>
      <c r="J368" t="s">
        <v>373</v>
      </c>
      <c r="K368">
        <v>1</v>
      </c>
    </row>
    <row r="369" spans="1:12" hidden="1" x14ac:dyDescent="0.25">
      <c r="A369" t="s">
        <v>649</v>
      </c>
      <c r="B369" t="s">
        <v>649</v>
      </c>
      <c r="C369">
        <v>2007</v>
      </c>
      <c r="D369" t="s">
        <v>648</v>
      </c>
      <c r="E369">
        <v>900</v>
      </c>
      <c r="F369" t="s">
        <v>646</v>
      </c>
      <c r="G369">
        <v>36</v>
      </c>
      <c r="H369" t="s">
        <v>390</v>
      </c>
      <c r="I369" t="s">
        <v>373</v>
      </c>
      <c r="J369" t="s">
        <v>373</v>
      </c>
      <c r="K369">
        <v>1</v>
      </c>
    </row>
    <row r="370" spans="1:12" hidden="1" x14ac:dyDescent="0.25">
      <c r="A370" t="s">
        <v>649</v>
      </c>
      <c r="B370" t="s">
        <v>649</v>
      </c>
      <c r="C370">
        <v>2008</v>
      </c>
      <c r="D370" t="s">
        <v>648</v>
      </c>
      <c r="E370">
        <v>900</v>
      </c>
      <c r="F370" t="s">
        <v>646</v>
      </c>
      <c r="G370">
        <v>36</v>
      </c>
      <c r="H370" t="s">
        <v>390</v>
      </c>
      <c r="I370">
        <v>1</v>
      </c>
      <c r="J370" t="s">
        <v>373</v>
      </c>
      <c r="K370">
        <v>1</v>
      </c>
    </row>
    <row r="371" spans="1:12" hidden="1" x14ac:dyDescent="0.25">
      <c r="A371" t="s">
        <v>649</v>
      </c>
      <c r="B371" t="s">
        <v>649</v>
      </c>
      <c r="C371">
        <v>2009</v>
      </c>
      <c r="D371" t="s">
        <v>648</v>
      </c>
      <c r="E371">
        <v>900</v>
      </c>
      <c r="F371" t="s">
        <v>646</v>
      </c>
      <c r="G371">
        <v>36</v>
      </c>
      <c r="H371" t="s">
        <v>390</v>
      </c>
      <c r="I371">
        <v>1</v>
      </c>
      <c r="J371" t="s">
        <v>373</v>
      </c>
      <c r="K371">
        <v>1</v>
      </c>
    </row>
    <row r="372" spans="1:12" hidden="1" x14ac:dyDescent="0.25">
      <c r="A372" t="s">
        <v>649</v>
      </c>
      <c r="B372" t="s">
        <v>649</v>
      </c>
      <c r="C372">
        <v>2010</v>
      </c>
      <c r="D372" t="s">
        <v>648</v>
      </c>
      <c r="E372">
        <v>900</v>
      </c>
      <c r="F372" t="s">
        <v>646</v>
      </c>
      <c r="G372">
        <v>36</v>
      </c>
      <c r="H372" t="s">
        <v>390</v>
      </c>
      <c r="I372">
        <v>1</v>
      </c>
      <c r="J372" t="s">
        <v>373</v>
      </c>
      <c r="K372">
        <v>2</v>
      </c>
    </row>
    <row r="373" spans="1:12" hidden="1" x14ac:dyDescent="0.25">
      <c r="A373" t="s">
        <v>649</v>
      </c>
      <c r="B373" t="s">
        <v>649</v>
      </c>
      <c r="C373">
        <v>2011</v>
      </c>
      <c r="D373" t="s">
        <v>648</v>
      </c>
      <c r="E373">
        <v>900</v>
      </c>
      <c r="F373" t="s">
        <v>646</v>
      </c>
      <c r="G373">
        <v>36</v>
      </c>
      <c r="H373" t="s">
        <v>390</v>
      </c>
      <c r="I373">
        <v>1</v>
      </c>
      <c r="J373" t="s">
        <v>373</v>
      </c>
      <c r="K373">
        <v>1</v>
      </c>
    </row>
    <row r="374" spans="1:12" hidden="1" x14ac:dyDescent="0.25">
      <c r="A374" t="s">
        <v>649</v>
      </c>
      <c r="B374" t="s">
        <v>649</v>
      </c>
      <c r="C374">
        <v>2012</v>
      </c>
      <c r="D374" t="s">
        <v>648</v>
      </c>
      <c r="E374">
        <v>900</v>
      </c>
      <c r="F374" t="s">
        <v>646</v>
      </c>
      <c r="G374">
        <v>36</v>
      </c>
      <c r="H374" t="s">
        <v>390</v>
      </c>
      <c r="I374">
        <v>1</v>
      </c>
      <c r="J374" t="s">
        <v>373</v>
      </c>
      <c r="K374">
        <v>1</v>
      </c>
    </row>
    <row r="375" spans="1:12" hidden="1" x14ac:dyDescent="0.25">
      <c r="A375" t="s">
        <v>649</v>
      </c>
      <c r="B375" t="s">
        <v>649</v>
      </c>
      <c r="C375">
        <v>2013</v>
      </c>
      <c r="D375" t="s">
        <v>648</v>
      </c>
      <c r="E375">
        <v>900</v>
      </c>
      <c r="F375" t="s">
        <v>646</v>
      </c>
      <c r="G375">
        <v>36</v>
      </c>
      <c r="H375" t="s">
        <v>390</v>
      </c>
      <c r="I375" t="s">
        <v>373</v>
      </c>
      <c r="J375">
        <v>1</v>
      </c>
      <c r="K375">
        <v>1</v>
      </c>
    </row>
    <row r="376" spans="1:12" hidden="1" x14ac:dyDescent="0.25">
      <c r="A376" t="s">
        <v>649</v>
      </c>
      <c r="B376" t="s">
        <v>649</v>
      </c>
      <c r="C376">
        <v>2014</v>
      </c>
      <c r="D376" t="s">
        <v>648</v>
      </c>
      <c r="E376">
        <v>900</v>
      </c>
      <c r="F376" t="s">
        <v>646</v>
      </c>
      <c r="G376">
        <v>36</v>
      </c>
      <c r="H376" t="s">
        <v>390</v>
      </c>
      <c r="I376">
        <v>2</v>
      </c>
      <c r="J376">
        <v>1</v>
      </c>
      <c r="K376">
        <v>1</v>
      </c>
    </row>
    <row r="377" spans="1:12" hidden="1" x14ac:dyDescent="0.25">
      <c r="A377" t="s">
        <v>649</v>
      </c>
      <c r="B377" t="s">
        <v>649</v>
      </c>
      <c r="C377">
        <v>2015</v>
      </c>
      <c r="D377" t="s">
        <v>648</v>
      </c>
      <c r="E377">
        <v>900</v>
      </c>
      <c r="F377" t="s">
        <v>646</v>
      </c>
      <c r="G377">
        <v>36</v>
      </c>
      <c r="H377" t="s">
        <v>390</v>
      </c>
      <c r="I377">
        <v>2</v>
      </c>
      <c r="J377">
        <v>2</v>
      </c>
      <c r="K377">
        <v>1</v>
      </c>
    </row>
    <row r="378" spans="1:12" hidden="1" x14ac:dyDescent="0.25">
      <c r="A378" t="s">
        <v>649</v>
      </c>
      <c r="B378" t="s">
        <v>649</v>
      </c>
      <c r="C378">
        <v>2016</v>
      </c>
      <c r="D378" t="s">
        <v>648</v>
      </c>
      <c r="E378">
        <v>900</v>
      </c>
      <c r="F378" t="s">
        <v>646</v>
      </c>
      <c r="G378">
        <v>36</v>
      </c>
      <c r="H378" t="s">
        <v>390</v>
      </c>
      <c r="I378">
        <v>2</v>
      </c>
      <c r="J378">
        <v>1</v>
      </c>
      <c r="K378">
        <v>1</v>
      </c>
    </row>
    <row r="379" spans="1:12" x14ac:dyDescent="0.25">
      <c r="A379" t="s">
        <v>649</v>
      </c>
      <c r="B379" t="s">
        <v>649</v>
      </c>
      <c r="C379">
        <v>2017</v>
      </c>
      <c r="D379" t="s">
        <v>648</v>
      </c>
      <c r="E379">
        <v>900</v>
      </c>
      <c r="F379" t="s">
        <v>646</v>
      </c>
      <c r="G379">
        <v>36</v>
      </c>
      <c r="H379" t="s">
        <v>390</v>
      </c>
      <c r="I379" s="109">
        <v>2</v>
      </c>
      <c r="J379" s="109">
        <v>1</v>
      </c>
      <c r="K379" s="109">
        <v>1</v>
      </c>
      <c r="L379" s="108">
        <f>AVERAGE(I379:K379)</f>
        <v>1.3333333333333333</v>
      </c>
    </row>
    <row r="380" spans="1:12" hidden="1" x14ac:dyDescent="0.25">
      <c r="A380" t="s">
        <v>647</v>
      </c>
      <c r="B380" t="s">
        <v>647</v>
      </c>
      <c r="C380">
        <v>1976</v>
      </c>
      <c r="D380" t="s">
        <v>646</v>
      </c>
      <c r="E380">
        <v>305</v>
      </c>
      <c r="F380" t="s">
        <v>645</v>
      </c>
      <c r="G380">
        <v>40</v>
      </c>
      <c r="H380" t="s">
        <v>375</v>
      </c>
      <c r="I380" t="s">
        <v>373</v>
      </c>
      <c r="J380" t="s">
        <v>373</v>
      </c>
      <c r="K380">
        <v>1</v>
      </c>
    </row>
    <row r="381" spans="1:12" hidden="1" x14ac:dyDescent="0.25">
      <c r="A381" t="s">
        <v>647</v>
      </c>
      <c r="B381" t="s">
        <v>647</v>
      </c>
      <c r="C381">
        <v>1977</v>
      </c>
      <c r="D381" t="s">
        <v>646</v>
      </c>
      <c r="E381">
        <v>305</v>
      </c>
      <c r="F381" t="s">
        <v>645</v>
      </c>
      <c r="G381">
        <v>40</v>
      </c>
      <c r="H381" t="s">
        <v>375</v>
      </c>
      <c r="I381" t="s">
        <v>373</v>
      </c>
      <c r="J381" t="s">
        <v>373</v>
      </c>
      <c r="K381">
        <v>1</v>
      </c>
    </row>
    <row r="382" spans="1:12" hidden="1" x14ac:dyDescent="0.25">
      <c r="A382" t="s">
        <v>647</v>
      </c>
      <c r="B382" t="s">
        <v>647</v>
      </c>
      <c r="C382">
        <v>1978</v>
      </c>
      <c r="D382" t="s">
        <v>646</v>
      </c>
      <c r="E382">
        <v>305</v>
      </c>
      <c r="F382" t="s">
        <v>645</v>
      </c>
      <c r="G382">
        <v>40</v>
      </c>
      <c r="H382" t="s">
        <v>375</v>
      </c>
      <c r="I382" t="s">
        <v>373</v>
      </c>
      <c r="J382" t="s">
        <v>373</v>
      </c>
      <c r="K382">
        <v>1</v>
      </c>
    </row>
    <row r="383" spans="1:12" hidden="1" x14ac:dyDescent="0.25">
      <c r="A383" t="s">
        <v>647</v>
      </c>
      <c r="B383" t="s">
        <v>647</v>
      </c>
      <c r="C383">
        <v>1979</v>
      </c>
      <c r="D383" t="s">
        <v>646</v>
      </c>
      <c r="E383">
        <v>305</v>
      </c>
      <c r="F383" t="s">
        <v>645</v>
      </c>
      <c r="G383">
        <v>40</v>
      </c>
      <c r="H383" t="s">
        <v>375</v>
      </c>
      <c r="I383" t="s">
        <v>373</v>
      </c>
      <c r="J383" t="s">
        <v>373</v>
      </c>
      <c r="K383">
        <v>1</v>
      </c>
    </row>
    <row r="384" spans="1:12" hidden="1" x14ac:dyDescent="0.25">
      <c r="A384" t="s">
        <v>647</v>
      </c>
      <c r="B384" t="s">
        <v>647</v>
      </c>
      <c r="C384">
        <v>1980</v>
      </c>
      <c r="D384" t="s">
        <v>646</v>
      </c>
      <c r="E384">
        <v>305</v>
      </c>
      <c r="F384" t="s">
        <v>645</v>
      </c>
      <c r="G384">
        <v>40</v>
      </c>
      <c r="H384" t="s">
        <v>375</v>
      </c>
      <c r="I384" t="s">
        <v>373</v>
      </c>
      <c r="J384" t="s">
        <v>373</v>
      </c>
      <c r="K384">
        <v>1</v>
      </c>
    </row>
    <row r="385" spans="1:11" hidden="1" x14ac:dyDescent="0.25">
      <c r="A385" t="s">
        <v>647</v>
      </c>
      <c r="B385" t="s">
        <v>647</v>
      </c>
      <c r="C385">
        <v>1981</v>
      </c>
      <c r="D385" t="s">
        <v>646</v>
      </c>
      <c r="E385">
        <v>305</v>
      </c>
      <c r="F385" t="s">
        <v>645</v>
      </c>
      <c r="G385">
        <v>40</v>
      </c>
      <c r="H385" t="s">
        <v>375</v>
      </c>
      <c r="I385" t="s">
        <v>373</v>
      </c>
      <c r="J385" t="s">
        <v>373</v>
      </c>
      <c r="K385">
        <v>1</v>
      </c>
    </row>
    <row r="386" spans="1:11" hidden="1" x14ac:dyDescent="0.25">
      <c r="A386" t="s">
        <v>647</v>
      </c>
      <c r="B386" t="s">
        <v>647</v>
      </c>
      <c r="C386">
        <v>1982</v>
      </c>
      <c r="D386" t="s">
        <v>646</v>
      </c>
      <c r="E386">
        <v>305</v>
      </c>
      <c r="F386" t="s">
        <v>645</v>
      </c>
      <c r="G386">
        <v>40</v>
      </c>
      <c r="H386" t="s">
        <v>375</v>
      </c>
      <c r="I386" t="s">
        <v>373</v>
      </c>
      <c r="J386" t="s">
        <v>373</v>
      </c>
      <c r="K386">
        <v>1</v>
      </c>
    </row>
    <row r="387" spans="1:11" hidden="1" x14ac:dyDescent="0.25">
      <c r="A387" t="s">
        <v>647</v>
      </c>
      <c r="B387" t="s">
        <v>647</v>
      </c>
      <c r="C387">
        <v>1983</v>
      </c>
      <c r="D387" t="s">
        <v>646</v>
      </c>
      <c r="E387">
        <v>305</v>
      </c>
      <c r="F387" t="s">
        <v>645</v>
      </c>
      <c r="G387">
        <v>40</v>
      </c>
      <c r="H387" t="s">
        <v>375</v>
      </c>
      <c r="I387" t="s">
        <v>373</v>
      </c>
      <c r="J387" t="s">
        <v>373</v>
      </c>
      <c r="K387">
        <v>1</v>
      </c>
    </row>
    <row r="388" spans="1:11" hidden="1" x14ac:dyDescent="0.25">
      <c r="A388" t="s">
        <v>647</v>
      </c>
      <c r="B388" t="s">
        <v>647</v>
      </c>
      <c r="C388">
        <v>1984</v>
      </c>
      <c r="D388" t="s">
        <v>646</v>
      </c>
      <c r="E388">
        <v>305</v>
      </c>
      <c r="F388" t="s">
        <v>645</v>
      </c>
      <c r="G388">
        <v>40</v>
      </c>
      <c r="H388" t="s">
        <v>375</v>
      </c>
      <c r="I388" t="s">
        <v>373</v>
      </c>
      <c r="J388" t="s">
        <v>373</v>
      </c>
      <c r="K388">
        <v>1</v>
      </c>
    </row>
    <row r="389" spans="1:11" hidden="1" x14ac:dyDescent="0.25">
      <c r="A389" t="s">
        <v>647</v>
      </c>
      <c r="B389" t="s">
        <v>647</v>
      </c>
      <c r="C389">
        <v>1985</v>
      </c>
      <c r="D389" t="s">
        <v>646</v>
      </c>
      <c r="E389">
        <v>305</v>
      </c>
      <c r="F389" t="s">
        <v>645</v>
      </c>
      <c r="G389">
        <v>40</v>
      </c>
      <c r="H389" t="s">
        <v>375</v>
      </c>
      <c r="I389" t="s">
        <v>373</v>
      </c>
      <c r="J389" t="s">
        <v>373</v>
      </c>
      <c r="K389">
        <v>1</v>
      </c>
    </row>
    <row r="390" spans="1:11" hidden="1" x14ac:dyDescent="0.25">
      <c r="A390" t="s">
        <v>647</v>
      </c>
      <c r="B390" t="s">
        <v>647</v>
      </c>
      <c r="C390">
        <v>1986</v>
      </c>
      <c r="D390" t="s">
        <v>646</v>
      </c>
      <c r="E390">
        <v>305</v>
      </c>
      <c r="F390" t="s">
        <v>645</v>
      </c>
      <c r="G390">
        <v>40</v>
      </c>
      <c r="H390" t="s">
        <v>375</v>
      </c>
      <c r="I390">
        <v>1</v>
      </c>
      <c r="J390" t="s">
        <v>373</v>
      </c>
      <c r="K390">
        <v>1</v>
      </c>
    </row>
    <row r="391" spans="1:11" hidden="1" x14ac:dyDescent="0.25">
      <c r="A391" t="s">
        <v>647</v>
      </c>
      <c r="B391" t="s">
        <v>647</v>
      </c>
      <c r="C391">
        <v>1987</v>
      </c>
      <c r="D391" t="s">
        <v>646</v>
      </c>
      <c r="E391">
        <v>305</v>
      </c>
      <c r="F391" t="s">
        <v>645</v>
      </c>
      <c r="G391">
        <v>40</v>
      </c>
      <c r="H391" t="s">
        <v>375</v>
      </c>
      <c r="I391">
        <v>2</v>
      </c>
      <c r="J391" t="s">
        <v>373</v>
      </c>
      <c r="K391">
        <v>1</v>
      </c>
    </row>
    <row r="392" spans="1:11" hidden="1" x14ac:dyDescent="0.25">
      <c r="A392" t="s">
        <v>647</v>
      </c>
      <c r="B392" t="s">
        <v>647</v>
      </c>
      <c r="C392">
        <v>1988</v>
      </c>
      <c r="D392" t="s">
        <v>646</v>
      </c>
      <c r="E392">
        <v>305</v>
      </c>
      <c r="F392" t="s">
        <v>645</v>
      </c>
      <c r="G392">
        <v>40</v>
      </c>
      <c r="H392" t="s">
        <v>375</v>
      </c>
      <c r="I392">
        <v>1</v>
      </c>
      <c r="J392" t="s">
        <v>373</v>
      </c>
      <c r="K392">
        <v>1</v>
      </c>
    </row>
    <row r="393" spans="1:11" hidden="1" x14ac:dyDescent="0.25">
      <c r="A393" t="s">
        <v>647</v>
      </c>
      <c r="B393" t="s">
        <v>647</v>
      </c>
      <c r="C393">
        <v>1989</v>
      </c>
      <c r="D393" t="s">
        <v>646</v>
      </c>
      <c r="E393">
        <v>305</v>
      </c>
      <c r="F393" t="s">
        <v>645</v>
      </c>
      <c r="G393">
        <v>40</v>
      </c>
      <c r="H393" t="s">
        <v>375</v>
      </c>
      <c r="I393">
        <v>1</v>
      </c>
      <c r="J393" t="s">
        <v>373</v>
      </c>
      <c r="K393">
        <v>1</v>
      </c>
    </row>
    <row r="394" spans="1:11" hidden="1" x14ac:dyDescent="0.25">
      <c r="A394" t="s">
        <v>647</v>
      </c>
      <c r="B394" t="s">
        <v>647</v>
      </c>
      <c r="C394">
        <v>1990</v>
      </c>
      <c r="D394" t="s">
        <v>646</v>
      </c>
      <c r="E394">
        <v>305</v>
      </c>
      <c r="F394" t="s">
        <v>645</v>
      </c>
      <c r="G394">
        <v>40</v>
      </c>
      <c r="H394" t="s">
        <v>375</v>
      </c>
      <c r="I394">
        <v>1</v>
      </c>
      <c r="J394" t="s">
        <v>373</v>
      </c>
      <c r="K394">
        <v>1</v>
      </c>
    </row>
    <row r="395" spans="1:11" hidden="1" x14ac:dyDescent="0.25">
      <c r="A395" t="s">
        <v>647</v>
      </c>
      <c r="B395" t="s">
        <v>647</v>
      </c>
      <c r="C395">
        <v>1991</v>
      </c>
      <c r="D395" t="s">
        <v>646</v>
      </c>
      <c r="E395">
        <v>305</v>
      </c>
      <c r="F395" t="s">
        <v>645</v>
      </c>
      <c r="G395">
        <v>40</v>
      </c>
      <c r="H395" t="s">
        <v>375</v>
      </c>
      <c r="I395">
        <v>1</v>
      </c>
      <c r="J395" t="s">
        <v>373</v>
      </c>
      <c r="K395">
        <v>1</v>
      </c>
    </row>
    <row r="396" spans="1:11" hidden="1" x14ac:dyDescent="0.25">
      <c r="A396" t="s">
        <v>647</v>
      </c>
      <c r="B396" t="s">
        <v>647</v>
      </c>
      <c r="C396">
        <v>1992</v>
      </c>
      <c r="D396" t="s">
        <v>646</v>
      </c>
      <c r="E396">
        <v>305</v>
      </c>
      <c r="F396" t="s">
        <v>645</v>
      </c>
      <c r="G396">
        <v>40</v>
      </c>
      <c r="H396" t="s">
        <v>375</v>
      </c>
      <c r="I396">
        <v>1</v>
      </c>
      <c r="J396" t="s">
        <v>373</v>
      </c>
      <c r="K396">
        <v>1</v>
      </c>
    </row>
    <row r="397" spans="1:11" hidden="1" x14ac:dyDescent="0.25">
      <c r="A397" t="s">
        <v>647</v>
      </c>
      <c r="B397" t="s">
        <v>647</v>
      </c>
      <c r="C397">
        <v>1993</v>
      </c>
      <c r="D397" t="s">
        <v>646</v>
      </c>
      <c r="E397">
        <v>305</v>
      </c>
      <c r="F397" t="s">
        <v>645</v>
      </c>
      <c r="G397">
        <v>40</v>
      </c>
      <c r="H397" t="s">
        <v>375</v>
      </c>
      <c r="I397">
        <v>1</v>
      </c>
      <c r="J397" t="s">
        <v>373</v>
      </c>
      <c r="K397">
        <v>1</v>
      </c>
    </row>
    <row r="398" spans="1:11" hidden="1" x14ac:dyDescent="0.25">
      <c r="A398" t="s">
        <v>647</v>
      </c>
      <c r="B398" t="s">
        <v>647</v>
      </c>
      <c r="C398">
        <v>1994</v>
      </c>
      <c r="D398" t="s">
        <v>646</v>
      </c>
      <c r="E398">
        <v>305</v>
      </c>
      <c r="F398" t="s">
        <v>645</v>
      </c>
      <c r="G398">
        <v>40</v>
      </c>
      <c r="H398" t="s">
        <v>375</v>
      </c>
      <c r="I398">
        <v>1</v>
      </c>
      <c r="J398" t="s">
        <v>373</v>
      </c>
      <c r="K398">
        <v>1</v>
      </c>
    </row>
    <row r="399" spans="1:11" hidden="1" x14ac:dyDescent="0.25">
      <c r="A399" t="s">
        <v>647</v>
      </c>
      <c r="B399" t="s">
        <v>647</v>
      </c>
      <c r="C399">
        <v>1995</v>
      </c>
      <c r="D399" t="s">
        <v>646</v>
      </c>
      <c r="E399">
        <v>305</v>
      </c>
      <c r="F399" t="s">
        <v>645</v>
      </c>
      <c r="G399">
        <v>40</v>
      </c>
      <c r="H399" t="s">
        <v>375</v>
      </c>
      <c r="I399">
        <v>1</v>
      </c>
      <c r="J399" t="s">
        <v>373</v>
      </c>
      <c r="K399">
        <v>1</v>
      </c>
    </row>
    <row r="400" spans="1:11" hidden="1" x14ac:dyDescent="0.25">
      <c r="A400" t="s">
        <v>647</v>
      </c>
      <c r="B400" t="s">
        <v>647</v>
      </c>
      <c r="C400">
        <v>1996</v>
      </c>
      <c r="D400" t="s">
        <v>646</v>
      </c>
      <c r="E400">
        <v>305</v>
      </c>
      <c r="F400" t="s">
        <v>645</v>
      </c>
      <c r="G400">
        <v>40</v>
      </c>
      <c r="H400" t="s">
        <v>375</v>
      </c>
      <c r="I400">
        <v>1</v>
      </c>
      <c r="J400" t="s">
        <v>373</v>
      </c>
      <c r="K400">
        <v>1</v>
      </c>
    </row>
    <row r="401" spans="1:11" hidden="1" x14ac:dyDescent="0.25">
      <c r="A401" t="s">
        <v>647</v>
      </c>
      <c r="B401" t="s">
        <v>647</v>
      </c>
      <c r="C401">
        <v>1997</v>
      </c>
      <c r="D401" t="s">
        <v>646</v>
      </c>
      <c r="E401">
        <v>305</v>
      </c>
      <c r="F401" t="s">
        <v>645</v>
      </c>
      <c r="G401">
        <v>40</v>
      </c>
      <c r="H401" t="s">
        <v>375</v>
      </c>
      <c r="I401">
        <v>1</v>
      </c>
      <c r="J401" t="s">
        <v>373</v>
      </c>
      <c r="K401">
        <v>1</v>
      </c>
    </row>
    <row r="402" spans="1:11" hidden="1" x14ac:dyDescent="0.25">
      <c r="A402" t="s">
        <v>647</v>
      </c>
      <c r="B402" t="s">
        <v>647</v>
      </c>
      <c r="C402">
        <v>1998</v>
      </c>
      <c r="D402" t="s">
        <v>646</v>
      </c>
      <c r="E402">
        <v>305</v>
      </c>
      <c r="F402" t="s">
        <v>645</v>
      </c>
      <c r="G402">
        <v>40</v>
      </c>
      <c r="H402" t="s">
        <v>375</v>
      </c>
      <c r="I402" t="s">
        <v>373</v>
      </c>
      <c r="J402" t="s">
        <v>373</v>
      </c>
      <c r="K402">
        <v>1</v>
      </c>
    </row>
    <row r="403" spans="1:11" hidden="1" x14ac:dyDescent="0.25">
      <c r="A403" t="s">
        <v>647</v>
      </c>
      <c r="B403" t="s">
        <v>647</v>
      </c>
      <c r="C403">
        <v>1999</v>
      </c>
      <c r="D403" t="s">
        <v>646</v>
      </c>
      <c r="E403">
        <v>305</v>
      </c>
      <c r="F403" t="s">
        <v>645</v>
      </c>
      <c r="G403">
        <v>40</v>
      </c>
      <c r="H403" t="s">
        <v>375</v>
      </c>
      <c r="I403">
        <v>1</v>
      </c>
      <c r="J403" t="s">
        <v>373</v>
      </c>
      <c r="K403">
        <v>1</v>
      </c>
    </row>
    <row r="404" spans="1:11" hidden="1" x14ac:dyDescent="0.25">
      <c r="A404" t="s">
        <v>647</v>
      </c>
      <c r="B404" t="s">
        <v>647</v>
      </c>
      <c r="C404">
        <v>2000</v>
      </c>
      <c r="D404" t="s">
        <v>646</v>
      </c>
      <c r="E404">
        <v>305</v>
      </c>
      <c r="F404" t="s">
        <v>645</v>
      </c>
      <c r="G404">
        <v>40</v>
      </c>
      <c r="H404" t="s">
        <v>375</v>
      </c>
      <c r="I404">
        <v>1</v>
      </c>
      <c r="J404" t="s">
        <v>373</v>
      </c>
      <c r="K404">
        <v>1</v>
      </c>
    </row>
    <row r="405" spans="1:11" hidden="1" x14ac:dyDescent="0.25">
      <c r="A405" t="s">
        <v>647</v>
      </c>
      <c r="B405" t="s">
        <v>647</v>
      </c>
      <c r="C405">
        <v>2001</v>
      </c>
      <c r="D405" t="s">
        <v>646</v>
      </c>
      <c r="E405">
        <v>305</v>
      </c>
      <c r="F405" t="s">
        <v>645</v>
      </c>
      <c r="G405">
        <v>40</v>
      </c>
      <c r="H405" t="s">
        <v>375</v>
      </c>
      <c r="I405">
        <v>1</v>
      </c>
      <c r="J405" t="s">
        <v>373</v>
      </c>
      <c r="K405">
        <v>1</v>
      </c>
    </row>
    <row r="406" spans="1:11" hidden="1" x14ac:dyDescent="0.25">
      <c r="A406" t="s">
        <v>647</v>
      </c>
      <c r="B406" t="s">
        <v>647</v>
      </c>
      <c r="C406">
        <v>2002</v>
      </c>
      <c r="D406" t="s">
        <v>646</v>
      </c>
      <c r="E406">
        <v>305</v>
      </c>
      <c r="F406" t="s">
        <v>645</v>
      </c>
      <c r="G406">
        <v>40</v>
      </c>
      <c r="H406" t="s">
        <v>375</v>
      </c>
      <c r="I406">
        <v>2</v>
      </c>
      <c r="J406" t="s">
        <v>373</v>
      </c>
      <c r="K406">
        <v>2</v>
      </c>
    </row>
    <row r="407" spans="1:11" hidden="1" x14ac:dyDescent="0.25">
      <c r="A407" t="s">
        <v>647</v>
      </c>
      <c r="B407" t="s">
        <v>647</v>
      </c>
      <c r="C407">
        <v>2003</v>
      </c>
      <c r="D407" t="s">
        <v>646</v>
      </c>
      <c r="E407">
        <v>305</v>
      </c>
      <c r="F407" t="s">
        <v>645</v>
      </c>
      <c r="G407">
        <v>40</v>
      </c>
      <c r="H407" t="s">
        <v>375</v>
      </c>
      <c r="I407">
        <v>2</v>
      </c>
      <c r="J407" t="s">
        <v>373</v>
      </c>
      <c r="K407">
        <v>2</v>
      </c>
    </row>
    <row r="408" spans="1:11" hidden="1" x14ac:dyDescent="0.25">
      <c r="A408" t="s">
        <v>647</v>
      </c>
      <c r="B408" t="s">
        <v>647</v>
      </c>
      <c r="C408">
        <v>2004</v>
      </c>
      <c r="D408" t="s">
        <v>646</v>
      </c>
      <c r="E408">
        <v>305</v>
      </c>
      <c r="F408" t="s">
        <v>645</v>
      </c>
      <c r="G408">
        <v>40</v>
      </c>
      <c r="H408" t="s">
        <v>375</v>
      </c>
      <c r="I408">
        <v>2</v>
      </c>
      <c r="J408" t="s">
        <v>373</v>
      </c>
      <c r="K408">
        <v>2</v>
      </c>
    </row>
    <row r="409" spans="1:11" hidden="1" x14ac:dyDescent="0.25">
      <c r="A409" t="s">
        <v>647</v>
      </c>
      <c r="B409" t="s">
        <v>647</v>
      </c>
      <c r="C409">
        <v>2005</v>
      </c>
      <c r="D409" t="s">
        <v>646</v>
      </c>
      <c r="E409">
        <v>305</v>
      </c>
      <c r="F409" t="s">
        <v>645</v>
      </c>
      <c r="G409">
        <v>40</v>
      </c>
      <c r="H409" t="s">
        <v>375</v>
      </c>
      <c r="I409">
        <v>2</v>
      </c>
      <c r="J409" t="s">
        <v>373</v>
      </c>
      <c r="K409">
        <v>1</v>
      </c>
    </row>
    <row r="410" spans="1:11" hidden="1" x14ac:dyDescent="0.25">
      <c r="A410" t="s">
        <v>647</v>
      </c>
      <c r="B410" t="s">
        <v>647</v>
      </c>
      <c r="C410">
        <v>2006</v>
      </c>
      <c r="D410" t="s">
        <v>646</v>
      </c>
      <c r="E410">
        <v>305</v>
      </c>
      <c r="F410" t="s">
        <v>645</v>
      </c>
      <c r="G410">
        <v>40</v>
      </c>
      <c r="H410" t="s">
        <v>375</v>
      </c>
      <c r="I410">
        <v>2</v>
      </c>
      <c r="J410" t="s">
        <v>373</v>
      </c>
      <c r="K410">
        <v>2</v>
      </c>
    </row>
    <row r="411" spans="1:11" hidden="1" x14ac:dyDescent="0.25">
      <c r="A411" t="s">
        <v>647</v>
      </c>
      <c r="B411" t="s">
        <v>647</v>
      </c>
      <c r="C411">
        <v>2007</v>
      </c>
      <c r="D411" t="s">
        <v>646</v>
      </c>
      <c r="E411">
        <v>305</v>
      </c>
      <c r="F411" t="s">
        <v>645</v>
      </c>
      <c r="G411">
        <v>40</v>
      </c>
      <c r="H411" t="s">
        <v>375</v>
      </c>
      <c r="I411">
        <v>2</v>
      </c>
      <c r="J411" t="s">
        <v>373</v>
      </c>
      <c r="K411">
        <v>2</v>
      </c>
    </row>
    <row r="412" spans="1:11" hidden="1" x14ac:dyDescent="0.25">
      <c r="A412" t="s">
        <v>647</v>
      </c>
      <c r="B412" t="s">
        <v>647</v>
      </c>
      <c r="C412">
        <v>2008</v>
      </c>
      <c r="D412" t="s">
        <v>646</v>
      </c>
      <c r="E412">
        <v>305</v>
      </c>
      <c r="F412" t="s">
        <v>645</v>
      </c>
      <c r="G412">
        <v>40</v>
      </c>
      <c r="H412" t="s">
        <v>375</v>
      </c>
      <c r="I412">
        <v>1</v>
      </c>
      <c r="J412" t="s">
        <v>373</v>
      </c>
      <c r="K412">
        <v>2</v>
      </c>
    </row>
    <row r="413" spans="1:11" hidden="1" x14ac:dyDescent="0.25">
      <c r="A413" t="s">
        <v>647</v>
      </c>
      <c r="B413" t="s">
        <v>647</v>
      </c>
      <c r="C413">
        <v>2009</v>
      </c>
      <c r="D413" t="s">
        <v>646</v>
      </c>
      <c r="E413">
        <v>305</v>
      </c>
      <c r="F413" t="s">
        <v>645</v>
      </c>
      <c r="G413">
        <v>40</v>
      </c>
      <c r="H413" t="s">
        <v>375</v>
      </c>
      <c r="I413">
        <v>2</v>
      </c>
      <c r="J413" t="s">
        <v>373</v>
      </c>
      <c r="K413">
        <v>2</v>
      </c>
    </row>
    <row r="414" spans="1:11" hidden="1" x14ac:dyDescent="0.25">
      <c r="A414" t="s">
        <v>647</v>
      </c>
      <c r="B414" t="s">
        <v>647</v>
      </c>
      <c r="C414">
        <v>2010</v>
      </c>
      <c r="D414" t="s">
        <v>646</v>
      </c>
      <c r="E414">
        <v>305</v>
      </c>
      <c r="F414" t="s">
        <v>645</v>
      </c>
      <c r="G414">
        <v>40</v>
      </c>
      <c r="H414" t="s">
        <v>375</v>
      </c>
      <c r="I414">
        <v>2</v>
      </c>
      <c r="J414" t="s">
        <v>373</v>
      </c>
      <c r="K414">
        <v>1</v>
      </c>
    </row>
    <row r="415" spans="1:11" hidden="1" x14ac:dyDescent="0.25">
      <c r="A415" t="s">
        <v>647</v>
      </c>
      <c r="B415" t="s">
        <v>647</v>
      </c>
      <c r="C415">
        <v>2011</v>
      </c>
      <c r="D415" t="s">
        <v>646</v>
      </c>
      <c r="E415">
        <v>305</v>
      </c>
      <c r="F415" t="s">
        <v>645</v>
      </c>
      <c r="G415">
        <v>40</v>
      </c>
      <c r="H415" t="s">
        <v>375</v>
      </c>
      <c r="I415">
        <v>1</v>
      </c>
      <c r="J415" t="s">
        <v>373</v>
      </c>
      <c r="K415">
        <v>1</v>
      </c>
    </row>
    <row r="416" spans="1:11" hidden="1" x14ac:dyDescent="0.25">
      <c r="A416" t="s">
        <v>647</v>
      </c>
      <c r="B416" t="s">
        <v>647</v>
      </c>
      <c r="C416">
        <v>2012</v>
      </c>
      <c r="D416" t="s">
        <v>646</v>
      </c>
      <c r="E416">
        <v>305</v>
      </c>
      <c r="F416" t="s">
        <v>645</v>
      </c>
      <c r="G416">
        <v>40</v>
      </c>
      <c r="H416" t="s">
        <v>375</v>
      </c>
      <c r="I416">
        <v>1</v>
      </c>
      <c r="J416" t="s">
        <v>373</v>
      </c>
      <c r="K416">
        <v>1</v>
      </c>
    </row>
    <row r="417" spans="1:12" hidden="1" x14ac:dyDescent="0.25">
      <c r="A417" t="s">
        <v>647</v>
      </c>
      <c r="B417" t="s">
        <v>647</v>
      </c>
      <c r="C417">
        <v>2013</v>
      </c>
      <c r="D417" t="s">
        <v>646</v>
      </c>
      <c r="E417">
        <v>305</v>
      </c>
      <c r="F417" t="s">
        <v>645</v>
      </c>
      <c r="G417">
        <v>40</v>
      </c>
      <c r="H417" t="s">
        <v>375</v>
      </c>
      <c r="I417" t="s">
        <v>373</v>
      </c>
      <c r="J417" t="s">
        <v>373</v>
      </c>
      <c r="K417">
        <v>1</v>
      </c>
    </row>
    <row r="418" spans="1:12" hidden="1" x14ac:dyDescent="0.25">
      <c r="A418" t="s">
        <v>647</v>
      </c>
      <c r="B418" t="s">
        <v>647</v>
      </c>
      <c r="C418">
        <v>2014</v>
      </c>
      <c r="D418" t="s">
        <v>646</v>
      </c>
      <c r="E418">
        <v>305</v>
      </c>
      <c r="F418" t="s">
        <v>645</v>
      </c>
      <c r="G418">
        <v>40</v>
      </c>
      <c r="H418" t="s">
        <v>375</v>
      </c>
      <c r="I418">
        <v>1</v>
      </c>
      <c r="J418" t="s">
        <v>373</v>
      </c>
      <c r="K418">
        <v>1</v>
      </c>
    </row>
    <row r="419" spans="1:12" hidden="1" x14ac:dyDescent="0.25">
      <c r="A419" t="s">
        <v>647</v>
      </c>
      <c r="B419" t="s">
        <v>647</v>
      </c>
      <c r="C419">
        <v>2015</v>
      </c>
      <c r="D419" t="s">
        <v>646</v>
      </c>
      <c r="E419">
        <v>305</v>
      </c>
      <c r="F419" t="s">
        <v>645</v>
      </c>
      <c r="G419">
        <v>40</v>
      </c>
      <c r="H419" t="s">
        <v>375</v>
      </c>
      <c r="I419">
        <v>2</v>
      </c>
      <c r="J419" t="s">
        <v>373</v>
      </c>
      <c r="K419">
        <v>1</v>
      </c>
    </row>
    <row r="420" spans="1:12" hidden="1" x14ac:dyDescent="0.25">
      <c r="A420" t="s">
        <v>647</v>
      </c>
      <c r="B420" t="s">
        <v>647</v>
      </c>
      <c r="C420">
        <v>2016</v>
      </c>
      <c r="D420" t="s">
        <v>646</v>
      </c>
      <c r="E420">
        <v>305</v>
      </c>
      <c r="F420" t="s">
        <v>645</v>
      </c>
      <c r="G420">
        <v>40</v>
      </c>
      <c r="H420" t="s">
        <v>375</v>
      </c>
      <c r="I420">
        <v>1</v>
      </c>
      <c r="J420" t="s">
        <v>373</v>
      </c>
      <c r="K420">
        <v>1</v>
      </c>
    </row>
    <row r="421" spans="1:12" x14ac:dyDescent="0.25">
      <c r="A421" t="s">
        <v>647</v>
      </c>
      <c r="B421" t="s">
        <v>647</v>
      </c>
      <c r="C421">
        <v>2017</v>
      </c>
      <c r="D421" t="s">
        <v>646</v>
      </c>
      <c r="E421">
        <v>305</v>
      </c>
      <c r="F421" t="s">
        <v>645</v>
      </c>
      <c r="G421">
        <v>40</v>
      </c>
      <c r="H421" t="s">
        <v>375</v>
      </c>
      <c r="I421" s="109">
        <v>1</v>
      </c>
      <c r="J421" s="109" t="s">
        <v>373</v>
      </c>
      <c r="K421" s="109">
        <v>1</v>
      </c>
      <c r="L421" s="108">
        <f>AVERAGE(I421:K421)</f>
        <v>1</v>
      </c>
    </row>
    <row r="422" spans="1:12" hidden="1" x14ac:dyDescent="0.25">
      <c r="A422" t="s">
        <v>157</v>
      </c>
      <c r="B422" t="s">
        <v>157</v>
      </c>
      <c r="C422">
        <v>1976</v>
      </c>
      <c r="D422" t="s">
        <v>56</v>
      </c>
      <c r="E422">
        <v>373</v>
      </c>
      <c r="F422" t="s">
        <v>56</v>
      </c>
      <c r="G422">
        <v>31</v>
      </c>
      <c r="H422" t="s">
        <v>375</v>
      </c>
      <c r="I422" t="s">
        <v>373</v>
      </c>
      <c r="J422" t="s">
        <v>373</v>
      </c>
      <c r="K422" t="s">
        <v>373</v>
      </c>
    </row>
    <row r="423" spans="1:12" hidden="1" x14ac:dyDescent="0.25">
      <c r="A423" t="s">
        <v>157</v>
      </c>
      <c r="B423" t="s">
        <v>157</v>
      </c>
      <c r="C423">
        <v>1977</v>
      </c>
      <c r="D423" t="s">
        <v>56</v>
      </c>
      <c r="E423">
        <v>373</v>
      </c>
      <c r="F423" t="s">
        <v>56</v>
      </c>
      <c r="G423">
        <v>31</v>
      </c>
      <c r="H423" t="s">
        <v>375</v>
      </c>
      <c r="I423" t="s">
        <v>373</v>
      </c>
      <c r="J423" t="s">
        <v>373</v>
      </c>
      <c r="K423" t="s">
        <v>373</v>
      </c>
    </row>
    <row r="424" spans="1:12" hidden="1" x14ac:dyDescent="0.25">
      <c r="A424" t="s">
        <v>157</v>
      </c>
      <c r="B424" t="s">
        <v>157</v>
      </c>
      <c r="C424">
        <v>1978</v>
      </c>
      <c r="D424" t="s">
        <v>56</v>
      </c>
      <c r="E424">
        <v>373</v>
      </c>
      <c r="F424" t="s">
        <v>56</v>
      </c>
      <c r="G424">
        <v>31</v>
      </c>
      <c r="H424" t="s">
        <v>375</v>
      </c>
      <c r="I424" t="s">
        <v>373</v>
      </c>
      <c r="J424" t="s">
        <v>373</v>
      </c>
      <c r="K424" t="s">
        <v>373</v>
      </c>
    </row>
    <row r="425" spans="1:12" hidden="1" x14ac:dyDescent="0.25">
      <c r="A425" t="s">
        <v>157</v>
      </c>
      <c r="B425" t="s">
        <v>157</v>
      </c>
      <c r="C425">
        <v>1979</v>
      </c>
      <c r="D425" t="s">
        <v>56</v>
      </c>
      <c r="E425">
        <v>373</v>
      </c>
      <c r="F425" t="s">
        <v>56</v>
      </c>
      <c r="G425">
        <v>31</v>
      </c>
      <c r="H425" t="s">
        <v>375</v>
      </c>
      <c r="I425" t="s">
        <v>373</v>
      </c>
      <c r="J425" t="s">
        <v>373</v>
      </c>
      <c r="K425" t="s">
        <v>373</v>
      </c>
    </row>
    <row r="426" spans="1:12" hidden="1" x14ac:dyDescent="0.25">
      <c r="A426" t="s">
        <v>157</v>
      </c>
      <c r="B426" t="s">
        <v>157</v>
      </c>
      <c r="C426">
        <v>1980</v>
      </c>
      <c r="D426" t="s">
        <v>56</v>
      </c>
      <c r="E426">
        <v>373</v>
      </c>
      <c r="F426" t="s">
        <v>56</v>
      </c>
      <c r="G426">
        <v>31</v>
      </c>
      <c r="H426" t="s">
        <v>375</v>
      </c>
      <c r="I426" t="s">
        <v>373</v>
      </c>
      <c r="J426" t="s">
        <v>373</v>
      </c>
      <c r="K426" t="s">
        <v>373</v>
      </c>
    </row>
    <row r="427" spans="1:12" hidden="1" x14ac:dyDescent="0.25">
      <c r="A427" t="s">
        <v>157</v>
      </c>
      <c r="B427" t="s">
        <v>157</v>
      </c>
      <c r="C427">
        <v>1981</v>
      </c>
      <c r="D427" t="s">
        <v>56</v>
      </c>
      <c r="E427">
        <v>373</v>
      </c>
      <c r="F427" t="s">
        <v>56</v>
      </c>
      <c r="G427">
        <v>31</v>
      </c>
      <c r="H427" t="s">
        <v>375</v>
      </c>
      <c r="I427" t="s">
        <v>373</v>
      </c>
      <c r="J427" t="s">
        <v>373</v>
      </c>
      <c r="K427" t="s">
        <v>373</v>
      </c>
    </row>
    <row r="428" spans="1:12" hidden="1" x14ac:dyDescent="0.25">
      <c r="A428" t="s">
        <v>157</v>
      </c>
      <c r="B428" t="s">
        <v>157</v>
      </c>
      <c r="C428">
        <v>1982</v>
      </c>
      <c r="D428" t="s">
        <v>56</v>
      </c>
      <c r="E428">
        <v>373</v>
      </c>
      <c r="F428" t="s">
        <v>56</v>
      </c>
      <c r="G428">
        <v>31</v>
      </c>
      <c r="H428" t="s">
        <v>375</v>
      </c>
      <c r="I428" t="s">
        <v>373</v>
      </c>
      <c r="J428" t="s">
        <v>373</v>
      </c>
      <c r="K428" t="s">
        <v>373</v>
      </c>
    </row>
    <row r="429" spans="1:12" hidden="1" x14ac:dyDescent="0.25">
      <c r="A429" t="s">
        <v>157</v>
      </c>
      <c r="B429" t="s">
        <v>157</v>
      </c>
      <c r="C429">
        <v>1983</v>
      </c>
      <c r="D429" t="s">
        <v>56</v>
      </c>
      <c r="E429">
        <v>373</v>
      </c>
      <c r="F429" t="s">
        <v>56</v>
      </c>
      <c r="G429">
        <v>31</v>
      </c>
      <c r="H429" t="s">
        <v>375</v>
      </c>
      <c r="I429" t="s">
        <v>373</v>
      </c>
      <c r="J429" t="s">
        <v>373</v>
      </c>
      <c r="K429" t="s">
        <v>373</v>
      </c>
    </row>
    <row r="430" spans="1:12" hidden="1" x14ac:dyDescent="0.25">
      <c r="A430" t="s">
        <v>157</v>
      </c>
      <c r="B430" t="s">
        <v>157</v>
      </c>
      <c r="C430">
        <v>1984</v>
      </c>
      <c r="D430" t="s">
        <v>56</v>
      </c>
      <c r="E430">
        <v>373</v>
      </c>
      <c r="F430" t="s">
        <v>56</v>
      </c>
      <c r="G430">
        <v>31</v>
      </c>
      <c r="H430" t="s">
        <v>375</v>
      </c>
      <c r="I430" t="s">
        <v>373</v>
      </c>
      <c r="J430" t="s">
        <v>373</v>
      </c>
      <c r="K430" t="s">
        <v>373</v>
      </c>
    </row>
    <row r="431" spans="1:12" hidden="1" x14ac:dyDescent="0.25">
      <c r="A431" t="s">
        <v>157</v>
      </c>
      <c r="B431" t="s">
        <v>157</v>
      </c>
      <c r="C431">
        <v>1985</v>
      </c>
      <c r="D431" t="s">
        <v>56</v>
      </c>
      <c r="E431">
        <v>373</v>
      </c>
      <c r="F431" t="s">
        <v>56</v>
      </c>
      <c r="G431">
        <v>31</v>
      </c>
      <c r="H431" t="s">
        <v>375</v>
      </c>
      <c r="I431" t="s">
        <v>373</v>
      </c>
      <c r="J431" t="s">
        <v>373</v>
      </c>
      <c r="K431" t="s">
        <v>373</v>
      </c>
    </row>
    <row r="432" spans="1:12" hidden="1" x14ac:dyDescent="0.25">
      <c r="A432" t="s">
        <v>157</v>
      </c>
      <c r="B432" t="s">
        <v>157</v>
      </c>
      <c r="C432">
        <v>1986</v>
      </c>
      <c r="D432" t="s">
        <v>56</v>
      </c>
      <c r="E432">
        <v>373</v>
      </c>
      <c r="F432" t="s">
        <v>56</v>
      </c>
      <c r="G432">
        <v>31</v>
      </c>
      <c r="H432" t="s">
        <v>375</v>
      </c>
      <c r="I432" t="s">
        <v>373</v>
      </c>
      <c r="J432" t="s">
        <v>373</v>
      </c>
      <c r="K432" t="s">
        <v>373</v>
      </c>
    </row>
    <row r="433" spans="1:11" hidden="1" x14ac:dyDescent="0.25">
      <c r="A433" t="s">
        <v>157</v>
      </c>
      <c r="B433" t="s">
        <v>157</v>
      </c>
      <c r="C433">
        <v>1987</v>
      </c>
      <c r="D433" t="s">
        <v>56</v>
      </c>
      <c r="E433">
        <v>373</v>
      </c>
      <c r="F433" t="s">
        <v>56</v>
      </c>
      <c r="G433">
        <v>31</v>
      </c>
      <c r="H433" t="s">
        <v>375</v>
      </c>
      <c r="I433" t="s">
        <v>373</v>
      </c>
      <c r="J433" t="s">
        <v>373</v>
      </c>
      <c r="K433" t="s">
        <v>373</v>
      </c>
    </row>
    <row r="434" spans="1:11" hidden="1" x14ac:dyDescent="0.25">
      <c r="A434" t="s">
        <v>157</v>
      </c>
      <c r="B434" t="s">
        <v>157</v>
      </c>
      <c r="C434">
        <v>1988</v>
      </c>
      <c r="D434" t="s">
        <v>56</v>
      </c>
      <c r="E434">
        <v>373</v>
      </c>
      <c r="F434" t="s">
        <v>56</v>
      </c>
      <c r="G434">
        <v>31</v>
      </c>
      <c r="H434" t="s">
        <v>375</v>
      </c>
      <c r="I434" t="s">
        <v>373</v>
      </c>
      <c r="J434" t="s">
        <v>373</v>
      </c>
      <c r="K434" t="s">
        <v>373</v>
      </c>
    </row>
    <row r="435" spans="1:11" hidden="1" x14ac:dyDescent="0.25">
      <c r="A435" t="s">
        <v>157</v>
      </c>
      <c r="B435" t="s">
        <v>157</v>
      </c>
      <c r="C435">
        <v>1989</v>
      </c>
      <c r="D435" t="s">
        <v>56</v>
      </c>
      <c r="E435">
        <v>373</v>
      </c>
      <c r="F435" t="s">
        <v>56</v>
      </c>
      <c r="G435">
        <v>31</v>
      </c>
      <c r="H435" t="s">
        <v>375</v>
      </c>
      <c r="I435" t="s">
        <v>373</v>
      </c>
      <c r="J435" t="s">
        <v>373</v>
      </c>
      <c r="K435" t="s">
        <v>373</v>
      </c>
    </row>
    <row r="436" spans="1:11" hidden="1" x14ac:dyDescent="0.25">
      <c r="A436" t="s">
        <v>157</v>
      </c>
      <c r="B436" t="s">
        <v>157</v>
      </c>
      <c r="C436">
        <v>1990</v>
      </c>
      <c r="D436" t="s">
        <v>56</v>
      </c>
      <c r="E436">
        <v>373</v>
      </c>
      <c r="F436" t="s">
        <v>56</v>
      </c>
      <c r="G436">
        <v>31</v>
      </c>
      <c r="H436" t="s">
        <v>375</v>
      </c>
      <c r="I436" t="s">
        <v>373</v>
      </c>
      <c r="J436" t="s">
        <v>373</v>
      </c>
      <c r="K436" t="s">
        <v>373</v>
      </c>
    </row>
    <row r="437" spans="1:11" hidden="1" x14ac:dyDescent="0.25">
      <c r="A437" t="s">
        <v>157</v>
      </c>
      <c r="B437" t="s">
        <v>157</v>
      </c>
      <c r="C437">
        <v>1991</v>
      </c>
      <c r="D437" t="s">
        <v>56</v>
      </c>
      <c r="E437">
        <v>373</v>
      </c>
      <c r="F437" t="s">
        <v>56</v>
      </c>
      <c r="G437">
        <v>31</v>
      </c>
      <c r="H437" t="s">
        <v>375</v>
      </c>
      <c r="I437" t="s">
        <v>373</v>
      </c>
      <c r="J437" t="s">
        <v>373</v>
      </c>
      <c r="K437" t="s">
        <v>373</v>
      </c>
    </row>
    <row r="438" spans="1:11" hidden="1" x14ac:dyDescent="0.25">
      <c r="A438" t="s">
        <v>157</v>
      </c>
      <c r="B438" t="s">
        <v>157</v>
      </c>
      <c r="C438">
        <v>1992</v>
      </c>
      <c r="D438" t="s">
        <v>56</v>
      </c>
      <c r="E438">
        <v>373</v>
      </c>
      <c r="F438" t="s">
        <v>56</v>
      </c>
      <c r="G438">
        <v>31</v>
      </c>
      <c r="H438" t="s">
        <v>375</v>
      </c>
      <c r="I438">
        <v>3</v>
      </c>
      <c r="J438" t="s">
        <v>373</v>
      </c>
      <c r="K438">
        <v>5</v>
      </c>
    </row>
    <row r="439" spans="1:11" hidden="1" x14ac:dyDescent="0.25">
      <c r="A439" t="s">
        <v>157</v>
      </c>
      <c r="B439" t="s">
        <v>157</v>
      </c>
      <c r="C439">
        <v>1993</v>
      </c>
      <c r="D439" t="s">
        <v>56</v>
      </c>
      <c r="E439">
        <v>373</v>
      </c>
      <c r="F439" t="s">
        <v>56</v>
      </c>
      <c r="G439">
        <v>31</v>
      </c>
      <c r="H439" t="s">
        <v>375</v>
      </c>
      <c r="I439">
        <v>3</v>
      </c>
      <c r="J439" t="s">
        <v>373</v>
      </c>
      <c r="K439">
        <v>5</v>
      </c>
    </row>
    <row r="440" spans="1:11" hidden="1" x14ac:dyDescent="0.25">
      <c r="A440" t="s">
        <v>157</v>
      </c>
      <c r="B440" t="s">
        <v>157</v>
      </c>
      <c r="C440">
        <v>1994</v>
      </c>
      <c r="D440" t="s">
        <v>56</v>
      </c>
      <c r="E440">
        <v>373</v>
      </c>
      <c r="F440" t="s">
        <v>56</v>
      </c>
      <c r="G440">
        <v>31</v>
      </c>
      <c r="H440" t="s">
        <v>375</v>
      </c>
      <c r="I440">
        <v>3</v>
      </c>
      <c r="J440" t="s">
        <v>373</v>
      </c>
      <c r="K440">
        <v>4</v>
      </c>
    </row>
    <row r="441" spans="1:11" hidden="1" x14ac:dyDescent="0.25">
      <c r="A441" t="s">
        <v>157</v>
      </c>
      <c r="B441" t="s">
        <v>157</v>
      </c>
      <c r="C441">
        <v>1995</v>
      </c>
      <c r="D441" t="s">
        <v>56</v>
      </c>
      <c r="E441">
        <v>373</v>
      </c>
      <c r="F441" t="s">
        <v>56</v>
      </c>
      <c r="G441">
        <v>31</v>
      </c>
      <c r="H441" t="s">
        <v>375</v>
      </c>
      <c r="I441">
        <v>2</v>
      </c>
      <c r="J441" t="s">
        <v>373</v>
      </c>
      <c r="K441">
        <v>4</v>
      </c>
    </row>
    <row r="442" spans="1:11" hidden="1" x14ac:dyDescent="0.25">
      <c r="A442" t="s">
        <v>157</v>
      </c>
      <c r="B442" t="s">
        <v>157</v>
      </c>
      <c r="C442">
        <v>1996</v>
      </c>
      <c r="D442" t="s">
        <v>56</v>
      </c>
      <c r="E442">
        <v>373</v>
      </c>
      <c r="F442" t="s">
        <v>56</v>
      </c>
      <c r="G442">
        <v>31</v>
      </c>
      <c r="H442" t="s">
        <v>375</v>
      </c>
      <c r="I442">
        <v>2</v>
      </c>
      <c r="J442" t="s">
        <v>373</v>
      </c>
      <c r="K442">
        <v>3</v>
      </c>
    </row>
    <row r="443" spans="1:11" hidden="1" x14ac:dyDescent="0.25">
      <c r="A443" t="s">
        <v>157</v>
      </c>
      <c r="B443" t="s">
        <v>157</v>
      </c>
      <c r="C443">
        <v>1997</v>
      </c>
      <c r="D443" t="s">
        <v>56</v>
      </c>
      <c r="E443">
        <v>373</v>
      </c>
      <c r="F443" t="s">
        <v>56</v>
      </c>
      <c r="G443">
        <v>31</v>
      </c>
      <c r="H443" t="s">
        <v>375</v>
      </c>
      <c r="I443">
        <v>2</v>
      </c>
      <c r="J443" t="s">
        <v>373</v>
      </c>
      <c r="K443">
        <v>3</v>
      </c>
    </row>
    <row r="444" spans="1:11" hidden="1" x14ac:dyDescent="0.25">
      <c r="A444" t="s">
        <v>157</v>
      </c>
      <c r="B444" t="s">
        <v>157</v>
      </c>
      <c r="C444">
        <v>1998</v>
      </c>
      <c r="D444" t="s">
        <v>56</v>
      </c>
      <c r="E444">
        <v>373</v>
      </c>
      <c r="F444" t="s">
        <v>56</v>
      </c>
      <c r="G444">
        <v>31</v>
      </c>
      <c r="H444" t="s">
        <v>375</v>
      </c>
      <c r="I444">
        <v>2</v>
      </c>
      <c r="J444" t="s">
        <v>373</v>
      </c>
      <c r="K444">
        <v>2</v>
      </c>
    </row>
    <row r="445" spans="1:11" hidden="1" x14ac:dyDescent="0.25">
      <c r="A445" t="s">
        <v>157</v>
      </c>
      <c r="B445" t="s">
        <v>157</v>
      </c>
      <c r="C445">
        <v>1999</v>
      </c>
      <c r="D445" t="s">
        <v>56</v>
      </c>
      <c r="E445">
        <v>373</v>
      </c>
      <c r="F445" t="s">
        <v>56</v>
      </c>
      <c r="G445">
        <v>31</v>
      </c>
      <c r="H445" t="s">
        <v>375</v>
      </c>
      <c r="I445">
        <v>2</v>
      </c>
      <c r="J445" t="s">
        <v>373</v>
      </c>
      <c r="K445">
        <v>2</v>
      </c>
    </row>
    <row r="446" spans="1:11" hidden="1" x14ac:dyDescent="0.25">
      <c r="A446" t="s">
        <v>157</v>
      </c>
      <c r="B446" t="s">
        <v>157</v>
      </c>
      <c r="C446">
        <v>2000</v>
      </c>
      <c r="D446" t="s">
        <v>56</v>
      </c>
      <c r="E446">
        <v>373</v>
      </c>
      <c r="F446" t="s">
        <v>56</v>
      </c>
      <c r="G446">
        <v>31</v>
      </c>
      <c r="H446" t="s">
        <v>375</v>
      </c>
      <c r="I446">
        <v>2</v>
      </c>
      <c r="J446" t="s">
        <v>373</v>
      </c>
      <c r="K446">
        <v>3</v>
      </c>
    </row>
    <row r="447" spans="1:11" hidden="1" x14ac:dyDescent="0.25">
      <c r="A447" t="s">
        <v>157</v>
      </c>
      <c r="B447" t="s">
        <v>157</v>
      </c>
      <c r="C447">
        <v>2001</v>
      </c>
      <c r="D447" t="s">
        <v>56</v>
      </c>
      <c r="E447">
        <v>373</v>
      </c>
      <c r="F447" t="s">
        <v>56</v>
      </c>
      <c r="G447">
        <v>31</v>
      </c>
      <c r="H447" t="s">
        <v>375</v>
      </c>
      <c r="I447">
        <v>2</v>
      </c>
      <c r="J447" t="s">
        <v>373</v>
      </c>
      <c r="K447">
        <v>2</v>
      </c>
    </row>
    <row r="448" spans="1:11" hidden="1" x14ac:dyDescent="0.25">
      <c r="A448" t="s">
        <v>157</v>
      </c>
      <c r="B448" t="s">
        <v>157</v>
      </c>
      <c r="C448">
        <v>2002</v>
      </c>
      <c r="D448" t="s">
        <v>56</v>
      </c>
      <c r="E448">
        <v>373</v>
      </c>
      <c r="F448" t="s">
        <v>56</v>
      </c>
      <c r="G448">
        <v>31</v>
      </c>
      <c r="H448" t="s">
        <v>375</v>
      </c>
      <c r="I448">
        <v>2</v>
      </c>
      <c r="J448" t="s">
        <v>373</v>
      </c>
      <c r="K448">
        <v>3</v>
      </c>
    </row>
    <row r="449" spans="1:12" hidden="1" x14ac:dyDescent="0.25">
      <c r="A449" t="s">
        <v>157</v>
      </c>
      <c r="B449" t="s">
        <v>157</v>
      </c>
      <c r="C449">
        <v>2003</v>
      </c>
      <c r="D449" t="s">
        <v>56</v>
      </c>
      <c r="E449">
        <v>373</v>
      </c>
      <c r="F449" t="s">
        <v>56</v>
      </c>
      <c r="G449">
        <v>31</v>
      </c>
      <c r="H449" t="s">
        <v>375</v>
      </c>
      <c r="I449">
        <v>2</v>
      </c>
      <c r="J449" t="s">
        <v>373</v>
      </c>
      <c r="K449">
        <v>3</v>
      </c>
    </row>
    <row r="450" spans="1:12" hidden="1" x14ac:dyDescent="0.25">
      <c r="A450" t="s">
        <v>157</v>
      </c>
      <c r="B450" t="s">
        <v>157</v>
      </c>
      <c r="C450">
        <v>2004</v>
      </c>
      <c r="D450" t="s">
        <v>56</v>
      </c>
      <c r="E450">
        <v>373</v>
      </c>
      <c r="F450" t="s">
        <v>56</v>
      </c>
      <c r="G450">
        <v>31</v>
      </c>
      <c r="H450" t="s">
        <v>375</v>
      </c>
      <c r="I450">
        <v>2</v>
      </c>
      <c r="J450" t="s">
        <v>373</v>
      </c>
      <c r="K450">
        <v>3</v>
      </c>
    </row>
    <row r="451" spans="1:12" hidden="1" x14ac:dyDescent="0.25">
      <c r="A451" t="s">
        <v>157</v>
      </c>
      <c r="B451" t="s">
        <v>157</v>
      </c>
      <c r="C451">
        <v>2005</v>
      </c>
      <c r="D451" t="s">
        <v>56</v>
      </c>
      <c r="E451">
        <v>373</v>
      </c>
      <c r="F451" t="s">
        <v>56</v>
      </c>
      <c r="G451">
        <v>31</v>
      </c>
      <c r="H451" t="s">
        <v>375</v>
      </c>
      <c r="I451">
        <v>3</v>
      </c>
      <c r="J451" t="s">
        <v>373</v>
      </c>
      <c r="K451">
        <v>3</v>
      </c>
    </row>
    <row r="452" spans="1:12" hidden="1" x14ac:dyDescent="0.25">
      <c r="A452" t="s">
        <v>157</v>
      </c>
      <c r="B452" t="s">
        <v>157</v>
      </c>
      <c r="C452">
        <v>2006</v>
      </c>
      <c r="D452" t="s">
        <v>56</v>
      </c>
      <c r="E452">
        <v>373</v>
      </c>
      <c r="F452" t="s">
        <v>56</v>
      </c>
      <c r="G452">
        <v>31</v>
      </c>
      <c r="H452" t="s">
        <v>375</v>
      </c>
      <c r="I452">
        <v>2</v>
      </c>
      <c r="J452" t="s">
        <v>373</v>
      </c>
      <c r="K452">
        <v>2</v>
      </c>
    </row>
    <row r="453" spans="1:12" hidden="1" x14ac:dyDescent="0.25">
      <c r="A453" t="s">
        <v>157</v>
      </c>
      <c r="B453" t="s">
        <v>157</v>
      </c>
      <c r="C453">
        <v>2007</v>
      </c>
      <c r="D453" t="s">
        <v>56</v>
      </c>
      <c r="E453">
        <v>373</v>
      </c>
      <c r="F453" t="s">
        <v>56</v>
      </c>
      <c r="G453">
        <v>31</v>
      </c>
      <c r="H453" t="s">
        <v>375</v>
      </c>
      <c r="I453">
        <v>3</v>
      </c>
      <c r="J453" t="s">
        <v>373</v>
      </c>
      <c r="K453">
        <v>3</v>
      </c>
    </row>
    <row r="454" spans="1:12" hidden="1" x14ac:dyDescent="0.25">
      <c r="A454" t="s">
        <v>157</v>
      </c>
      <c r="B454" t="s">
        <v>157</v>
      </c>
      <c r="C454">
        <v>2008</v>
      </c>
      <c r="D454" t="s">
        <v>56</v>
      </c>
      <c r="E454">
        <v>373</v>
      </c>
      <c r="F454" t="s">
        <v>56</v>
      </c>
      <c r="G454">
        <v>31</v>
      </c>
      <c r="H454" t="s">
        <v>375</v>
      </c>
      <c r="I454">
        <v>2</v>
      </c>
      <c r="J454" t="s">
        <v>373</v>
      </c>
      <c r="K454">
        <v>3</v>
      </c>
    </row>
    <row r="455" spans="1:12" hidden="1" x14ac:dyDescent="0.25">
      <c r="A455" t="s">
        <v>157</v>
      </c>
      <c r="B455" t="s">
        <v>157</v>
      </c>
      <c r="C455">
        <v>2009</v>
      </c>
      <c r="D455" t="s">
        <v>56</v>
      </c>
      <c r="E455">
        <v>373</v>
      </c>
      <c r="F455" t="s">
        <v>56</v>
      </c>
      <c r="G455">
        <v>31</v>
      </c>
      <c r="H455" t="s">
        <v>375</v>
      </c>
      <c r="I455">
        <v>2</v>
      </c>
      <c r="J455" t="s">
        <v>373</v>
      </c>
      <c r="K455">
        <v>3</v>
      </c>
    </row>
    <row r="456" spans="1:12" hidden="1" x14ac:dyDescent="0.25">
      <c r="A456" t="s">
        <v>157</v>
      </c>
      <c r="B456" t="s">
        <v>157</v>
      </c>
      <c r="C456">
        <v>2010</v>
      </c>
      <c r="D456" t="s">
        <v>56</v>
      </c>
      <c r="E456">
        <v>373</v>
      </c>
      <c r="F456" t="s">
        <v>56</v>
      </c>
      <c r="G456">
        <v>31</v>
      </c>
      <c r="H456" t="s">
        <v>375</v>
      </c>
      <c r="I456">
        <v>3</v>
      </c>
      <c r="J456" t="s">
        <v>373</v>
      </c>
      <c r="K456">
        <v>3</v>
      </c>
    </row>
    <row r="457" spans="1:12" hidden="1" x14ac:dyDescent="0.25">
      <c r="A457" t="s">
        <v>157</v>
      </c>
      <c r="B457" t="s">
        <v>157</v>
      </c>
      <c r="C457">
        <v>2011</v>
      </c>
      <c r="D457" t="s">
        <v>56</v>
      </c>
      <c r="E457">
        <v>373</v>
      </c>
      <c r="F457" t="s">
        <v>56</v>
      </c>
      <c r="G457">
        <v>31</v>
      </c>
      <c r="H457" t="s">
        <v>375</v>
      </c>
      <c r="I457">
        <v>3</v>
      </c>
      <c r="J457" t="s">
        <v>373</v>
      </c>
      <c r="K457">
        <v>3</v>
      </c>
    </row>
    <row r="458" spans="1:12" hidden="1" x14ac:dyDescent="0.25">
      <c r="A458" t="s">
        <v>157</v>
      </c>
      <c r="B458" t="s">
        <v>157</v>
      </c>
      <c r="C458">
        <v>2012</v>
      </c>
      <c r="D458" t="s">
        <v>56</v>
      </c>
      <c r="E458">
        <v>373</v>
      </c>
      <c r="F458" t="s">
        <v>56</v>
      </c>
      <c r="G458">
        <v>31</v>
      </c>
      <c r="H458" t="s">
        <v>375</v>
      </c>
      <c r="I458">
        <v>3</v>
      </c>
      <c r="J458" t="s">
        <v>373</v>
      </c>
      <c r="K458">
        <v>3</v>
      </c>
    </row>
    <row r="459" spans="1:12" hidden="1" x14ac:dyDescent="0.25">
      <c r="A459" t="s">
        <v>157</v>
      </c>
      <c r="B459" t="s">
        <v>157</v>
      </c>
      <c r="C459">
        <v>2013</v>
      </c>
      <c r="D459" t="s">
        <v>56</v>
      </c>
      <c r="E459">
        <v>373</v>
      </c>
      <c r="F459" t="s">
        <v>56</v>
      </c>
      <c r="G459">
        <v>31</v>
      </c>
      <c r="H459" t="s">
        <v>375</v>
      </c>
      <c r="I459" t="s">
        <v>373</v>
      </c>
      <c r="J459">
        <v>3</v>
      </c>
      <c r="K459">
        <v>3</v>
      </c>
    </row>
    <row r="460" spans="1:12" hidden="1" x14ac:dyDescent="0.25">
      <c r="A460" t="s">
        <v>157</v>
      </c>
      <c r="B460" t="s">
        <v>157</v>
      </c>
      <c r="C460">
        <v>2014</v>
      </c>
      <c r="D460" t="s">
        <v>56</v>
      </c>
      <c r="E460">
        <v>373</v>
      </c>
      <c r="F460" t="s">
        <v>56</v>
      </c>
      <c r="G460">
        <v>31</v>
      </c>
      <c r="H460" t="s">
        <v>375</v>
      </c>
      <c r="I460">
        <v>3</v>
      </c>
      <c r="J460">
        <v>3</v>
      </c>
      <c r="K460">
        <v>3</v>
      </c>
    </row>
    <row r="461" spans="1:12" hidden="1" x14ac:dyDescent="0.25">
      <c r="A461" t="s">
        <v>157</v>
      </c>
      <c r="B461" t="s">
        <v>157</v>
      </c>
      <c r="C461">
        <v>2015</v>
      </c>
      <c r="D461" t="s">
        <v>56</v>
      </c>
      <c r="E461">
        <v>373</v>
      </c>
      <c r="F461" t="s">
        <v>56</v>
      </c>
      <c r="G461">
        <v>31</v>
      </c>
      <c r="H461" t="s">
        <v>375</v>
      </c>
      <c r="I461">
        <v>3</v>
      </c>
      <c r="J461">
        <v>3</v>
      </c>
      <c r="K461">
        <v>3</v>
      </c>
    </row>
    <row r="462" spans="1:12" hidden="1" x14ac:dyDescent="0.25">
      <c r="A462" t="s">
        <v>157</v>
      </c>
      <c r="B462" t="s">
        <v>157</v>
      </c>
      <c r="C462">
        <v>2016</v>
      </c>
      <c r="D462" t="s">
        <v>56</v>
      </c>
      <c r="E462">
        <v>373</v>
      </c>
      <c r="F462" t="s">
        <v>56</v>
      </c>
      <c r="G462">
        <v>31</v>
      </c>
      <c r="H462" t="s">
        <v>375</v>
      </c>
      <c r="I462">
        <v>3</v>
      </c>
      <c r="J462">
        <v>3</v>
      </c>
      <c r="K462">
        <v>3</v>
      </c>
    </row>
    <row r="463" spans="1:12" x14ac:dyDescent="0.25">
      <c r="A463" t="s">
        <v>157</v>
      </c>
      <c r="B463" t="s">
        <v>157</v>
      </c>
      <c r="C463">
        <v>2017</v>
      </c>
      <c r="D463" t="s">
        <v>56</v>
      </c>
      <c r="E463">
        <v>373</v>
      </c>
      <c r="F463" t="s">
        <v>56</v>
      </c>
      <c r="G463">
        <v>31</v>
      </c>
      <c r="H463" t="s">
        <v>375</v>
      </c>
      <c r="I463" s="109">
        <v>3</v>
      </c>
      <c r="J463" s="109">
        <v>3</v>
      </c>
      <c r="K463" s="109">
        <v>3</v>
      </c>
      <c r="L463" s="108">
        <f>AVERAGE(I463:K463)</f>
        <v>3</v>
      </c>
    </row>
    <row r="464" spans="1:12" hidden="1" x14ac:dyDescent="0.25">
      <c r="A464" t="s">
        <v>158</v>
      </c>
      <c r="B464" t="s">
        <v>158</v>
      </c>
      <c r="C464">
        <v>1976</v>
      </c>
      <c r="D464" t="s">
        <v>644</v>
      </c>
      <c r="E464">
        <v>31</v>
      </c>
      <c r="F464" t="s">
        <v>106</v>
      </c>
      <c r="G464">
        <v>44</v>
      </c>
      <c r="H464" t="s">
        <v>393</v>
      </c>
      <c r="I464" t="s">
        <v>373</v>
      </c>
      <c r="J464" t="s">
        <v>373</v>
      </c>
      <c r="K464">
        <v>1</v>
      </c>
    </row>
    <row r="465" spans="1:11" hidden="1" x14ac:dyDescent="0.25">
      <c r="A465" t="s">
        <v>158</v>
      </c>
      <c r="B465" t="s">
        <v>158</v>
      </c>
      <c r="C465">
        <v>1977</v>
      </c>
      <c r="D465" t="s">
        <v>644</v>
      </c>
      <c r="E465">
        <v>31</v>
      </c>
      <c r="F465" t="s">
        <v>106</v>
      </c>
      <c r="G465">
        <v>44</v>
      </c>
      <c r="H465" t="s">
        <v>393</v>
      </c>
      <c r="I465" t="s">
        <v>373</v>
      </c>
      <c r="J465" t="s">
        <v>373</v>
      </c>
      <c r="K465">
        <v>1</v>
      </c>
    </row>
    <row r="466" spans="1:11" hidden="1" x14ac:dyDescent="0.25">
      <c r="A466" t="s">
        <v>158</v>
      </c>
      <c r="B466" t="s">
        <v>158</v>
      </c>
      <c r="C466">
        <v>1978</v>
      </c>
      <c r="D466" t="s">
        <v>644</v>
      </c>
      <c r="E466">
        <v>31</v>
      </c>
      <c r="F466" t="s">
        <v>106</v>
      </c>
      <c r="G466">
        <v>44</v>
      </c>
      <c r="H466" t="s">
        <v>393</v>
      </c>
      <c r="I466" t="s">
        <v>373</v>
      </c>
      <c r="J466" t="s">
        <v>373</v>
      </c>
      <c r="K466">
        <v>1</v>
      </c>
    </row>
    <row r="467" spans="1:11" hidden="1" x14ac:dyDescent="0.25">
      <c r="A467" t="s">
        <v>158</v>
      </c>
      <c r="B467" t="s">
        <v>158</v>
      </c>
      <c r="C467">
        <v>1979</v>
      </c>
      <c r="D467" t="s">
        <v>644</v>
      </c>
      <c r="E467">
        <v>31</v>
      </c>
      <c r="F467" t="s">
        <v>106</v>
      </c>
      <c r="G467">
        <v>44</v>
      </c>
      <c r="H467" t="s">
        <v>393</v>
      </c>
      <c r="I467" t="s">
        <v>373</v>
      </c>
      <c r="J467" t="s">
        <v>373</v>
      </c>
      <c r="K467">
        <v>1</v>
      </c>
    </row>
    <row r="468" spans="1:11" hidden="1" x14ac:dyDescent="0.25">
      <c r="A468" t="s">
        <v>158</v>
      </c>
      <c r="B468" t="s">
        <v>158</v>
      </c>
      <c r="C468">
        <v>1980</v>
      </c>
      <c r="D468" t="s">
        <v>644</v>
      </c>
      <c r="E468">
        <v>31</v>
      </c>
      <c r="F468" t="s">
        <v>106</v>
      </c>
      <c r="G468">
        <v>44</v>
      </c>
      <c r="H468" t="s">
        <v>393</v>
      </c>
      <c r="I468" t="s">
        <v>373</v>
      </c>
      <c r="J468" t="s">
        <v>373</v>
      </c>
      <c r="K468">
        <v>1</v>
      </c>
    </row>
    <row r="469" spans="1:11" hidden="1" x14ac:dyDescent="0.25">
      <c r="A469" t="s">
        <v>158</v>
      </c>
      <c r="B469" t="s">
        <v>158</v>
      </c>
      <c r="C469">
        <v>1981</v>
      </c>
      <c r="D469" t="s">
        <v>644</v>
      </c>
      <c r="E469">
        <v>31</v>
      </c>
      <c r="F469" t="s">
        <v>106</v>
      </c>
      <c r="G469">
        <v>44</v>
      </c>
      <c r="H469" t="s">
        <v>393</v>
      </c>
      <c r="I469" t="s">
        <v>373</v>
      </c>
      <c r="J469" t="s">
        <v>373</v>
      </c>
      <c r="K469">
        <v>1</v>
      </c>
    </row>
    <row r="470" spans="1:11" hidden="1" x14ac:dyDescent="0.25">
      <c r="A470" t="s">
        <v>158</v>
      </c>
      <c r="B470" t="s">
        <v>158</v>
      </c>
      <c r="C470">
        <v>1982</v>
      </c>
      <c r="D470" t="s">
        <v>644</v>
      </c>
      <c r="E470">
        <v>31</v>
      </c>
      <c r="F470" t="s">
        <v>106</v>
      </c>
      <c r="G470">
        <v>44</v>
      </c>
      <c r="H470" t="s">
        <v>393</v>
      </c>
      <c r="I470" t="s">
        <v>373</v>
      </c>
      <c r="J470" t="s">
        <v>373</v>
      </c>
      <c r="K470">
        <v>1</v>
      </c>
    </row>
    <row r="471" spans="1:11" hidden="1" x14ac:dyDescent="0.25">
      <c r="A471" t="s">
        <v>158</v>
      </c>
      <c r="B471" t="s">
        <v>158</v>
      </c>
      <c r="C471">
        <v>1983</v>
      </c>
      <c r="D471" t="s">
        <v>644</v>
      </c>
      <c r="E471">
        <v>31</v>
      </c>
      <c r="F471" t="s">
        <v>106</v>
      </c>
      <c r="G471">
        <v>44</v>
      </c>
      <c r="H471" t="s">
        <v>393</v>
      </c>
      <c r="I471" t="s">
        <v>373</v>
      </c>
      <c r="J471" t="s">
        <v>373</v>
      </c>
      <c r="K471">
        <v>1</v>
      </c>
    </row>
    <row r="472" spans="1:11" hidden="1" x14ac:dyDescent="0.25">
      <c r="A472" t="s">
        <v>158</v>
      </c>
      <c r="B472" t="s">
        <v>158</v>
      </c>
      <c r="C472">
        <v>1984</v>
      </c>
      <c r="D472" t="s">
        <v>644</v>
      </c>
      <c r="E472">
        <v>31</v>
      </c>
      <c r="F472" t="s">
        <v>106</v>
      </c>
      <c r="G472">
        <v>44</v>
      </c>
      <c r="H472" t="s">
        <v>393</v>
      </c>
      <c r="I472" t="s">
        <v>373</v>
      </c>
      <c r="J472" t="s">
        <v>373</v>
      </c>
      <c r="K472">
        <v>1</v>
      </c>
    </row>
    <row r="473" spans="1:11" hidden="1" x14ac:dyDescent="0.25">
      <c r="A473" t="s">
        <v>158</v>
      </c>
      <c r="B473" t="s">
        <v>158</v>
      </c>
      <c r="C473">
        <v>1985</v>
      </c>
      <c r="D473" t="s">
        <v>644</v>
      </c>
      <c r="E473">
        <v>31</v>
      </c>
      <c r="F473" t="s">
        <v>106</v>
      </c>
      <c r="G473">
        <v>44</v>
      </c>
      <c r="H473" t="s">
        <v>393</v>
      </c>
      <c r="I473" t="s">
        <v>373</v>
      </c>
      <c r="J473" t="s">
        <v>373</v>
      </c>
      <c r="K473">
        <v>1</v>
      </c>
    </row>
    <row r="474" spans="1:11" hidden="1" x14ac:dyDescent="0.25">
      <c r="A474" t="s">
        <v>158</v>
      </c>
      <c r="B474" t="s">
        <v>158</v>
      </c>
      <c r="C474">
        <v>1986</v>
      </c>
      <c r="D474" t="s">
        <v>644</v>
      </c>
      <c r="E474">
        <v>31</v>
      </c>
      <c r="F474" t="s">
        <v>106</v>
      </c>
      <c r="G474">
        <v>44</v>
      </c>
      <c r="H474" t="s">
        <v>393</v>
      </c>
      <c r="I474">
        <v>1</v>
      </c>
      <c r="J474" t="s">
        <v>373</v>
      </c>
      <c r="K474">
        <v>2</v>
      </c>
    </row>
    <row r="475" spans="1:11" hidden="1" x14ac:dyDescent="0.25">
      <c r="A475" t="s">
        <v>158</v>
      </c>
      <c r="B475" t="s">
        <v>158</v>
      </c>
      <c r="C475">
        <v>1987</v>
      </c>
      <c r="D475" t="s">
        <v>644</v>
      </c>
      <c r="E475">
        <v>31</v>
      </c>
      <c r="F475" t="s">
        <v>106</v>
      </c>
      <c r="G475">
        <v>44</v>
      </c>
      <c r="H475" t="s">
        <v>393</v>
      </c>
      <c r="I475" t="s">
        <v>373</v>
      </c>
      <c r="J475" t="s">
        <v>373</v>
      </c>
      <c r="K475">
        <v>1</v>
      </c>
    </row>
    <row r="476" spans="1:11" hidden="1" x14ac:dyDescent="0.25">
      <c r="A476" t="s">
        <v>158</v>
      </c>
      <c r="B476" t="s">
        <v>158</v>
      </c>
      <c r="C476">
        <v>1988</v>
      </c>
      <c r="D476" t="s">
        <v>644</v>
      </c>
      <c r="E476">
        <v>31</v>
      </c>
      <c r="F476" t="s">
        <v>106</v>
      </c>
      <c r="G476">
        <v>44</v>
      </c>
      <c r="H476" t="s">
        <v>393</v>
      </c>
      <c r="I476" t="s">
        <v>373</v>
      </c>
      <c r="J476" t="s">
        <v>373</v>
      </c>
      <c r="K476">
        <v>1</v>
      </c>
    </row>
    <row r="477" spans="1:11" hidden="1" x14ac:dyDescent="0.25">
      <c r="A477" t="s">
        <v>158</v>
      </c>
      <c r="B477" t="s">
        <v>158</v>
      </c>
      <c r="C477">
        <v>1989</v>
      </c>
      <c r="D477" t="s">
        <v>644</v>
      </c>
      <c r="E477">
        <v>31</v>
      </c>
      <c r="F477" t="s">
        <v>106</v>
      </c>
      <c r="G477">
        <v>44</v>
      </c>
      <c r="H477" t="s">
        <v>393</v>
      </c>
      <c r="I477">
        <v>1</v>
      </c>
      <c r="J477" t="s">
        <v>373</v>
      </c>
      <c r="K477">
        <v>1</v>
      </c>
    </row>
    <row r="478" spans="1:11" hidden="1" x14ac:dyDescent="0.25">
      <c r="A478" t="s">
        <v>158</v>
      </c>
      <c r="B478" t="s">
        <v>158</v>
      </c>
      <c r="C478">
        <v>1990</v>
      </c>
      <c r="D478" t="s">
        <v>644</v>
      </c>
      <c r="E478">
        <v>31</v>
      </c>
      <c r="F478" t="s">
        <v>106</v>
      </c>
      <c r="G478">
        <v>44</v>
      </c>
      <c r="H478" t="s">
        <v>393</v>
      </c>
      <c r="I478">
        <v>1</v>
      </c>
      <c r="J478" t="s">
        <v>373</v>
      </c>
      <c r="K478">
        <v>1</v>
      </c>
    </row>
    <row r="479" spans="1:11" hidden="1" x14ac:dyDescent="0.25">
      <c r="A479" t="s">
        <v>158</v>
      </c>
      <c r="B479" t="s">
        <v>158</v>
      </c>
      <c r="C479">
        <v>1991</v>
      </c>
      <c r="D479" t="s">
        <v>644</v>
      </c>
      <c r="E479">
        <v>31</v>
      </c>
      <c r="F479" t="s">
        <v>106</v>
      </c>
      <c r="G479">
        <v>44</v>
      </c>
      <c r="H479" t="s">
        <v>393</v>
      </c>
      <c r="I479">
        <v>1</v>
      </c>
      <c r="J479" t="s">
        <v>373</v>
      </c>
      <c r="K479">
        <v>1</v>
      </c>
    </row>
    <row r="480" spans="1:11" hidden="1" x14ac:dyDescent="0.25">
      <c r="A480" t="s">
        <v>158</v>
      </c>
      <c r="B480" t="s">
        <v>158</v>
      </c>
      <c r="C480">
        <v>1992</v>
      </c>
      <c r="D480" t="s">
        <v>644</v>
      </c>
      <c r="E480">
        <v>31</v>
      </c>
      <c r="F480" t="s">
        <v>106</v>
      </c>
      <c r="G480">
        <v>44</v>
      </c>
      <c r="H480" t="s">
        <v>393</v>
      </c>
      <c r="I480">
        <v>1</v>
      </c>
      <c r="J480" t="s">
        <v>373</v>
      </c>
      <c r="K480">
        <v>1</v>
      </c>
    </row>
    <row r="481" spans="1:11" hidden="1" x14ac:dyDescent="0.25">
      <c r="A481" t="s">
        <v>158</v>
      </c>
      <c r="B481" t="s">
        <v>158</v>
      </c>
      <c r="C481">
        <v>1993</v>
      </c>
      <c r="D481" t="s">
        <v>644</v>
      </c>
      <c r="E481">
        <v>31</v>
      </c>
      <c r="F481" t="s">
        <v>106</v>
      </c>
      <c r="G481">
        <v>44</v>
      </c>
      <c r="H481" t="s">
        <v>393</v>
      </c>
      <c r="I481">
        <v>1</v>
      </c>
      <c r="J481" t="s">
        <v>373</v>
      </c>
      <c r="K481">
        <v>1</v>
      </c>
    </row>
    <row r="482" spans="1:11" hidden="1" x14ac:dyDescent="0.25">
      <c r="A482" t="s">
        <v>158</v>
      </c>
      <c r="B482" t="s">
        <v>158</v>
      </c>
      <c r="C482">
        <v>1994</v>
      </c>
      <c r="D482" t="s">
        <v>644</v>
      </c>
      <c r="E482">
        <v>31</v>
      </c>
      <c r="F482" t="s">
        <v>106</v>
      </c>
      <c r="G482">
        <v>44</v>
      </c>
      <c r="H482" t="s">
        <v>393</v>
      </c>
      <c r="I482">
        <v>1</v>
      </c>
      <c r="J482" t="s">
        <v>373</v>
      </c>
      <c r="K482">
        <v>2</v>
      </c>
    </row>
    <row r="483" spans="1:11" hidden="1" x14ac:dyDescent="0.25">
      <c r="A483" t="s">
        <v>158</v>
      </c>
      <c r="B483" t="s">
        <v>158</v>
      </c>
      <c r="C483">
        <v>1995</v>
      </c>
      <c r="D483" t="s">
        <v>644</v>
      </c>
      <c r="E483">
        <v>31</v>
      </c>
      <c r="F483" t="s">
        <v>106</v>
      </c>
      <c r="G483">
        <v>44</v>
      </c>
      <c r="H483" t="s">
        <v>393</v>
      </c>
      <c r="I483">
        <v>1</v>
      </c>
      <c r="J483" t="s">
        <v>373</v>
      </c>
      <c r="K483">
        <v>1</v>
      </c>
    </row>
    <row r="484" spans="1:11" hidden="1" x14ac:dyDescent="0.25">
      <c r="A484" t="s">
        <v>158</v>
      </c>
      <c r="B484" t="s">
        <v>158</v>
      </c>
      <c r="C484">
        <v>1996</v>
      </c>
      <c r="D484" t="s">
        <v>644</v>
      </c>
      <c r="E484">
        <v>31</v>
      </c>
      <c r="F484" t="s">
        <v>106</v>
      </c>
      <c r="G484">
        <v>44</v>
      </c>
      <c r="H484" t="s">
        <v>393</v>
      </c>
      <c r="I484">
        <v>1</v>
      </c>
      <c r="J484" t="s">
        <v>373</v>
      </c>
      <c r="K484">
        <v>1</v>
      </c>
    </row>
    <row r="485" spans="1:11" hidden="1" x14ac:dyDescent="0.25">
      <c r="A485" t="s">
        <v>158</v>
      </c>
      <c r="B485" t="s">
        <v>158</v>
      </c>
      <c r="C485">
        <v>1997</v>
      </c>
      <c r="D485" t="s">
        <v>644</v>
      </c>
      <c r="E485">
        <v>31</v>
      </c>
      <c r="F485" t="s">
        <v>106</v>
      </c>
      <c r="G485">
        <v>44</v>
      </c>
      <c r="H485" t="s">
        <v>393</v>
      </c>
      <c r="I485">
        <v>1</v>
      </c>
      <c r="J485" t="s">
        <v>373</v>
      </c>
      <c r="K485">
        <v>1</v>
      </c>
    </row>
    <row r="486" spans="1:11" hidden="1" x14ac:dyDescent="0.25">
      <c r="A486" t="s">
        <v>158</v>
      </c>
      <c r="B486" t="s">
        <v>158</v>
      </c>
      <c r="C486">
        <v>1998</v>
      </c>
      <c r="D486" t="s">
        <v>644</v>
      </c>
      <c r="E486">
        <v>31</v>
      </c>
      <c r="F486" t="s">
        <v>106</v>
      </c>
      <c r="G486">
        <v>44</v>
      </c>
      <c r="H486" t="s">
        <v>393</v>
      </c>
      <c r="I486">
        <v>1</v>
      </c>
      <c r="J486" t="s">
        <v>373</v>
      </c>
      <c r="K486">
        <v>1</v>
      </c>
    </row>
    <row r="487" spans="1:11" hidden="1" x14ac:dyDescent="0.25">
      <c r="A487" t="s">
        <v>158</v>
      </c>
      <c r="B487" t="s">
        <v>158</v>
      </c>
      <c r="C487">
        <v>1999</v>
      </c>
      <c r="D487" t="s">
        <v>644</v>
      </c>
      <c r="E487">
        <v>31</v>
      </c>
      <c r="F487" t="s">
        <v>106</v>
      </c>
      <c r="G487">
        <v>44</v>
      </c>
      <c r="H487" t="s">
        <v>393</v>
      </c>
      <c r="I487">
        <v>1</v>
      </c>
      <c r="J487" t="s">
        <v>373</v>
      </c>
      <c r="K487">
        <v>1</v>
      </c>
    </row>
    <row r="488" spans="1:11" hidden="1" x14ac:dyDescent="0.25">
      <c r="A488" t="s">
        <v>158</v>
      </c>
      <c r="B488" t="s">
        <v>158</v>
      </c>
      <c r="C488">
        <v>2000</v>
      </c>
      <c r="D488" t="s">
        <v>644</v>
      </c>
      <c r="E488">
        <v>31</v>
      </c>
      <c r="F488" t="s">
        <v>106</v>
      </c>
      <c r="G488">
        <v>44</v>
      </c>
      <c r="H488" t="s">
        <v>393</v>
      </c>
      <c r="I488">
        <v>1</v>
      </c>
      <c r="J488" t="s">
        <v>373</v>
      </c>
      <c r="K488">
        <v>1</v>
      </c>
    </row>
    <row r="489" spans="1:11" hidden="1" x14ac:dyDescent="0.25">
      <c r="A489" t="s">
        <v>158</v>
      </c>
      <c r="B489" t="s">
        <v>158</v>
      </c>
      <c r="C489">
        <v>2001</v>
      </c>
      <c r="D489" t="s">
        <v>644</v>
      </c>
      <c r="E489">
        <v>31</v>
      </c>
      <c r="F489" t="s">
        <v>106</v>
      </c>
      <c r="G489">
        <v>44</v>
      </c>
      <c r="H489" t="s">
        <v>393</v>
      </c>
      <c r="I489">
        <v>1</v>
      </c>
      <c r="J489" t="s">
        <v>373</v>
      </c>
      <c r="K489">
        <v>1</v>
      </c>
    </row>
    <row r="490" spans="1:11" hidden="1" x14ac:dyDescent="0.25">
      <c r="A490" t="s">
        <v>158</v>
      </c>
      <c r="B490" t="s">
        <v>158</v>
      </c>
      <c r="C490">
        <v>2002</v>
      </c>
      <c r="D490" t="s">
        <v>644</v>
      </c>
      <c r="E490">
        <v>31</v>
      </c>
      <c r="F490" t="s">
        <v>106</v>
      </c>
      <c r="G490">
        <v>44</v>
      </c>
      <c r="H490" t="s">
        <v>393</v>
      </c>
      <c r="I490">
        <v>2</v>
      </c>
      <c r="J490" t="s">
        <v>373</v>
      </c>
      <c r="K490">
        <v>2</v>
      </c>
    </row>
    <row r="491" spans="1:11" hidden="1" x14ac:dyDescent="0.25">
      <c r="A491" t="s">
        <v>158</v>
      </c>
      <c r="B491" t="s">
        <v>158</v>
      </c>
      <c r="C491">
        <v>2003</v>
      </c>
      <c r="D491" t="s">
        <v>644</v>
      </c>
      <c r="E491">
        <v>31</v>
      </c>
      <c r="F491" t="s">
        <v>106</v>
      </c>
      <c r="G491">
        <v>44</v>
      </c>
      <c r="H491" t="s">
        <v>393</v>
      </c>
      <c r="I491">
        <v>2</v>
      </c>
      <c r="J491" t="s">
        <v>373</v>
      </c>
      <c r="K491">
        <v>2</v>
      </c>
    </row>
    <row r="492" spans="1:11" hidden="1" x14ac:dyDescent="0.25">
      <c r="A492" t="s">
        <v>158</v>
      </c>
      <c r="B492" t="s">
        <v>158</v>
      </c>
      <c r="C492">
        <v>2004</v>
      </c>
      <c r="D492" t="s">
        <v>644</v>
      </c>
      <c r="E492">
        <v>31</v>
      </c>
      <c r="F492" t="s">
        <v>106</v>
      </c>
      <c r="G492">
        <v>44</v>
      </c>
      <c r="H492" t="s">
        <v>393</v>
      </c>
      <c r="I492">
        <v>1</v>
      </c>
      <c r="J492" t="s">
        <v>373</v>
      </c>
      <c r="K492">
        <v>2</v>
      </c>
    </row>
    <row r="493" spans="1:11" hidden="1" x14ac:dyDescent="0.25">
      <c r="A493" t="s">
        <v>158</v>
      </c>
      <c r="B493" t="s">
        <v>158</v>
      </c>
      <c r="C493">
        <v>2005</v>
      </c>
      <c r="D493" t="s">
        <v>644</v>
      </c>
      <c r="E493">
        <v>31</v>
      </c>
      <c r="F493" t="s">
        <v>106</v>
      </c>
      <c r="G493">
        <v>44</v>
      </c>
      <c r="H493" t="s">
        <v>393</v>
      </c>
      <c r="I493">
        <v>2</v>
      </c>
      <c r="J493" t="s">
        <v>373</v>
      </c>
      <c r="K493">
        <v>1</v>
      </c>
    </row>
    <row r="494" spans="1:11" hidden="1" x14ac:dyDescent="0.25">
      <c r="A494" t="s">
        <v>158</v>
      </c>
      <c r="B494" t="s">
        <v>158</v>
      </c>
      <c r="C494">
        <v>2006</v>
      </c>
      <c r="D494" t="s">
        <v>644</v>
      </c>
      <c r="E494">
        <v>31</v>
      </c>
      <c r="F494" t="s">
        <v>106</v>
      </c>
      <c r="G494">
        <v>44</v>
      </c>
      <c r="H494" t="s">
        <v>393</v>
      </c>
      <c r="I494">
        <v>2</v>
      </c>
      <c r="J494" t="s">
        <v>373</v>
      </c>
      <c r="K494">
        <v>1</v>
      </c>
    </row>
    <row r="495" spans="1:11" hidden="1" x14ac:dyDescent="0.25">
      <c r="A495" t="s">
        <v>158</v>
      </c>
      <c r="B495" t="s">
        <v>158</v>
      </c>
      <c r="C495">
        <v>2007</v>
      </c>
      <c r="D495" t="s">
        <v>644</v>
      </c>
      <c r="E495">
        <v>31</v>
      </c>
      <c r="F495" t="s">
        <v>106</v>
      </c>
      <c r="G495">
        <v>44</v>
      </c>
      <c r="H495" t="s">
        <v>393</v>
      </c>
      <c r="I495">
        <v>3</v>
      </c>
      <c r="J495" t="s">
        <v>373</v>
      </c>
      <c r="K495">
        <v>2</v>
      </c>
    </row>
    <row r="496" spans="1:11" hidden="1" x14ac:dyDescent="0.25">
      <c r="A496" t="s">
        <v>158</v>
      </c>
      <c r="B496" t="s">
        <v>158</v>
      </c>
      <c r="C496">
        <v>2008</v>
      </c>
      <c r="D496" t="s">
        <v>644</v>
      </c>
      <c r="E496">
        <v>31</v>
      </c>
      <c r="F496" t="s">
        <v>106</v>
      </c>
      <c r="G496">
        <v>44</v>
      </c>
      <c r="H496" t="s">
        <v>393</v>
      </c>
      <c r="I496">
        <v>2</v>
      </c>
      <c r="J496" t="s">
        <v>373</v>
      </c>
      <c r="K496">
        <v>2</v>
      </c>
    </row>
    <row r="497" spans="1:12" hidden="1" x14ac:dyDescent="0.25">
      <c r="A497" t="s">
        <v>158</v>
      </c>
      <c r="B497" t="s">
        <v>158</v>
      </c>
      <c r="C497">
        <v>2009</v>
      </c>
      <c r="D497" t="s">
        <v>644</v>
      </c>
      <c r="E497">
        <v>31</v>
      </c>
      <c r="F497" t="s">
        <v>106</v>
      </c>
      <c r="G497">
        <v>44</v>
      </c>
      <c r="H497" t="s">
        <v>393</v>
      </c>
      <c r="I497">
        <v>2</v>
      </c>
      <c r="J497" t="s">
        <v>373</v>
      </c>
      <c r="K497">
        <v>2</v>
      </c>
    </row>
    <row r="498" spans="1:12" hidden="1" x14ac:dyDescent="0.25">
      <c r="A498" t="s">
        <v>158</v>
      </c>
      <c r="B498" t="s">
        <v>158</v>
      </c>
      <c r="C498">
        <v>2010</v>
      </c>
      <c r="D498" t="s">
        <v>644</v>
      </c>
      <c r="E498">
        <v>31</v>
      </c>
      <c r="F498" t="s">
        <v>106</v>
      </c>
      <c r="G498">
        <v>44</v>
      </c>
      <c r="H498" t="s">
        <v>393</v>
      </c>
      <c r="I498">
        <v>1</v>
      </c>
      <c r="J498" t="s">
        <v>373</v>
      </c>
      <c r="K498">
        <v>2</v>
      </c>
    </row>
    <row r="499" spans="1:12" hidden="1" x14ac:dyDescent="0.25">
      <c r="A499" t="s">
        <v>158</v>
      </c>
      <c r="B499" t="s">
        <v>158</v>
      </c>
      <c r="C499">
        <v>2011</v>
      </c>
      <c r="D499" t="s">
        <v>644</v>
      </c>
      <c r="E499">
        <v>31</v>
      </c>
      <c r="F499" t="s">
        <v>106</v>
      </c>
      <c r="G499">
        <v>44</v>
      </c>
      <c r="H499" t="s">
        <v>393</v>
      </c>
      <c r="I499">
        <v>2</v>
      </c>
      <c r="J499" t="s">
        <v>373</v>
      </c>
      <c r="K499">
        <v>2</v>
      </c>
    </row>
    <row r="500" spans="1:12" hidden="1" x14ac:dyDescent="0.25">
      <c r="A500" t="s">
        <v>158</v>
      </c>
      <c r="B500" t="s">
        <v>158</v>
      </c>
      <c r="C500">
        <v>2012</v>
      </c>
      <c r="D500" t="s">
        <v>644</v>
      </c>
      <c r="E500">
        <v>31</v>
      </c>
      <c r="F500" t="s">
        <v>106</v>
      </c>
      <c r="G500">
        <v>44</v>
      </c>
      <c r="H500" t="s">
        <v>393</v>
      </c>
      <c r="I500">
        <v>2</v>
      </c>
      <c r="J500" t="s">
        <v>373</v>
      </c>
      <c r="K500">
        <v>2</v>
      </c>
    </row>
    <row r="501" spans="1:12" hidden="1" x14ac:dyDescent="0.25">
      <c r="A501" t="s">
        <v>158</v>
      </c>
      <c r="B501" t="s">
        <v>158</v>
      </c>
      <c r="C501">
        <v>2013</v>
      </c>
      <c r="D501" t="s">
        <v>644</v>
      </c>
      <c r="E501">
        <v>31</v>
      </c>
      <c r="F501" t="s">
        <v>106</v>
      </c>
      <c r="G501">
        <v>44</v>
      </c>
      <c r="H501" t="s">
        <v>393</v>
      </c>
      <c r="I501" t="s">
        <v>373</v>
      </c>
      <c r="J501" t="s">
        <v>373</v>
      </c>
      <c r="K501">
        <v>2</v>
      </c>
    </row>
    <row r="502" spans="1:12" hidden="1" x14ac:dyDescent="0.25">
      <c r="A502" t="s">
        <v>158</v>
      </c>
      <c r="B502" t="s">
        <v>158</v>
      </c>
      <c r="C502">
        <v>2014</v>
      </c>
      <c r="D502" t="s">
        <v>644</v>
      </c>
      <c r="E502">
        <v>31</v>
      </c>
      <c r="F502" t="s">
        <v>106</v>
      </c>
      <c r="G502">
        <v>44</v>
      </c>
      <c r="H502" t="s">
        <v>393</v>
      </c>
      <c r="I502">
        <v>2</v>
      </c>
      <c r="J502" t="s">
        <v>373</v>
      </c>
      <c r="K502">
        <v>2</v>
      </c>
    </row>
    <row r="503" spans="1:12" hidden="1" x14ac:dyDescent="0.25">
      <c r="A503" t="s">
        <v>158</v>
      </c>
      <c r="B503" t="s">
        <v>158</v>
      </c>
      <c r="C503">
        <v>2015</v>
      </c>
      <c r="D503" t="s">
        <v>644</v>
      </c>
      <c r="E503">
        <v>31</v>
      </c>
      <c r="F503" t="s">
        <v>106</v>
      </c>
      <c r="G503">
        <v>44</v>
      </c>
      <c r="H503" t="s">
        <v>393</v>
      </c>
      <c r="I503">
        <v>3</v>
      </c>
      <c r="J503" t="s">
        <v>373</v>
      </c>
      <c r="K503">
        <v>2</v>
      </c>
    </row>
    <row r="504" spans="1:12" hidden="1" x14ac:dyDescent="0.25">
      <c r="A504" t="s">
        <v>158</v>
      </c>
      <c r="B504" t="s">
        <v>158</v>
      </c>
      <c r="C504">
        <v>2016</v>
      </c>
      <c r="D504" t="s">
        <v>644</v>
      </c>
      <c r="E504">
        <v>31</v>
      </c>
      <c r="F504" t="s">
        <v>106</v>
      </c>
      <c r="G504">
        <v>44</v>
      </c>
      <c r="H504" t="s">
        <v>393</v>
      </c>
      <c r="I504">
        <v>2</v>
      </c>
      <c r="J504" t="s">
        <v>373</v>
      </c>
      <c r="K504">
        <v>2</v>
      </c>
    </row>
    <row r="505" spans="1:12" x14ac:dyDescent="0.25">
      <c r="A505" t="s">
        <v>158</v>
      </c>
      <c r="B505" t="s">
        <v>158</v>
      </c>
      <c r="C505">
        <v>2017</v>
      </c>
      <c r="D505" t="s">
        <v>644</v>
      </c>
      <c r="E505">
        <v>31</v>
      </c>
      <c r="F505" t="s">
        <v>106</v>
      </c>
      <c r="G505">
        <v>44</v>
      </c>
      <c r="H505" t="s">
        <v>393</v>
      </c>
      <c r="I505" s="109" t="s">
        <v>373</v>
      </c>
      <c r="J505" s="109" t="s">
        <v>373</v>
      </c>
      <c r="K505" s="109">
        <v>2</v>
      </c>
      <c r="L505" s="108">
        <f>AVERAGE(I505:K505)</f>
        <v>2</v>
      </c>
    </row>
    <row r="506" spans="1:12" hidden="1" x14ac:dyDescent="0.25">
      <c r="A506" t="s">
        <v>159</v>
      </c>
      <c r="B506" t="s">
        <v>159</v>
      </c>
      <c r="C506">
        <v>1976</v>
      </c>
      <c r="D506" t="s">
        <v>643</v>
      </c>
      <c r="E506">
        <v>692</v>
      </c>
      <c r="F506" t="s">
        <v>57</v>
      </c>
      <c r="G506">
        <v>48</v>
      </c>
      <c r="H506" t="s">
        <v>381</v>
      </c>
      <c r="I506">
        <v>3</v>
      </c>
      <c r="J506" t="s">
        <v>373</v>
      </c>
      <c r="K506">
        <v>2</v>
      </c>
    </row>
    <row r="507" spans="1:12" hidden="1" x14ac:dyDescent="0.25">
      <c r="A507" t="s">
        <v>159</v>
      </c>
      <c r="B507" t="s">
        <v>159</v>
      </c>
      <c r="C507">
        <v>1977</v>
      </c>
      <c r="D507" t="s">
        <v>643</v>
      </c>
      <c r="E507">
        <v>692</v>
      </c>
      <c r="F507" t="s">
        <v>57</v>
      </c>
      <c r="G507">
        <v>48</v>
      </c>
      <c r="H507" t="s">
        <v>381</v>
      </c>
      <c r="I507">
        <v>3</v>
      </c>
      <c r="J507" t="s">
        <v>373</v>
      </c>
      <c r="K507">
        <v>2</v>
      </c>
    </row>
    <row r="508" spans="1:12" hidden="1" x14ac:dyDescent="0.25">
      <c r="A508" t="s">
        <v>159</v>
      </c>
      <c r="B508" t="s">
        <v>159</v>
      </c>
      <c r="C508">
        <v>1978</v>
      </c>
      <c r="D508" t="s">
        <v>643</v>
      </c>
      <c r="E508">
        <v>692</v>
      </c>
      <c r="F508" t="s">
        <v>57</v>
      </c>
      <c r="G508">
        <v>48</v>
      </c>
      <c r="H508" t="s">
        <v>381</v>
      </c>
      <c r="I508">
        <v>3</v>
      </c>
      <c r="J508" t="s">
        <v>373</v>
      </c>
      <c r="K508">
        <v>2</v>
      </c>
    </row>
    <row r="509" spans="1:12" hidden="1" x14ac:dyDescent="0.25">
      <c r="A509" t="s">
        <v>159</v>
      </c>
      <c r="B509" t="s">
        <v>159</v>
      </c>
      <c r="C509">
        <v>1979</v>
      </c>
      <c r="D509" t="s">
        <v>643</v>
      </c>
      <c r="E509">
        <v>692</v>
      </c>
      <c r="F509" t="s">
        <v>57</v>
      </c>
      <c r="G509">
        <v>48</v>
      </c>
      <c r="H509" t="s">
        <v>381</v>
      </c>
      <c r="I509">
        <v>3</v>
      </c>
      <c r="J509" t="s">
        <v>373</v>
      </c>
      <c r="K509">
        <v>2</v>
      </c>
    </row>
    <row r="510" spans="1:12" hidden="1" x14ac:dyDescent="0.25">
      <c r="A510" t="s">
        <v>159</v>
      </c>
      <c r="B510" t="s">
        <v>159</v>
      </c>
      <c r="C510">
        <v>1980</v>
      </c>
      <c r="D510" t="s">
        <v>643</v>
      </c>
      <c r="E510">
        <v>692</v>
      </c>
      <c r="F510" t="s">
        <v>57</v>
      </c>
      <c r="G510">
        <v>48</v>
      </c>
      <c r="H510" t="s">
        <v>381</v>
      </c>
      <c r="I510">
        <v>3</v>
      </c>
      <c r="J510" t="s">
        <v>373</v>
      </c>
      <c r="K510">
        <v>2</v>
      </c>
    </row>
    <row r="511" spans="1:12" hidden="1" x14ac:dyDescent="0.25">
      <c r="A511" t="s">
        <v>159</v>
      </c>
      <c r="B511" t="s">
        <v>159</v>
      </c>
      <c r="C511">
        <v>1981</v>
      </c>
      <c r="D511" t="s">
        <v>643</v>
      </c>
      <c r="E511">
        <v>692</v>
      </c>
      <c r="F511" t="s">
        <v>57</v>
      </c>
      <c r="G511">
        <v>48</v>
      </c>
      <c r="H511" t="s">
        <v>381</v>
      </c>
      <c r="I511">
        <v>3</v>
      </c>
      <c r="J511" t="s">
        <v>373</v>
      </c>
      <c r="K511">
        <v>2</v>
      </c>
    </row>
    <row r="512" spans="1:12" hidden="1" x14ac:dyDescent="0.25">
      <c r="A512" t="s">
        <v>159</v>
      </c>
      <c r="B512" t="s">
        <v>159</v>
      </c>
      <c r="C512">
        <v>1982</v>
      </c>
      <c r="D512" t="s">
        <v>643</v>
      </c>
      <c r="E512">
        <v>692</v>
      </c>
      <c r="F512" t="s">
        <v>57</v>
      </c>
      <c r="G512">
        <v>48</v>
      </c>
      <c r="H512" t="s">
        <v>381</v>
      </c>
      <c r="I512">
        <v>3</v>
      </c>
      <c r="J512" t="s">
        <v>373</v>
      </c>
      <c r="K512">
        <v>3</v>
      </c>
    </row>
    <row r="513" spans="1:11" hidden="1" x14ac:dyDescent="0.25">
      <c r="A513" t="s">
        <v>159</v>
      </c>
      <c r="B513" t="s">
        <v>159</v>
      </c>
      <c r="C513">
        <v>1983</v>
      </c>
      <c r="D513" t="s">
        <v>643</v>
      </c>
      <c r="E513">
        <v>692</v>
      </c>
      <c r="F513" t="s">
        <v>57</v>
      </c>
      <c r="G513">
        <v>48</v>
      </c>
      <c r="H513" t="s">
        <v>381</v>
      </c>
      <c r="I513">
        <v>3</v>
      </c>
      <c r="J513" t="s">
        <v>373</v>
      </c>
      <c r="K513">
        <v>3</v>
      </c>
    </row>
    <row r="514" spans="1:11" hidden="1" x14ac:dyDescent="0.25">
      <c r="A514" t="s">
        <v>159</v>
      </c>
      <c r="B514" t="s">
        <v>159</v>
      </c>
      <c r="C514">
        <v>1984</v>
      </c>
      <c r="D514" t="s">
        <v>643</v>
      </c>
      <c r="E514">
        <v>692</v>
      </c>
      <c r="F514" t="s">
        <v>57</v>
      </c>
      <c r="G514">
        <v>48</v>
      </c>
      <c r="H514" t="s">
        <v>381</v>
      </c>
      <c r="I514">
        <v>3</v>
      </c>
      <c r="J514" t="s">
        <v>373</v>
      </c>
      <c r="K514">
        <v>3</v>
      </c>
    </row>
    <row r="515" spans="1:11" hidden="1" x14ac:dyDescent="0.25">
      <c r="A515" t="s">
        <v>159</v>
      </c>
      <c r="B515" t="s">
        <v>159</v>
      </c>
      <c r="C515">
        <v>1985</v>
      </c>
      <c r="D515" t="s">
        <v>643</v>
      </c>
      <c r="E515">
        <v>692</v>
      </c>
      <c r="F515" t="s">
        <v>57</v>
      </c>
      <c r="G515">
        <v>48</v>
      </c>
      <c r="H515" t="s">
        <v>381</v>
      </c>
      <c r="I515">
        <v>3</v>
      </c>
      <c r="J515" t="s">
        <v>373</v>
      </c>
      <c r="K515">
        <v>2</v>
      </c>
    </row>
    <row r="516" spans="1:11" hidden="1" x14ac:dyDescent="0.25">
      <c r="A516" t="s">
        <v>159</v>
      </c>
      <c r="B516" t="s">
        <v>159</v>
      </c>
      <c r="C516">
        <v>1986</v>
      </c>
      <c r="D516" t="s">
        <v>643</v>
      </c>
      <c r="E516">
        <v>692</v>
      </c>
      <c r="F516" t="s">
        <v>57</v>
      </c>
      <c r="G516">
        <v>48</v>
      </c>
      <c r="H516" t="s">
        <v>381</v>
      </c>
      <c r="I516">
        <v>3</v>
      </c>
      <c r="J516" t="s">
        <v>373</v>
      </c>
      <c r="K516">
        <v>2</v>
      </c>
    </row>
    <row r="517" spans="1:11" hidden="1" x14ac:dyDescent="0.25">
      <c r="A517" t="s">
        <v>159</v>
      </c>
      <c r="B517" t="s">
        <v>159</v>
      </c>
      <c r="C517">
        <v>1987</v>
      </c>
      <c r="D517" t="s">
        <v>643</v>
      </c>
      <c r="E517">
        <v>692</v>
      </c>
      <c r="F517" t="s">
        <v>57</v>
      </c>
      <c r="G517">
        <v>48</v>
      </c>
      <c r="H517" t="s">
        <v>381</v>
      </c>
      <c r="I517">
        <v>3</v>
      </c>
      <c r="J517" t="s">
        <v>373</v>
      </c>
      <c r="K517">
        <v>3</v>
      </c>
    </row>
    <row r="518" spans="1:11" hidden="1" x14ac:dyDescent="0.25">
      <c r="A518" t="s">
        <v>159</v>
      </c>
      <c r="B518" t="s">
        <v>159</v>
      </c>
      <c r="C518">
        <v>1988</v>
      </c>
      <c r="D518" t="s">
        <v>643</v>
      </c>
      <c r="E518">
        <v>692</v>
      </c>
      <c r="F518" t="s">
        <v>57</v>
      </c>
      <c r="G518">
        <v>48</v>
      </c>
      <c r="H518" t="s">
        <v>381</v>
      </c>
      <c r="I518">
        <v>3</v>
      </c>
      <c r="J518" t="s">
        <v>373</v>
      </c>
      <c r="K518">
        <v>3</v>
      </c>
    </row>
    <row r="519" spans="1:11" hidden="1" x14ac:dyDescent="0.25">
      <c r="A519" t="s">
        <v>159</v>
      </c>
      <c r="B519" t="s">
        <v>159</v>
      </c>
      <c r="C519">
        <v>1989</v>
      </c>
      <c r="D519" t="s">
        <v>643</v>
      </c>
      <c r="E519">
        <v>692</v>
      </c>
      <c r="F519" t="s">
        <v>57</v>
      </c>
      <c r="G519">
        <v>48</v>
      </c>
      <c r="H519" t="s">
        <v>381</v>
      </c>
      <c r="I519">
        <v>3</v>
      </c>
      <c r="J519" t="s">
        <v>373</v>
      </c>
      <c r="K519">
        <v>3</v>
      </c>
    </row>
    <row r="520" spans="1:11" hidden="1" x14ac:dyDescent="0.25">
      <c r="A520" t="s">
        <v>159</v>
      </c>
      <c r="B520" t="s">
        <v>159</v>
      </c>
      <c r="C520">
        <v>1990</v>
      </c>
      <c r="D520" t="s">
        <v>643</v>
      </c>
      <c r="E520">
        <v>692</v>
      </c>
      <c r="F520" t="s">
        <v>57</v>
      </c>
      <c r="G520">
        <v>48</v>
      </c>
      <c r="H520" t="s">
        <v>381</v>
      </c>
      <c r="I520">
        <v>3</v>
      </c>
      <c r="J520" t="s">
        <v>373</v>
      </c>
      <c r="K520">
        <v>3</v>
      </c>
    </row>
    <row r="521" spans="1:11" hidden="1" x14ac:dyDescent="0.25">
      <c r="A521" t="s">
        <v>159</v>
      </c>
      <c r="B521" t="s">
        <v>159</v>
      </c>
      <c r="C521">
        <v>1991</v>
      </c>
      <c r="D521" t="s">
        <v>643</v>
      </c>
      <c r="E521">
        <v>692</v>
      </c>
      <c r="F521" t="s">
        <v>57</v>
      </c>
      <c r="G521">
        <v>48</v>
      </c>
      <c r="H521" t="s">
        <v>381</v>
      </c>
      <c r="I521">
        <v>3</v>
      </c>
      <c r="J521" t="s">
        <v>373</v>
      </c>
      <c r="K521">
        <v>2</v>
      </c>
    </row>
    <row r="522" spans="1:11" hidden="1" x14ac:dyDescent="0.25">
      <c r="A522" t="s">
        <v>159</v>
      </c>
      <c r="B522" t="s">
        <v>159</v>
      </c>
      <c r="C522">
        <v>1992</v>
      </c>
      <c r="D522" t="s">
        <v>643</v>
      </c>
      <c r="E522">
        <v>692</v>
      </c>
      <c r="F522" t="s">
        <v>57</v>
      </c>
      <c r="G522">
        <v>48</v>
      </c>
      <c r="H522" t="s">
        <v>381</v>
      </c>
      <c r="I522">
        <v>2</v>
      </c>
      <c r="J522" t="s">
        <v>373</v>
      </c>
      <c r="K522">
        <v>2</v>
      </c>
    </row>
    <row r="523" spans="1:11" hidden="1" x14ac:dyDescent="0.25">
      <c r="A523" t="s">
        <v>159</v>
      </c>
      <c r="B523" t="s">
        <v>159</v>
      </c>
      <c r="C523">
        <v>1993</v>
      </c>
      <c r="D523" t="s">
        <v>643</v>
      </c>
      <c r="E523">
        <v>692</v>
      </c>
      <c r="F523" t="s">
        <v>57</v>
      </c>
      <c r="G523">
        <v>48</v>
      </c>
      <c r="H523" t="s">
        <v>381</v>
      </c>
      <c r="I523">
        <v>2</v>
      </c>
      <c r="J523" t="s">
        <v>373</v>
      </c>
      <c r="K523">
        <v>2</v>
      </c>
    </row>
    <row r="524" spans="1:11" hidden="1" x14ac:dyDescent="0.25">
      <c r="A524" t="s">
        <v>159</v>
      </c>
      <c r="B524" t="s">
        <v>159</v>
      </c>
      <c r="C524">
        <v>1994</v>
      </c>
      <c r="D524" t="s">
        <v>643</v>
      </c>
      <c r="E524">
        <v>692</v>
      </c>
      <c r="F524" t="s">
        <v>57</v>
      </c>
      <c r="G524">
        <v>48</v>
      </c>
      <c r="H524" t="s">
        <v>381</v>
      </c>
      <c r="I524">
        <v>3</v>
      </c>
      <c r="J524" t="s">
        <v>373</v>
      </c>
      <c r="K524">
        <v>2</v>
      </c>
    </row>
    <row r="525" spans="1:11" hidden="1" x14ac:dyDescent="0.25">
      <c r="A525" t="s">
        <v>159</v>
      </c>
      <c r="B525" t="s">
        <v>159</v>
      </c>
      <c r="C525">
        <v>1995</v>
      </c>
      <c r="D525" t="s">
        <v>643</v>
      </c>
      <c r="E525">
        <v>692</v>
      </c>
      <c r="F525" t="s">
        <v>57</v>
      </c>
      <c r="G525">
        <v>48</v>
      </c>
      <c r="H525" t="s">
        <v>381</v>
      </c>
      <c r="I525">
        <v>4</v>
      </c>
      <c r="J525" t="s">
        <v>373</v>
      </c>
      <c r="K525">
        <v>3</v>
      </c>
    </row>
    <row r="526" spans="1:11" hidden="1" x14ac:dyDescent="0.25">
      <c r="A526" t="s">
        <v>159</v>
      </c>
      <c r="B526" t="s">
        <v>159</v>
      </c>
      <c r="C526">
        <v>1996</v>
      </c>
      <c r="D526" t="s">
        <v>643</v>
      </c>
      <c r="E526">
        <v>692</v>
      </c>
      <c r="F526" t="s">
        <v>57</v>
      </c>
      <c r="G526">
        <v>48</v>
      </c>
      <c r="H526" t="s">
        <v>381</v>
      </c>
      <c r="I526">
        <v>4</v>
      </c>
      <c r="J526" t="s">
        <v>373</v>
      </c>
      <c r="K526">
        <v>2</v>
      </c>
    </row>
    <row r="527" spans="1:11" hidden="1" x14ac:dyDescent="0.25">
      <c r="A527" t="s">
        <v>159</v>
      </c>
      <c r="B527" t="s">
        <v>159</v>
      </c>
      <c r="C527">
        <v>1997</v>
      </c>
      <c r="D527" t="s">
        <v>643</v>
      </c>
      <c r="E527">
        <v>692</v>
      </c>
      <c r="F527" t="s">
        <v>57</v>
      </c>
      <c r="G527">
        <v>48</v>
      </c>
      <c r="H527" t="s">
        <v>381</v>
      </c>
      <c r="I527">
        <v>2</v>
      </c>
      <c r="J527" t="s">
        <v>373</v>
      </c>
      <c r="K527">
        <v>3</v>
      </c>
    </row>
    <row r="528" spans="1:11" hidden="1" x14ac:dyDescent="0.25">
      <c r="A528" t="s">
        <v>159</v>
      </c>
      <c r="B528" t="s">
        <v>159</v>
      </c>
      <c r="C528">
        <v>1998</v>
      </c>
      <c r="D528" t="s">
        <v>643</v>
      </c>
      <c r="E528">
        <v>692</v>
      </c>
      <c r="F528" t="s">
        <v>57</v>
      </c>
      <c r="G528">
        <v>48</v>
      </c>
      <c r="H528" t="s">
        <v>381</v>
      </c>
      <c r="I528">
        <v>2</v>
      </c>
      <c r="J528" t="s">
        <v>373</v>
      </c>
      <c r="K528">
        <v>3</v>
      </c>
    </row>
    <row r="529" spans="1:11" hidden="1" x14ac:dyDescent="0.25">
      <c r="A529" t="s">
        <v>159</v>
      </c>
      <c r="B529" t="s">
        <v>159</v>
      </c>
      <c r="C529">
        <v>1999</v>
      </c>
      <c r="D529" t="s">
        <v>643</v>
      </c>
      <c r="E529">
        <v>692</v>
      </c>
      <c r="F529" t="s">
        <v>57</v>
      </c>
      <c r="G529">
        <v>48</v>
      </c>
      <c r="H529" t="s">
        <v>381</v>
      </c>
      <c r="I529">
        <v>2</v>
      </c>
      <c r="J529" t="s">
        <v>373</v>
      </c>
      <c r="K529">
        <v>3</v>
      </c>
    </row>
    <row r="530" spans="1:11" hidden="1" x14ac:dyDescent="0.25">
      <c r="A530" t="s">
        <v>159</v>
      </c>
      <c r="B530" t="s">
        <v>159</v>
      </c>
      <c r="C530">
        <v>2000</v>
      </c>
      <c r="D530" t="s">
        <v>643</v>
      </c>
      <c r="E530">
        <v>692</v>
      </c>
      <c r="F530" t="s">
        <v>57</v>
      </c>
      <c r="G530">
        <v>48</v>
      </c>
      <c r="H530" t="s">
        <v>381</v>
      </c>
      <c r="I530">
        <v>2</v>
      </c>
      <c r="J530" t="s">
        <v>373</v>
      </c>
      <c r="K530">
        <v>3</v>
      </c>
    </row>
    <row r="531" spans="1:11" hidden="1" x14ac:dyDescent="0.25">
      <c r="A531" t="s">
        <v>159</v>
      </c>
      <c r="B531" t="s">
        <v>159</v>
      </c>
      <c r="C531">
        <v>2001</v>
      </c>
      <c r="D531" t="s">
        <v>643</v>
      </c>
      <c r="E531">
        <v>692</v>
      </c>
      <c r="F531" t="s">
        <v>57</v>
      </c>
      <c r="G531">
        <v>48</v>
      </c>
      <c r="H531" t="s">
        <v>381</v>
      </c>
      <c r="I531">
        <v>1</v>
      </c>
      <c r="J531" t="s">
        <v>373</v>
      </c>
      <c r="K531">
        <v>1</v>
      </c>
    </row>
    <row r="532" spans="1:11" hidden="1" x14ac:dyDescent="0.25">
      <c r="A532" t="s">
        <v>159</v>
      </c>
      <c r="B532" t="s">
        <v>159</v>
      </c>
      <c r="C532">
        <v>2002</v>
      </c>
      <c r="D532" t="s">
        <v>643</v>
      </c>
      <c r="E532">
        <v>692</v>
      </c>
      <c r="F532" t="s">
        <v>57</v>
      </c>
      <c r="G532">
        <v>48</v>
      </c>
      <c r="H532" t="s">
        <v>381</v>
      </c>
      <c r="I532">
        <v>2</v>
      </c>
      <c r="J532" t="s">
        <v>373</v>
      </c>
      <c r="K532">
        <v>2</v>
      </c>
    </row>
    <row r="533" spans="1:11" hidden="1" x14ac:dyDescent="0.25">
      <c r="A533" t="s">
        <v>159</v>
      </c>
      <c r="B533" t="s">
        <v>159</v>
      </c>
      <c r="C533">
        <v>2003</v>
      </c>
      <c r="D533" t="s">
        <v>643</v>
      </c>
      <c r="E533">
        <v>692</v>
      </c>
      <c r="F533" t="s">
        <v>57</v>
      </c>
      <c r="G533">
        <v>48</v>
      </c>
      <c r="H533" t="s">
        <v>381</v>
      </c>
      <c r="I533">
        <v>1</v>
      </c>
      <c r="J533" t="s">
        <v>373</v>
      </c>
      <c r="K533">
        <v>1</v>
      </c>
    </row>
    <row r="534" spans="1:11" hidden="1" x14ac:dyDescent="0.25">
      <c r="A534" t="s">
        <v>159</v>
      </c>
      <c r="B534" t="s">
        <v>159</v>
      </c>
      <c r="C534">
        <v>2004</v>
      </c>
      <c r="D534" t="s">
        <v>643</v>
      </c>
      <c r="E534">
        <v>692</v>
      </c>
      <c r="F534" t="s">
        <v>57</v>
      </c>
      <c r="G534">
        <v>48</v>
      </c>
      <c r="H534" t="s">
        <v>381</v>
      </c>
      <c r="I534">
        <v>1</v>
      </c>
      <c r="J534" t="s">
        <v>373</v>
      </c>
      <c r="K534">
        <v>1</v>
      </c>
    </row>
    <row r="535" spans="1:11" hidden="1" x14ac:dyDescent="0.25">
      <c r="A535" t="s">
        <v>159</v>
      </c>
      <c r="B535" t="s">
        <v>159</v>
      </c>
      <c r="C535">
        <v>2005</v>
      </c>
      <c r="D535" t="s">
        <v>643</v>
      </c>
      <c r="E535">
        <v>692</v>
      </c>
      <c r="F535" t="s">
        <v>57</v>
      </c>
      <c r="G535">
        <v>48</v>
      </c>
      <c r="H535" t="s">
        <v>381</v>
      </c>
      <c r="I535">
        <v>2</v>
      </c>
      <c r="J535" t="s">
        <v>373</v>
      </c>
      <c r="K535">
        <v>1</v>
      </c>
    </row>
    <row r="536" spans="1:11" hidden="1" x14ac:dyDescent="0.25">
      <c r="A536" t="s">
        <v>159</v>
      </c>
      <c r="B536" t="s">
        <v>159</v>
      </c>
      <c r="C536">
        <v>2006</v>
      </c>
      <c r="D536" t="s">
        <v>643</v>
      </c>
      <c r="E536">
        <v>692</v>
      </c>
      <c r="F536" t="s">
        <v>57</v>
      </c>
      <c r="G536">
        <v>48</v>
      </c>
      <c r="H536" t="s">
        <v>381</v>
      </c>
      <c r="I536">
        <v>2</v>
      </c>
      <c r="J536" t="s">
        <v>373</v>
      </c>
      <c r="K536">
        <v>1</v>
      </c>
    </row>
    <row r="537" spans="1:11" hidden="1" x14ac:dyDescent="0.25">
      <c r="A537" t="s">
        <v>159</v>
      </c>
      <c r="B537" t="s">
        <v>159</v>
      </c>
      <c r="C537">
        <v>2007</v>
      </c>
      <c r="D537" t="s">
        <v>643</v>
      </c>
      <c r="E537">
        <v>692</v>
      </c>
      <c r="F537" t="s">
        <v>57</v>
      </c>
      <c r="G537">
        <v>48</v>
      </c>
      <c r="H537" t="s">
        <v>381</v>
      </c>
      <c r="I537">
        <v>2</v>
      </c>
      <c r="J537" t="s">
        <v>373</v>
      </c>
      <c r="K537">
        <v>2</v>
      </c>
    </row>
    <row r="538" spans="1:11" hidden="1" x14ac:dyDescent="0.25">
      <c r="A538" t="s">
        <v>159</v>
      </c>
      <c r="B538" t="s">
        <v>159</v>
      </c>
      <c r="C538">
        <v>2008</v>
      </c>
      <c r="D538" t="s">
        <v>643</v>
      </c>
      <c r="E538">
        <v>692</v>
      </c>
      <c r="F538" t="s">
        <v>57</v>
      </c>
      <c r="G538">
        <v>48</v>
      </c>
      <c r="H538" t="s">
        <v>381</v>
      </c>
      <c r="I538">
        <v>2</v>
      </c>
      <c r="J538" t="s">
        <v>373</v>
      </c>
      <c r="K538">
        <v>2</v>
      </c>
    </row>
    <row r="539" spans="1:11" hidden="1" x14ac:dyDescent="0.25">
      <c r="A539" t="s">
        <v>159</v>
      </c>
      <c r="B539" t="s">
        <v>159</v>
      </c>
      <c r="C539">
        <v>2009</v>
      </c>
      <c r="D539" t="s">
        <v>643</v>
      </c>
      <c r="E539">
        <v>692</v>
      </c>
      <c r="F539" t="s">
        <v>57</v>
      </c>
      <c r="G539">
        <v>48</v>
      </c>
      <c r="H539" t="s">
        <v>381</v>
      </c>
      <c r="I539">
        <v>2</v>
      </c>
      <c r="J539" t="s">
        <v>373</v>
      </c>
      <c r="K539">
        <v>1</v>
      </c>
    </row>
    <row r="540" spans="1:11" hidden="1" x14ac:dyDescent="0.25">
      <c r="A540" t="s">
        <v>159</v>
      </c>
      <c r="B540" t="s">
        <v>159</v>
      </c>
      <c r="C540">
        <v>2010</v>
      </c>
      <c r="D540" t="s">
        <v>643</v>
      </c>
      <c r="E540">
        <v>692</v>
      </c>
      <c r="F540" t="s">
        <v>57</v>
      </c>
      <c r="G540">
        <v>48</v>
      </c>
      <c r="H540" t="s">
        <v>381</v>
      </c>
      <c r="I540">
        <v>2</v>
      </c>
      <c r="J540" t="s">
        <v>373</v>
      </c>
      <c r="K540">
        <v>3</v>
      </c>
    </row>
    <row r="541" spans="1:11" hidden="1" x14ac:dyDescent="0.25">
      <c r="A541" t="s">
        <v>159</v>
      </c>
      <c r="B541" t="s">
        <v>159</v>
      </c>
      <c r="C541">
        <v>2011</v>
      </c>
      <c r="D541" t="s">
        <v>643</v>
      </c>
      <c r="E541">
        <v>692</v>
      </c>
      <c r="F541" t="s">
        <v>57</v>
      </c>
      <c r="G541">
        <v>48</v>
      </c>
      <c r="H541" t="s">
        <v>381</v>
      </c>
      <c r="I541">
        <v>3</v>
      </c>
      <c r="J541" t="s">
        <v>373</v>
      </c>
      <c r="K541">
        <v>3</v>
      </c>
    </row>
    <row r="542" spans="1:11" hidden="1" x14ac:dyDescent="0.25">
      <c r="A542" t="s">
        <v>159</v>
      </c>
      <c r="B542" t="s">
        <v>159</v>
      </c>
      <c r="C542">
        <v>2012</v>
      </c>
      <c r="D542" t="s">
        <v>643</v>
      </c>
      <c r="E542">
        <v>692</v>
      </c>
      <c r="F542" t="s">
        <v>57</v>
      </c>
      <c r="G542">
        <v>48</v>
      </c>
      <c r="H542" t="s">
        <v>381</v>
      </c>
      <c r="I542">
        <v>3</v>
      </c>
      <c r="J542" t="s">
        <v>373</v>
      </c>
      <c r="K542">
        <v>3</v>
      </c>
    </row>
    <row r="543" spans="1:11" hidden="1" x14ac:dyDescent="0.25">
      <c r="A543" t="s">
        <v>159</v>
      </c>
      <c r="B543" t="s">
        <v>159</v>
      </c>
      <c r="C543">
        <v>2013</v>
      </c>
      <c r="D543" t="s">
        <v>643</v>
      </c>
      <c r="E543">
        <v>692</v>
      </c>
      <c r="F543" t="s">
        <v>57</v>
      </c>
      <c r="G543">
        <v>48</v>
      </c>
      <c r="H543" t="s">
        <v>381</v>
      </c>
      <c r="I543" t="s">
        <v>373</v>
      </c>
      <c r="J543">
        <v>3</v>
      </c>
      <c r="K543">
        <v>3</v>
      </c>
    </row>
    <row r="544" spans="1:11" hidden="1" x14ac:dyDescent="0.25">
      <c r="A544" t="s">
        <v>159</v>
      </c>
      <c r="B544" t="s">
        <v>159</v>
      </c>
      <c r="C544">
        <v>2014</v>
      </c>
      <c r="D544" t="s">
        <v>643</v>
      </c>
      <c r="E544">
        <v>692</v>
      </c>
      <c r="F544" t="s">
        <v>57</v>
      </c>
      <c r="G544">
        <v>48</v>
      </c>
      <c r="H544" t="s">
        <v>381</v>
      </c>
      <c r="I544">
        <v>3</v>
      </c>
      <c r="J544">
        <v>3</v>
      </c>
      <c r="K544">
        <v>3</v>
      </c>
    </row>
    <row r="545" spans="1:12" hidden="1" x14ac:dyDescent="0.25">
      <c r="A545" t="s">
        <v>159</v>
      </c>
      <c r="B545" t="s">
        <v>159</v>
      </c>
      <c r="C545">
        <v>2015</v>
      </c>
      <c r="D545" t="s">
        <v>643</v>
      </c>
      <c r="E545">
        <v>692</v>
      </c>
      <c r="F545" t="s">
        <v>57</v>
      </c>
      <c r="G545">
        <v>48</v>
      </c>
      <c r="H545" t="s">
        <v>381</v>
      </c>
      <c r="I545">
        <v>4</v>
      </c>
      <c r="J545">
        <v>3</v>
      </c>
      <c r="K545">
        <v>2</v>
      </c>
    </row>
    <row r="546" spans="1:12" hidden="1" x14ac:dyDescent="0.25">
      <c r="A546" t="s">
        <v>159</v>
      </c>
      <c r="B546" t="s">
        <v>159</v>
      </c>
      <c r="C546">
        <v>2016</v>
      </c>
      <c r="D546" t="s">
        <v>643</v>
      </c>
      <c r="E546">
        <v>692</v>
      </c>
      <c r="F546" t="s">
        <v>57</v>
      </c>
      <c r="G546">
        <v>48</v>
      </c>
      <c r="H546" t="s">
        <v>381</v>
      </c>
      <c r="I546">
        <v>3</v>
      </c>
      <c r="J546">
        <v>3</v>
      </c>
      <c r="K546">
        <v>3</v>
      </c>
    </row>
    <row r="547" spans="1:12" x14ac:dyDescent="0.25">
      <c r="A547" t="s">
        <v>159</v>
      </c>
      <c r="B547" t="s">
        <v>159</v>
      </c>
      <c r="C547">
        <v>2017</v>
      </c>
      <c r="D547" t="s">
        <v>643</v>
      </c>
      <c r="E547">
        <v>692</v>
      </c>
      <c r="F547" t="s">
        <v>57</v>
      </c>
      <c r="G547">
        <v>48</v>
      </c>
      <c r="H547" t="s">
        <v>381</v>
      </c>
      <c r="I547" s="109">
        <v>3</v>
      </c>
      <c r="J547" s="109">
        <v>3</v>
      </c>
      <c r="K547" s="109">
        <v>3</v>
      </c>
      <c r="L547" s="108">
        <f>AVERAGE(I547:K547)</f>
        <v>3</v>
      </c>
    </row>
    <row r="548" spans="1:12" hidden="1" x14ac:dyDescent="0.25">
      <c r="A548" t="s">
        <v>160</v>
      </c>
      <c r="B548" t="s">
        <v>160</v>
      </c>
      <c r="C548">
        <v>1976</v>
      </c>
      <c r="D548" t="s">
        <v>642</v>
      </c>
      <c r="E548">
        <v>771</v>
      </c>
      <c r="F548" t="s">
        <v>58</v>
      </c>
      <c r="G548">
        <v>50</v>
      </c>
      <c r="H548" t="s">
        <v>429</v>
      </c>
      <c r="I548">
        <v>4</v>
      </c>
      <c r="J548" t="s">
        <v>373</v>
      </c>
      <c r="K548">
        <v>3</v>
      </c>
    </row>
    <row r="549" spans="1:12" hidden="1" x14ac:dyDescent="0.25">
      <c r="A549" t="s">
        <v>160</v>
      </c>
      <c r="B549" t="s">
        <v>160</v>
      </c>
      <c r="C549">
        <v>1977</v>
      </c>
      <c r="D549" t="s">
        <v>642</v>
      </c>
      <c r="E549">
        <v>771</v>
      </c>
      <c r="F549" t="s">
        <v>58</v>
      </c>
      <c r="G549">
        <v>50</v>
      </c>
      <c r="H549" t="s">
        <v>429</v>
      </c>
      <c r="I549">
        <v>3</v>
      </c>
      <c r="J549" t="s">
        <v>373</v>
      </c>
      <c r="K549">
        <v>3</v>
      </c>
    </row>
    <row r="550" spans="1:12" hidden="1" x14ac:dyDescent="0.25">
      <c r="A550" t="s">
        <v>160</v>
      </c>
      <c r="B550" t="s">
        <v>160</v>
      </c>
      <c r="C550">
        <v>1978</v>
      </c>
      <c r="D550" t="s">
        <v>642</v>
      </c>
      <c r="E550">
        <v>771</v>
      </c>
      <c r="F550" t="s">
        <v>58</v>
      </c>
      <c r="G550">
        <v>50</v>
      </c>
      <c r="H550" t="s">
        <v>429</v>
      </c>
      <c r="I550">
        <v>3</v>
      </c>
      <c r="J550" t="s">
        <v>373</v>
      </c>
      <c r="K550">
        <v>3</v>
      </c>
    </row>
    <row r="551" spans="1:12" hidden="1" x14ac:dyDescent="0.25">
      <c r="A551" t="s">
        <v>160</v>
      </c>
      <c r="B551" t="s">
        <v>160</v>
      </c>
      <c r="C551">
        <v>1979</v>
      </c>
      <c r="D551" t="s">
        <v>642</v>
      </c>
      <c r="E551">
        <v>771</v>
      </c>
      <c r="F551" t="s">
        <v>58</v>
      </c>
      <c r="G551">
        <v>50</v>
      </c>
      <c r="H551" t="s">
        <v>429</v>
      </c>
      <c r="I551">
        <v>3</v>
      </c>
      <c r="J551" t="s">
        <v>373</v>
      </c>
      <c r="K551">
        <v>2</v>
      </c>
    </row>
    <row r="552" spans="1:12" hidden="1" x14ac:dyDescent="0.25">
      <c r="A552" t="s">
        <v>160</v>
      </c>
      <c r="B552" t="s">
        <v>160</v>
      </c>
      <c r="C552">
        <v>1980</v>
      </c>
      <c r="D552" t="s">
        <v>642</v>
      </c>
      <c r="E552">
        <v>771</v>
      </c>
      <c r="F552" t="s">
        <v>58</v>
      </c>
      <c r="G552">
        <v>50</v>
      </c>
      <c r="H552" t="s">
        <v>429</v>
      </c>
      <c r="I552">
        <v>3</v>
      </c>
      <c r="J552" t="s">
        <v>373</v>
      </c>
      <c r="K552">
        <v>3</v>
      </c>
    </row>
    <row r="553" spans="1:12" hidden="1" x14ac:dyDescent="0.25">
      <c r="A553" t="s">
        <v>160</v>
      </c>
      <c r="B553" t="s">
        <v>160</v>
      </c>
      <c r="C553">
        <v>1981</v>
      </c>
      <c r="D553" t="s">
        <v>642</v>
      </c>
      <c r="E553">
        <v>771</v>
      </c>
      <c r="F553" t="s">
        <v>58</v>
      </c>
      <c r="G553">
        <v>50</v>
      </c>
      <c r="H553" t="s">
        <v>429</v>
      </c>
      <c r="I553">
        <v>3</v>
      </c>
      <c r="J553" t="s">
        <v>373</v>
      </c>
      <c r="K553">
        <v>2</v>
      </c>
    </row>
    <row r="554" spans="1:12" hidden="1" x14ac:dyDescent="0.25">
      <c r="A554" t="s">
        <v>160</v>
      </c>
      <c r="B554" t="s">
        <v>160</v>
      </c>
      <c r="C554">
        <v>1982</v>
      </c>
      <c r="D554" t="s">
        <v>642</v>
      </c>
      <c r="E554">
        <v>771</v>
      </c>
      <c r="F554" t="s">
        <v>58</v>
      </c>
      <c r="G554">
        <v>50</v>
      </c>
      <c r="H554" t="s">
        <v>429</v>
      </c>
      <c r="I554">
        <v>3</v>
      </c>
      <c r="J554" t="s">
        <v>373</v>
      </c>
      <c r="K554">
        <v>3</v>
      </c>
    </row>
    <row r="555" spans="1:12" hidden="1" x14ac:dyDescent="0.25">
      <c r="A555" t="s">
        <v>160</v>
      </c>
      <c r="B555" t="s">
        <v>160</v>
      </c>
      <c r="C555">
        <v>1983</v>
      </c>
      <c r="D555" t="s">
        <v>642</v>
      </c>
      <c r="E555">
        <v>771</v>
      </c>
      <c r="F555" t="s">
        <v>58</v>
      </c>
      <c r="G555">
        <v>50</v>
      </c>
      <c r="H555" t="s">
        <v>429</v>
      </c>
      <c r="I555">
        <v>3</v>
      </c>
      <c r="J555" t="s">
        <v>373</v>
      </c>
      <c r="K555">
        <v>3</v>
      </c>
    </row>
    <row r="556" spans="1:12" hidden="1" x14ac:dyDescent="0.25">
      <c r="A556" t="s">
        <v>160</v>
      </c>
      <c r="B556" t="s">
        <v>160</v>
      </c>
      <c r="C556">
        <v>1984</v>
      </c>
      <c r="D556" t="s">
        <v>642</v>
      </c>
      <c r="E556">
        <v>771</v>
      </c>
      <c r="F556" t="s">
        <v>58</v>
      </c>
      <c r="G556">
        <v>50</v>
      </c>
      <c r="H556" t="s">
        <v>429</v>
      </c>
      <c r="I556">
        <v>4</v>
      </c>
      <c r="J556" t="s">
        <v>373</v>
      </c>
      <c r="K556">
        <v>2</v>
      </c>
    </row>
    <row r="557" spans="1:12" hidden="1" x14ac:dyDescent="0.25">
      <c r="A557" t="s">
        <v>160</v>
      </c>
      <c r="B557" t="s">
        <v>160</v>
      </c>
      <c r="C557">
        <v>1985</v>
      </c>
      <c r="D557" t="s">
        <v>642</v>
      </c>
      <c r="E557">
        <v>771</v>
      </c>
      <c r="F557" t="s">
        <v>58</v>
      </c>
      <c r="G557">
        <v>50</v>
      </c>
      <c r="H557" t="s">
        <v>429</v>
      </c>
      <c r="I557">
        <v>3</v>
      </c>
      <c r="J557" t="s">
        <v>373</v>
      </c>
      <c r="K557">
        <v>2</v>
      </c>
    </row>
    <row r="558" spans="1:12" hidden="1" x14ac:dyDescent="0.25">
      <c r="A558" t="s">
        <v>160</v>
      </c>
      <c r="B558" t="s">
        <v>160</v>
      </c>
      <c r="C558">
        <v>1986</v>
      </c>
      <c r="D558" t="s">
        <v>642</v>
      </c>
      <c r="E558">
        <v>771</v>
      </c>
      <c r="F558" t="s">
        <v>58</v>
      </c>
      <c r="G558">
        <v>50</v>
      </c>
      <c r="H558" t="s">
        <v>429</v>
      </c>
      <c r="I558">
        <v>5</v>
      </c>
      <c r="J558" t="s">
        <v>373</v>
      </c>
      <c r="K558">
        <v>3</v>
      </c>
    </row>
    <row r="559" spans="1:12" hidden="1" x14ac:dyDescent="0.25">
      <c r="A559" t="s">
        <v>160</v>
      </c>
      <c r="B559" t="s">
        <v>160</v>
      </c>
      <c r="C559">
        <v>1987</v>
      </c>
      <c r="D559" t="s">
        <v>642</v>
      </c>
      <c r="E559">
        <v>771</v>
      </c>
      <c r="F559" t="s">
        <v>58</v>
      </c>
      <c r="G559">
        <v>50</v>
      </c>
      <c r="H559" t="s">
        <v>429</v>
      </c>
      <c r="I559">
        <v>3</v>
      </c>
      <c r="J559" t="s">
        <v>373</v>
      </c>
      <c r="K559">
        <v>4</v>
      </c>
    </row>
    <row r="560" spans="1:12" hidden="1" x14ac:dyDescent="0.25">
      <c r="A560" t="s">
        <v>160</v>
      </c>
      <c r="B560" t="s">
        <v>160</v>
      </c>
      <c r="C560">
        <v>1988</v>
      </c>
      <c r="D560" t="s">
        <v>642</v>
      </c>
      <c r="E560">
        <v>771</v>
      </c>
      <c r="F560" t="s">
        <v>58</v>
      </c>
      <c r="G560">
        <v>50</v>
      </c>
      <c r="H560" t="s">
        <v>429</v>
      </c>
      <c r="I560">
        <v>3</v>
      </c>
      <c r="J560" t="s">
        <v>373</v>
      </c>
      <c r="K560">
        <v>3</v>
      </c>
    </row>
    <row r="561" spans="1:11" hidden="1" x14ac:dyDescent="0.25">
      <c r="A561" t="s">
        <v>160</v>
      </c>
      <c r="B561" t="s">
        <v>160</v>
      </c>
      <c r="C561">
        <v>1989</v>
      </c>
      <c r="D561" t="s">
        <v>642</v>
      </c>
      <c r="E561">
        <v>771</v>
      </c>
      <c r="F561" t="s">
        <v>58</v>
      </c>
      <c r="G561">
        <v>50</v>
      </c>
      <c r="H561" t="s">
        <v>429</v>
      </c>
      <c r="I561">
        <v>3</v>
      </c>
      <c r="J561" t="s">
        <v>373</v>
      </c>
      <c r="K561">
        <v>3</v>
      </c>
    </row>
    <row r="562" spans="1:11" hidden="1" x14ac:dyDescent="0.25">
      <c r="A562" t="s">
        <v>160</v>
      </c>
      <c r="B562" t="s">
        <v>160</v>
      </c>
      <c r="C562">
        <v>1990</v>
      </c>
      <c r="D562" t="s">
        <v>642</v>
      </c>
      <c r="E562">
        <v>771</v>
      </c>
      <c r="F562" t="s">
        <v>58</v>
      </c>
      <c r="G562">
        <v>50</v>
      </c>
      <c r="H562" t="s">
        <v>429</v>
      </c>
      <c r="I562">
        <v>4</v>
      </c>
      <c r="J562" t="s">
        <v>373</v>
      </c>
      <c r="K562">
        <v>4</v>
      </c>
    </row>
    <row r="563" spans="1:11" hidden="1" x14ac:dyDescent="0.25">
      <c r="A563" t="s">
        <v>160</v>
      </c>
      <c r="B563" t="s">
        <v>160</v>
      </c>
      <c r="C563">
        <v>1991</v>
      </c>
      <c r="D563" t="s">
        <v>642</v>
      </c>
      <c r="E563">
        <v>771</v>
      </c>
      <c r="F563" t="s">
        <v>58</v>
      </c>
      <c r="G563">
        <v>50</v>
      </c>
      <c r="H563" t="s">
        <v>429</v>
      </c>
      <c r="I563">
        <v>3</v>
      </c>
      <c r="J563" t="s">
        <v>373</v>
      </c>
      <c r="K563">
        <v>4</v>
      </c>
    </row>
    <row r="564" spans="1:11" hidden="1" x14ac:dyDescent="0.25">
      <c r="A564" t="s">
        <v>160</v>
      </c>
      <c r="B564" t="s">
        <v>160</v>
      </c>
      <c r="C564">
        <v>1992</v>
      </c>
      <c r="D564" t="s">
        <v>642</v>
      </c>
      <c r="E564">
        <v>771</v>
      </c>
      <c r="F564" t="s">
        <v>58</v>
      </c>
      <c r="G564">
        <v>50</v>
      </c>
      <c r="H564" t="s">
        <v>429</v>
      </c>
      <c r="I564">
        <v>4</v>
      </c>
      <c r="J564" t="s">
        <v>373</v>
      </c>
      <c r="K564">
        <v>4</v>
      </c>
    </row>
    <row r="565" spans="1:11" hidden="1" x14ac:dyDescent="0.25">
      <c r="A565" t="s">
        <v>160</v>
      </c>
      <c r="B565" t="s">
        <v>160</v>
      </c>
      <c r="C565">
        <v>1993</v>
      </c>
      <c r="D565" t="s">
        <v>642</v>
      </c>
      <c r="E565">
        <v>771</v>
      </c>
      <c r="F565" t="s">
        <v>58</v>
      </c>
      <c r="G565">
        <v>50</v>
      </c>
      <c r="H565" t="s">
        <v>429</v>
      </c>
      <c r="I565">
        <v>3</v>
      </c>
      <c r="J565" t="s">
        <v>373</v>
      </c>
      <c r="K565">
        <v>3</v>
      </c>
    </row>
    <row r="566" spans="1:11" hidden="1" x14ac:dyDescent="0.25">
      <c r="A566" t="s">
        <v>160</v>
      </c>
      <c r="B566" t="s">
        <v>160</v>
      </c>
      <c r="C566">
        <v>1994</v>
      </c>
      <c r="D566" t="s">
        <v>642</v>
      </c>
      <c r="E566">
        <v>771</v>
      </c>
      <c r="F566" t="s">
        <v>58</v>
      </c>
      <c r="G566">
        <v>50</v>
      </c>
      <c r="H566" t="s">
        <v>429</v>
      </c>
      <c r="I566">
        <v>3</v>
      </c>
      <c r="J566" t="s">
        <v>373</v>
      </c>
      <c r="K566">
        <v>3</v>
      </c>
    </row>
    <row r="567" spans="1:11" hidden="1" x14ac:dyDescent="0.25">
      <c r="A567" t="s">
        <v>160</v>
      </c>
      <c r="B567" t="s">
        <v>160</v>
      </c>
      <c r="C567">
        <v>1995</v>
      </c>
      <c r="D567" t="s">
        <v>642</v>
      </c>
      <c r="E567">
        <v>771</v>
      </c>
      <c r="F567" t="s">
        <v>58</v>
      </c>
      <c r="G567">
        <v>50</v>
      </c>
      <c r="H567" t="s">
        <v>429</v>
      </c>
      <c r="I567">
        <v>3</v>
      </c>
      <c r="J567" t="s">
        <v>373</v>
      </c>
      <c r="K567">
        <v>3</v>
      </c>
    </row>
    <row r="568" spans="1:11" hidden="1" x14ac:dyDescent="0.25">
      <c r="A568" t="s">
        <v>160</v>
      </c>
      <c r="B568" t="s">
        <v>160</v>
      </c>
      <c r="C568">
        <v>1996</v>
      </c>
      <c r="D568" t="s">
        <v>642</v>
      </c>
      <c r="E568">
        <v>771</v>
      </c>
      <c r="F568" t="s">
        <v>58</v>
      </c>
      <c r="G568">
        <v>50</v>
      </c>
      <c r="H568" t="s">
        <v>429</v>
      </c>
      <c r="I568">
        <v>3</v>
      </c>
      <c r="J568" t="s">
        <v>373</v>
      </c>
      <c r="K568">
        <v>4</v>
      </c>
    </row>
    <row r="569" spans="1:11" hidden="1" x14ac:dyDescent="0.25">
      <c r="A569" t="s">
        <v>160</v>
      </c>
      <c r="B569" t="s">
        <v>160</v>
      </c>
      <c r="C569">
        <v>1997</v>
      </c>
      <c r="D569" t="s">
        <v>642</v>
      </c>
      <c r="E569">
        <v>771</v>
      </c>
      <c r="F569" t="s">
        <v>58</v>
      </c>
      <c r="G569">
        <v>50</v>
      </c>
      <c r="H569" t="s">
        <v>429</v>
      </c>
      <c r="I569">
        <v>3</v>
      </c>
      <c r="J569" t="s">
        <v>373</v>
      </c>
      <c r="K569">
        <v>4</v>
      </c>
    </row>
    <row r="570" spans="1:11" hidden="1" x14ac:dyDescent="0.25">
      <c r="A570" t="s">
        <v>160</v>
      </c>
      <c r="B570" t="s">
        <v>160</v>
      </c>
      <c r="C570">
        <v>1998</v>
      </c>
      <c r="D570" t="s">
        <v>642</v>
      </c>
      <c r="E570">
        <v>771</v>
      </c>
      <c r="F570" t="s">
        <v>58</v>
      </c>
      <c r="G570">
        <v>50</v>
      </c>
      <c r="H570" t="s">
        <v>429</v>
      </c>
      <c r="I570">
        <v>2</v>
      </c>
      <c r="J570" t="s">
        <v>373</v>
      </c>
      <c r="K570">
        <v>4</v>
      </c>
    </row>
    <row r="571" spans="1:11" hidden="1" x14ac:dyDescent="0.25">
      <c r="A571" t="s">
        <v>160</v>
      </c>
      <c r="B571" t="s">
        <v>160</v>
      </c>
      <c r="C571">
        <v>1999</v>
      </c>
      <c r="D571" t="s">
        <v>642</v>
      </c>
      <c r="E571">
        <v>771</v>
      </c>
      <c r="F571" t="s">
        <v>58</v>
      </c>
      <c r="G571">
        <v>50</v>
      </c>
      <c r="H571" t="s">
        <v>429</v>
      </c>
      <c r="I571">
        <v>3</v>
      </c>
      <c r="J571" t="s">
        <v>373</v>
      </c>
      <c r="K571">
        <v>3</v>
      </c>
    </row>
    <row r="572" spans="1:11" hidden="1" x14ac:dyDescent="0.25">
      <c r="A572" t="s">
        <v>160</v>
      </c>
      <c r="B572" t="s">
        <v>160</v>
      </c>
      <c r="C572">
        <v>2000</v>
      </c>
      <c r="D572" t="s">
        <v>642</v>
      </c>
      <c r="E572">
        <v>771</v>
      </c>
      <c r="F572" t="s">
        <v>58</v>
      </c>
      <c r="G572">
        <v>50</v>
      </c>
      <c r="H572" t="s">
        <v>429</v>
      </c>
      <c r="I572">
        <v>3</v>
      </c>
      <c r="J572" t="s">
        <v>373</v>
      </c>
      <c r="K572">
        <v>3</v>
      </c>
    </row>
    <row r="573" spans="1:11" hidden="1" x14ac:dyDescent="0.25">
      <c r="A573" t="s">
        <v>160</v>
      </c>
      <c r="B573" t="s">
        <v>160</v>
      </c>
      <c r="C573">
        <v>2001</v>
      </c>
      <c r="D573" t="s">
        <v>642</v>
      </c>
      <c r="E573">
        <v>771</v>
      </c>
      <c r="F573" t="s">
        <v>58</v>
      </c>
      <c r="G573">
        <v>50</v>
      </c>
      <c r="H573" t="s">
        <v>429</v>
      </c>
      <c r="I573">
        <v>4</v>
      </c>
      <c r="J573" t="s">
        <v>373</v>
      </c>
      <c r="K573">
        <v>3</v>
      </c>
    </row>
    <row r="574" spans="1:11" hidden="1" x14ac:dyDescent="0.25">
      <c r="A574" t="s">
        <v>160</v>
      </c>
      <c r="B574" t="s">
        <v>160</v>
      </c>
      <c r="C574">
        <v>2002</v>
      </c>
      <c r="D574" t="s">
        <v>642</v>
      </c>
      <c r="E574">
        <v>771</v>
      </c>
      <c r="F574" t="s">
        <v>58</v>
      </c>
      <c r="G574">
        <v>50</v>
      </c>
      <c r="H574" t="s">
        <v>429</v>
      </c>
      <c r="I574">
        <v>3</v>
      </c>
      <c r="J574" t="s">
        <v>373</v>
      </c>
      <c r="K574">
        <v>4</v>
      </c>
    </row>
    <row r="575" spans="1:11" hidden="1" x14ac:dyDescent="0.25">
      <c r="A575" t="s">
        <v>160</v>
      </c>
      <c r="B575" t="s">
        <v>160</v>
      </c>
      <c r="C575">
        <v>2003</v>
      </c>
      <c r="D575" t="s">
        <v>642</v>
      </c>
      <c r="E575">
        <v>771</v>
      </c>
      <c r="F575" t="s">
        <v>58</v>
      </c>
      <c r="G575">
        <v>50</v>
      </c>
      <c r="H575" t="s">
        <v>429</v>
      </c>
      <c r="I575">
        <v>3</v>
      </c>
      <c r="J575" t="s">
        <v>373</v>
      </c>
      <c r="K575">
        <v>4</v>
      </c>
    </row>
    <row r="576" spans="1:11" hidden="1" x14ac:dyDescent="0.25">
      <c r="A576" t="s">
        <v>160</v>
      </c>
      <c r="B576" t="s">
        <v>160</v>
      </c>
      <c r="C576">
        <v>2004</v>
      </c>
      <c r="D576" t="s">
        <v>642</v>
      </c>
      <c r="E576">
        <v>771</v>
      </c>
      <c r="F576" t="s">
        <v>58</v>
      </c>
      <c r="G576">
        <v>50</v>
      </c>
      <c r="H576" t="s">
        <v>429</v>
      </c>
      <c r="I576">
        <v>4</v>
      </c>
      <c r="J576" t="s">
        <v>373</v>
      </c>
      <c r="K576">
        <v>4</v>
      </c>
    </row>
    <row r="577" spans="1:12" hidden="1" x14ac:dyDescent="0.25">
      <c r="A577" t="s">
        <v>160</v>
      </c>
      <c r="B577" t="s">
        <v>160</v>
      </c>
      <c r="C577">
        <v>2005</v>
      </c>
      <c r="D577" t="s">
        <v>642</v>
      </c>
      <c r="E577">
        <v>771</v>
      </c>
      <c r="F577" t="s">
        <v>58</v>
      </c>
      <c r="G577">
        <v>50</v>
      </c>
      <c r="H577" t="s">
        <v>429</v>
      </c>
      <c r="I577">
        <v>4</v>
      </c>
      <c r="J577" t="s">
        <v>373</v>
      </c>
      <c r="K577">
        <v>4</v>
      </c>
    </row>
    <row r="578" spans="1:12" hidden="1" x14ac:dyDescent="0.25">
      <c r="A578" t="s">
        <v>160</v>
      </c>
      <c r="B578" t="s">
        <v>160</v>
      </c>
      <c r="C578">
        <v>2006</v>
      </c>
      <c r="D578" t="s">
        <v>642</v>
      </c>
      <c r="E578">
        <v>771</v>
      </c>
      <c r="F578" t="s">
        <v>58</v>
      </c>
      <c r="G578">
        <v>50</v>
      </c>
      <c r="H578" t="s">
        <v>429</v>
      </c>
      <c r="I578">
        <v>4</v>
      </c>
      <c r="J578" t="s">
        <v>373</v>
      </c>
      <c r="K578">
        <v>4</v>
      </c>
    </row>
    <row r="579" spans="1:12" hidden="1" x14ac:dyDescent="0.25">
      <c r="A579" t="s">
        <v>160</v>
      </c>
      <c r="B579" t="s">
        <v>160</v>
      </c>
      <c r="C579">
        <v>2007</v>
      </c>
      <c r="D579" t="s">
        <v>642</v>
      </c>
      <c r="E579">
        <v>771</v>
      </c>
      <c r="F579" t="s">
        <v>58</v>
      </c>
      <c r="G579">
        <v>50</v>
      </c>
      <c r="H579" t="s">
        <v>429</v>
      </c>
      <c r="I579">
        <v>4</v>
      </c>
      <c r="J579" t="s">
        <v>373</v>
      </c>
      <c r="K579">
        <v>4</v>
      </c>
    </row>
    <row r="580" spans="1:12" hidden="1" x14ac:dyDescent="0.25">
      <c r="A580" t="s">
        <v>160</v>
      </c>
      <c r="B580" t="s">
        <v>160</v>
      </c>
      <c r="C580">
        <v>2008</v>
      </c>
      <c r="D580" t="s">
        <v>642</v>
      </c>
      <c r="E580">
        <v>771</v>
      </c>
      <c r="F580" t="s">
        <v>58</v>
      </c>
      <c r="G580">
        <v>50</v>
      </c>
      <c r="H580" t="s">
        <v>429</v>
      </c>
      <c r="I580">
        <v>4</v>
      </c>
      <c r="J580" t="s">
        <v>373</v>
      </c>
      <c r="K580">
        <v>4</v>
      </c>
    </row>
    <row r="581" spans="1:12" hidden="1" x14ac:dyDescent="0.25">
      <c r="A581" t="s">
        <v>160</v>
      </c>
      <c r="B581" t="s">
        <v>160</v>
      </c>
      <c r="C581">
        <v>2009</v>
      </c>
      <c r="D581" t="s">
        <v>642</v>
      </c>
      <c r="E581">
        <v>771</v>
      </c>
      <c r="F581" t="s">
        <v>58</v>
      </c>
      <c r="G581">
        <v>50</v>
      </c>
      <c r="H581" t="s">
        <v>429</v>
      </c>
      <c r="I581">
        <v>4</v>
      </c>
      <c r="J581" t="s">
        <v>373</v>
      </c>
      <c r="K581">
        <v>4</v>
      </c>
    </row>
    <row r="582" spans="1:12" hidden="1" x14ac:dyDescent="0.25">
      <c r="A582" t="s">
        <v>160</v>
      </c>
      <c r="B582" t="s">
        <v>160</v>
      </c>
      <c r="C582">
        <v>2010</v>
      </c>
      <c r="D582" t="s">
        <v>642</v>
      </c>
      <c r="E582">
        <v>771</v>
      </c>
      <c r="F582" t="s">
        <v>58</v>
      </c>
      <c r="G582">
        <v>50</v>
      </c>
      <c r="H582" t="s">
        <v>429</v>
      </c>
      <c r="I582">
        <v>4</v>
      </c>
      <c r="J582" t="s">
        <v>373</v>
      </c>
      <c r="K582">
        <v>4</v>
      </c>
    </row>
    <row r="583" spans="1:12" hidden="1" x14ac:dyDescent="0.25">
      <c r="A583" t="s">
        <v>160</v>
      </c>
      <c r="B583" t="s">
        <v>160</v>
      </c>
      <c r="C583">
        <v>2011</v>
      </c>
      <c r="D583" t="s">
        <v>642</v>
      </c>
      <c r="E583">
        <v>771</v>
      </c>
      <c r="F583" t="s">
        <v>58</v>
      </c>
      <c r="G583">
        <v>50</v>
      </c>
      <c r="H583" t="s">
        <v>429</v>
      </c>
      <c r="I583">
        <v>3</v>
      </c>
      <c r="J583" t="s">
        <v>373</v>
      </c>
      <c r="K583">
        <v>4</v>
      </c>
    </row>
    <row r="584" spans="1:12" hidden="1" x14ac:dyDescent="0.25">
      <c r="A584" t="s">
        <v>160</v>
      </c>
      <c r="B584" t="s">
        <v>160</v>
      </c>
      <c r="C584">
        <v>2012</v>
      </c>
      <c r="D584" t="s">
        <v>642</v>
      </c>
      <c r="E584">
        <v>771</v>
      </c>
      <c r="F584" t="s">
        <v>58</v>
      </c>
      <c r="G584">
        <v>50</v>
      </c>
      <c r="H584" t="s">
        <v>429</v>
      </c>
      <c r="I584">
        <v>3</v>
      </c>
      <c r="J584" t="s">
        <v>373</v>
      </c>
      <c r="K584">
        <v>4</v>
      </c>
    </row>
    <row r="585" spans="1:12" hidden="1" x14ac:dyDescent="0.25">
      <c r="A585" t="s">
        <v>160</v>
      </c>
      <c r="B585" t="s">
        <v>160</v>
      </c>
      <c r="C585">
        <v>2013</v>
      </c>
      <c r="D585" t="s">
        <v>642</v>
      </c>
      <c r="E585">
        <v>771</v>
      </c>
      <c r="F585" t="s">
        <v>58</v>
      </c>
      <c r="G585">
        <v>50</v>
      </c>
      <c r="H585" t="s">
        <v>429</v>
      </c>
      <c r="I585" t="s">
        <v>373</v>
      </c>
      <c r="J585">
        <v>4</v>
      </c>
      <c r="K585">
        <v>4</v>
      </c>
    </row>
    <row r="586" spans="1:12" hidden="1" x14ac:dyDescent="0.25">
      <c r="A586" t="s">
        <v>160</v>
      </c>
      <c r="B586" t="s">
        <v>160</v>
      </c>
      <c r="C586">
        <v>2014</v>
      </c>
      <c r="D586" t="s">
        <v>642</v>
      </c>
      <c r="E586">
        <v>771</v>
      </c>
      <c r="F586" t="s">
        <v>58</v>
      </c>
      <c r="G586">
        <v>50</v>
      </c>
      <c r="H586" t="s">
        <v>429</v>
      </c>
      <c r="I586">
        <v>4</v>
      </c>
      <c r="J586">
        <v>4</v>
      </c>
      <c r="K586">
        <v>4</v>
      </c>
    </row>
    <row r="587" spans="1:12" hidden="1" x14ac:dyDescent="0.25">
      <c r="A587" t="s">
        <v>160</v>
      </c>
      <c r="B587" t="s">
        <v>160</v>
      </c>
      <c r="C587">
        <v>2015</v>
      </c>
      <c r="D587" t="s">
        <v>642</v>
      </c>
      <c r="E587">
        <v>771</v>
      </c>
      <c r="F587" t="s">
        <v>58</v>
      </c>
      <c r="G587">
        <v>50</v>
      </c>
      <c r="H587" t="s">
        <v>429</v>
      </c>
      <c r="I587">
        <v>4</v>
      </c>
      <c r="J587">
        <v>4</v>
      </c>
      <c r="K587">
        <v>4</v>
      </c>
    </row>
    <row r="588" spans="1:12" hidden="1" x14ac:dyDescent="0.25">
      <c r="A588" t="s">
        <v>160</v>
      </c>
      <c r="B588" t="s">
        <v>160</v>
      </c>
      <c r="C588">
        <v>2016</v>
      </c>
      <c r="D588" t="s">
        <v>642</v>
      </c>
      <c r="E588">
        <v>771</v>
      </c>
      <c r="F588" t="s">
        <v>58</v>
      </c>
      <c r="G588">
        <v>50</v>
      </c>
      <c r="H588" t="s">
        <v>429</v>
      </c>
      <c r="I588">
        <v>4</v>
      </c>
      <c r="J588">
        <v>4</v>
      </c>
      <c r="K588">
        <v>4</v>
      </c>
    </row>
    <row r="589" spans="1:12" x14ac:dyDescent="0.25">
      <c r="A589" t="s">
        <v>160</v>
      </c>
      <c r="B589" t="s">
        <v>160</v>
      </c>
      <c r="C589">
        <v>2017</v>
      </c>
      <c r="D589" t="s">
        <v>642</v>
      </c>
      <c r="E589">
        <v>771</v>
      </c>
      <c r="F589" t="s">
        <v>58</v>
      </c>
      <c r="G589">
        <v>50</v>
      </c>
      <c r="H589" t="s">
        <v>429</v>
      </c>
      <c r="I589" s="109">
        <v>4</v>
      </c>
      <c r="J589" s="109">
        <v>4</v>
      </c>
      <c r="K589" s="109">
        <v>4</v>
      </c>
      <c r="L589" s="108">
        <f>AVERAGE(I589:K589)</f>
        <v>4</v>
      </c>
    </row>
    <row r="590" spans="1:12" hidden="1" x14ac:dyDescent="0.25">
      <c r="A590" t="s">
        <v>161</v>
      </c>
      <c r="B590" t="s">
        <v>161</v>
      </c>
      <c r="C590">
        <v>1976</v>
      </c>
      <c r="D590" t="s">
        <v>641</v>
      </c>
      <c r="E590">
        <v>53</v>
      </c>
      <c r="F590" t="s">
        <v>107</v>
      </c>
      <c r="G590">
        <v>52</v>
      </c>
      <c r="H590" t="s">
        <v>393</v>
      </c>
      <c r="I590" t="s">
        <v>373</v>
      </c>
      <c r="J590" t="s">
        <v>373</v>
      </c>
      <c r="K590" t="s">
        <v>373</v>
      </c>
    </row>
    <row r="591" spans="1:12" hidden="1" x14ac:dyDescent="0.25">
      <c r="A591" t="s">
        <v>161</v>
      </c>
      <c r="B591" t="s">
        <v>161</v>
      </c>
      <c r="C591">
        <v>1977</v>
      </c>
      <c r="D591" t="s">
        <v>641</v>
      </c>
      <c r="E591">
        <v>53</v>
      </c>
      <c r="F591" t="s">
        <v>107</v>
      </c>
      <c r="G591">
        <v>52</v>
      </c>
      <c r="H591" t="s">
        <v>393</v>
      </c>
      <c r="I591" t="s">
        <v>373</v>
      </c>
      <c r="J591" t="s">
        <v>373</v>
      </c>
      <c r="K591" t="s">
        <v>373</v>
      </c>
    </row>
    <row r="592" spans="1:12" hidden="1" x14ac:dyDescent="0.25">
      <c r="A592" t="s">
        <v>161</v>
      </c>
      <c r="B592" t="s">
        <v>161</v>
      </c>
      <c r="C592">
        <v>1978</v>
      </c>
      <c r="D592" t="s">
        <v>641</v>
      </c>
      <c r="E592">
        <v>53</v>
      </c>
      <c r="F592" t="s">
        <v>107</v>
      </c>
      <c r="G592">
        <v>52</v>
      </c>
      <c r="H592" t="s">
        <v>393</v>
      </c>
      <c r="I592" t="s">
        <v>373</v>
      </c>
      <c r="J592" t="s">
        <v>373</v>
      </c>
      <c r="K592">
        <v>1</v>
      </c>
    </row>
    <row r="593" spans="1:11" hidden="1" x14ac:dyDescent="0.25">
      <c r="A593" t="s">
        <v>161</v>
      </c>
      <c r="B593" t="s">
        <v>161</v>
      </c>
      <c r="C593">
        <v>1979</v>
      </c>
      <c r="D593" t="s">
        <v>641</v>
      </c>
      <c r="E593">
        <v>53</v>
      </c>
      <c r="F593" t="s">
        <v>107</v>
      </c>
      <c r="G593">
        <v>52</v>
      </c>
      <c r="H593" t="s">
        <v>393</v>
      </c>
      <c r="I593" t="s">
        <v>373</v>
      </c>
      <c r="J593" t="s">
        <v>373</v>
      </c>
      <c r="K593">
        <v>1</v>
      </c>
    </row>
    <row r="594" spans="1:11" hidden="1" x14ac:dyDescent="0.25">
      <c r="A594" t="s">
        <v>161</v>
      </c>
      <c r="B594" t="s">
        <v>161</v>
      </c>
      <c r="C594">
        <v>1980</v>
      </c>
      <c r="D594" t="s">
        <v>641</v>
      </c>
      <c r="E594">
        <v>53</v>
      </c>
      <c r="F594" t="s">
        <v>107</v>
      </c>
      <c r="G594">
        <v>52</v>
      </c>
      <c r="H594" t="s">
        <v>393</v>
      </c>
      <c r="I594" t="s">
        <v>373</v>
      </c>
      <c r="J594" t="s">
        <v>373</v>
      </c>
      <c r="K594">
        <v>1</v>
      </c>
    </row>
    <row r="595" spans="1:11" hidden="1" x14ac:dyDescent="0.25">
      <c r="A595" t="s">
        <v>161</v>
      </c>
      <c r="B595" t="s">
        <v>161</v>
      </c>
      <c r="C595">
        <v>1981</v>
      </c>
      <c r="D595" t="s">
        <v>641</v>
      </c>
      <c r="E595">
        <v>53</v>
      </c>
      <c r="F595" t="s">
        <v>107</v>
      </c>
      <c r="G595">
        <v>52</v>
      </c>
      <c r="H595" t="s">
        <v>393</v>
      </c>
      <c r="I595" t="s">
        <v>373</v>
      </c>
      <c r="J595" t="s">
        <v>373</v>
      </c>
      <c r="K595">
        <v>1</v>
      </c>
    </row>
    <row r="596" spans="1:11" hidden="1" x14ac:dyDescent="0.25">
      <c r="A596" t="s">
        <v>161</v>
      </c>
      <c r="B596" t="s">
        <v>161</v>
      </c>
      <c r="C596">
        <v>1982</v>
      </c>
      <c r="D596" t="s">
        <v>641</v>
      </c>
      <c r="E596">
        <v>53</v>
      </c>
      <c r="F596" t="s">
        <v>107</v>
      </c>
      <c r="G596">
        <v>52</v>
      </c>
      <c r="H596" t="s">
        <v>393</v>
      </c>
      <c r="I596">
        <v>1</v>
      </c>
      <c r="J596" t="s">
        <v>373</v>
      </c>
      <c r="K596">
        <v>1</v>
      </c>
    </row>
    <row r="597" spans="1:11" hidden="1" x14ac:dyDescent="0.25">
      <c r="A597" t="s">
        <v>161</v>
      </c>
      <c r="B597" t="s">
        <v>161</v>
      </c>
      <c r="C597">
        <v>1983</v>
      </c>
      <c r="D597" t="s">
        <v>641</v>
      </c>
      <c r="E597">
        <v>53</v>
      </c>
      <c r="F597" t="s">
        <v>107</v>
      </c>
      <c r="G597">
        <v>52</v>
      </c>
      <c r="H597" t="s">
        <v>393</v>
      </c>
      <c r="I597" t="s">
        <v>373</v>
      </c>
      <c r="J597" t="s">
        <v>373</v>
      </c>
      <c r="K597">
        <v>1</v>
      </c>
    </row>
    <row r="598" spans="1:11" hidden="1" x14ac:dyDescent="0.25">
      <c r="A598" t="s">
        <v>161</v>
      </c>
      <c r="B598" t="s">
        <v>161</v>
      </c>
      <c r="C598">
        <v>1984</v>
      </c>
      <c r="D598" t="s">
        <v>641</v>
      </c>
      <c r="E598">
        <v>53</v>
      </c>
      <c r="F598" t="s">
        <v>107</v>
      </c>
      <c r="G598">
        <v>52</v>
      </c>
      <c r="H598" t="s">
        <v>393</v>
      </c>
      <c r="I598">
        <v>1</v>
      </c>
      <c r="J598" t="s">
        <v>373</v>
      </c>
      <c r="K598">
        <v>1</v>
      </c>
    </row>
    <row r="599" spans="1:11" hidden="1" x14ac:dyDescent="0.25">
      <c r="A599" t="s">
        <v>161</v>
      </c>
      <c r="B599" t="s">
        <v>161</v>
      </c>
      <c r="C599">
        <v>1985</v>
      </c>
      <c r="D599" t="s">
        <v>641</v>
      </c>
      <c r="E599">
        <v>53</v>
      </c>
      <c r="F599" t="s">
        <v>107</v>
      </c>
      <c r="G599">
        <v>52</v>
      </c>
      <c r="H599" t="s">
        <v>393</v>
      </c>
      <c r="I599" t="s">
        <v>373</v>
      </c>
      <c r="J599" t="s">
        <v>373</v>
      </c>
      <c r="K599">
        <v>1</v>
      </c>
    </row>
    <row r="600" spans="1:11" hidden="1" x14ac:dyDescent="0.25">
      <c r="A600" t="s">
        <v>161</v>
      </c>
      <c r="B600" t="s">
        <v>161</v>
      </c>
      <c r="C600">
        <v>1986</v>
      </c>
      <c r="D600" t="s">
        <v>641</v>
      </c>
      <c r="E600">
        <v>53</v>
      </c>
      <c r="F600" t="s">
        <v>107</v>
      </c>
      <c r="G600">
        <v>52</v>
      </c>
      <c r="H600" t="s">
        <v>393</v>
      </c>
      <c r="I600">
        <v>1</v>
      </c>
      <c r="J600" t="s">
        <v>373</v>
      </c>
      <c r="K600">
        <v>1</v>
      </c>
    </row>
    <row r="601" spans="1:11" hidden="1" x14ac:dyDescent="0.25">
      <c r="A601" t="s">
        <v>161</v>
      </c>
      <c r="B601" t="s">
        <v>161</v>
      </c>
      <c r="C601">
        <v>1987</v>
      </c>
      <c r="D601" t="s">
        <v>641</v>
      </c>
      <c r="E601">
        <v>53</v>
      </c>
      <c r="F601" t="s">
        <v>107</v>
      </c>
      <c r="G601">
        <v>52</v>
      </c>
      <c r="H601" t="s">
        <v>393</v>
      </c>
      <c r="I601">
        <v>1</v>
      </c>
      <c r="J601" t="s">
        <v>373</v>
      </c>
      <c r="K601">
        <v>1</v>
      </c>
    </row>
    <row r="602" spans="1:11" hidden="1" x14ac:dyDescent="0.25">
      <c r="A602" t="s">
        <v>161</v>
      </c>
      <c r="B602" t="s">
        <v>161</v>
      </c>
      <c r="C602">
        <v>1988</v>
      </c>
      <c r="D602" t="s">
        <v>641</v>
      </c>
      <c r="E602">
        <v>53</v>
      </c>
      <c r="F602" t="s">
        <v>107</v>
      </c>
      <c r="G602">
        <v>52</v>
      </c>
      <c r="H602" t="s">
        <v>393</v>
      </c>
      <c r="I602" t="s">
        <v>373</v>
      </c>
      <c r="J602" t="s">
        <v>373</v>
      </c>
      <c r="K602">
        <v>1</v>
      </c>
    </row>
    <row r="603" spans="1:11" hidden="1" x14ac:dyDescent="0.25">
      <c r="A603" t="s">
        <v>161</v>
      </c>
      <c r="B603" t="s">
        <v>161</v>
      </c>
      <c r="C603">
        <v>1989</v>
      </c>
      <c r="D603" t="s">
        <v>641</v>
      </c>
      <c r="E603">
        <v>53</v>
      </c>
      <c r="F603" t="s">
        <v>107</v>
      </c>
      <c r="G603">
        <v>52</v>
      </c>
      <c r="H603" t="s">
        <v>393</v>
      </c>
      <c r="I603">
        <v>1</v>
      </c>
      <c r="J603" t="s">
        <v>373</v>
      </c>
      <c r="K603">
        <v>1</v>
      </c>
    </row>
    <row r="604" spans="1:11" hidden="1" x14ac:dyDescent="0.25">
      <c r="A604" t="s">
        <v>161</v>
      </c>
      <c r="B604" t="s">
        <v>161</v>
      </c>
      <c r="C604">
        <v>1990</v>
      </c>
      <c r="D604" t="s">
        <v>641</v>
      </c>
      <c r="E604">
        <v>53</v>
      </c>
      <c r="F604" t="s">
        <v>107</v>
      </c>
      <c r="G604">
        <v>52</v>
      </c>
      <c r="H604" t="s">
        <v>393</v>
      </c>
      <c r="I604" t="s">
        <v>373</v>
      </c>
      <c r="J604" t="s">
        <v>373</v>
      </c>
      <c r="K604">
        <v>1</v>
      </c>
    </row>
    <row r="605" spans="1:11" hidden="1" x14ac:dyDescent="0.25">
      <c r="A605" t="s">
        <v>161</v>
      </c>
      <c r="B605" t="s">
        <v>161</v>
      </c>
      <c r="C605">
        <v>1991</v>
      </c>
      <c r="D605" t="s">
        <v>641</v>
      </c>
      <c r="E605">
        <v>53</v>
      </c>
      <c r="F605" t="s">
        <v>107</v>
      </c>
      <c r="G605">
        <v>52</v>
      </c>
      <c r="H605" t="s">
        <v>393</v>
      </c>
      <c r="I605">
        <v>1</v>
      </c>
      <c r="J605" t="s">
        <v>373</v>
      </c>
      <c r="K605">
        <v>1</v>
      </c>
    </row>
    <row r="606" spans="1:11" hidden="1" x14ac:dyDescent="0.25">
      <c r="A606" t="s">
        <v>161</v>
      </c>
      <c r="B606" t="s">
        <v>161</v>
      </c>
      <c r="C606">
        <v>1992</v>
      </c>
      <c r="D606" t="s">
        <v>641</v>
      </c>
      <c r="E606">
        <v>53</v>
      </c>
      <c r="F606" t="s">
        <v>107</v>
      </c>
      <c r="G606">
        <v>52</v>
      </c>
      <c r="H606" t="s">
        <v>393</v>
      </c>
      <c r="I606">
        <v>1</v>
      </c>
      <c r="J606" t="s">
        <v>373</v>
      </c>
      <c r="K606">
        <v>1</v>
      </c>
    </row>
    <row r="607" spans="1:11" hidden="1" x14ac:dyDescent="0.25">
      <c r="A607" t="s">
        <v>161</v>
      </c>
      <c r="B607" t="s">
        <v>161</v>
      </c>
      <c r="C607">
        <v>1993</v>
      </c>
      <c r="D607" t="s">
        <v>641</v>
      </c>
      <c r="E607">
        <v>53</v>
      </c>
      <c r="F607" t="s">
        <v>107</v>
      </c>
      <c r="G607">
        <v>52</v>
      </c>
      <c r="H607" t="s">
        <v>393</v>
      </c>
      <c r="I607">
        <v>1</v>
      </c>
      <c r="J607" t="s">
        <v>373</v>
      </c>
      <c r="K607">
        <v>1</v>
      </c>
    </row>
    <row r="608" spans="1:11" hidden="1" x14ac:dyDescent="0.25">
      <c r="A608" t="s">
        <v>161</v>
      </c>
      <c r="B608" t="s">
        <v>161</v>
      </c>
      <c r="C608">
        <v>1994</v>
      </c>
      <c r="D608" t="s">
        <v>641</v>
      </c>
      <c r="E608">
        <v>53</v>
      </c>
      <c r="F608" t="s">
        <v>107</v>
      </c>
      <c r="G608">
        <v>52</v>
      </c>
      <c r="H608" t="s">
        <v>393</v>
      </c>
      <c r="I608">
        <v>1</v>
      </c>
      <c r="J608" t="s">
        <v>373</v>
      </c>
      <c r="K608">
        <v>1</v>
      </c>
    </row>
    <row r="609" spans="1:11" hidden="1" x14ac:dyDescent="0.25">
      <c r="A609" t="s">
        <v>161</v>
      </c>
      <c r="B609" t="s">
        <v>161</v>
      </c>
      <c r="C609">
        <v>1995</v>
      </c>
      <c r="D609" t="s">
        <v>641</v>
      </c>
      <c r="E609">
        <v>53</v>
      </c>
      <c r="F609" t="s">
        <v>107</v>
      </c>
      <c r="G609">
        <v>52</v>
      </c>
      <c r="H609" t="s">
        <v>393</v>
      </c>
      <c r="I609" t="s">
        <v>373</v>
      </c>
      <c r="J609" t="s">
        <v>373</v>
      </c>
      <c r="K609">
        <v>1</v>
      </c>
    </row>
    <row r="610" spans="1:11" hidden="1" x14ac:dyDescent="0.25">
      <c r="A610" t="s">
        <v>161</v>
      </c>
      <c r="B610" t="s">
        <v>161</v>
      </c>
      <c r="C610">
        <v>1996</v>
      </c>
      <c r="D610" t="s">
        <v>641</v>
      </c>
      <c r="E610">
        <v>53</v>
      </c>
      <c r="F610" t="s">
        <v>107</v>
      </c>
      <c r="G610">
        <v>52</v>
      </c>
      <c r="H610" t="s">
        <v>393</v>
      </c>
      <c r="I610" t="s">
        <v>373</v>
      </c>
      <c r="J610" t="s">
        <v>373</v>
      </c>
      <c r="K610">
        <v>1</v>
      </c>
    </row>
    <row r="611" spans="1:11" hidden="1" x14ac:dyDescent="0.25">
      <c r="A611" t="s">
        <v>161</v>
      </c>
      <c r="B611" t="s">
        <v>161</v>
      </c>
      <c r="C611">
        <v>1997</v>
      </c>
      <c r="D611" t="s">
        <v>641</v>
      </c>
      <c r="E611">
        <v>53</v>
      </c>
      <c r="F611" t="s">
        <v>107</v>
      </c>
      <c r="G611">
        <v>52</v>
      </c>
      <c r="H611" t="s">
        <v>393</v>
      </c>
      <c r="I611" t="s">
        <v>373</v>
      </c>
      <c r="J611" t="s">
        <v>373</v>
      </c>
      <c r="K611">
        <v>1</v>
      </c>
    </row>
    <row r="612" spans="1:11" hidden="1" x14ac:dyDescent="0.25">
      <c r="A612" t="s">
        <v>161</v>
      </c>
      <c r="B612" t="s">
        <v>161</v>
      </c>
      <c r="C612">
        <v>1998</v>
      </c>
      <c r="D612" t="s">
        <v>641</v>
      </c>
      <c r="E612">
        <v>53</v>
      </c>
      <c r="F612" t="s">
        <v>107</v>
      </c>
      <c r="G612">
        <v>52</v>
      </c>
      <c r="H612" t="s">
        <v>393</v>
      </c>
      <c r="I612" t="s">
        <v>373</v>
      </c>
      <c r="J612" t="s">
        <v>373</v>
      </c>
      <c r="K612">
        <v>1</v>
      </c>
    </row>
    <row r="613" spans="1:11" hidden="1" x14ac:dyDescent="0.25">
      <c r="A613" t="s">
        <v>161</v>
      </c>
      <c r="B613" t="s">
        <v>161</v>
      </c>
      <c r="C613">
        <v>1999</v>
      </c>
      <c r="D613" t="s">
        <v>641</v>
      </c>
      <c r="E613">
        <v>53</v>
      </c>
      <c r="F613" t="s">
        <v>107</v>
      </c>
      <c r="G613">
        <v>52</v>
      </c>
      <c r="H613" t="s">
        <v>393</v>
      </c>
      <c r="I613" t="s">
        <v>373</v>
      </c>
      <c r="J613" t="s">
        <v>373</v>
      </c>
      <c r="K613">
        <v>1</v>
      </c>
    </row>
    <row r="614" spans="1:11" hidden="1" x14ac:dyDescent="0.25">
      <c r="A614" t="s">
        <v>161</v>
      </c>
      <c r="B614" t="s">
        <v>161</v>
      </c>
      <c r="C614">
        <v>2000</v>
      </c>
      <c r="D614" t="s">
        <v>641</v>
      </c>
      <c r="E614">
        <v>53</v>
      </c>
      <c r="F614" t="s">
        <v>107</v>
      </c>
      <c r="G614">
        <v>52</v>
      </c>
      <c r="H614" t="s">
        <v>393</v>
      </c>
      <c r="I614" t="s">
        <v>373</v>
      </c>
      <c r="J614" t="s">
        <v>373</v>
      </c>
      <c r="K614">
        <v>1</v>
      </c>
    </row>
    <row r="615" spans="1:11" hidden="1" x14ac:dyDescent="0.25">
      <c r="A615" t="s">
        <v>161</v>
      </c>
      <c r="B615" t="s">
        <v>161</v>
      </c>
      <c r="C615">
        <v>2001</v>
      </c>
      <c r="D615" t="s">
        <v>641</v>
      </c>
      <c r="E615">
        <v>53</v>
      </c>
      <c r="F615" t="s">
        <v>107</v>
      </c>
      <c r="G615">
        <v>52</v>
      </c>
      <c r="H615" t="s">
        <v>393</v>
      </c>
      <c r="I615" t="s">
        <v>373</v>
      </c>
      <c r="J615" t="s">
        <v>373</v>
      </c>
      <c r="K615">
        <v>1</v>
      </c>
    </row>
    <row r="616" spans="1:11" hidden="1" x14ac:dyDescent="0.25">
      <c r="A616" t="s">
        <v>161</v>
      </c>
      <c r="B616" t="s">
        <v>161</v>
      </c>
      <c r="C616">
        <v>2002</v>
      </c>
      <c r="D616" t="s">
        <v>641</v>
      </c>
      <c r="E616">
        <v>53</v>
      </c>
      <c r="F616" t="s">
        <v>107</v>
      </c>
      <c r="G616">
        <v>52</v>
      </c>
      <c r="H616" t="s">
        <v>393</v>
      </c>
      <c r="I616" t="s">
        <v>373</v>
      </c>
      <c r="J616" t="s">
        <v>373</v>
      </c>
      <c r="K616">
        <v>1</v>
      </c>
    </row>
    <row r="617" spans="1:11" hidden="1" x14ac:dyDescent="0.25">
      <c r="A617" t="s">
        <v>161</v>
      </c>
      <c r="B617" t="s">
        <v>161</v>
      </c>
      <c r="C617">
        <v>2003</v>
      </c>
      <c r="D617" t="s">
        <v>641</v>
      </c>
      <c r="E617">
        <v>53</v>
      </c>
      <c r="F617" t="s">
        <v>107</v>
      </c>
      <c r="G617">
        <v>52</v>
      </c>
      <c r="H617" t="s">
        <v>393</v>
      </c>
      <c r="I617" t="s">
        <v>373</v>
      </c>
      <c r="J617" t="s">
        <v>373</v>
      </c>
      <c r="K617">
        <v>1</v>
      </c>
    </row>
    <row r="618" spans="1:11" hidden="1" x14ac:dyDescent="0.25">
      <c r="A618" t="s">
        <v>161</v>
      </c>
      <c r="B618" t="s">
        <v>161</v>
      </c>
      <c r="C618">
        <v>2004</v>
      </c>
      <c r="D618" t="s">
        <v>641</v>
      </c>
      <c r="E618">
        <v>53</v>
      </c>
      <c r="F618" t="s">
        <v>107</v>
      </c>
      <c r="G618">
        <v>52</v>
      </c>
      <c r="H618" t="s">
        <v>393</v>
      </c>
      <c r="I618" t="s">
        <v>373</v>
      </c>
      <c r="J618" t="s">
        <v>373</v>
      </c>
      <c r="K618">
        <v>2</v>
      </c>
    </row>
    <row r="619" spans="1:11" hidden="1" x14ac:dyDescent="0.25">
      <c r="A619" t="s">
        <v>161</v>
      </c>
      <c r="B619" t="s">
        <v>161</v>
      </c>
      <c r="C619">
        <v>2005</v>
      </c>
      <c r="D619" t="s">
        <v>641</v>
      </c>
      <c r="E619">
        <v>53</v>
      </c>
      <c r="F619" t="s">
        <v>107</v>
      </c>
      <c r="G619">
        <v>52</v>
      </c>
      <c r="H619" t="s">
        <v>393</v>
      </c>
      <c r="I619" t="s">
        <v>373</v>
      </c>
      <c r="J619" t="s">
        <v>373</v>
      </c>
      <c r="K619">
        <v>2</v>
      </c>
    </row>
    <row r="620" spans="1:11" hidden="1" x14ac:dyDescent="0.25">
      <c r="A620" t="s">
        <v>161</v>
      </c>
      <c r="B620" t="s">
        <v>161</v>
      </c>
      <c r="C620">
        <v>2006</v>
      </c>
      <c r="D620" t="s">
        <v>641</v>
      </c>
      <c r="E620">
        <v>53</v>
      </c>
      <c r="F620" t="s">
        <v>107</v>
      </c>
      <c r="G620">
        <v>52</v>
      </c>
      <c r="H620" t="s">
        <v>393</v>
      </c>
      <c r="I620" t="s">
        <v>373</v>
      </c>
      <c r="J620" t="s">
        <v>373</v>
      </c>
      <c r="K620">
        <v>2</v>
      </c>
    </row>
    <row r="621" spans="1:11" hidden="1" x14ac:dyDescent="0.25">
      <c r="A621" t="s">
        <v>161</v>
      </c>
      <c r="B621" t="s">
        <v>161</v>
      </c>
      <c r="C621">
        <v>2007</v>
      </c>
      <c r="D621" t="s">
        <v>641</v>
      </c>
      <c r="E621">
        <v>53</v>
      </c>
      <c r="F621" t="s">
        <v>107</v>
      </c>
      <c r="G621">
        <v>52</v>
      </c>
      <c r="H621" t="s">
        <v>393</v>
      </c>
      <c r="I621" t="s">
        <v>373</v>
      </c>
      <c r="J621" t="s">
        <v>373</v>
      </c>
      <c r="K621">
        <v>2</v>
      </c>
    </row>
    <row r="622" spans="1:11" hidden="1" x14ac:dyDescent="0.25">
      <c r="A622" t="s">
        <v>161</v>
      </c>
      <c r="B622" t="s">
        <v>161</v>
      </c>
      <c r="C622">
        <v>2008</v>
      </c>
      <c r="D622" t="s">
        <v>641</v>
      </c>
      <c r="E622">
        <v>53</v>
      </c>
      <c r="F622" t="s">
        <v>107</v>
      </c>
      <c r="G622">
        <v>52</v>
      </c>
      <c r="H622" t="s">
        <v>393</v>
      </c>
      <c r="I622" t="s">
        <v>373</v>
      </c>
      <c r="J622" t="s">
        <v>373</v>
      </c>
      <c r="K622">
        <v>2</v>
      </c>
    </row>
    <row r="623" spans="1:11" hidden="1" x14ac:dyDescent="0.25">
      <c r="A623" t="s">
        <v>161</v>
      </c>
      <c r="B623" t="s">
        <v>161</v>
      </c>
      <c r="C623">
        <v>2009</v>
      </c>
      <c r="D623" t="s">
        <v>641</v>
      </c>
      <c r="E623">
        <v>53</v>
      </c>
      <c r="F623" t="s">
        <v>107</v>
      </c>
      <c r="G623">
        <v>52</v>
      </c>
      <c r="H623" t="s">
        <v>393</v>
      </c>
      <c r="I623" t="s">
        <v>373</v>
      </c>
      <c r="J623" t="s">
        <v>373</v>
      </c>
      <c r="K623">
        <v>2</v>
      </c>
    </row>
    <row r="624" spans="1:11" hidden="1" x14ac:dyDescent="0.25">
      <c r="A624" t="s">
        <v>161</v>
      </c>
      <c r="B624" t="s">
        <v>161</v>
      </c>
      <c r="C624">
        <v>2010</v>
      </c>
      <c r="D624" t="s">
        <v>641</v>
      </c>
      <c r="E624">
        <v>53</v>
      </c>
      <c r="F624" t="s">
        <v>107</v>
      </c>
      <c r="G624">
        <v>52</v>
      </c>
      <c r="H624" t="s">
        <v>393</v>
      </c>
      <c r="I624" t="s">
        <v>373</v>
      </c>
      <c r="J624" t="s">
        <v>373</v>
      </c>
      <c r="K624">
        <v>2</v>
      </c>
    </row>
    <row r="625" spans="1:12" hidden="1" x14ac:dyDescent="0.25">
      <c r="A625" t="s">
        <v>161</v>
      </c>
      <c r="B625" t="s">
        <v>161</v>
      </c>
      <c r="C625">
        <v>2011</v>
      </c>
      <c r="D625" t="s">
        <v>641</v>
      </c>
      <c r="E625">
        <v>53</v>
      </c>
      <c r="F625" t="s">
        <v>107</v>
      </c>
      <c r="G625">
        <v>52</v>
      </c>
      <c r="H625" t="s">
        <v>393</v>
      </c>
      <c r="I625" t="s">
        <v>373</v>
      </c>
      <c r="J625" t="s">
        <v>373</v>
      </c>
      <c r="K625">
        <v>2</v>
      </c>
    </row>
    <row r="626" spans="1:12" hidden="1" x14ac:dyDescent="0.25">
      <c r="A626" t="s">
        <v>161</v>
      </c>
      <c r="B626" t="s">
        <v>161</v>
      </c>
      <c r="C626">
        <v>2012</v>
      </c>
      <c r="D626" t="s">
        <v>641</v>
      </c>
      <c r="E626">
        <v>53</v>
      </c>
      <c r="F626" t="s">
        <v>107</v>
      </c>
      <c r="G626">
        <v>52</v>
      </c>
      <c r="H626" t="s">
        <v>393</v>
      </c>
      <c r="I626" t="s">
        <v>373</v>
      </c>
      <c r="J626" t="s">
        <v>373</v>
      </c>
      <c r="K626">
        <v>1</v>
      </c>
    </row>
    <row r="627" spans="1:12" hidden="1" x14ac:dyDescent="0.25">
      <c r="A627" t="s">
        <v>161</v>
      </c>
      <c r="B627" t="s">
        <v>161</v>
      </c>
      <c r="C627">
        <v>2013</v>
      </c>
      <c r="D627" t="s">
        <v>641</v>
      </c>
      <c r="E627">
        <v>53</v>
      </c>
      <c r="F627" t="s">
        <v>107</v>
      </c>
      <c r="G627">
        <v>52</v>
      </c>
      <c r="H627" t="s">
        <v>393</v>
      </c>
      <c r="I627" t="s">
        <v>373</v>
      </c>
      <c r="J627" t="s">
        <v>373</v>
      </c>
      <c r="K627">
        <v>1</v>
      </c>
    </row>
    <row r="628" spans="1:12" hidden="1" x14ac:dyDescent="0.25">
      <c r="A628" t="s">
        <v>161</v>
      </c>
      <c r="B628" t="s">
        <v>161</v>
      </c>
      <c r="C628">
        <v>2014</v>
      </c>
      <c r="D628" t="s">
        <v>641</v>
      </c>
      <c r="E628">
        <v>53</v>
      </c>
      <c r="F628" t="s">
        <v>107</v>
      </c>
      <c r="G628">
        <v>52</v>
      </c>
      <c r="H628" t="s">
        <v>393</v>
      </c>
      <c r="I628" t="s">
        <v>373</v>
      </c>
      <c r="J628" t="s">
        <v>373</v>
      </c>
      <c r="K628">
        <v>1</v>
      </c>
    </row>
    <row r="629" spans="1:12" hidden="1" x14ac:dyDescent="0.25">
      <c r="A629" t="s">
        <v>161</v>
      </c>
      <c r="B629" t="s">
        <v>161</v>
      </c>
      <c r="C629">
        <v>2015</v>
      </c>
      <c r="D629" t="s">
        <v>641</v>
      </c>
      <c r="E629">
        <v>53</v>
      </c>
      <c r="F629" t="s">
        <v>107</v>
      </c>
      <c r="G629">
        <v>52</v>
      </c>
      <c r="H629" t="s">
        <v>393</v>
      </c>
      <c r="I629" t="s">
        <v>373</v>
      </c>
      <c r="J629" t="s">
        <v>373</v>
      </c>
      <c r="K629">
        <v>2</v>
      </c>
    </row>
    <row r="630" spans="1:12" hidden="1" x14ac:dyDescent="0.25">
      <c r="A630" t="s">
        <v>161</v>
      </c>
      <c r="B630" t="s">
        <v>161</v>
      </c>
      <c r="C630">
        <v>2016</v>
      </c>
      <c r="D630" t="s">
        <v>641</v>
      </c>
      <c r="E630">
        <v>53</v>
      </c>
      <c r="F630" t="s">
        <v>107</v>
      </c>
      <c r="G630">
        <v>52</v>
      </c>
      <c r="H630" t="s">
        <v>393</v>
      </c>
      <c r="I630" t="s">
        <v>373</v>
      </c>
      <c r="J630" t="s">
        <v>373</v>
      </c>
      <c r="K630">
        <v>2</v>
      </c>
    </row>
    <row r="631" spans="1:12" x14ac:dyDescent="0.25">
      <c r="A631" t="s">
        <v>161</v>
      </c>
      <c r="B631" t="s">
        <v>161</v>
      </c>
      <c r="C631">
        <v>2017</v>
      </c>
      <c r="D631" t="s">
        <v>641</v>
      </c>
      <c r="E631">
        <v>53</v>
      </c>
      <c r="F631" t="s">
        <v>107</v>
      </c>
      <c r="G631">
        <v>52</v>
      </c>
      <c r="H631" t="s">
        <v>393</v>
      </c>
      <c r="I631" s="109" t="s">
        <v>373</v>
      </c>
      <c r="J631" s="109" t="s">
        <v>373</v>
      </c>
      <c r="K631" s="109">
        <v>2</v>
      </c>
      <c r="L631" s="108">
        <f>AVERAGE(I631:K631)</f>
        <v>2</v>
      </c>
    </row>
    <row r="632" spans="1:12" hidden="1" x14ac:dyDescent="0.25">
      <c r="A632" t="s">
        <v>162</v>
      </c>
      <c r="B632" t="s">
        <v>162</v>
      </c>
      <c r="C632">
        <v>1976</v>
      </c>
      <c r="D632" t="s">
        <v>97</v>
      </c>
      <c r="E632">
        <v>370</v>
      </c>
      <c r="F632" t="s">
        <v>97</v>
      </c>
      <c r="G632">
        <v>112</v>
      </c>
      <c r="H632" t="s">
        <v>375</v>
      </c>
      <c r="I632" t="s">
        <v>373</v>
      </c>
      <c r="J632" t="s">
        <v>373</v>
      </c>
      <c r="K632" t="s">
        <v>373</v>
      </c>
    </row>
    <row r="633" spans="1:12" hidden="1" x14ac:dyDescent="0.25">
      <c r="A633" t="s">
        <v>162</v>
      </c>
      <c r="B633" t="s">
        <v>162</v>
      </c>
      <c r="C633">
        <v>1977</v>
      </c>
      <c r="D633" t="s">
        <v>97</v>
      </c>
      <c r="E633">
        <v>370</v>
      </c>
      <c r="F633" t="s">
        <v>97</v>
      </c>
      <c r="G633">
        <v>112</v>
      </c>
      <c r="H633" t="s">
        <v>375</v>
      </c>
      <c r="I633" t="s">
        <v>373</v>
      </c>
      <c r="J633" t="s">
        <v>373</v>
      </c>
      <c r="K633" t="s">
        <v>373</v>
      </c>
    </row>
    <row r="634" spans="1:12" hidden="1" x14ac:dyDescent="0.25">
      <c r="A634" t="s">
        <v>162</v>
      </c>
      <c r="B634" t="s">
        <v>162</v>
      </c>
      <c r="C634">
        <v>1978</v>
      </c>
      <c r="D634" t="s">
        <v>97</v>
      </c>
      <c r="E634">
        <v>370</v>
      </c>
      <c r="F634" t="s">
        <v>97</v>
      </c>
      <c r="G634">
        <v>112</v>
      </c>
      <c r="H634" t="s">
        <v>375</v>
      </c>
      <c r="I634" t="s">
        <v>373</v>
      </c>
      <c r="J634" t="s">
        <v>373</v>
      </c>
      <c r="K634" t="s">
        <v>373</v>
      </c>
    </row>
    <row r="635" spans="1:12" hidden="1" x14ac:dyDescent="0.25">
      <c r="A635" t="s">
        <v>162</v>
      </c>
      <c r="B635" t="s">
        <v>162</v>
      </c>
      <c r="C635">
        <v>1979</v>
      </c>
      <c r="D635" t="s">
        <v>97</v>
      </c>
      <c r="E635">
        <v>370</v>
      </c>
      <c r="F635" t="s">
        <v>97</v>
      </c>
      <c r="G635">
        <v>112</v>
      </c>
      <c r="H635" t="s">
        <v>375</v>
      </c>
      <c r="I635" t="s">
        <v>373</v>
      </c>
      <c r="J635" t="s">
        <v>373</v>
      </c>
      <c r="K635" t="s">
        <v>373</v>
      </c>
    </row>
    <row r="636" spans="1:12" hidden="1" x14ac:dyDescent="0.25">
      <c r="A636" t="s">
        <v>162</v>
      </c>
      <c r="B636" t="s">
        <v>162</v>
      </c>
      <c r="C636">
        <v>1980</v>
      </c>
      <c r="D636" t="s">
        <v>97</v>
      </c>
      <c r="E636">
        <v>370</v>
      </c>
      <c r="F636" t="s">
        <v>97</v>
      </c>
      <c r="G636">
        <v>112</v>
      </c>
      <c r="H636" t="s">
        <v>375</v>
      </c>
      <c r="I636" t="s">
        <v>373</v>
      </c>
      <c r="J636" t="s">
        <v>373</v>
      </c>
      <c r="K636" t="s">
        <v>373</v>
      </c>
    </row>
    <row r="637" spans="1:12" hidden="1" x14ac:dyDescent="0.25">
      <c r="A637" t="s">
        <v>162</v>
      </c>
      <c r="B637" t="s">
        <v>162</v>
      </c>
      <c r="C637">
        <v>1981</v>
      </c>
      <c r="D637" t="s">
        <v>97</v>
      </c>
      <c r="E637">
        <v>370</v>
      </c>
      <c r="F637" t="s">
        <v>97</v>
      </c>
      <c r="G637">
        <v>112</v>
      </c>
      <c r="H637" t="s">
        <v>375</v>
      </c>
      <c r="I637" t="s">
        <v>373</v>
      </c>
      <c r="J637" t="s">
        <v>373</v>
      </c>
      <c r="K637" t="s">
        <v>373</v>
      </c>
    </row>
    <row r="638" spans="1:12" hidden="1" x14ac:dyDescent="0.25">
      <c r="A638" t="s">
        <v>162</v>
      </c>
      <c r="B638" t="s">
        <v>162</v>
      </c>
      <c r="C638">
        <v>1982</v>
      </c>
      <c r="D638" t="s">
        <v>97</v>
      </c>
      <c r="E638">
        <v>370</v>
      </c>
      <c r="F638" t="s">
        <v>97</v>
      </c>
      <c r="G638">
        <v>112</v>
      </c>
      <c r="H638" t="s">
        <v>375</v>
      </c>
      <c r="I638" t="s">
        <v>373</v>
      </c>
      <c r="J638" t="s">
        <v>373</v>
      </c>
      <c r="K638" t="s">
        <v>373</v>
      </c>
    </row>
    <row r="639" spans="1:12" hidden="1" x14ac:dyDescent="0.25">
      <c r="A639" t="s">
        <v>162</v>
      </c>
      <c r="B639" t="s">
        <v>162</v>
      </c>
      <c r="C639">
        <v>1983</v>
      </c>
      <c r="D639" t="s">
        <v>97</v>
      </c>
      <c r="E639">
        <v>370</v>
      </c>
      <c r="F639" t="s">
        <v>97</v>
      </c>
      <c r="G639">
        <v>112</v>
      </c>
      <c r="H639" t="s">
        <v>375</v>
      </c>
      <c r="I639" t="s">
        <v>373</v>
      </c>
      <c r="J639" t="s">
        <v>373</v>
      </c>
      <c r="K639" t="s">
        <v>373</v>
      </c>
    </row>
    <row r="640" spans="1:12" hidden="1" x14ac:dyDescent="0.25">
      <c r="A640" t="s">
        <v>162</v>
      </c>
      <c r="B640" t="s">
        <v>162</v>
      </c>
      <c r="C640">
        <v>1984</v>
      </c>
      <c r="D640" t="s">
        <v>97</v>
      </c>
      <c r="E640">
        <v>370</v>
      </c>
      <c r="F640" t="s">
        <v>97</v>
      </c>
      <c r="G640">
        <v>112</v>
      </c>
      <c r="H640" t="s">
        <v>375</v>
      </c>
      <c r="I640" t="s">
        <v>373</v>
      </c>
      <c r="J640" t="s">
        <v>373</v>
      </c>
      <c r="K640" t="s">
        <v>373</v>
      </c>
    </row>
    <row r="641" spans="1:11" hidden="1" x14ac:dyDescent="0.25">
      <c r="A641" t="s">
        <v>162</v>
      </c>
      <c r="B641" t="s">
        <v>162</v>
      </c>
      <c r="C641">
        <v>1985</v>
      </c>
      <c r="D641" t="s">
        <v>97</v>
      </c>
      <c r="E641">
        <v>370</v>
      </c>
      <c r="F641" t="s">
        <v>97</v>
      </c>
      <c r="G641">
        <v>112</v>
      </c>
      <c r="H641" t="s">
        <v>375</v>
      </c>
      <c r="I641" t="s">
        <v>373</v>
      </c>
      <c r="J641" t="s">
        <v>373</v>
      </c>
      <c r="K641" t="s">
        <v>373</v>
      </c>
    </row>
    <row r="642" spans="1:11" hidden="1" x14ac:dyDescent="0.25">
      <c r="A642" t="s">
        <v>162</v>
      </c>
      <c r="B642" t="s">
        <v>162</v>
      </c>
      <c r="C642">
        <v>1986</v>
      </c>
      <c r="D642" t="s">
        <v>97</v>
      </c>
      <c r="E642">
        <v>370</v>
      </c>
      <c r="F642" t="s">
        <v>97</v>
      </c>
      <c r="G642">
        <v>112</v>
      </c>
      <c r="H642" t="s">
        <v>375</v>
      </c>
      <c r="I642" t="s">
        <v>373</v>
      </c>
      <c r="J642" t="s">
        <v>373</v>
      </c>
      <c r="K642" t="s">
        <v>373</v>
      </c>
    </row>
    <row r="643" spans="1:11" hidden="1" x14ac:dyDescent="0.25">
      <c r="A643" t="s">
        <v>162</v>
      </c>
      <c r="B643" t="s">
        <v>162</v>
      </c>
      <c r="C643">
        <v>1987</v>
      </c>
      <c r="D643" t="s">
        <v>97</v>
      </c>
      <c r="E643">
        <v>370</v>
      </c>
      <c r="F643" t="s">
        <v>97</v>
      </c>
      <c r="G643">
        <v>112</v>
      </c>
      <c r="H643" t="s">
        <v>375</v>
      </c>
      <c r="I643" t="s">
        <v>373</v>
      </c>
      <c r="J643" t="s">
        <v>373</v>
      </c>
      <c r="K643" t="s">
        <v>373</v>
      </c>
    </row>
    <row r="644" spans="1:11" hidden="1" x14ac:dyDescent="0.25">
      <c r="A644" t="s">
        <v>162</v>
      </c>
      <c r="B644" t="s">
        <v>162</v>
      </c>
      <c r="C644">
        <v>1988</v>
      </c>
      <c r="D644" t="s">
        <v>97</v>
      </c>
      <c r="E644">
        <v>370</v>
      </c>
      <c r="F644" t="s">
        <v>97</v>
      </c>
      <c r="G644">
        <v>112</v>
      </c>
      <c r="H644" t="s">
        <v>375</v>
      </c>
      <c r="I644" t="s">
        <v>373</v>
      </c>
      <c r="J644" t="s">
        <v>373</v>
      </c>
      <c r="K644" t="s">
        <v>373</v>
      </c>
    </row>
    <row r="645" spans="1:11" hidden="1" x14ac:dyDescent="0.25">
      <c r="A645" t="s">
        <v>162</v>
      </c>
      <c r="B645" t="s">
        <v>162</v>
      </c>
      <c r="C645">
        <v>1989</v>
      </c>
      <c r="D645" t="s">
        <v>97</v>
      </c>
      <c r="E645">
        <v>370</v>
      </c>
      <c r="F645" t="s">
        <v>97</v>
      </c>
      <c r="G645">
        <v>112</v>
      </c>
      <c r="H645" t="s">
        <v>375</v>
      </c>
      <c r="I645" t="s">
        <v>373</v>
      </c>
      <c r="J645" t="s">
        <v>373</v>
      </c>
      <c r="K645" t="s">
        <v>373</v>
      </c>
    </row>
    <row r="646" spans="1:11" hidden="1" x14ac:dyDescent="0.25">
      <c r="A646" t="s">
        <v>162</v>
      </c>
      <c r="B646" t="s">
        <v>162</v>
      </c>
      <c r="C646">
        <v>1990</v>
      </c>
      <c r="D646" t="s">
        <v>97</v>
      </c>
      <c r="E646">
        <v>370</v>
      </c>
      <c r="F646" t="s">
        <v>97</v>
      </c>
      <c r="G646">
        <v>112</v>
      </c>
      <c r="H646" t="s">
        <v>375</v>
      </c>
      <c r="I646" t="s">
        <v>373</v>
      </c>
      <c r="J646" t="s">
        <v>373</v>
      </c>
      <c r="K646" t="s">
        <v>373</v>
      </c>
    </row>
    <row r="647" spans="1:11" hidden="1" x14ac:dyDescent="0.25">
      <c r="A647" t="s">
        <v>162</v>
      </c>
      <c r="B647" t="s">
        <v>162</v>
      </c>
      <c r="C647">
        <v>1991</v>
      </c>
      <c r="D647" t="s">
        <v>97</v>
      </c>
      <c r="E647">
        <v>370</v>
      </c>
      <c r="F647" t="s">
        <v>97</v>
      </c>
      <c r="G647">
        <v>112</v>
      </c>
      <c r="H647" t="s">
        <v>375</v>
      </c>
      <c r="I647" t="s">
        <v>373</v>
      </c>
      <c r="J647" t="s">
        <v>373</v>
      </c>
      <c r="K647" t="s">
        <v>373</v>
      </c>
    </row>
    <row r="648" spans="1:11" hidden="1" x14ac:dyDescent="0.25">
      <c r="A648" t="s">
        <v>162</v>
      </c>
      <c r="B648" t="s">
        <v>162</v>
      </c>
      <c r="C648">
        <v>1992</v>
      </c>
      <c r="D648" t="s">
        <v>97</v>
      </c>
      <c r="E648">
        <v>370</v>
      </c>
      <c r="F648" t="s">
        <v>97</v>
      </c>
      <c r="G648">
        <v>112</v>
      </c>
      <c r="H648" t="s">
        <v>375</v>
      </c>
      <c r="I648" t="s">
        <v>373</v>
      </c>
      <c r="J648" t="s">
        <v>373</v>
      </c>
      <c r="K648">
        <v>2</v>
      </c>
    </row>
    <row r="649" spans="1:11" hidden="1" x14ac:dyDescent="0.25">
      <c r="A649" t="s">
        <v>162</v>
      </c>
      <c r="B649" t="s">
        <v>162</v>
      </c>
      <c r="C649">
        <v>1993</v>
      </c>
      <c r="D649" t="s">
        <v>97</v>
      </c>
      <c r="E649">
        <v>370</v>
      </c>
      <c r="F649" t="s">
        <v>97</v>
      </c>
      <c r="G649">
        <v>112</v>
      </c>
      <c r="H649" t="s">
        <v>375</v>
      </c>
      <c r="I649">
        <v>2</v>
      </c>
      <c r="J649" t="s">
        <v>373</v>
      </c>
      <c r="K649">
        <v>2</v>
      </c>
    </row>
    <row r="650" spans="1:11" hidden="1" x14ac:dyDescent="0.25">
      <c r="A650" t="s">
        <v>162</v>
      </c>
      <c r="B650" t="s">
        <v>162</v>
      </c>
      <c r="C650">
        <v>1994</v>
      </c>
      <c r="D650" t="s">
        <v>97</v>
      </c>
      <c r="E650">
        <v>370</v>
      </c>
      <c r="F650" t="s">
        <v>97</v>
      </c>
      <c r="G650">
        <v>112</v>
      </c>
      <c r="H650" t="s">
        <v>375</v>
      </c>
      <c r="I650">
        <v>1</v>
      </c>
      <c r="J650" t="s">
        <v>373</v>
      </c>
      <c r="K650">
        <v>2</v>
      </c>
    </row>
    <row r="651" spans="1:11" hidden="1" x14ac:dyDescent="0.25">
      <c r="A651" t="s">
        <v>162</v>
      </c>
      <c r="B651" t="s">
        <v>162</v>
      </c>
      <c r="C651">
        <v>1995</v>
      </c>
      <c r="D651" t="s">
        <v>97</v>
      </c>
      <c r="E651">
        <v>370</v>
      </c>
      <c r="F651" t="s">
        <v>97</v>
      </c>
      <c r="G651">
        <v>112</v>
      </c>
      <c r="H651" t="s">
        <v>375</v>
      </c>
      <c r="I651">
        <v>2</v>
      </c>
      <c r="J651" t="s">
        <v>373</v>
      </c>
      <c r="K651">
        <v>2</v>
      </c>
    </row>
    <row r="652" spans="1:11" hidden="1" x14ac:dyDescent="0.25">
      <c r="A652" t="s">
        <v>162</v>
      </c>
      <c r="B652" t="s">
        <v>162</v>
      </c>
      <c r="C652">
        <v>1996</v>
      </c>
      <c r="D652" t="s">
        <v>97</v>
      </c>
      <c r="E652">
        <v>370</v>
      </c>
      <c r="F652" t="s">
        <v>97</v>
      </c>
      <c r="G652">
        <v>112</v>
      </c>
      <c r="H652" t="s">
        <v>375</v>
      </c>
      <c r="I652">
        <v>2</v>
      </c>
      <c r="J652" t="s">
        <v>373</v>
      </c>
      <c r="K652">
        <v>2</v>
      </c>
    </row>
    <row r="653" spans="1:11" hidden="1" x14ac:dyDescent="0.25">
      <c r="A653" t="s">
        <v>162</v>
      </c>
      <c r="B653" t="s">
        <v>162</v>
      </c>
      <c r="C653">
        <v>1997</v>
      </c>
      <c r="D653" t="s">
        <v>97</v>
      </c>
      <c r="E653">
        <v>370</v>
      </c>
      <c r="F653" t="s">
        <v>97</v>
      </c>
      <c r="G653">
        <v>112</v>
      </c>
      <c r="H653" t="s">
        <v>375</v>
      </c>
      <c r="I653">
        <v>3</v>
      </c>
      <c r="J653" t="s">
        <v>373</v>
      </c>
      <c r="K653">
        <v>3</v>
      </c>
    </row>
    <row r="654" spans="1:11" hidden="1" x14ac:dyDescent="0.25">
      <c r="A654" t="s">
        <v>162</v>
      </c>
      <c r="B654" t="s">
        <v>162</v>
      </c>
      <c r="C654">
        <v>1998</v>
      </c>
      <c r="D654" t="s">
        <v>97</v>
      </c>
      <c r="E654">
        <v>370</v>
      </c>
      <c r="F654" t="s">
        <v>97</v>
      </c>
      <c r="G654">
        <v>112</v>
      </c>
      <c r="H654" t="s">
        <v>375</v>
      </c>
      <c r="I654">
        <v>2</v>
      </c>
      <c r="J654" t="s">
        <v>373</v>
      </c>
      <c r="K654">
        <v>3</v>
      </c>
    </row>
    <row r="655" spans="1:11" hidden="1" x14ac:dyDescent="0.25">
      <c r="A655" t="s">
        <v>162</v>
      </c>
      <c r="B655" t="s">
        <v>162</v>
      </c>
      <c r="C655">
        <v>1999</v>
      </c>
      <c r="D655" t="s">
        <v>97</v>
      </c>
      <c r="E655">
        <v>370</v>
      </c>
      <c r="F655" t="s">
        <v>97</v>
      </c>
      <c r="G655">
        <v>112</v>
      </c>
      <c r="H655" t="s">
        <v>375</v>
      </c>
      <c r="I655">
        <v>2</v>
      </c>
      <c r="J655" t="s">
        <v>373</v>
      </c>
      <c r="K655">
        <v>3</v>
      </c>
    </row>
    <row r="656" spans="1:11" hidden="1" x14ac:dyDescent="0.25">
      <c r="A656" t="s">
        <v>162</v>
      </c>
      <c r="B656" t="s">
        <v>162</v>
      </c>
      <c r="C656">
        <v>2000</v>
      </c>
      <c r="D656" t="s">
        <v>97</v>
      </c>
      <c r="E656">
        <v>370</v>
      </c>
      <c r="F656" t="s">
        <v>97</v>
      </c>
      <c r="G656">
        <v>112</v>
      </c>
      <c r="H656" t="s">
        <v>375</v>
      </c>
      <c r="I656">
        <v>3</v>
      </c>
      <c r="J656" t="s">
        <v>373</v>
      </c>
      <c r="K656">
        <v>3</v>
      </c>
    </row>
    <row r="657" spans="1:11" hidden="1" x14ac:dyDescent="0.25">
      <c r="A657" t="s">
        <v>162</v>
      </c>
      <c r="B657" t="s">
        <v>162</v>
      </c>
      <c r="C657">
        <v>2001</v>
      </c>
      <c r="D657" t="s">
        <v>97</v>
      </c>
      <c r="E657">
        <v>370</v>
      </c>
      <c r="F657" t="s">
        <v>97</v>
      </c>
      <c r="G657">
        <v>112</v>
      </c>
      <c r="H657" t="s">
        <v>375</v>
      </c>
      <c r="I657">
        <v>2</v>
      </c>
      <c r="J657" t="s">
        <v>373</v>
      </c>
      <c r="K657">
        <v>3</v>
      </c>
    </row>
    <row r="658" spans="1:11" hidden="1" x14ac:dyDescent="0.25">
      <c r="A658" t="s">
        <v>162</v>
      </c>
      <c r="B658" t="s">
        <v>162</v>
      </c>
      <c r="C658">
        <v>2002</v>
      </c>
      <c r="D658" t="s">
        <v>97</v>
      </c>
      <c r="E658">
        <v>370</v>
      </c>
      <c r="F658" t="s">
        <v>97</v>
      </c>
      <c r="G658">
        <v>112</v>
      </c>
      <c r="H658" t="s">
        <v>375</v>
      </c>
      <c r="I658">
        <v>3</v>
      </c>
      <c r="J658" t="s">
        <v>373</v>
      </c>
      <c r="K658">
        <v>2</v>
      </c>
    </row>
    <row r="659" spans="1:11" hidden="1" x14ac:dyDescent="0.25">
      <c r="A659" t="s">
        <v>162</v>
      </c>
      <c r="B659" t="s">
        <v>162</v>
      </c>
      <c r="C659">
        <v>2003</v>
      </c>
      <c r="D659" t="s">
        <v>97</v>
      </c>
      <c r="E659">
        <v>370</v>
      </c>
      <c r="F659" t="s">
        <v>97</v>
      </c>
      <c r="G659">
        <v>112</v>
      </c>
      <c r="H659" t="s">
        <v>375</v>
      </c>
      <c r="I659">
        <v>2</v>
      </c>
      <c r="J659" t="s">
        <v>373</v>
      </c>
      <c r="K659">
        <v>3</v>
      </c>
    </row>
    <row r="660" spans="1:11" hidden="1" x14ac:dyDescent="0.25">
      <c r="A660" t="s">
        <v>162</v>
      </c>
      <c r="B660" t="s">
        <v>162</v>
      </c>
      <c r="C660">
        <v>2004</v>
      </c>
      <c r="D660" t="s">
        <v>97</v>
      </c>
      <c r="E660">
        <v>370</v>
      </c>
      <c r="F660" t="s">
        <v>97</v>
      </c>
      <c r="G660">
        <v>112</v>
      </c>
      <c r="H660" t="s">
        <v>375</v>
      </c>
      <c r="I660">
        <v>3</v>
      </c>
      <c r="J660" t="s">
        <v>373</v>
      </c>
      <c r="K660">
        <v>3</v>
      </c>
    </row>
    <row r="661" spans="1:11" hidden="1" x14ac:dyDescent="0.25">
      <c r="A661" t="s">
        <v>162</v>
      </c>
      <c r="B661" t="s">
        <v>162</v>
      </c>
      <c r="C661">
        <v>2005</v>
      </c>
      <c r="D661" t="s">
        <v>97</v>
      </c>
      <c r="E661">
        <v>370</v>
      </c>
      <c r="F661" t="s">
        <v>97</v>
      </c>
      <c r="G661">
        <v>112</v>
      </c>
      <c r="H661" t="s">
        <v>375</v>
      </c>
      <c r="I661">
        <v>3</v>
      </c>
      <c r="J661" t="s">
        <v>373</v>
      </c>
      <c r="K661">
        <v>2</v>
      </c>
    </row>
    <row r="662" spans="1:11" hidden="1" x14ac:dyDescent="0.25">
      <c r="A662" t="s">
        <v>162</v>
      </c>
      <c r="B662" t="s">
        <v>162</v>
      </c>
      <c r="C662">
        <v>2006</v>
      </c>
      <c r="D662" t="s">
        <v>97</v>
      </c>
      <c r="E662">
        <v>370</v>
      </c>
      <c r="F662" t="s">
        <v>97</v>
      </c>
      <c r="G662">
        <v>112</v>
      </c>
      <c r="H662" t="s">
        <v>375</v>
      </c>
      <c r="I662">
        <v>3</v>
      </c>
      <c r="J662" t="s">
        <v>373</v>
      </c>
      <c r="K662">
        <v>3</v>
      </c>
    </row>
    <row r="663" spans="1:11" hidden="1" x14ac:dyDescent="0.25">
      <c r="A663" t="s">
        <v>162</v>
      </c>
      <c r="B663" t="s">
        <v>162</v>
      </c>
      <c r="C663">
        <v>2007</v>
      </c>
      <c r="D663" t="s">
        <v>97</v>
      </c>
      <c r="E663">
        <v>370</v>
      </c>
      <c r="F663" t="s">
        <v>97</v>
      </c>
      <c r="G663">
        <v>112</v>
      </c>
      <c r="H663" t="s">
        <v>375</v>
      </c>
      <c r="I663">
        <v>2</v>
      </c>
      <c r="J663" t="s">
        <v>373</v>
      </c>
      <c r="K663">
        <v>3</v>
      </c>
    </row>
    <row r="664" spans="1:11" hidden="1" x14ac:dyDescent="0.25">
      <c r="A664" t="s">
        <v>162</v>
      </c>
      <c r="B664" t="s">
        <v>162</v>
      </c>
      <c r="C664">
        <v>2008</v>
      </c>
      <c r="D664" t="s">
        <v>97</v>
      </c>
      <c r="E664">
        <v>370</v>
      </c>
      <c r="F664" t="s">
        <v>97</v>
      </c>
      <c r="G664">
        <v>112</v>
      </c>
      <c r="H664" t="s">
        <v>375</v>
      </c>
      <c r="I664">
        <v>3</v>
      </c>
      <c r="J664" t="s">
        <v>373</v>
      </c>
      <c r="K664">
        <v>3</v>
      </c>
    </row>
    <row r="665" spans="1:11" hidden="1" x14ac:dyDescent="0.25">
      <c r="A665" t="s">
        <v>162</v>
      </c>
      <c r="B665" t="s">
        <v>162</v>
      </c>
      <c r="C665">
        <v>2009</v>
      </c>
      <c r="D665" t="s">
        <v>97</v>
      </c>
      <c r="E665">
        <v>370</v>
      </c>
      <c r="F665" t="s">
        <v>97</v>
      </c>
      <c r="G665">
        <v>112</v>
      </c>
      <c r="H665" t="s">
        <v>375</v>
      </c>
      <c r="I665">
        <v>2</v>
      </c>
      <c r="J665" t="s">
        <v>373</v>
      </c>
      <c r="K665">
        <v>3</v>
      </c>
    </row>
    <row r="666" spans="1:11" hidden="1" x14ac:dyDescent="0.25">
      <c r="A666" t="s">
        <v>162</v>
      </c>
      <c r="B666" t="s">
        <v>162</v>
      </c>
      <c r="C666">
        <v>2010</v>
      </c>
      <c r="D666" t="s">
        <v>97</v>
      </c>
      <c r="E666">
        <v>370</v>
      </c>
      <c r="F666" t="s">
        <v>97</v>
      </c>
      <c r="G666">
        <v>112</v>
      </c>
      <c r="H666" t="s">
        <v>375</v>
      </c>
      <c r="I666">
        <v>2</v>
      </c>
      <c r="J666" t="s">
        <v>373</v>
      </c>
      <c r="K666">
        <v>3</v>
      </c>
    </row>
    <row r="667" spans="1:11" hidden="1" x14ac:dyDescent="0.25">
      <c r="A667" t="s">
        <v>162</v>
      </c>
      <c r="B667" t="s">
        <v>162</v>
      </c>
      <c r="C667">
        <v>2011</v>
      </c>
      <c r="D667" t="s">
        <v>97</v>
      </c>
      <c r="E667">
        <v>370</v>
      </c>
      <c r="F667" t="s">
        <v>97</v>
      </c>
      <c r="G667">
        <v>112</v>
      </c>
      <c r="H667" t="s">
        <v>375</v>
      </c>
      <c r="I667">
        <v>2</v>
      </c>
      <c r="J667" t="s">
        <v>373</v>
      </c>
      <c r="K667">
        <v>3</v>
      </c>
    </row>
    <row r="668" spans="1:11" hidden="1" x14ac:dyDescent="0.25">
      <c r="A668" t="s">
        <v>162</v>
      </c>
      <c r="B668" t="s">
        <v>162</v>
      </c>
      <c r="C668">
        <v>2012</v>
      </c>
      <c r="D668" t="s">
        <v>97</v>
      </c>
      <c r="E668">
        <v>370</v>
      </c>
      <c r="F668" t="s">
        <v>97</v>
      </c>
      <c r="G668">
        <v>112</v>
      </c>
      <c r="H668" t="s">
        <v>375</v>
      </c>
      <c r="I668">
        <v>2</v>
      </c>
      <c r="J668" t="s">
        <v>373</v>
      </c>
      <c r="K668">
        <v>3</v>
      </c>
    </row>
    <row r="669" spans="1:11" hidden="1" x14ac:dyDescent="0.25">
      <c r="A669" t="s">
        <v>162</v>
      </c>
      <c r="B669" t="s">
        <v>162</v>
      </c>
      <c r="C669">
        <v>2013</v>
      </c>
      <c r="D669" t="s">
        <v>97</v>
      </c>
      <c r="E669">
        <v>370</v>
      </c>
      <c r="F669" t="s">
        <v>97</v>
      </c>
      <c r="G669">
        <v>112</v>
      </c>
      <c r="H669" t="s">
        <v>375</v>
      </c>
      <c r="I669" t="s">
        <v>373</v>
      </c>
      <c r="J669">
        <v>3</v>
      </c>
      <c r="K669">
        <v>3</v>
      </c>
    </row>
    <row r="670" spans="1:11" hidden="1" x14ac:dyDescent="0.25">
      <c r="A670" t="s">
        <v>162</v>
      </c>
      <c r="B670" t="s">
        <v>162</v>
      </c>
      <c r="C670">
        <v>2014</v>
      </c>
      <c r="D670" t="s">
        <v>97</v>
      </c>
      <c r="E670">
        <v>370</v>
      </c>
      <c r="F670" t="s">
        <v>97</v>
      </c>
      <c r="G670">
        <v>112</v>
      </c>
      <c r="H670" t="s">
        <v>375</v>
      </c>
      <c r="I670">
        <v>2</v>
      </c>
      <c r="J670">
        <v>3</v>
      </c>
      <c r="K670">
        <v>3</v>
      </c>
    </row>
    <row r="671" spans="1:11" hidden="1" x14ac:dyDescent="0.25">
      <c r="A671" t="s">
        <v>162</v>
      </c>
      <c r="B671" t="s">
        <v>162</v>
      </c>
      <c r="C671">
        <v>2015</v>
      </c>
      <c r="D671" t="s">
        <v>97</v>
      </c>
      <c r="E671">
        <v>370</v>
      </c>
      <c r="F671" t="s">
        <v>97</v>
      </c>
      <c r="G671">
        <v>112</v>
      </c>
      <c r="H671" t="s">
        <v>375</v>
      </c>
      <c r="I671">
        <v>2</v>
      </c>
      <c r="J671">
        <v>3</v>
      </c>
      <c r="K671">
        <v>2</v>
      </c>
    </row>
    <row r="672" spans="1:11" hidden="1" x14ac:dyDescent="0.25">
      <c r="A672" t="s">
        <v>162</v>
      </c>
      <c r="B672" t="s">
        <v>162</v>
      </c>
      <c r="C672">
        <v>2016</v>
      </c>
      <c r="D672" t="s">
        <v>97</v>
      </c>
      <c r="E672">
        <v>370</v>
      </c>
      <c r="F672" t="s">
        <v>97</v>
      </c>
      <c r="G672">
        <v>112</v>
      </c>
      <c r="H672" t="s">
        <v>375</v>
      </c>
      <c r="I672">
        <v>2</v>
      </c>
      <c r="J672">
        <v>2</v>
      </c>
      <c r="K672">
        <v>3</v>
      </c>
    </row>
    <row r="673" spans="1:12" x14ac:dyDescent="0.25">
      <c r="A673" t="s">
        <v>162</v>
      </c>
      <c r="B673" t="s">
        <v>162</v>
      </c>
      <c r="C673">
        <v>2017</v>
      </c>
      <c r="D673" t="s">
        <v>97</v>
      </c>
      <c r="E673">
        <v>370</v>
      </c>
      <c r="F673" t="s">
        <v>97</v>
      </c>
      <c r="G673">
        <v>112</v>
      </c>
      <c r="H673" t="s">
        <v>375</v>
      </c>
      <c r="I673" s="109">
        <v>3</v>
      </c>
      <c r="J673" s="109">
        <v>3</v>
      </c>
      <c r="K673" s="109">
        <v>3</v>
      </c>
      <c r="L673" s="108">
        <f>AVERAGE(I673:K673)</f>
        <v>3</v>
      </c>
    </row>
    <row r="674" spans="1:12" hidden="1" x14ac:dyDescent="0.25">
      <c r="A674" t="s">
        <v>640</v>
      </c>
      <c r="B674" t="s">
        <v>640</v>
      </c>
      <c r="C674">
        <v>1976</v>
      </c>
      <c r="D674" t="s">
        <v>639</v>
      </c>
      <c r="E674">
        <v>211</v>
      </c>
      <c r="F674" t="s">
        <v>639</v>
      </c>
      <c r="G674">
        <v>56</v>
      </c>
      <c r="H674" t="s">
        <v>375</v>
      </c>
      <c r="I674" t="s">
        <v>373</v>
      </c>
      <c r="J674" t="s">
        <v>373</v>
      </c>
      <c r="K674">
        <v>1</v>
      </c>
    </row>
    <row r="675" spans="1:12" hidden="1" x14ac:dyDescent="0.25">
      <c r="A675" t="s">
        <v>640</v>
      </c>
      <c r="B675" t="s">
        <v>640</v>
      </c>
      <c r="C675">
        <v>1977</v>
      </c>
      <c r="D675" t="s">
        <v>639</v>
      </c>
      <c r="E675">
        <v>211</v>
      </c>
      <c r="F675" t="s">
        <v>639</v>
      </c>
      <c r="G675">
        <v>56</v>
      </c>
      <c r="H675" t="s">
        <v>375</v>
      </c>
      <c r="I675" t="s">
        <v>373</v>
      </c>
      <c r="J675" t="s">
        <v>373</v>
      </c>
      <c r="K675">
        <v>1</v>
      </c>
    </row>
    <row r="676" spans="1:12" hidden="1" x14ac:dyDescent="0.25">
      <c r="A676" t="s">
        <v>640</v>
      </c>
      <c r="B676" t="s">
        <v>640</v>
      </c>
      <c r="C676">
        <v>1978</v>
      </c>
      <c r="D676" t="s">
        <v>639</v>
      </c>
      <c r="E676">
        <v>211</v>
      </c>
      <c r="F676" t="s">
        <v>639</v>
      </c>
      <c r="G676">
        <v>56</v>
      </c>
      <c r="H676" t="s">
        <v>375</v>
      </c>
      <c r="I676" t="s">
        <v>373</v>
      </c>
      <c r="J676" t="s">
        <v>373</v>
      </c>
      <c r="K676">
        <v>1</v>
      </c>
    </row>
    <row r="677" spans="1:12" hidden="1" x14ac:dyDescent="0.25">
      <c r="A677" t="s">
        <v>640</v>
      </c>
      <c r="B677" t="s">
        <v>640</v>
      </c>
      <c r="C677">
        <v>1979</v>
      </c>
      <c r="D677" t="s">
        <v>639</v>
      </c>
      <c r="E677">
        <v>211</v>
      </c>
      <c r="F677" t="s">
        <v>639</v>
      </c>
      <c r="G677">
        <v>56</v>
      </c>
      <c r="H677" t="s">
        <v>375</v>
      </c>
      <c r="I677" t="s">
        <v>373</v>
      </c>
      <c r="J677" t="s">
        <v>373</v>
      </c>
      <c r="K677">
        <v>1</v>
      </c>
    </row>
    <row r="678" spans="1:12" hidden="1" x14ac:dyDescent="0.25">
      <c r="A678" t="s">
        <v>640</v>
      </c>
      <c r="B678" t="s">
        <v>640</v>
      </c>
      <c r="C678">
        <v>1980</v>
      </c>
      <c r="D678" t="s">
        <v>639</v>
      </c>
      <c r="E678">
        <v>211</v>
      </c>
      <c r="F678" t="s">
        <v>639</v>
      </c>
      <c r="G678">
        <v>56</v>
      </c>
      <c r="H678" t="s">
        <v>375</v>
      </c>
      <c r="I678" t="s">
        <v>373</v>
      </c>
      <c r="J678" t="s">
        <v>373</v>
      </c>
      <c r="K678">
        <v>1</v>
      </c>
    </row>
    <row r="679" spans="1:12" hidden="1" x14ac:dyDescent="0.25">
      <c r="A679" t="s">
        <v>640</v>
      </c>
      <c r="B679" t="s">
        <v>640</v>
      </c>
      <c r="C679">
        <v>1981</v>
      </c>
      <c r="D679" t="s">
        <v>639</v>
      </c>
      <c r="E679">
        <v>211</v>
      </c>
      <c r="F679" t="s">
        <v>639</v>
      </c>
      <c r="G679">
        <v>56</v>
      </c>
      <c r="H679" t="s">
        <v>375</v>
      </c>
      <c r="I679" t="s">
        <v>373</v>
      </c>
      <c r="J679" t="s">
        <v>373</v>
      </c>
      <c r="K679">
        <v>1</v>
      </c>
    </row>
    <row r="680" spans="1:12" hidden="1" x14ac:dyDescent="0.25">
      <c r="A680" t="s">
        <v>640</v>
      </c>
      <c r="B680" t="s">
        <v>640</v>
      </c>
      <c r="C680">
        <v>1982</v>
      </c>
      <c r="D680" t="s">
        <v>639</v>
      </c>
      <c r="E680">
        <v>211</v>
      </c>
      <c r="F680" t="s">
        <v>639</v>
      </c>
      <c r="G680">
        <v>56</v>
      </c>
      <c r="H680" t="s">
        <v>375</v>
      </c>
      <c r="I680" t="s">
        <v>373</v>
      </c>
      <c r="J680" t="s">
        <v>373</v>
      </c>
      <c r="K680">
        <v>1</v>
      </c>
    </row>
    <row r="681" spans="1:12" hidden="1" x14ac:dyDescent="0.25">
      <c r="A681" t="s">
        <v>640</v>
      </c>
      <c r="B681" t="s">
        <v>640</v>
      </c>
      <c r="C681">
        <v>1983</v>
      </c>
      <c r="D681" t="s">
        <v>639</v>
      </c>
      <c r="E681">
        <v>211</v>
      </c>
      <c r="F681" t="s">
        <v>639</v>
      </c>
      <c r="G681">
        <v>56</v>
      </c>
      <c r="H681" t="s">
        <v>375</v>
      </c>
      <c r="I681" t="s">
        <v>373</v>
      </c>
      <c r="J681" t="s">
        <v>373</v>
      </c>
      <c r="K681">
        <v>1</v>
      </c>
    </row>
    <row r="682" spans="1:12" hidden="1" x14ac:dyDescent="0.25">
      <c r="A682" t="s">
        <v>640</v>
      </c>
      <c r="B682" t="s">
        <v>640</v>
      </c>
      <c r="C682">
        <v>1984</v>
      </c>
      <c r="D682" t="s">
        <v>639</v>
      </c>
      <c r="E682">
        <v>211</v>
      </c>
      <c r="F682" t="s">
        <v>639</v>
      </c>
      <c r="G682">
        <v>56</v>
      </c>
      <c r="H682" t="s">
        <v>375</v>
      </c>
      <c r="I682" t="s">
        <v>373</v>
      </c>
      <c r="J682" t="s">
        <v>373</v>
      </c>
      <c r="K682">
        <v>1</v>
      </c>
    </row>
    <row r="683" spans="1:12" hidden="1" x14ac:dyDescent="0.25">
      <c r="A683" t="s">
        <v>640</v>
      </c>
      <c r="B683" t="s">
        <v>640</v>
      </c>
      <c r="C683">
        <v>1985</v>
      </c>
      <c r="D683" t="s">
        <v>639</v>
      </c>
      <c r="E683">
        <v>211</v>
      </c>
      <c r="F683" t="s">
        <v>639</v>
      </c>
      <c r="G683">
        <v>56</v>
      </c>
      <c r="H683" t="s">
        <v>375</v>
      </c>
      <c r="I683" t="s">
        <v>373</v>
      </c>
      <c r="J683" t="s">
        <v>373</v>
      </c>
      <c r="K683">
        <v>1</v>
      </c>
    </row>
    <row r="684" spans="1:12" hidden="1" x14ac:dyDescent="0.25">
      <c r="A684" t="s">
        <v>640</v>
      </c>
      <c r="B684" t="s">
        <v>640</v>
      </c>
      <c r="C684">
        <v>1986</v>
      </c>
      <c r="D684" t="s">
        <v>639</v>
      </c>
      <c r="E684">
        <v>211</v>
      </c>
      <c r="F684" t="s">
        <v>639</v>
      </c>
      <c r="G684">
        <v>56</v>
      </c>
      <c r="H684" t="s">
        <v>375</v>
      </c>
      <c r="I684" t="s">
        <v>373</v>
      </c>
      <c r="J684" t="s">
        <v>373</v>
      </c>
      <c r="K684">
        <v>1</v>
      </c>
    </row>
    <row r="685" spans="1:12" hidden="1" x14ac:dyDescent="0.25">
      <c r="A685" t="s">
        <v>640</v>
      </c>
      <c r="B685" t="s">
        <v>640</v>
      </c>
      <c r="C685">
        <v>1987</v>
      </c>
      <c r="D685" t="s">
        <v>639</v>
      </c>
      <c r="E685">
        <v>211</v>
      </c>
      <c r="F685" t="s">
        <v>639</v>
      </c>
      <c r="G685">
        <v>56</v>
      </c>
      <c r="H685" t="s">
        <v>375</v>
      </c>
      <c r="I685" t="s">
        <v>373</v>
      </c>
      <c r="J685" t="s">
        <v>373</v>
      </c>
      <c r="K685">
        <v>1</v>
      </c>
    </row>
    <row r="686" spans="1:12" hidden="1" x14ac:dyDescent="0.25">
      <c r="A686" t="s">
        <v>640</v>
      </c>
      <c r="B686" t="s">
        <v>640</v>
      </c>
      <c r="C686">
        <v>1988</v>
      </c>
      <c r="D686" t="s">
        <v>639</v>
      </c>
      <c r="E686">
        <v>211</v>
      </c>
      <c r="F686" t="s">
        <v>639</v>
      </c>
      <c r="G686">
        <v>56</v>
      </c>
      <c r="H686" t="s">
        <v>375</v>
      </c>
      <c r="I686" t="s">
        <v>373</v>
      </c>
      <c r="J686" t="s">
        <v>373</v>
      </c>
      <c r="K686">
        <v>1</v>
      </c>
    </row>
    <row r="687" spans="1:12" hidden="1" x14ac:dyDescent="0.25">
      <c r="A687" t="s">
        <v>640</v>
      </c>
      <c r="B687" t="s">
        <v>640</v>
      </c>
      <c r="C687">
        <v>1989</v>
      </c>
      <c r="D687" t="s">
        <v>639</v>
      </c>
      <c r="E687">
        <v>211</v>
      </c>
      <c r="F687" t="s">
        <v>639</v>
      </c>
      <c r="G687">
        <v>56</v>
      </c>
      <c r="H687" t="s">
        <v>375</v>
      </c>
      <c r="I687" t="s">
        <v>373</v>
      </c>
      <c r="J687" t="s">
        <v>373</v>
      </c>
      <c r="K687">
        <v>1</v>
      </c>
    </row>
    <row r="688" spans="1:12" hidden="1" x14ac:dyDescent="0.25">
      <c r="A688" t="s">
        <v>640</v>
      </c>
      <c r="B688" t="s">
        <v>640</v>
      </c>
      <c r="C688">
        <v>1990</v>
      </c>
      <c r="D688" t="s">
        <v>639</v>
      </c>
      <c r="E688">
        <v>211</v>
      </c>
      <c r="F688" t="s">
        <v>639</v>
      </c>
      <c r="G688">
        <v>56</v>
      </c>
      <c r="H688" t="s">
        <v>375</v>
      </c>
      <c r="I688" t="s">
        <v>373</v>
      </c>
      <c r="J688" t="s">
        <v>373</v>
      </c>
      <c r="K688">
        <v>1</v>
      </c>
    </row>
    <row r="689" spans="1:11" hidden="1" x14ac:dyDescent="0.25">
      <c r="A689" t="s">
        <v>640</v>
      </c>
      <c r="B689" t="s">
        <v>640</v>
      </c>
      <c r="C689">
        <v>1991</v>
      </c>
      <c r="D689" t="s">
        <v>639</v>
      </c>
      <c r="E689">
        <v>211</v>
      </c>
      <c r="F689" t="s">
        <v>639</v>
      </c>
      <c r="G689">
        <v>56</v>
      </c>
      <c r="H689" t="s">
        <v>375</v>
      </c>
      <c r="I689" t="s">
        <v>373</v>
      </c>
      <c r="J689" t="s">
        <v>373</v>
      </c>
      <c r="K689">
        <v>1</v>
      </c>
    </row>
    <row r="690" spans="1:11" hidden="1" x14ac:dyDescent="0.25">
      <c r="A690" t="s">
        <v>640</v>
      </c>
      <c r="B690" t="s">
        <v>640</v>
      </c>
      <c r="C690">
        <v>1992</v>
      </c>
      <c r="D690" t="s">
        <v>639</v>
      </c>
      <c r="E690">
        <v>211</v>
      </c>
      <c r="F690" t="s">
        <v>639</v>
      </c>
      <c r="G690">
        <v>56</v>
      </c>
      <c r="H690" t="s">
        <v>375</v>
      </c>
      <c r="I690" t="s">
        <v>373</v>
      </c>
      <c r="J690" t="s">
        <v>373</v>
      </c>
      <c r="K690">
        <v>1</v>
      </c>
    </row>
    <row r="691" spans="1:11" hidden="1" x14ac:dyDescent="0.25">
      <c r="A691" t="s">
        <v>640</v>
      </c>
      <c r="B691" t="s">
        <v>640</v>
      </c>
      <c r="C691">
        <v>1993</v>
      </c>
      <c r="D691" t="s">
        <v>639</v>
      </c>
      <c r="E691">
        <v>211</v>
      </c>
      <c r="F691" t="s">
        <v>639</v>
      </c>
      <c r="G691">
        <v>56</v>
      </c>
      <c r="H691" t="s">
        <v>375</v>
      </c>
      <c r="I691" t="s">
        <v>373</v>
      </c>
      <c r="J691" t="s">
        <v>373</v>
      </c>
      <c r="K691">
        <v>1</v>
      </c>
    </row>
    <row r="692" spans="1:11" hidden="1" x14ac:dyDescent="0.25">
      <c r="A692" t="s">
        <v>640</v>
      </c>
      <c r="B692" t="s">
        <v>640</v>
      </c>
      <c r="C692">
        <v>1994</v>
      </c>
      <c r="D692" t="s">
        <v>639</v>
      </c>
      <c r="E692">
        <v>211</v>
      </c>
      <c r="F692" t="s">
        <v>639</v>
      </c>
      <c r="G692">
        <v>56</v>
      </c>
      <c r="H692" t="s">
        <v>375</v>
      </c>
      <c r="I692" t="s">
        <v>373</v>
      </c>
      <c r="J692" t="s">
        <v>373</v>
      </c>
      <c r="K692">
        <v>1</v>
      </c>
    </row>
    <row r="693" spans="1:11" hidden="1" x14ac:dyDescent="0.25">
      <c r="A693" t="s">
        <v>640</v>
      </c>
      <c r="B693" t="s">
        <v>640</v>
      </c>
      <c r="C693">
        <v>1995</v>
      </c>
      <c r="D693" t="s">
        <v>639</v>
      </c>
      <c r="E693">
        <v>211</v>
      </c>
      <c r="F693" t="s">
        <v>639</v>
      </c>
      <c r="G693">
        <v>56</v>
      </c>
      <c r="H693" t="s">
        <v>375</v>
      </c>
      <c r="I693" t="s">
        <v>373</v>
      </c>
      <c r="J693" t="s">
        <v>373</v>
      </c>
      <c r="K693">
        <v>1</v>
      </c>
    </row>
    <row r="694" spans="1:11" hidden="1" x14ac:dyDescent="0.25">
      <c r="A694" t="s">
        <v>640</v>
      </c>
      <c r="B694" t="s">
        <v>640</v>
      </c>
      <c r="C694">
        <v>1996</v>
      </c>
      <c r="D694" t="s">
        <v>639</v>
      </c>
      <c r="E694">
        <v>211</v>
      </c>
      <c r="F694" t="s">
        <v>639</v>
      </c>
      <c r="G694">
        <v>56</v>
      </c>
      <c r="H694" t="s">
        <v>375</v>
      </c>
      <c r="I694" t="s">
        <v>373</v>
      </c>
      <c r="J694" t="s">
        <v>373</v>
      </c>
      <c r="K694">
        <v>1</v>
      </c>
    </row>
    <row r="695" spans="1:11" hidden="1" x14ac:dyDescent="0.25">
      <c r="A695" t="s">
        <v>640</v>
      </c>
      <c r="B695" t="s">
        <v>640</v>
      </c>
      <c r="C695">
        <v>1997</v>
      </c>
      <c r="D695" t="s">
        <v>639</v>
      </c>
      <c r="E695">
        <v>211</v>
      </c>
      <c r="F695" t="s">
        <v>639</v>
      </c>
      <c r="G695">
        <v>56</v>
      </c>
      <c r="H695" t="s">
        <v>375</v>
      </c>
      <c r="I695" t="s">
        <v>373</v>
      </c>
      <c r="J695" t="s">
        <v>373</v>
      </c>
      <c r="K695">
        <v>1</v>
      </c>
    </row>
    <row r="696" spans="1:11" hidden="1" x14ac:dyDescent="0.25">
      <c r="A696" t="s">
        <v>640</v>
      </c>
      <c r="B696" t="s">
        <v>640</v>
      </c>
      <c r="C696">
        <v>1998</v>
      </c>
      <c r="D696" t="s">
        <v>639</v>
      </c>
      <c r="E696">
        <v>211</v>
      </c>
      <c r="F696" t="s">
        <v>639</v>
      </c>
      <c r="G696">
        <v>56</v>
      </c>
      <c r="H696" t="s">
        <v>375</v>
      </c>
      <c r="I696">
        <v>1</v>
      </c>
      <c r="J696" t="s">
        <v>373</v>
      </c>
      <c r="K696">
        <v>1</v>
      </c>
    </row>
    <row r="697" spans="1:11" hidden="1" x14ac:dyDescent="0.25">
      <c r="A697" t="s">
        <v>640</v>
      </c>
      <c r="B697" t="s">
        <v>640</v>
      </c>
      <c r="C697">
        <v>1999</v>
      </c>
      <c r="D697" t="s">
        <v>639</v>
      </c>
      <c r="E697">
        <v>211</v>
      </c>
      <c r="F697" t="s">
        <v>639</v>
      </c>
      <c r="G697">
        <v>56</v>
      </c>
      <c r="H697" t="s">
        <v>375</v>
      </c>
      <c r="I697">
        <v>1</v>
      </c>
      <c r="J697" t="s">
        <v>373</v>
      </c>
      <c r="K697">
        <v>1</v>
      </c>
    </row>
    <row r="698" spans="1:11" hidden="1" x14ac:dyDescent="0.25">
      <c r="A698" t="s">
        <v>640</v>
      </c>
      <c r="B698" t="s">
        <v>640</v>
      </c>
      <c r="C698">
        <v>2000</v>
      </c>
      <c r="D698" t="s">
        <v>639</v>
      </c>
      <c r="E698">
        <v>211</v>
      </c>
      <c r="F698" t="s">
        <v>639</v>
      </c>
      <c r="G698">
        <v>56</v>
      </c>
      <c r="H698" t="s">
        <v>375</v>
      </c>
      <c r="I698">
        <v>1</v>
      </c>
      <c r="J698" t="s">
        <v>373</v>
      </c>
      <c r="K698">
        <v>1</v>
      </c>
    </row>
    <row r="699" spans="1:11" hidden="1" x14ac:dyDescent="0.25">
      <c r="A699" t="s">
        <v>640</v>
      </c>
      <c r="B699" t="s">
        <v>640</v>
      </c>
      <c r="C699">
        <v>2001</v>
      </c>
      <c r="D699" t="s">
        <v>639</v>
      </c>
      <c r="E699">
        <v>211</v>
      </c>
      <c r="F699" t="s">
        <v>639</v>
      </c>
      <c r="G699">
        <v>56</v>
      </c>
      <c r="H699" t="s">
        <v>375</v>
      </c>
      <c r="I699">
        <v>1</v>
      </c>
      <c r="J699" t="s">
        <v>373</v>
      </c>
      <c r="K699">
        <v>1</v>
      </c>
    </row>
    <row r="700" spans="1:11" hidden="1" x14ac:dyDescent="0.25">
      <c r="A700" t="s">
        <v>640</v>
      </c>
      <c r="B700" t="s">
        <v>640</v>
      </c>
      <c r="C700">
        <v>2002</v>
      </c>
      <c r="D700" t="s">
        <v>639</v>
      </c>
      <c r="E700">
        <v>211</v>
      </c>
      <c r="F700" t="s">
        <v>639</v>
      </c>
      <c r="G700">
        <v>56</v>
      </c>
      <c r="H700" t="s">
        <v>375</v>
      </c>
      <c r="I700">
        <v>2</v>
      </c>
      <c r="J700" t="s">
        <v>373</v>
      </c>
      <c r="K700">
        <v>1</v>
      </c>
    </row>
    <row r="701" spans="1:11" hidden="1" x14ac:dyDescent="0.25">
      <c r="A701" t="s">
        <v>640</v>
      </c>
      <c r="B701" t="s">
        <v>640</v>
      </c>
      <c r="C701">
        <v>2003</v>
      </c>
      <c r="D701" t="s">
        <v>639</v>
      </c>
      <c r="E701">
        <v>211</v>
      </c>
      <c r="F701" t="s">
        <v>639</v>
      </c>
      <c r="G701">
        <v>56</v>
      </c>
      <c r="H701" t="s">
        <v>375</v>
      </c>
      <c r="I701">
        <v>2</v>
      </c>
      <c r="J701" t="s">
        <v>373</v>
      </c>
      <c r="K701">
        <v>1</v>
      </c>
    </row>
    <row r="702" spans="1:11" hidden="1" x14ac:dyDescent="0.25">
      <c r="A702" t="s">
        <v>640</v>
      </c>
      <c r="B702" t="s">
        <v>640</v>
      </c>
      <c r="C702">
        <v>2004</v>
      </c>
      <c r="D702" t="s">
        <v>639</v>
      </c>
      <c r="E702">
        <v>211</v>
      </c>
      <c r="F702" t="s">
        <v>639</v>
      </c>
      <c r="G702">
        <v>56</v>
      </c>
      <c r="H702" t="s">
        <v>375</v>
      </c>
      <c r="I702">
        <v>2</v>
      </c>
      <c r="J702" t="s">
        <v>373</v>
      </c>
      <c r="K702">
        <v>1</v>
      </c>
    </row>
    <row r="703" spans="1:11" hidden="1" x14ac:dyDescent="0.25">
      <c r="A703" t="s">
        <v>640</v>
      </c>
      <c r="B703" t="s">
        <v>640</v>
      </c>
      <c r="C703">
        <v>2005</v>
      </c>
      <c r="D703" t="s">
        <v>639</v>
      </c>
      <c r="E703">
        <v>211</v>
      </c>
      <c r="F703" t="s">
        <v>639</v>
      </c>
      <c r="G703">
        <v>56</v>
      </c>
      <c r="H703" t="s">
        <v>375</v>
      </c>
      <c r="I703">
        <v>2</v>
      </c>
      <c r="J703" t="s">
        <v>373</v>
      </c>
      <c r="K703">
        <v>1</v>
      </c>
    </row>
    <row r="704" spans="1:11" hidden="1" x14ac:dyDescent="0.25">
      <c r="A704" t="s">
        <v>640</v>
      </c>
      <c r="B704" t="s">
        <v>640</v>
      </c>
      <c r="C704">
        <v>2006</v>
      </c>
      <c r="D704" t="s">
        <v>639</v>
      </c>
      <c r="E704">
        <v>211</v>
      </c>
      <c r="F704" t="s">
        <v>639</v>
      </c>
      <c r="G704">
        <v>56</v>
      </c>
      <c r="H704" t="s">
        <v>375</v>
      </c>
      <c r="I704">
        <v>2</v>
      </c>
      <c r="J704" t="s">
        <v>373</v>
      </c>
      <c r="K704">
        <v>1</v>
      </c>
    </row>
    <row r="705" spans="1:12" hidden="1" x14ac:dyDescent="0.25">
      <c r="A705" t="s">
        <v>640</v>
      </c>
      <c r="B705" t="s">
        <v>640</v>
      </c>
      <c r="C705">
        <v>2007</v>
      </c>
      <c r="D705" t="s">
        <v>639</v>
      </c>
      <c r="E705">
        <v>211</v>
      </c>
      <c r="F705" t="s">
        <v>639</v>
      </c>
      <c r="G705">
        <v>56</v>
      </c>
      <c r="H705" t="s">
        <v>375</v>
      </c>
      <c r="I705">
        <v>2</v>
      </c>
      <c r="J705" t="s">
        <v>373</v>
      </c>
      <c r="K705">
        <v>1</v>
      </c>
    </row>
    <row r="706" spans="1:12" hidden="1" x14ac:dyDescent="0.25">
      <c r="A706" t="s">
        <v>640</v>
      </c>
      <c r="B706" t="s">
        <v>640</v>
      </c>
      <c r="C706">
        <v>2008</v>
      </c>
      <c r="D706" t="s">
        <v>639</v>
      </c>
      <c r="E706">
        <v>211</v>
      </c>
      <c r="F706" t="s">
        <v>639</v>
      </c>
      <c r="G706">
        <v>56</v>
      </c>
      <c r="H706" t="s">
        <v>375</v>
      </c>
      <c r="I706">
        <v>2</v>
      </c>
      <c r="J706" t="s">
        <v>373</v>
      </c>
      <c r="K706">
        <v>1</v>
      </c>
    </row>
    <row r="707" spans="1:12" hidden="1" x14ac:dyDescent="0.25">
      <c r="A707" t="s">
        <v>640</v>
      </c>
      <c r="B707" t="s">
        <v>640</v>
      </c>
      <c r="C707">
        <v>2009</v>
      </c>
      <c r="D707" t="s">
        <v>639</v>
      </c>
      <c r="E707">
        <v>211</v>
      </c>
      <c r="F707" t="s">
        <v>639</v>
      </c>
      <c r="G707">
        <v>56</v>
      </c>
      <c r="H707" t="s">
        <v>375</v>
      </c>
      <c r="I707">
        <v>2</v>
      </c>
      <c r="J707" t="s">
        <v>373</v>
      </c>
      <c r="K707">
        <v>1</v>
      </c>
    </row>
    <row r="708" spans="1:12" hidden="1" x14ac:dyDescent="0.25">
      <c r="A708" t="s">
        <v>640</v>
      </c>
      <c r="B708" t="s">
        <v>640</v>
      </c>
      <c r="C708">
        <v>2010</v>
      </c>
      <c r="D708" t="s">
        <v>639</v>
      </c>
      <c r="E708">
        <v>211</v>
      </c>
      <c r="F708" t="s">
        <v>639</v>
      </c>
      <c r="G708">
        <v>56</v>
      </c>
      <c r="H708" t="s">
        <v>375</v>
      </c>
      <c r="I708">
        <v>2</v>
      </c>
      <c r="J708" t="s">
        <v>373</v>
      </c>
      <c r="K708">
        <v>1</v>
      </c>
    </row>
    <row r="709" spans="1:12" hidden="1" x14ac:dyDescent="0.25">
      <c r="A709" t="s">
        <v>640</v>
      </c>
      <c r="B709" t="s">
        <v>640</v>
      </c>
      <c r="C709">
        <v>2011</v>
      </c>
      <c r="D709" t="s">
        <v>639</v>
      </c>
      <c r="E709">
        <v>211</v>
      </c>
      <c r="F709" t="s">
        <v>639</v>
      </c>
      <c r="G709">
        <v>56</v>
      </c>
      <c r="H709" t="s">
        <v>375</v>
      </c>
      <c r="I709">
        <v>1</v>
      </c>
      <c r="J709" t="s">
        <v>373</v>
      </c>
      <c r="K709">
        <v>1</v>
      </c>
    </row>
    <row r="710" spans="1:12" hidden="1" x14ac:dyDescent="0.25">
      <c r="A710" t="s">
        <v>640</v>
      </c>
      <c r="B710" t="s">
        <v>640</v>
      </c>
      <c r="C710">
        <v>2012</v>
      </c>
      <c r="D710" t="s">
        <v>639</v>
      </c>
      <c r="E710">
        <v>211</v>
      </c>
      <c r="F710" t="s">
        <v>639</v>
      </c>
      <c r="G710">
        <v>56</v>
      </c>
      <c r="H710" t="s">
        <v>375</v>
      </c>
      <c r="I710">
        <v>1</v>
      </c>
      <c r="J710" t="s">
        <v>373</v>
      </c>
      <c r="K710">
        <v>1</v>
      </c>
    </row>
    <row r="711" spans="1:12" hidden="1" x14ac:dyDescent="0.25">
      <c r="A711" t="s">
        <v>640</v>
      </c>
      <c r="B711" t="s">
        <v>640</v>
      </c>
      <c r="C711">
        <v>2013</v>
      </c>
      <c r="D711" t="s">
        <v>639</v>
      </c>
      <c r="E711">
        <v>211</v>
      </c>
      <c r="F711" t="s">
        <v>639</v>
      </c>
      <c r="G711">
        <v>56</v>
      </c>
      <c r="H711" t="s">
        <v>375</v>
      </c>
      <c r="I711" t="s">
        <v>373</v>
      </c>
      <c r="J711" t="s">
        <v>373</v>
      </c>
      <c r="K711">
        <v>1</v>
      </c>
    </row>
    <row r="712" spans="1:12" hidden="1" x14ac:dyDescent="0.25">
      <c r="A712" t="s">
        <v>640</v>
      </c>
      <c r="B712" t="s">
        <v>640</v>
      </c>
      <c r="C712">
        <v>2014</v>
      </c>
      <c r="D712" t="s">
        <v>639</v>
      </c>
      <c r="E712">
        <v>211</v>
      </c>
      <c r="F712" t="s">
        <v>639</v>
      </c>
      <c r="G712">
        <v>56</v>
      </c>
      <c r="H712" t="s">
        <v>375</v>
      </c>
      <c r="I712">
        <v>1</v>
      </c>
      <c r="J712" t="s">
        <v>373</v>
      </c>
      <c r="K712">
        <v>1</v>
      </c>
    </row>
    <row r="713" spans="1:12" hidden="1" x14ac:dyDescent="0.25">
      <c r="A713" t="s">
        <v>640</v>
      </c>
      <c r="B713" t="s">
        <v>640</v>
      </c>
      <c r="C713">
        <v>2015</v>
      </c>
      <c r="D713" t="s">
        <v>639</v>
      </c>
      <c r="E713">
        <v>211</v>
      </c>
      <c r="F713" t="s">
        <v>639</v>
      </c>
      <c r="G713">
        <v>56</v>
      </c>
      <c r="H713" t="s">
        <v>375</v>
      </c>
      <c r="I713">
        <v>1</v>
      </c>
      <c r="J713" t="s">
        <v>373</v>
      </c>
      <c r="K713">
        <v>1</v>
      </c>
    </row>
    <row r="714" spans="1:12" hidden="1" x14ac:dyDescent="0.25">
      <c r="A714" t="s">
        <v>640</v>
      </c>
      <c r="B714" t="s">
        <v>640</v>
      </c>
      <c r="C714">
        <v>2016</v>
      </c>
      <c r="D714" t="s">
        <v>639</v>
      </c>
      <c r="E714">
        <v>211</v>
      </c>
      <c r="F714" t="s">
        <v>639</v>
      </c>
      <c r="G714">
        <v>56</v>
      </c>
      <c r="H714" t="s">
        <v>375</v>
      </c>
      <c r="I714">
        <v>1</v>
      </c>
      <c r="J714" t="s">
        <v>373</v>
      </c>
      <c r="K714">
        <v>1</v>
      </c>
    </row>
    <row r="715" spans="1:12" x14ac:dyDescent="0.25">
      <c r="A715" t="s">
        <v>640</v>
      </c>
      <c r="B715" t="s">
        <v>640</v>
      </c>
      <c r="C715">
        <v>2017</v>
      </c>
      <c r="D715" t="s">
        <v>639</v>
      </c>
      <c r="E715">
        <v>211</v>
      </c>
      <c r="F715" t="s">
        <v>639</v>
      </c>
      <c r="G715">
        <v>56</v>
      </c>
      <c r="H715" t="s">
        <v>375</v>
      </c>
      <c r="I715" s="109">
        <v>1</v>
      </c>
      <c r="J715" s="109" t="s">
        <v>373</v>
      </c>
      <c r="K715" s="109">
        <v>1</v>
      </c>
      <c r="L715" s="108">
        <f>AVERAGE(I715:K715)</f>
        <v>1</v>
      </c>
    </row>
    <row r="716" spans="1:12" hidden="1" x14ac:dyDescent="0.25">
      <c r="A716" t="s">
        <v>163</v>
      </c>
      <c r="B716" t="s">
        <v>163</v>
      </c>
      <c r="C716">
        <v>1976</v>
      </c>
      <c r="D716" t="s">
        <v>108</v>
      </c>
      <c r="E716">
        <v>80</v>
      </c>
      <c r="F716" t="s">
        <v>108</v>
      </c>
      <c r="G716">
        <v>84</v>
      </c>
      <c r="H716" t="s">
        <v>393</v>
      </c>
      <c r="I716" t="s">
        <v>373</v>
      </c>
      <c r="J716" t="s">
        <v>373</v>
      </c>
      <c r="K716" t="s">
        <v>373</v>
      </c>
    </row>
    <row r="717" spans="1:12" hidden="1" x14ac:dyDescent="0.25">
      <c r="A717" t="s">
        <v>163</v>
      </c>
      <c r="B717" t="s">
        <v>163</v>
      </c>
      <c r="C717">
        <v>1977</v>
      </c>
      <c r="D717" t="s">
        <v>108</v>
      </c>
      <c r="E717">
        <v>80</v>
      </c>
      <c r="F717" t="s">
        <v>108</v>
      </c>
      <c r="G717">
        <v>84</v>
      </c>
      <c r="H717" t="s">
        <v>393</v>
      </c>
      <c r="I717" t="s">
        <v>373</v>
      </c>
      <c r="J717" t="s">
        <v>373</v>
      </c>
      <c r="K717" t="s">
        <v>373</v>
      </c>
    </row>
    <row r="718" spans="1:12" hidden="1" x14ac:dyDescent="0.25">
      <c r="A718" t="s">
        <v>163</v>
      </c>
      <c r="B718" t="s">
        <v>163</v>
      </c>
      <c r="C718">
        <v>1978</v>
      </c>
      <c r="D718" t="s">
        <v>108</v>
      </c>
      <c r="E718">
        <v>80</v>
      </c>
      <c r="F718" t="s">
        <v>108</v>
      </c>
      <c r="G718">
        <v>84</v>
      </c>
      <c r="H718" t="s">
        <v>393</v>
      </c>
      <c r="I718" t="s">
        <v>373</v>
      </c>
      <c r="J718" t="s">
        <v>373</v>
      </c>
      <c r="K718" t="s">
        <v>373</v>
      </c>
    </row>
    <row r="719" spans="1:12" hidden="1" x14ac:dyDescent="0.25">
      <c r="A719" t="s">
        <v>163</v>
      </c>
      <c r="B719" t="s">
        <v>163</v>
      </c>
      <c r="C719">
        <v>1979</v>
      </c>
      <c r="D719" t="s">
        <v>108</v>
      </c>
      <c r="E719">
        <v>80</v>
      </c>
      <c r="F719" t="s">
        <v>108</v>
      </c>
      <c r="G719">
        <v>84</v>
      </c>
      <c r="H719" t="s">
        <v>393</v>
      </c>
      <c r="I719" t="s">
        <v>373</v>
      </c>
      <c r="J719" t="s">
        <v>373</v>
      </c>
      <c r="K719" t="s">
        <v>373</v>
      </c>
    </row>
    <row r="720" spans="1:12" hidden="1" x14ac:dyDescent="0.25">
      <c r="A720" t="s">
        <v>163</v>
      </c>
      <c r="B720" t="s">
        <v>163</v>
      </c>
      <c r="C720">
        <v>1980</v>
      </c>
      <c r="D720" t="s">
        <v>108</v>
      </c>
      <c r="E720">
        <v>80</v>
      </c>
      <c r="F720" t="s">
        <v>108</v>
      </c>
      <c r="G720">
        <v>84</v>
      </c>
      <c r="H720" t="s">
        <v>393</v>
      </c>
      <c r="I720" t="s">
        <v>373</v>
      </c>
      <c r="J720" t="s">
        <v>373</v>
      </c>
      <c r="K720" t="s">
        <v>373</v>
      </c>
    </row>
    <row r="721" spans="1:11" hidden="1" x14ac:dyDescent="0.25">
      <c r="A721" t="s">
        <v>163</v>
      </c>
      <c r="B721" t="s">
        <v>163</v>
      </c>
      <c r="C721">
        <v>1981</v>
      </c>
      <c r="D721" t="s">
        <v>108</v>
      </c>
      <c r="E721">
        <v>80</v>
      </c>
      <c r="F721" t="s">
        <v>108</v>
      </c>
      <c r="G721">
        <v>84</v>
      </c>
      <c r="H721" t="s">
        <v>393</v>
      </c>
      <c r="I721" t="s">
        <v>373</v>
      </c>
      <c r="J721" t="s">
        <v>373</v>
      </c>
      <c r="K721" t="s">
        <v>373</v>
      </c>
    </row>
    <row r="722" spans="1:11" hidden="1" x14ac:dyDescent="0.25">
      <c r="A722" t="s">
        <v>163</v>
      </c>
      <c r="B722" t="s">
        <v>163</v>
      </c>
      <c r="C722">
        <v>1982</v>
      </c>
      <c r="D722" t="s">
        <v>108</v>
      </c>
      <c r="E722">
        <v>80</v>
      </c>
      <c r="F722" t="s">
        <v>108</v>
      </c>
      <c r="G722">
        <v>84</v>
      </c>
      <c r="H722" t="s">
        <v>393</v>
      </c>
      <c r="I722" t="s">
        <v>373</v>
      </c>
      <c r="J722" t="s">
        <v>373</v>
      </c>
      <c r="K722" t="s">
        <v>373</v>
      </c>
    </row>
    <row r="723" spans="1:11" hidden="1" x14ac:dyDescent="0.25">
      <c r="A723" t="s">
        <v>163</v>
      </c>
      <c r="B723" t="s">
        <v>163</v>
      </c>
      <c r="C723">
        <v>1983</v>
      </c>
      <c r="D723" t="s">
        <v>108</v>
      </c>
      <c r="E723">
        <v>80</v>
      </c>
      <c r="F723" t="s">
        <v>108</v>
      </c>
      <c r="G723">
        <v>84</v>
      </c>
      <c r="H723" t="s">
        <v>393</v>
      </c>
      <c r="I723" t="s">
        <v>373</v>
      </c>
      <c r="J723" t="s">
        <v>373</v>
      </c>
      <c r="K723" t="s">
        <v>373</v>
      </c>
    </row>
    <row r="724" spans="1:11" hidden="1" x14ac:dyDescent="0.25">
      <c r="A724" t="s">
        <v>163</v>
      </c>
      <c r="B724" t="s">
        <v>163</v>
      </c>
      <c r="C724">
        <v>1984</v>
      </c>
      <c r="D724" t="s">
        <v>108</v>
      </c>
      <c r="E724">
        <v>80</v>
      </c>
      <c r="F724" t="s">
        <v>108</v>
      </c>
      <c r="G724">
        <v>84</v>
      </c>
      <c r="H724" t="s">
        <v>393</v>
      </c>
      <c r="I724" t="s">
        <v>373</v>
      </c>
      <c r="J724" t="s">
        <v>373</v>
      </c>
      <c r="K724" t="s">
        <v>373</v>
      </c>
    </row>
    <row r="725" spans="1:11" hidden="1" x14ac:dyDescent="0.25">
      <c r="A725" t="s">
        <v>163</v>
      </c>
      <c r="B725" t="s">
        <v>163</v>
      </c>
      <c r="C725">
        <v>1985</v>
      </c>
      <c r="D725" t="s">
        <v>108</v>
      </c>
      <c r="E725">
        <v>80</v>
      </c>
      <c r="F725" t="s">
        <v>108</v>
      </c>
      <c r="G725">
        <v>84</v>
      </c>
      <c r="H725" t="s">
        <v>393</v>
      </c>
      <c r="I725" t="s">
        <v>373</v>
      </c>
      <c r="J725" t="s">
        <v>373</v>
      </c>
      <c r="K725" t="s">
        <v>373</v>
      </c>
    </row>
    <row r="726" spans="1:11" hidden="1" x14ac:dyDescent="0.25">
      <c r="A726" t="s">
        <v>163</v>
      </c>
      <c r="B726" t="s">
        <v>163</v>
      </c>
      <c r="C726">
        <v>1986</v>
      </c>
      <c r="D726" t="s">
        <v>108</v>
      </c>
      <c r="E726">
        <v>80</v>
      </c>
      <c r="F726" t="s">
        <v>108</v>
      </c>
      <c r="G726">
        <v>84</v>
      </c>
      <c r="H726" t="s">
        <v>393</v>
      </c>
      <c r="I726" t="s">
        <v>373</v>
      </c>
      <c r="J726" t="s">
        <v>373</v>
      </c>
      <c r="K726" t="s">
        <v>373</v>
      </c>
    </row>
    <row r="727" spans="1:11" hidden="1" x14ac:dyDescent="0.25">
      <c r="A727" t="s">
        <v>163</v>
      </c>
      <c r="B727" t="s">
        <v>163</v>
      </c>
      <c r="C727">
        <v>1987</v>
      </c>
      <c r="D727" t="s">
        <v>108</v>
      </c>
      <c r="E727">
        <v>80</v>
      </c>
      <c r="F727" t="s">
        <v>108</v>
      </c>
      <c r="G727">
        <v>84</v>
      </c>
      <c r="H727" t="s">
        <v>393</v>
      </c>
      <c r="I727" t="s">
        <v>373</v>
      </c>
      <c r="J727" t="s">
        <v>373</v>
      </c>
      <c r="K727" t="s">
        <v>373</v>
      </c>
    </row>
    <row r="728" spans="1:11" hidden="1" x14ac:dyDescent="0.25">
      <c r="A728" t="s">
        <v>163</v>
      </c>
      <c r="B728" t="s">
        <v>163</v>
      </c>
      <c r="C728">
        <v>1988</v>
      </c>
      <c r="D728" t="s">
        <v>108</v>
      </c>
      <c r="E728">
        <v>80</v>
      </c>
      <c r="F728" t="s">
        <v>108</v>
      </c>
      <c r="G728">
        <v>84</v>
      </c>
      <c r="H728" t="s">
        <v>393</v>
      </c>
      <c r="I728" t="s">
        <v>373</v>
      </c>
      <c r="J728" t="s">
        <v>373</v>
      </c>
      <c r="K728">
        <v>1</v>
      </c>
    </row>
    <row r="729" spans="1:11" hidden="1" x14ac:dyDescent="0.25">
      <c r="A729" t="s">
        <v>163</v>
      </c>
      <c r="B729" t="s">
        <v>163</v>
      </c>
      <c r="C729">
        <v>1989</v>
      </c>
      <c r="D729" t="s">
        <v>108</v>
      </c>
      <c r="E729">
        <v>80</v>
      </c>
      <c r="F729" t="s">
        <v>108</v>
      </c>
      <c r="G729">
        <v>84</v>
      </c>
      <c r="H729" t="s">
        <v>393</v>
      </c>
      <c r="I729" t="s">
        <v>373</v>
      </c>
      <c r="J729" t="s">
        <v>373</v>
      </c>
      <c r="K729">
        <v>1</v>
      </c>
    </row>
    <row r="730" spans="1:11" hidden="1" x14ac:dyDescent="0.25">
      <c r="A730" t="s">
        <v>163</v>
      </c>
      <c r="B730" t="s">
        <v>163</v>
      </c>
      <c r="C730">
        <v>1990</v>
      </c>
      <c r="D730" t="s">
        <v>108</v>
      </c>
      <c r="E730">
        <v>80</v>
      </c>
      <c r="F730" t="s">
        <v>108</v>
      </c>
      <c r="G730">
        <v>84</v>
      </c>
      <c r="H730" t="s">
        <v>393</v>
      </c>
      <c r="I730" t="s">
        <v>373</v>
      </c>
      <c r="J730" t="s">
        <v>373</v>
      </c>
      <c r="K730">
        <v>1</v>
      </c>
    </row>
    <row r="731" spans="1:11" hidden="1" x14ac:dyDescent="0.25">
      <c r="A731" t="s">
        <v>163</v>
      </c>
      <c r="B731" t="s">
        <v>163</v>
      </c>
      <c r="C731">
        <v>1991</v>
      </c>
      <c r="D731" t="s">
        <v>108</v>
      </c>
      <c r="E731">
        <v>80</v>
      </c>
      <c r="F731" t="s">
        <v>108</v>
      </c>
      <c r="G731">
        <v>84</v>
      </c>
      <c r="H731" t="s">
        <v>393</v>
      </c>
      <c r="I731">
        <v>1</v>
      </c>
      <c r="J731" t="s">
        <v>373</v>
      </c>
      <c r="K731">
        <v>1</v>
      </c>
    </row>
    <row r="732" spans="1:11" hidden="1" x14ac:dyDescent="0.25">
      <c r="A732" t="s">
        <v>163</v>
      </c>
      <c r="B732" t="s">
        <v>163</v>
      </c>
      <c r="C732">
        <v>1992</v>
      </c>
      <c r="D732" t="s">
        <v>108</v>
      </c>
      <c r="E732">
        <v>80</v>
      </c>
      <c r="F732" t="s">
        <v>108</v>
      </c>
      <c r="G732">
        <v>84</v>
      </c>
      <c r="H732" t="s">
        <v>393</v>
      </c>
      <c r="I732">
        <v>1</v>
      </c>
      <c r="J732" t="s">
        <v>373</v>
      </c>
      <c r="K732">
        <v>1</v>
      </c>
    </row>
    <row r="733" spans="1:11" hidden="1" x14ac:dyDescent="0.25">
      <c r="A733" t="s">
        <v>163</v>
      </c>
      <c r="B733" t="s">
        <v>163</v>
      </c>
      <c r="C733">
        <v>1993</v>
      </c>
      <c r="D733" t="s">
        <v>108</v>
      </c>
      <c r="E733">
        <v>80</v>
      </c>
      <c r="F733" t="s">
        <v>108</v>
      </c>
      <c r="G733">
        <v>84</v>
      </c>
      <c r="H733" t="s">
        <v>393</v>
      </c>
      <c r="I733">
        <v>1</v>
      </c>
      <c r="J733" t="s">
        <v>373</v>
      </c>
      <c r="K733">
        <v>1</v>
      </c>
    </row>
    <row r="734" spans="1:11" hidden="1" x14ac:dyDescent="0.25">
      <c r="A734" t="s">
        <v>163</v>
      </c>
      <c r="B734" t="s">
        <v>163</v>
      </c>
      <c r="C734">
        <v>1994</v>
      </c>
      <c r="D734" t="s">
        <v>108</v>
      </c>
      <c r="E734">
        <v>80</v>
      </c>
      <c r="F734" t="s">
        <v>108</v>
      </c>
      <c r="G734">
        <v>84</v>
      </c>
      <c r="H734" t="s">
        <v>393</v>
      </c>
      <c r="I734">
        <v>1</v>
      </c>
      <c r="J734" t="s">
        <v>373</v>
      </c>
      <c r="K734">
        <v>1</v>
      </c>
    </row>
    <row r="735" spans="1:11" hidden="1" x14ac:dyDescent="0.25">
      <c r="A735" t="s">
        <v>163</v>
      </c>
      <c r="B735" t="s">
        <v>163</v>
      </c>
      <c r="C735">
        <v>1995</v>
      </c>
      <c r="D735" t="s">
        <v>108</v>
      </c>
      <c r="E735">
        <v>80</v>
      </c>
      <c r="F735" t="s">
        <v>108</v>
      </c>
      <c r="G735">
        <v>84</v>
      </c>
      <c r="H735" t="s">
        <v>393</v>
      </c>
      <c r="I735">
        <v>1</v>
      </c>
      <c r="J735" t="s">
        <v>373</v>
      </c>
      <c r="K735">
        <v>1</v>
      </c>
    </row>
    <row r="736" spans="1:11" hidden="1" x14ac:dyDescent="0.25">
      <c r="A736" t="s">
        <v>163</v>
      </c>
      <c r="B736" t="s">
        <v>163</v>
      </c>
      <c r="C736">
        <v>1996</v>
      </c>
      <c r="D736" t="s">
        <v>108</v>
      </c>
      <c r="E736">
        <v>80</v>
      </c>
      <c r="F736" t="s">
        <v>108</v>
      </c>
      <c r="G736">
        <v>84</v>
      </c>
      <c r="H736" t="s">
        <v>393</v>
      </c>
      <c r="I736">
        <v>1</v>
      </c>
      <c r="J736" t="s">
        <v>373</v>
      </c>
      <c r="K736">
        <v>1</v>
      </c>
    </row>
    <row r="737" spans="1:11" hidden="1" x14ac:dyDescent="0.25">
      <c r="A737" t="s">
        <v>163</v>
      </c>
      <c r="B737" t="s">
        <v>163</v>
      </c>
      <c r="C737">
        <v>1997</v>
      </c>
      <c r="D737" t="s">
        <v>108</v>
      </c>
      <c r="E737">
        <v>80</v>
      </c>
      <c r="F737" t="s">
        <v>108</v>
      </c>
      <c r="G737">
        <v>84</v>
      </c>
      <c r="H737" t="s">
        <v>393</v>
      </c>
      <c r="I737">
        <v>1</v>
      </c>
      <c r="J737" t="s">
        <v>373</v>
      </c>
      <c r="K737">
        <v>1</v>
      </c>
    </row>
    <row r="738" spans="1:11" hidden="1" x14ac:dyDescent="0.25">
      <c r="A738" t="s">
        <v>163</v>
      </c>
      <c r="B738" t="s">
        <v>163</v>
      </c>
      <c r="C738">
        <v>1998</v>
      </c>
      <c r="D738" t="s">
        <v>108</v>
      </c>
      <c r="E738">
        <v>80</v>
      </c>
      <c r="F738" t="s">
        <v>108</v>
      </c>
      <c r="G738">
        <v>84</v>
      </c>
      <c r="H738" t="s">
        <v>393</v>
      </c>
      <c r="I738">
        <v>1</v>
      </c>
      <c r="J738" t="s">
        <v>373</v>
      </c>
      <c r="K738">
        <v>1</v>
      </c>
    </row>
    <row r="739" spans="1:11" hidden="1" x14ac:dyDescent="0.25">
      <c r="A739" t="s">
        <v>163</v>
      </c>
      <c r="B739" t="s">
        <v>163</v>
      </c>
      <c r="C739">
        <v>1999</v>
      </c>
      <c r="D739" t="s">
        <v>108</v>
      </c>
      <c r="E739">
        <v>80</v>
      </c>
      <c r="F739" t="s">
        <v>108</v>
      </c>
      <c r="G739">
        <v>84</v>
      </c>
      <c r="H739" t="s">
        <v>393</v>
      </c>
      <c r="I739">
        <v>1</v>
      </c>
      <c r="J739" t="s">
        <v>373</v>
      </c>
      <c r="K739">
        <v>1</v>
      </c>
    </row>
    <row r="740" spans="1:11" hidden="1" x14ac:dyDescent="0.25">
      <c r="A740" t="s">
        <v>163</v>
      </c>
      <c r="B740" t="s">
        <v>163</v>
      </c>
      <c r="C740">
        <v>2000</v>
      </c>
      <c r="D740" t="s">
        <v>108</v>
      </c>
      <c r="E740">
        <v>80</v>
      </c>
      <c r="F740" t="s">
        <v>108</v>
      </c>
      <c r="G740">
        <v>84</v>
      </c>
      <c r="H740" t="s">
        <v>393</v>
      </c>
      <c r="I740">
        <v>1</v>
      </c>
      <c r="J740" t="s">
        <v>373</v>
      </c>
      <c r="K740">
        <v>1</v>
      </c>
    </row>
    <row r="741" spans="1:11" hidden="1" x14ac:dyDescent="0.25">
      <c r="A741" t="s">
        <v>163</v>
      </c>
      <c r="B741" t="s">
        <v>163</v>
      </c>
      <c r="C741">
        <v>2001</v>
      </c>
      <c r="D741" t="s">
        <v>108</v>
      </c>
      <c r="E741">
        <v>80</v>
      </c>
      <c r="F741" t="s">
        <v>108</v>
      </c>
      <c r="G741">
        <v>84</v>
      </c>
      <c r="H741" t="s">
        <v>393</v>
      </c>
      <c r="I741">
        <v>1</v>
      </c>
      <c r="J741" t="s">
        <v>373</v>
      </c>
      <c r="K741">
        <v>1</v>
      </c>
    </row>
    <row r="742" spans="1:11" hidden="1" x14ac:dyDescent="0.25">
      <c r="A742" t="s">
        <v>163</v>
      </c>
      <c r="B742" t="s">
        <v>163</v>
      </c>
      <c r="C742">
        <v>2002</v>
      </c>
      <c r="D742" t="s">
        <v>108</v>
      </c>
      <c r="E742">
        <v>80</v>
      </c>
      <c r="F742" t="s">
        <v>108</v>
      </c>
      <c r="G742">
        <v>84</v>
      </c>
      <c r="H742" t="s">
        <v>393</v>
      </c>
      <c r="I742">
        <v>2</v>
      </c>
      <c r="J742" t="s">
        <v>373</v>
      </c>
      <c r="K742">
        <v>3</v>
      </c>
    </row>
    <row r="743" spans="1:11" hidden="1" x14ac:dyDescent="0.25">
      <c r="A743" t="s">
        <v>163</v>
      </c>
      <c r="B743" t="s">
        <v>163</v>
      </c>
      <c r="C743">
        <v>2003</v>
      </c>
      <c r="D743" t="s">
        <v>108</v>
      </c>
      <c r="E743">
        <v>80</v>
      </c>
      <c r="F743" t="s">
        <v>108</v>
      </c>
      <c r="G743">
        <v>84</v>
      </c>
      <c r="H743" t="s">
        <v>393</v>
      </c>
      <c r="I743">
        <v>2</v>
      </c>
      <c r="J743" t="s">
        <v>373</v>
      </c>
      <c r="K743">
        <v>2</v>
      </c>
    </row>
    <row r="744" spans="1:11" hidden="1" x14ac:dyDescent="0.25">
      <c r="A744" t="s">
        <v>163</v>
      </c>
      <c r="B744" t="s">
        <v>163</v>
      </c>
      <c r="C744">
        <v>2004</v>
      </c>
      <c r="D744" t="s">
        <v>108</v>
      </c>
      <c r="E744">
        <v>80</v>
      </c>
      <c r="F744" t="s">
        <v>108</v>
      </c>
      <c r="G744">
        <v>84</v>
      </c>
      <c r="H744" t="s">
        <v>393</v>
      </c>
      <c r="I744" t="s">
        <v>373</v>
      </c>
      <c r="J744" t="s">
        <v>373</v>
      </c>
      <c r="K744">
        <v>2</v>
      </c>
    </row>
    <row r="745" spans="1:11" hidden="1" x14ac:dyDescent="0.25">
      <c r="A745" t="s">
        <v>163</v>
      </c>
      <c r="B745" t="s">
        <v>163</v>
      </c>
      <c r="C745">
        <v>2005</v>
      </c>
      <c r="D745" t="s">
        <v>108</v>
      </c>
      <c r="E745">
        <v>80</v>
      </c>
      <c r="F745" t="s">
        <v>108</v>
      </c>
      <c r="G745">
        <v>84</v>
      </c>
      <c r="H745" t="s">
        <v>393</v>
      </c>
      <c r="I745">
        <v>2</v>
      </c>
      <c r="J745" t="s">
        <v>373</v>
      </c>
      <c r="K745">
        <v>3</v>
      </c>
    </row>
    <row r="746" spans="1:11" hidden="1" x14ac:dyDescent="0.25">
      <c r="A746" t="s">
        <v>163</v>
      </c>
      <c r="B746" t="s">
        <v>163</v>
      </c>
      <c r="C746">
        <v>2006</v>
      </c>
      <c r="D746" t="s">
        <v>108</v>
      </c>
      <c r="E746">
        <v>80</v>
      </c>
      <c r="F746" t="s">
        <v>108</v>
      </c>
      <c r="G746">
        <v>84</v>
      </c>
      <c r="H746" t="s">
        <v>393</v>
      </c>
      <c r="I746" t="s">
        <v>373</v>
      </c>
      <c r="J746" t="s">
        <v>373</v>
      </c>
      <c r="K746">
        <v>2</v>
      </c>
    </row>
    <row r="747" spans="1:11" hidden="1" x14ac:dyDescent="0.25">
      <c r="A747" t="s">
        <v>163</v>
      </c>
      <c r="B747" t="s">
        <v>163</v>
      </c>
      <c r="C747">
        <v>2007</v>
      </c>
      <c r="D747" t="s">
        <v>108</v>
      </c>
      <c r="E747">
        <v>80</v>
      </c>
      <c r="F747" t="s">
        <v>108</v>
      </c>
      <c r="G747">
        <v>84</v>
      </c>
      <c r="H747" t="s">
        <v>393</v>
      </c>
      <c r="I747">
        <v>2</v>
      </c>
      <c r="J747" t="s">
        <v>373</v>
      </c>
      <c r="K747">
        <v>2</v>
      </c>
    </row>
    <row r="748" spans="1:11" hidden="1" x14ac:dyDescent="0.25">
      <c r="A748" t="s">
        <v>163</v>
      </c>
      <c r="B748" t="s">
        <v>163</v>
      </c>
      <c r="C748">
        <v>2008</v>
      </c>
      <c r="D748" t="s">
        <v>108</v>
      </c>
      <c r="E748">
        <v>80</v>
      </c>
      <c r="F748" t="s">
        <v>108</v>
      </c>
      <c r="G748">
        <v>84</v>
      </c>
      <c r="H748" t="s">
        <v>393</v>
      </c>
      <c r="I748" t="s">
        <v>373</v>
      </c>
      <c r="J748" t="s">
        <v>373</v>
      </c>
      <c r="K748">
        <v>2</v>
      </c>
    </row>
    <row r="749" spans="1:11" hidden="1" x14ac:dyDescent="0.25">
      <c r="A749" t="s">
        <v>163</v>
      </c>
      <c r="B749" t="s">
        <v>163</v>
      </c>
      <c r="C749">
        <v>2009</v>
      </c>
      <c r="D749" t="s">
        <v>108</v>
      </c>
      <c r="E749">
        <v>80</v>
      </c>
      <c r="F749" t="s">
        <v>108</v>
      </c>
      <c r="G749">
        <v>84</v>
      </c>
      <c r="H749" t="s">
        <v>393</v>
      </c>
      <c r="I749" t="s">
        <v>373</v>
      </c>
      <c r="J749" t="s">
        <v>373</v>
      </c>
      <c r="K749">
        <v>3</v>
      </c>
    </row>
    <row r="750" spans="1:11" hidden="1" x14ac:dyDescent="0.25">
      <c r="A750" t="s">
        <v>163</v>
      </c>
      <c r="B750" t="s">
        <v>163</v>
      </c>
      <c r="C750">
        <v>2010</v>
      </c>
      <c r="D750" t="s">
        <v>108</v>
      </c>
      <c r="E750">
        <v>80</v>
      </c>
      <c r="F750" t="s">
        <v>108</v>
      </c>
      <c r="G750">
        <v>84</v>
      </c>
      <c r="H750" t="s">
        <v>393</v>
      </c>
      <c r="I750" t="s">
        <v>373</v>
      </c>
      <c r="J750" t="s">
        <v>373</v>
      </c>
      <c r="K750">
        <v>2</v>
      </c>
    </row>
    <row r="751" spans="1:11" hidden="1" x14ac:dyDescent="0.25">
      <c r="A751" t="s">
        <v>163</v>
      </c>
      <c r="B751" t="s">
        <v>163</v>
      </c>
      <c r="C751">
        <v>2011</v>
      </c>
      <c r="D751" t="s">
        <v>108</v>
      </c>
      <c r="E751">
        <v>80</v>
      </c>
      <c r="F751" t="s">
        <v>108</v>
      </c>
      <c r="G751">
        <v>84</v>
      </c>
      <c r="H751" t="s">
        <v>393</v>
      </c>
      <c r="I751" t="s">
        <v>373</v>
      </c>
      <c r="J751" t="s">
        <v>373</v>
      </c>
      <c r="K751">
        <v>2</v>
      </c>
    </row>
    <row r="752" spans="1:11" hidden="1" x14ac:dyDescent="0.25">
      <c r="A752" t="s">
        <v>163</v>
      </c>
      <c r="B752" t="s">
        <v>163</v>
      </c>
      <c r="C752">
        <v>2012</v>
      </c>
      <c r="D752" t="s">
        <v>108</v>
      </c>
      <c r="E752">
        <v>80</v>
      </c>
      <c r="F752" t="s">
        <v>108</v>
      </c>
      <c r="G752">
        <v>84</v>
      </c>
      <c r="H752" t="s">
        <v>393</v>
      </c>
      <c r="I752" t="s">
        <v>373</v>
      </c>
      <c r="J752" t="s">
        <v>373</v>
      </c>
      <c r="K752">
        <v>2</v>
      </c>
    </row>
    <row r="753" spans="1:12" hidden="1" x14ac:dyDescent="0.25">
      <c r="A753" t="s">
        <v>163</v>
      </c>
      <c r="B753" t="s">
        <v>163</v>
      </c>
      <c r="C753">
        <v>2013</v>
      </c>
      <c r="D753" t="s">
        <v>108</v>
      </c>
      <c r="E753">
        <v>80</v>
      </c>
      <c r="F753" t="s">
        <v>108</v>
      </c>
      <c r="G753">
        <v>84</v>
      </c>
      <c r="H753" t="s">
        <v>393</v>
      </c>
      <c r="I753" t="s">
        <v>373</v>
      </c>
      <c r="J753" t="s">
        <v>373</v>
      </c>
      <c r="K753">
        <v>2</v>
      </c>
    </row>
    <row r="754" spans="1:12" hidden="1" x14ac:dyDescent="0.25">
      <c r="A754" t="s">
        <v>163</v>
      </c>
      <c r="B754" t="s">
        <v>163</v>
      </c>
      <c r="C754">
        <v>2014</v>
      </c>
      <c r="D754" t="s">
        <v>108</v>
      </c>
      <c r="E754">
        <v>80</v>
      </c>
      <c r="F754" t="s">
        <v>108</v>
      </c>
      <c r="G754">
        <v>84</v>
      </c>
      <c r="H754" t="s">
        <v>393</v>
      </c>
      <c r="I754" t="s">
        <v>373</v>
      </c>
      <c r="J754" t="s">
        <v>373</v>
      </c>
      <c r="K754">
        <v>2</v>
      </c>
    </row>
    <row r="755" spans="1:12" hidden="1" x14ac:dyDescent="0.25">
      <c r="A755" t="s">
        <v>163</v>
      </c>
      <c r="B755" t="s">
        <v>163</v>
      </c>
      <c r="C755">
        <v>2015</v>
      </c>
      <c r="D755" t="s">
        <v>108</v>
      </c>
      <c r="E755">
        <v>80</v>
      </c>
      <c r="F755" t="s">
        <v>108</v>
      </c>
      <c r="G755">
        <v>84</v>
      </c>
      <c r="H755" t="s">
        <v>393</v>
      </c>
      <c r="I755" t="s">
        <v>373</v>
      </c>
      <c r="J755" t="s">
        <v>373</v>
      </c>
      <c r="K755">
        <v>2</v>
      </c>
    </row>
    <row r="756" spans="1:12" hidden="1" x14ac:dyDescent="0.25">
      <c r="A756" t="s">
        <v>163</v>
      </c>
      <c r="B756" t="s">
        <v>163</v>
      </c>
      <c r="C756">
        <v>2016</v>
      </c>
      <c r="D756" t="s">
        <v>108</v>
      </c>
      <c r="E756">
        <v>80</v>
      </c>
      <c r="F756" t="s">
        <v>108</v>
      </c>
      <c r="G756">
        <v>84</v>
      </c>
      <c r="H756" t="s">
        <v>393</v>
      </c>
      <c r="I756" t="s">
        <v>373</v>
      </c>
      <c r="J756" t="s">
        <v>373</v>
      </c>
      <c r="K756">
        <v>2</v>
      </c>
    </row>
    <row r="757" spans="1:12" x14ac:dyDescent="0.25">
      <c r="A757" t="s">
        <v>163</v>
      </c>
      <c r="B757" t="s">
        <v>163</v>
      </c>
      <c r="C757">
        <v>2017</v>
      </c>
      <c r="D757" t="s">
        <v>108</v>
      </c>
      <c r="E757">
        <v>80</v>
      </c>
      <c r="F757" t="s">
        <v>108</v>
      </c>
      <c r="G757">
        <v>84</v>
      </c>
      <c r="H757" t="s">
        <v>393</v>
      </c>
      <c r="I757" s="109" t="s">
        <v>373</v>
      </c>
      <c r="J757" s="109" t="s">
        <v>373</v>
      </c>
      <c r="K757" s="109">
        <v>2</v>
      </c>
      <c r="L757" s="108">
        <f>AVERAGE(I757:K757)</f>
        <v>2</v>
      </c>
    </row>
    <row r="758" spans="1:12" hidden="1" x14ac:dyDescent="0.25">
      <c r="A758" t="s">
        <v>164</v>
      </c>
      <c r="B758" t="s">
        <v>164</v>
      </c>
      <c r="C758">
        <v>1976</v>
      </c>
      <c r="D758" t="s">
        <v>2</v>
      </c>
      <c r="E758">
        <v>434</v>
      </c>
      <c r="F758" t="s">
        <v>2</v>
      </c>
      <c r="G758">
        <v>204</v>
      </c>
      <c r="H758" t="s">
        <v>371</v>
      </c>
      <c r="I758">
        <v>2</v>
      </c>
      <c r="J758" t="s">
        <v>373</v>
      </c>
      <c r="K758" t="s">
        <v>373</v>
      </c>
    </row>
    <row r="759" spans="1:12" hidden="1" x14ac:dyDescent="0.25">
      <c r="A759" t="s">
        <v>164</v>
      </c>
      <c r="B759" t="s">
        <v>164</v>
      </c>
      <c r="C759">
        <v>1977</v>
      </c>
      <c r="D759" t="s">
        <v>2</v>
      </c>
      <c r="E759">
        <v>434</v>
      </c>
      <c r="F759" t="s">
        <v>2</v>
      </c>
      <c r="G759">
        <v>204</v>
      </c>
      <c r="H759" t="s">
        <v>371</v>
      </c>
      <c r="I759">
        <v>2</v>
      </c>
      <c r="J759" t="s">
        <v>373</v>
      </c>
      <c r="K759">
        <v>2</v>
      </c>
    </row>
    <row r="760" spans="1:12" hidden="1" x14ac:dyDescent="0.25">
      <c r="A760" t="s">
        <v>164</v>
      </c>
      <c r="B760" t="s">
        <v>164</v>
      </c>
      <c r="C760">
        <v>1978</v>
      </c>
      <c r="D760" t="s">
        <v>2</v>
      </c>
      <c r="E760">
        <v>434</v>
      </c>
      <c r="F760" t="s">
        <v>2</v>
      </c>
      <c r="G760">
        <v>204</v>
      </c>
      <c r="H760" t="s">
        <v>371</v>
      </c>
      <c r="I760" t="s">
        <v>373</v>
      </c>
      <c r="J760" t="s">
        <v>373</v>
      </c>
      <c r="K760">
        <v>2</v>
      </c>
    </row>
    <row r="761" spans="1:12" hidden="1" x14ac:dyDescent="0.25">
      <c r="A761" t="s">
        <v>164</v>
      </c>
      <c r="B761" t="s">
        <v>164</v>
      </c>
      <c r="C761">
        <v>1979</v>
      </c>
      <c r="D761" t="s">
        <v>2</v>
      </c>
      <c r="E761">
        <v>434</v>
      </c>
      <c r="F761" t="s">
        <v>2</v>
      </c>
      <c r="G761">
        <v>204</v>
      </c>
      <c r="H761" t="s">
        <v>371</v>
      </c>
      <c r="I761">
        <v>2</v>
      </c>
      <c r="J761" t="s">
        <v>373</v>
      </c>
      <c r="K761">
        <v>2</v>
      </c>
    </row>
    <row r="762" spans="1:12" hidden="1" x14ac:dyDescent="0.25">
      <c r="A762" t="s">
        <v>164</v>
      </c>
      <c r="B762" t="s">
        <v>164</v>
      </c>
      <c r="C762">
        <v>1980</v>
      </c>
      <c r="D762" t="s">
        <v>2</v>
      </c>
      <c r="E762">
        <v>434</v>
      </c>
      <c r="F762" t="s">
        <v>2</v>
      </c>
      <c r="G762">
        <v>204</v>
      </c>
      <c r="H762" t="s">
        <v>371</v>
      </c>
      <c r="I762">
        <v>3</v>
      </c>
      <c r="J762" t="s">
        <v>373</v>
      </c>
      <c r="K762">
        <v>2</v>
      </c>
    </row>
    <row r="763" spans="1:12" hidden="1" x14ac:dyDescent="0.25">
      <c r="A763" t="s">
        <v>164</v>
      </c>
      <c r="B763" t="s">
        <v>164</v>
      </c>
      <c r="C763">
        <v>1981</v>
      </c>
      <c r="D763" t="s">
        <v>2</v>
      </c>
      <c r="E763">
        <v>434</v>
      </c>
      <c r="F763" t="s">
        <v>2</v>
      </c>
      <c r="G763">
        <v>204</v>
      </c>
      <c r="H763" t="s">
        <v>371</v>
      </c>
      <c r="I763">
        <v>3</v>
      </c>
      <c r="J763" t="s">
        <v>373</v>
      </c>
      <c r="K763">
        <v>3</v>
      </c>
    </row>
    <row r="764" spans="1:12" hidden="1" x14ac:dyDescent="0.25">
      <c r="A764" t="s">
        <v>164</v>
      </c>
      <c r="B764" t="s">
        <v>164</v>
      </c>
      <c r="C764">
        <v>1982</v>
      </c>
      <c r="D764" t="s">
        <v>2</v>
      </c>
      <c r="E764">
        <v>434</v>
      </c>
      <c r="F764" t="s">
        <v>2</v>
      </c>
      <c r="G764">
        <v>204</v>
      </c>
      <c r="H764" t="s">
        <v>371</v>
      </c>
      <c r="I764">
        <v>2</v>
      </c>
      <c r="J764" t="s">
        <v>373</v>
      </c>
      <c r="K764">
        <v>3</v>
      </c>
    </row>
    <row r="765" spans="1:12" hidden="1" x14ac:dyDescent="0.25">
      <c r="A765" t="s">
        <v>164</v>
      </c>
      <c r="B765" t="s">
        <v>164</v>
      </c>
      <c r="C765">
        <v>1983</v>
      </c>
      <c r="D765" t="s">
        <v>2</v>
      </c>
      <c r="E765">
        <v>434</v>
      </c>
      <c r="F765" t="s">
        <v>2</v>
      </c>
      <c r="G765">
        <v>204</v>
      </c>
      <c r="H765" t="s">
        <v>371</v>
      </c>
      <c r="I765">
        <v>2</v>
      </c>
      <c r="J765" t="s">
        <v>373</v>
      </c>
      <c r="K765">
        <v>2</v>
      </c>
    </row>
    <row r="766" spans="1:12" hidden="1" x14ac:dyDescent="0.25">
      <c r="A766" t="s">
        <v>164</v>
      </c>
      <c r="B766" t="s">
        <v>164</v>
      </c>
      <c r="C766">
        <v>1984</v>
      </c>
      <c r="D766" t="s">
        <v>2</v>
      </c>
      <c r="E766">
        <v>434</v>
      </c>
      <c r="F766" t="s">
        <v>2</v>
      </c>
      <c r="G766">
        <v>204</v>
      </c>
      <c r="H766" t="s">
        <v>371</v>
      </c>
      <c r="I766">
        <v>2</v>
      </c>
      <c r="J766" t="s">
        <v>373</v>
      </c>
      <c r="K766">
        <v>2</v>
      </c>
    </row>
    <row r="767" spans="1:12" hidden="1" x14ac:dyDescent="0.25">
      <c r="A767" t="s">
        <v>164</v>
      </c>
      <c r="B767" t="s">
        <v>164</v>
      </c>
      <c r="C767">
        <v>1985</v>
      </c>
      <c r="D767" t="s">
        <v>2</v>
      </c>
      <c r="E767">
        <v>434</v>
      </c>
      <c r="F767" t="s">
        <v>2</v>
      </c>
      <c r="G767">
        <v>204</v>
      </c>
      <c r="H767" t="s">
        <v>371</v>
      </c>
      <c r="I767">
        <v>3</v>
      </c>
      <c r="J767" t="s">
        <v>373</v>
      </c>
      <c r="K767">
        <v>3</v>
      </c>
    </row>
    <row r="768" spans="1:12" hidden="1" x14ac:dyDescent="0.25">
      <c r="A768" t="s">
        <v>164</v>
      </c>
      <c r="B768" t="s">
        <v>164</v>
      </c>
      <c r="C768">
        <v>1986</v>
      </c>
      <c r="D768" t="s">
        <v>2</v>
      </c>
      <c r="E768">
        <v>434</v>
      </c>
      <c r="F768" t="s">
        <v>2</v>
      </c>
      <c r="G768">
        <v>204</v>
      </c>
      <c r="H768" t="s">
        <v>371</v>
      </c>
      <c r="I768">
        <v>3</v>
      </c>
      <c r="J768" t="s">
        <v>373</v>
      </c>
      <c r="K768">
        <v>2</v>
      </c>
    </row>
    <row r="769" spans="1:11" hidden="1" x14ac:dyDescent="0.25">
      <c r="A769" t="s">
        <v>164</v>
      </c>
      <c r="B769" t="s">
        <v>164</v>
      </c>
      <c r="C769">
        <v>1987</v>
      </c>
      <c r="D769" t="s">
        <v>2</v>
      </c>
      <c r="E769">
        <v>434</v>
      </c>
      <c r="F769" t="s">
        <v>2</v>
      </c>
      <c r="G769">
        <v>204</v>
      </c>
      <c r="H769" t="s">
        <v>371</v>
      </c>
      <c r="I769">
        <v>2</v>
      </c>
      <c r="J769" t="s">
        <v>373</v>
      </c>
      <c r="K769">
        <v>2</v>
      </c>
    </row>
    <row r="770" spans="1:11" hidden="1" x14ac:dyDescent="0.25">
      <c r="A770" t="s">
        <v>164</v>
      </c>
      <c r="B770" t="s">
        <v>164</v>
      </c>
      <c r="C770">
        <v>1988</v>
      </c>
      <c r="D770" t="s">
        <v>2</v>
      </c>
      <c r="E770">
        <v>434</v>
      </c>
      <c r="F770" t="s">
        <v>2</v>
      </c>
      <c r="G770">
        <v>204</v>
      </c>
      <c r="H770" t="s">
        <v>371</v>
      </c>
      <c r="I770">
        <v>3</v>
      </c>
      <c r="J770" t="s">
        <v>373</v>
      </c>
      <c r="K770">
        <v>3</v>
      </c>
    </row>
    <row r="771" spans="1:11" hidden="1" x14ac:dyDescent="0.25">
      <c r="A771" t="s">
        <v>164</v>
      </c>
      <c r="B771" t="s">
        <v>164</v>
      </c>
      <c r="C771">
        <v>1989</v>
      </c>
      <c r="D771" t="s">
        <v>2</v>
      </c>
      <c r="E771">
        <v>434</v>
      </c>
      <c r="F771" t="s">
        <v>2</v>
      </c>
      <c r="G771">
        <v>204</v>
      </c>
      <c r="H771" t="s">
        <v>371</v>
      </c>
      <c r="I771">
        <v>3</v>
      </c>
      <c r="J771" t="s">
        <v>373</v>
      </c>
      <c r="K771">
        <v>3</v>
      </c>
    </row>
    <row r="772" spans="1:11" hidden="1" x14ac:dyDescent="0.25">
      <c r="A772" t="s">
        <v>164</v>
      </c>
      <c r="B772" t="s">
        <v>164</v>
      </c>
      <c r="C772">
        <v>1990</v>
      </c>
      <c r="D772" t="s">
        <v>2</v>
      </c>
      <c r="E772">
        <v>434</v>
      </c>
      <c r="F772" t="s">
        <v>2</v>
      </c>
      <c r="G772">
        <v>204</v>
      </c>
      <c r="H772" t="s">
        <v>371</v>
      </c>
      <c r="I772">
        <v>2</v>
      </c>
      <c r="J772" t="s">
        <v>373</v>
      </c>
      <c r="K772">
        <v>1</v>
      </c>
    </row>
    <row r="773" spans="1:11" hidden="1" x14ac:dyDescent="0.25">
      <c r="A773" t="s">
        <v>164</v>
      </c>
      <c r="B773" t="s">
        <v>164</v>
      </c>
      <c r="C773">
        <v>1991</v>
      </c>
      <c r="D773" t="s">
        <v>2</v>
      </c>
      <c r="E773">
        <v>434</v>
      </c>
      <c r="F773" t="s">
        <v>2</v>
      </c>
      <c r="G773">
        <v>204</v>
      </c>
      <c r="H773" t="s">
        <v>371</v>
      </c>
      <c r="I773">
        <v>1</v>
      </c>
      <c r="J773" t="s">
        <v>373</v>
      </c>
      <c r="K773">
        <v>1</v>
      </c>
    </row>
    <row r="774" spans="1:11" hidden="1" x14ac:dyDescent="0.25">
      <c r="A774" t="s">
        <v>164</v>
      </c>
      <c r="B774" t="s">
        <v>164</v>
      </c>
      <c r="C774">
        <v>1992</v>
      </c>
      <c r="D774" t="s">
        <v>2</v>
      </c>
      <c r="E774">
        <v>434</v>
      </c>
      <c r="F774" t="s">
        <v>2</v>
      </c>
      <c r="G774">
        <v>204</v>
      </c>
      <c r="H774" t="s">
        <v>371</v>
      </c>
      <c r="I774">
        <v>2</v>
      </c>
      <c r="J774" t="s">
        <v>373</v>
      </c>
      <c r="K774">
        <v>1</v>
      </c>
    </row>
    <row r="775" spans="1:11" hidden="1" x14ac:dyDescent="0.25">
      <c r="A775" t="s">
        <v>164</v>
      </c>
      <c r="B775" t="s">
        <v>164</v>
      </c>
      <c r="C775">
        <v>1993</v>
      </c>
      <c r="D775" t="s">
        <v>2</v>
      </c>
      <c r="E775">
        <v>434</v>
      </c>
      <c r="F775" t="s">
        <v>2</v>
      </c>
      <c r="G775">
        <v>204</v>
      </c>
      <c r="H775" t="s">
        <v>371</v>
      </c>
      <c r="I775">
        <v>2</v>
      </c>
      <c r="J775" t="s">
        <v>373</v>
      </c>
      <c r="K775">
        <v>1</v>
      </c>
    </row>
    <row r="776" spans="1:11" hidden="1" x14ac:dyDescent="0.25">
      <c r="A776" t="s">
        <v>164</v>
      </c>
      <c r="B776" t="s">
        <v>164</v>
      </c>
      <c r="C776">
        <v>1994</v>
      </c>
      <c r="D776" t="s">
        <v>2</v>
      </c>
      <c r="E776">
        <v>434</v>
      </c>
      <c r="F776" t="s">
        <v>2</v>
      </c>
      <c r="G776">
        <v>204</v>
      </c>
      <c r="H776" t="s">
        <v>371</v>
      </c>
      <c r="I776">
        <v>2</v>
      </c>
      <c r="J776" t="s">
        <v>373</v>
      </c>
      <c r="K776">
        <v>1</v>
      </c>
    </row>
    <row r="777" spans="1:11" hidden="1" x14ac:dyDescent="0.25">
      <c r="A777" t="s">
        <v>164</v>
      </c>
      <c r="B777" t="s">
        <v>164</v>
      </c>
      <c r="C777">
        <v>1995</v>
      </c>
      <c r="D777" t="s">
        <v>2</v>
      </c>
      <c r="E777">
        <v>434</v>
      </c>
      <c r="F777" t="s">
        <v>2</v>
      </c>
      <c r="G777">
        <v>204</v>
      </c>
      <c r="H777" t="s">
        <v>371</v>
      </c>
      <c r="I777" t="s">
        <v>373</v>
      </c>
      <c r="J777" t="s">
        <v>373</v>
      </c>
      <c r="K777">
        <v>2</v>
      </c>
    </row>
    <row r="778" spans="1:11" hidden="1" x14ac:dyDescent="0.25">
      <c r="A778" t="s">
        <v>164</v>
      </c>
      <c r="B778" t="s">
        <v>164</v>
      </c>
      <c r="C778">
        <v>1996</v>
      </c>
      <c r="D778" t="s">
        <v>2</v>
      </c>
      <c r="E778">
        <v>434</v>
      </c>
      <c r="F778" t="s">
        <v>2</v>
      </c>
      <c r="G778">
        <v>204</v>
      </c>
      <c r="H778" t="s">
        <v>371</v>
      </c>
      <c r="I778" t="s">
        <v>373</v>
      </c>
      <c r="J778" t="s">
        <v>373</v>
      </c>
      <c r="K778">
        <v>1</v>
      </c>
    </row>
    <row r="779" spans="1:11" hidden="1" x14ac:dyDescent="0.25">
      <c r="A779" t="s">
        <v>164</v>
      </c>
      <c r="B779" t="s">
        <v>164</v>
      </c>
      <c r="C779">
        <v>1997</v>
      </c>
      <c r="D779" t="s">
        <v>2</v>
      </c>
      <c r="E779">
        <v>434</v>
      </c>
      <c r="F779" t="s">
        <v>2</v>
      </c>
      <c r="G779">
        <v>204</v>
      </c>
      <c r="H779" t="s">
        <v>371</v>
      </c>
      <c r="I779" t="s">
        <v>373</v>
      </c>
      <c r="J779" t="s">
        <v>373</v>
      </c>
      <c r="K779">
        <v>1</v>
      </c>
    </row>
    <row r="780" spans="1:11" hidden="1" x14ac:dyDescent="0.25">
      <c r="A780" t="s">
        <v>164</v>
      </c>
      <c r="B780" t="s">
        <v>164</v>
      </c>
      <c r="C780">
        <v>1998</v>
      </c>
      <c r="D780" t="s">
        <v>2</v>
      </c>
      <c r="E780">
        <v>434</v>
      </c>
      <c r="F780" t="s">
        <v>2</v>
      </c>
      <c r="G780">
        <v>204</v>
      </c>
      <c r="H780" t="s">
        <v>371</v>
      </c>
      <c r="I780">
        <v>2</v>
      </c>
      <c r="J780" t="s">
        <v>373</v>
      </c>
      <c r="K780">
        <v>2</v>
      </c>
    </row>
    <row r="781" spans="1:11" hidden="1" x14ac:dyDescent="0.25">
      <c r="A781" t="s">
        <v>164</v>
      </c>
      <c r="B781" t="s">
        <v>164</v>
      </c>
      <c r="C781">
        <v>1999</v>
      </c>
      <c r="D781" t="s">
        <v>2</v>
      </c>
      <c r="E781">
        <v>434</v>
      </c>
      <c r="F781" t="s">
        <v>2</v>
      </c>
      <c r="G781">
        <v>204</v>
      </c>
      <c r="H781" t="s">
        <v>371</v>
      </c>
      <c r="I781">
        <v>2</v>
      </c>
      <c r="J781" t="s">
        <v>373</v>
      </c>
      <c r="K781">
        <v>2</v>
      </c>
    </row>
    <row r="782" spans="1:11" hidden="1" x14ac:dyDescent="0.25">
      <c r="A782" t="s">
        <v>164</v>
      </c>
      <c r="B782" t="s">
        <v>164</v>
      </c>
      <c r="C782">
        <v>2000</v>
      </c>
      <c r="D782" t="s">
        <v>2</v>
      </c>
      <c r="E782">
        <v>434</v>
      </c>
      <c r="F782" t="s">
        <v>2</v>
      </c>
      <c r="G782">
        <v>204</v>
      </c>
      <c r="H782" t="s">
        <v>371</v>
      </c>
      <c r="I782" t="s">
        <v>373</v>
      </c>
      <c r="J782" t="s">
        <v>373</v>
      </c>
      <c r="K782">
        <v>2</v>
      </c>
    </row>
    <row r="783" spans="1:11" hidden="1" x14ac:dyDescent="0.25">
      <c r="A783" t="s">
        <v>164</v>
      </c>
      <c r="B783" t="s">
        <v>164</v>
      </c>
      <c r="C783">
        <v>2001</v>
      </c>
      <c r="D783" t="s">
        <v>2</v>
      </c>
      <c r="E783">
        <v>434</v>
      </c>
      <c r="F783" t="s">
        <v>2</v>
      </c>
      <c r="G783">
        <v>204</v>
      </c>
      <c r="H783" t="s">
        <v>371</v>
      </c>
      <c r="I783" t="s">
        <v>373</v>
      </c>
      <c r="J783" t="s">
        <v>373</v>
      </c>
      <c r="K783">
        <v>2</v>
      </c>
    </row>
    <row r="784" spans="1:11" hidden="1" x14ac:dyDescent="0.25">
      <c r="A784" t="s">
        <v>164</v>
      </c>
      <c r="B784" t="s">
        <v>164</v>
      </c>
      <c r="C784">
        <v>2002</v>
      </c>
      <c r="D784" t="s">
        <v>2</v>
      </c>
      <c r="E784">
        <v>434</v>
      </c>
      <c r="F784" t="s">
        <v>2</v>
      </c>
      <c r="G784">
        <v>204</v>
      </c>
      <c r="H784" t="s">
        <v>371</v>
      </c>
      <c r="I784" t="s">
        <v>373</v>
      </c>
      <c r="J784" t="s">
        <v>373</v>
      </c>
      <c r="K784">
        <v>2</v>
      </c>
    </row>
    <row r="785" spans="1:12" hidden="1" x14ac:dyDescent="0.25">
      <c r="A785" t="s">
        <v>164</v>
      </c>
      <c r="B785" t="s">
        <v>164</v>
      </c>
      <c r="C785">
        <v>2003</v>
      </c>
      <c r="D785" t="s">
        <v>2</v>
      </c>
      <c r="E785">
        <v>434</v>
      </c>
      <c r="F785" t="s">
        <v>2</v>
      </c>
      <c r="G785">
        <v>204</v>
      </c>
      <c r="H785" t="s">
        <v>371</v>
      </c>
      <c r="I785" t="s">
        <v>373</v>
      </c>
      <c r="J785" t="s">
        <v>373</v>
      </c>
      <c r="K785">
        <v>2</v>
      </c>
    </row>
    <row r="786" spans="1:12" hidden="1" x14ac:dyDescent="0.25">
      <c r="A786" t="s">
        <v>164</v>
      </c>
      <c r="B786" t="s">
        <v>164</v>
      </c>
      <c r="C786">
        <v>2004</v>
      </c>
      <c r="D786" t="s">
        <v>2</v>
      </c>
      <c r="E786">
        <v>434</v>
      </c>
      <c r="F786" t="s">
        <v>2</v>
      </c>
      <c r="G786">
        <v>204</v>
      </c>
      <c r="H786" t="s">
        <v>371</v>
      </c>
      <c r="I786" t="s">
        <v>373</v>
      </c>
      <c r="J786" t="s">
        <v>373</v>
      </c>
      <c r="K786">
        <v>2</v>
      </c>
    </row>
    <row r="787" spans="1:12" hidden="1" x14ac:dyDescent="0.25">
      <c r="A787" t="s">
        <v>164</v>
      </c>
      <c r="B787" t="s">
        <v>164</v>
      </c>
      <c r="C787">
        <v>2005</v>
      </c>
      <c r="D787" t="s">
        <v>2</v>
      </c>
      <c r="E787">
        <v>434</v>
      </c>
      <c r="F787" t="s">
        <v>2</v>
      </c>
      <c r="G787">
        <v>204</v>
      </c>
      <c r="H787" t="s">
        <v>371</v>
      </c>
      <c r="I787" t="s">
        <v>373</v>
      </c>
      <c r="J787" t="s">
        <v>373</v>
      </c>
      <c r="K787">
        <v>3</v>
      </c>
    </row>
    <row r="788" spans="1:12" hidden="1" x14ac:dyDescent="0.25">
      <c r="A788" t="s">
        <v>164</v>
      </c>
      <c r="B788" t="s">
        <v>164</v>
      </c>
      <c r="C788">
        <v>2006</v>
      </c>
      <c r="D788" t="s">
        <v>2</v>
      </c>
      <c r="E788">
        <v>434</v>
      </c>
      <c r="F788" t="s">
        <v>2</v>
      </c>
      <c r="G788">
        <v>204</v>
      </c>
      <c r="H788" t="s">
        <v>371</v>
      </c>
      <c r="I788" t="s">
        <v>373</v>
      </c>
      <c r="J788" t="s">
        <v>373</v>
      </c>
      <c r="K788">
        <v>3</v>
      </c>
    </row>
    <row r="789" spans="1:12" hidden="1" x14ac:dyDescent="0.25">
      <c r="A789" t="s">
        <v>164</v>
      </c>
      <c r="B789" t="s">
        <v>164</v>
      </c>
      <c r="C789">
        <v>2007</v>
      </c>
      <c r="D789" t="s">
        <v>2</v>
      </c>
      <c r="E789">
        <v>434</v>
      </c>
      <c r="F789" t="s">
        <v>2</v>
      </c>
      <c r="G789">
        <v>204</v>
      </c>
      <c r="H789" t="s">
        <v>371</v>
      </c>
      <c r="I789">
        <v>2</v>
      </c>
      <c r="J789" t="s">
        <v>373</v>
      </c>
      <c r="K789">
        <v>2</v>
      </c>
    </row>
    <row r="790" spans="1:12" hidden="1" x14ac:dyDescent="0.25">
      <c r="A790" t="s">
        <v>164</v>
      </c>
      <c r="B790" t="s">
        <v>164</v>
      </c>
      <c r="C790">
        <v>2008</v>
      </c>
      <c r="D790" t="s">
        <v>2</v>
      </c>
      <c r="E790">
        <v>434</v>
      </c>
      <c r="F790" t="s">
        <v>2</v>
      </c>
      <c r="G790">
        <v>204</v>
      </c>
      <c r="H790" t="s">
        <v>371</v>
      </c>
      <c r="I790">
        <v>2</v>
      </c>
      <c r="J790" t="s">
        <v>373</v>
      </c>
      <c r="K790">
        <v>3</v>
      </c>
    </row>
    <row r="791" spans="1:12" hidden="1" x14ac:dyDescent="0.25">
      <c r="A791" t="s">
        <v>164</v>
      </c>
      <c r="B791" t="s">
        <v>164</v>
      </c>
      <c r="C791">
        <v>2009</v>
      </c>
      <c r="D791" t="s">
        <v>2</v>
      </c>
      <c r="E791">
        <v>434</v>
      </c>
      <c r="F791" t="s">
        <v>2</v>
      </c>
      <c r="G791">
        <v>204</v>
      </c>
      <c r="H791" t="s">
        <v>371</v>
      </c>
      <c r="I791">
        <v>1</v>
      </c>
      <c r="J791" t="s">
        <v>373</v>
      </c>
      <c r="K791">
        <v>3</v>
      </c>
    </row>
    <row r="792" spans="1:12" hidden="1" x14ac:dyDescent="0.25">
      <c r="A792" t="s">
        <v>164</v>
      </c>
      <c r="B792" t="s">
        <v>164</v>
      </c>
      <c r="C792">
        <v>2010</v>
      </c>
      <c r="D792" t="s">
        <v>2</v>
      </c>
      <c r="E792">
        <v>434</v>
      </c>
      <c r="F792" t="s">
        <v>2</v>
      </c>
      <c r="G792">
        <v>204</v>
      </c>
      <c r="H792" t="s">
        <v>371</v>
      </c>
      <c r="I792">
        <v>1</v>
      </c>
      <c r="J792" t="s">
        <v>373</v>
      </c>
      <c r="K792">
        <v>3</v>
      </c>
    </row>
    <row r="793" spans="1:12" hidden="1" x14ac:dyDescent="0.25">
      <c r="A793" t="s">
        <v>164</v>
      </c>
      <c r="B793" t="s">
        <v>164</v>
      </c>
      <c r="C793">
        <v>2011</v>
      </c>
      <c r="D793" t="s">
        <v>2</v>
      </c>
      <c r="E793">
        <v>434</v>
      </c>
      <c r="F793" t="s">
        <v>2</v>
      </c>
      <c r="G793">
        <v>204</v>
      </c>
      <c r="H793" t="s">
        <v>371</v>
      </c>
      <c r="I793">
        <v>1</v>
      </c>
      <c r="J793" t="s">
        <v>373</v>
      </c>
      <c r="K793">
        <v>3</v>
      </c>
    </row>
    <row r="794" spans="1:12" hidden="1" x14ac:dyDescent="0.25">
      <c r="A794" t="s">
        <v>164</v>
      </c>
      <c r="B794" t="s">
        <v>164</v>
      </c>
      <c r="C794">
        <v>2012</v>
      </c>
      <c r="D794" t="s">
        <v>2</v>
      </c>
      <c r="E794">
        <v>434</v>
      </c>
      <c r="F794" t="s">
        <v>2</v>
      </c>
      <c r="G794">
        <v>204</v>
      </c>
      <c r="H794" t="s">
        <v>371</v>
      </c>
      <c r="I794">
        <v>1</v>
      </c>
      <c r="J794" t="s">
        <v>373</v>
      </c>
      <c r="K794">
        <v>2</v>
      </c>
    </row>
    <row r="795" spans="1:12" hidden="1" x14ac:dyDescent="0.25">
      <c r="A795" t="s">
        <v>164</v>
      </c>
      <c r="B795" t="s">
        <v>164</v>
      </c>
      <c r="C795">
        <v>2013</v>
      </c>
      <c r="D795" t="s">
        <v>2</v>
      </c>
      <c r="E795">
        <v>434</v>
      </c>
      <c r="F795" t="s">
        <v>2</v>
      </c>
      <c r="G795">
        <v>204</v>
      </c>
      <c r="H795" t="s">
        <v>371</v>
      </c>
      <c r="I795" t="s">
        <v>373</v>
      </c>
      <c r="J795" t="s">
        <v>373</v>
      </c>
      <c r="K795">
        <v>2</v>
      </c>
    </row>
    <row r="796" spans="1:12" hidden="1" x14ac:dyDescent="0.25">
      <c r="A796" t="s">
        <v>164</v>
      </c>
      <c r="B796" t="s">
        <v>164</v>
      </c>
      <c r="C796">
        <v>2014</v>
      </c>
      <c r="D796" t="s">
        <v>2</v>
      </c>
      <c r="E796">
        <v>434</v>
      </c>
      <c r="F796" t="s">
        <v>2</v>
      </c>
      <c r="G796">
        <v>204</v>
      </c>
      <c r="H796" t="s">
        <v>371</v>
      </c>
      <c r="I796">
        <v>1</v>
      </c>
      <c r="J796" t="s">
        <v>373</v>
      </c>
      <c r="K796">
        <v>3</v>
      </c>
    </row>
    <row r="797" spans="1:12" hidden="1" x14ac:dyDescent="0.25">
      <c r="A797" t="s">
        <v>164</v>
      </c>
      <c r="B797" t="s">
        <v>164</v>
      </c>
      <c r="C797">
        <v>2015</v>
      </c>
      <c r="D797" t="s">
        <v>2</v>
      </c>
      <c r="E797">
        <v>434</v>
      </c>
      <c r="F797" t="s">
        <v>2</v>
      </c>
      <c r="G797">
        <v>204</v>
      </c>
      <c r="H797" t="s">
        <v>371</v>
      </c>
      <c r="I797">
        <v>2</v>
      </c>
      <c r="J797" t="s">
        <v>373</v>
      </c>
      <c r="K797">
        <v>2</v>
      </c>
    </row>
    <row r="798" spans="1:12" hidden="1" x14ac:dyDescent="0.25">
      <c r="A798" t="s">
        <v>164</v>
      </c>
      <c r="B798" t="s">
        <v>164</v>
      </c>
      <c r="C798">
        <v>2016</v>
      </c>
      <c r="D798" t="s">
        <v>2</v>
      </c>
      <c r="E798">
        <v>434</v>
      </c>
      <c r="F798" t="s">
        <v>2</v>
      </c>
      <c r="G798">
        <v>204</v>
      </c>
      <c r="H798" t="s">
        <v>371</v>
      </c>
      <c r="I798">
        <v>2</v>
      </c>
      <c r="J798" t="s">
        <v>373</v>
      </c>
      <c r="K798">
        <v>2</v>
      </c>
    </row>
    <row r="799" spans="1:12" x14ac:dyDescent="0.25">
      <c r="A799" t="s">
        <v>164</v>
      </c>
      <c r="B799" t="s">
        <v>164</v>
      </c>
      <c r="C799">
        <v>2017</v>
      </c>
      <c r="D799" t="s">
        <v>2</v>
      </c>
      <c r="E799">
        <v>434</v>
      </c>
      <c r="F799" t="s">
        <v>2</v>
      </c>
      <c r="G799">
        <v>204</v>
      </c>
      <c r="H799" t="s">
        <v>371</v>
      </c>
      <c r="I799" s="109">
        <v>2</v>
      </c>
      <c r="J799" s="109" t="s">
        <v>373</v>
      </c>
      <c r="K799" s="109">
        <v>2</v>
      </c>
      <c r="L799" s="108">
        <f>AVERAGE(I799:K799)</f>
        <v>2</v>
      </c>
    </row>
    <row r="800" spans="1:12" hidden="1" x14ac:dyDescent="0.25">
      <c r="A800" t="s">
        <v>165</v>
      </c>
      <c r="B800" t="s">
        <v>165</v>
      </c>
      <c r="C800">
        <v>1976</v>
      </c>
      <c r="D800" t="s">
        <v>638</v>
      </c>
      <c r="E800">
        <v>760</v>
      </c>
      <c r="F800" t="s">
        <v>59</v>
      </c>
      <c r="G800">
        <v>64</v>
      </c>
      <c r="H800" t="s">
        <v>429</v>
      </c>
      <c r="I800" t="s">
        <v>373</v>
      </c>
      <c r="J800" t="s">
        <v>373</v>
      </c>
      <c r="K800" t="s">
        <v>373</v>
      </c>
    </row>
    <row r="801" spans="1:11" hidden="1" x14ac:dyDescent="0.25">
      <c r="A801" t="s">
        <v>165</v>
      </c>
      <c r="B801" t="s">
        <v>165</v>
      </c>
      <c r="C801">
        <v>1977</v>
      </c>
      <c r="D801" t="s">
        <v>638</v>
      </c>
      <c r="E801">
        <v>760</v>
      </c>
      <c r="F801" t="s">
        <v>59</v>
      </c>
      <c r="G801">
        <v>64</v>
      </c>
      <c r="H801" t="s">
        <v>429</v>
      </c>
      <c r="I801" t="s">
        <v>373</v>
      </c>
      <c r="J801" t="s">
        <v>373</v>
      </c>
      <c r="K801" t="s">
        <v>373</v>
      </c>
    </row>
    <row r="802" spans="1:11" hidden="1" x14ac:dyDescent="0.25">
      <c r="A802" t="s">
        <v>165</v>
      </c>
      <c r="B802" t="s">
        <v>165</v>
      </c>
      <c r="C802">
        <v>1978</v>
      </c>
      <c r="D802" t="s">
        <v>638</v>
      </c>
      <c r="E802">
        <v>760</v>
      </c>
      <c r="F802" t="s">
        <v>59</v>
      </c>
      <c r="G802">
        <v>64</v>
      </c>
      <c r="H802" t="s">
        <v>429</v>
      </c>
      <c r="I802" t="s">
        <v>373</v>
      </c>
      <c r="J802" t="s">
        <v>373</v>
      </c>
      <c r="K802" t="s">
        <v>373</v>
      </c>
    </row>
    <row r="803" spans="1:11" hidden="1" x14ac:dyDescent="0.25">
      <c r="A803" t="s">
        <v>165</v>
      </c>
      <c r="B803" t="s">
        <v>165</v>
      </c>
      <c r="C803">
        <v>1979</v>
      </c>
      <c r="D803" t="s">
        <v>638</v>
      </c>
      <c r="E803">
        <v>760</v>
      </c>
      <c r="F803" t="s">
        <v>59</v>
      </c>
      <c r="G803">
        <v>64</v>
      </c>
      <c r="H803" t="s">
        <v>429</v>
      </c>
      <c r="I803" t="s">
        <v>373</v>
      </c>
      <c r="J803" t="s">
        <v>373</v>
      </c>
      <c r="K803" t="s">
        <v>373</v>
      </c>
    </row>
    <row r="804" spans="1:11" hidden="1" x14ac:dyDescent="0.25">
      <c r="A804" t="s">
        <v>165</v>
      </c>
      <c r="B804" t="s">
        <v>165</v>
      </c>
      <c r="C804">
        <v>1980</v>
      </c>
      <c r="D804" t="s">
        <v>638</v>
      </c>
      <c r="E804">
        <v>760</v>
      </c>
      <c r="F804" t="s">
        <v>59</v>
      </c>
      <c r="G804">
        <v>64</v>
      </c>
      <c r="H804" t="s">
        <v>429</v>
      </c>
      <c r="I804" t="s">
        <v>373</v>
      </c>
      <c r="J804" t="s">
        <v>373</v>
      </c>
      <c r="K804" t="s">
        <v>373</v>
      </c>
    </row>
    <row r="805" spans="1:11" hidden="1" x14ac:dyDescent="0.25">
      <c r="A805" t="s">
        <v>165</v>
      </c>
      <c r="B805" t="s">
        <v>165</v>
      </c>
      <c r="C805">
        <v>1981</v>
      </c>
      <c r="D805" t="s">
        <v>638</v>
      </c>
      <c r="E805">
        <v>760</v>
      </c>
      <c r="F805" t="s">
        <v>59</v>
      </c>
      <c r="G805">
        <v>64</v>
      </c>
      <c r="H805" t="s">
        <v>429</v>
      </c>
      <c r="I805" t="s">
        <v>373</v>
      </c>
      <c r="J805" t="s">
        <v>373</v>
      </c>
      <c r="K805" t="s">
        <v>373</v>
      </c>
    </row>
    <row r="806" spans="1:11" hidden="1" x14ac:dyDescent="0.25">
      <c r="A806" t="s">
        <v>165</v>
      </c>
      <c r="B806" t="s">
        <v>165</v>
      </c>
      <c r="C806">
        <v>1982</v>
      </c>
      <c r="D806" t="s">
        <v>638</v>
      </c>
      <c r="E806">
        <v>760</v>
      </c>
      <c r="F806" t="s">
        <v>59</v>
      </c>
      <c r="G806">
        <v>64</v>
      </c>
      <c r="H806" t="s">
        <v>429</v>
      </c>
      <c r="I806" t="s">
        <v>373</v>
      </c>
      <c r="J806" t="s">
        <v>373</v>
      </c>
      <c r="K806">
        <v>1</v>
      </c>
    </row>
    <row r="807" spans="1:11" hidden="1" x14ac:dyDescent="0.25">
      <c r="A807" t="s">
        <v>165</v>
      </c>
      <c r="B807" t="s">
        <v>165</v>
      </c>
      <c r="C807">
        <v>1983</v>
      </c>
      <c r="D807" t="s">
        <v>638</v>
      </c>
      <c r="E807">
        <v>760</v>
      </c>
      <c r="F807" t="s">
        <v>59</v>
      </c>
      <c r="G807">
        <v>64</v>
      </c>
      <c r="H807" t="s">
        <v>429</v>
      </c>
      <c r="I807" t="s">
        <v>373</v>
      </c>
      <c r="J807" t="s">
        <v>373</v>
      </c>
      <c r="K807">
        <v>1</v>
      </c>
    </row>
    <row r="808" spans="1:11" hidden="1" x14ac:dyDescent="0.25">
      <c r="A808" t="s">
        <v>165</v>
      </c>
      <c r="B808" t="s">
        <v>165</v>
      </c>
      <c r="C808">
        <v>1984</v>
      </c>
      <c r="D808" t="s">
        <v>638</v>
      </c>
      <c r="E808">
        <v>760</v>
      </c>
      <c r="F808" t="s">
        <v>59</v>
      </c>
      <c r="G808">
        <v>64</v>
      </c>
      <c r="H808" t="s">
        <v>429</v>
      </c>
      <c r="I808" t="s">
        <v>373</v>
      </c>
      <c r="J808" t="s">
        <v>373</v>
      </c>
      <c r="K808">
        <v>1</v>
      </c>
    </row>
    <row r="809" spans="1:11" hidden="1" x14ac:dyDescent="0.25">
      <c r="A809" t="s">
        <v>165</v>
      </c>
      <c r="B809" t="s">
        <v>165</v>
      </c>
      <c r="C809">
        <v>1985</v>
      </c>
      <c r="D809" t="s">
        <v>638</v>
      </c>
      <c r="E809">
        <v>760</v>
      </c>
      <c r="F809" t="s">
        <v>59</v>
      </c>
      <c r="G809">
        <v>64</v>
      </c>
      <c r="H809" t="s">
        <v>429</v>
      </c>
      <c r="I809" t="s">
        <v>373</v>
      </c>
      <c r="J809" t="s">
        <v>373</v>
      </c>
      <c r="K809">
        <v>1</v>
      </c>
    </row>
    <row r="810" spans="1:11" hidden="1" x14ac:dyDescent="0.25">
      <c r="A810" t="s">
        <v>165</v>
      </c>
      <c r="B810" t="s">
        <v>165</v>
      </c>
      <c r="C810">
        <v>1986</v>
      </c>
      <c r="D810" t="s">
        <v>638</v>
      </c>
      <c r="E810">
        <v>760</v>
      </c>
      <c r="F810" t="s">
        <v>59</v>
      </c>
      <c r="G810">
        <v>64</v>
      </c>
      <c r="H810" t="s">
        <v>429</v>
      </c>
      <c r="I810" t="s">
        <v>373</v>
      </c>
      <c r="J810" t="s">
        <v>373</v>
      </c>
      <c r="K810">
        <v>1</v>
      </c>
    </row>
    <row r="811" spans="1:11" hidden="1" x14ac:dyDescent="0.25">
      <c r="A811" t="s">
        <v>165</v>
      </c>
      <c r="B811" t="s">
        <v>165</v>
      </c>
      <c r="C811">
        <v>1987</v>
      </c>
      <c r="D811" t="s">
        <v>638</v>
      </c>
      <c r="E811">
        <v>760</v>
      </c>
      <c r="F811" t="s">
        <v>59</v>
      </c>
      <c r="G811">
        <v>64</v>
      </c>
      <c r="H811" t="s">
        <v>429</v>
      </c>
      <c r="I811" t="s">
        <v>373</v>
      </c>
      <c r="J811" t="s">
        <v>373</v>
      </c>
      <c r="K811" t="s">
        <v>373</v>
      </c>
    </row>
    <row r="812" spans="1:11" hidden="1" x14ac:dyDescent="0.25">
      <c r="A812" t="s">
        <v>165</v>
      </c>
      <c r="B812" t="s">
        <v>165</v>
      </c>
      <c r="C812">
        <v>1988</v>
      </c>
      <c r="D812" t="s">
        <v>638</v>
      </c>
      <c r="E812">
        <v>760</v>
      </c>
      <c r="F812" t="s">
        <v>59</v>
      </c>
      <c r="G812">
        <v>64</v>
      </c>
      <c r="H812" t="s">
        <v>429</v>
      </c>
      <c r="I812" t="s">
        <v>373</v>
      </c>
      <c r="J812" t="s">
        <v>373</v>
      </c>
      <c r="K812">
        <v>1</v>
      </c>
    </row>
    <row r="813" spans="1:11" hidden="1" x14ac:dyDescent="0.25">
      <c r="A813" t="s">
        <v>165</v>
      </c>
      <c r="B813" t="s">
        <v>165</v>
      </c>
      <c r="C813">
        <v>1989</v>
      </c>
      <c r="D813" t="s">
        <v>638</v>
      </c>
      <c r="E813">
        <v>760</v>
      </c>
      <c r="F813" t="s">
        <v>59</v>
      </c>
      <c r="G813">
        <v>64</v>
      </c>
      <c r="H813" t="s">
        <v>429</v>
      </c>
      <c r="I813" t="s">
        <v>373</v>
      </c>
      <c r="J813" t="s">
        <v>373</v>
      </c>
      <c r="K813">
        <v>1</v>
      </c>
    </row>
    <row r="814" spans="1:11" hidden="1" x14ac:dyDescent="0.25">
      <c r="A814" t="s">
        <v>165</v>
      </c>
      <c r="B814" t="s">
        <v>165</v>
      </c>
      <c r="C814">
        <v>1990</v>
      </c>
      <c r="D814" t="s">
        <v>638</v>
      </c>
      <c r="E814">
        <v>760</v>
      </c>
      <c r="F814" t="s">
        <v>59</v>
      </c>
      <c r="G814">
        <v>64</v>
      </c>
      <c r="H814" t="s">
        <v>429</v>
      </c>
      <c r="I814">
        <v>2</v>
      </c>
      <c r="J814" t="s">
        <v>373</v>
      </c>
      <c r="K814" t="s">
        <v>373</v>
      </c>
    </row>
    <row r="815" spans="1:11" hidden="1" x14ac:dyDescent="0.25">
      <c r="A815" t="s">
        <v>165</v>
      </c>
      <c r="B815" t="s">
        <v>165</v>
      </c>
      <c r="C815">
        <v>1991</v>
      </c>
      <c r="D815" t="s">
        <v>638</v>
      </c>
      <c r="E815">
        <v>760</v>
      </c>
      <c r="F815" t="s">
        <v>59</v>
      </c>
      <c r="G815">
        <v>64</v>
      </c>
      <c r="H815" t="s">
        <v>429</v>
      </c>
      <c r="I815">
        <v>4</v>
      </c>
      <c r="J815" t="s">
        <v>373</v>
      </c>
      <c r="K815">
        <v>3</v>
      </c>
    </row>
    <row r="816" spans="1:11" hidden="1" x14ac:dyDescent="0.25">
      <c r="A816" t="s">
        <v>165</v>
      </c>
      <c r="B816" t="s">
        <v>165</v>
      </c>
      <c r="C816">
        <v>1992</v>
      </c>
      <c r="D816" t="s">
        <v>638</v>
      </c>
      <c r="E816">
        <v>760</v>
      </c>
      <c r="F816" t="s">
        <v>59</v>
      </c>
      <c r="G816">
        <v>64</v>
      </c>
      <c r="H816" t="s">
        <v>429</v>
      </c>
      <c r="I816">
        <v>3</v>
      </c>
      <c r="J816" t="s">
        <v>373</v>
      </c>
      <c r="K816">
        <v>4</v>
      </c>
    </row>
    <row r="817" spans="1:11" hidden="1" x14ac:dyDescent="0.25">
      <c r="A817" t="s">
        <v>165</v>
      </c>
      <c r="B817" t="s">
        <v>165</v>
      </c>
      <c r="C817">
        <v>1993</v>
      </c>
      <c r="D817" t="s">
        <v>638</v>
      </c>
      <c r="E817">
        <v>760</v>
      </c>
      <c r="F817" t="s">
        <v>59</v>
      </c>
      <c r="G817">
        <v>64</v>
      </c>
      <c r="H817" t="s">
        <v>429</v>
      </c>
      <c r="I817">
        <v>3</v>
      </c>
      <c r="J817" t="s">
        <v>373</v>
      </c>
      <c r="K817">
        <v>4</v>
      </c>
    </row>
    <row r="818" spans="1:11" hidden="1" x14ac:dyDescent="0.25">
      <c r="A818" t="s">
        <v>165</v>
      </c>
      <c r="B818" t="s">
        <v>165</v>
      </c>
      <c r="C818">
        <v>1994</v>
      </c>
      <c r="D818" t="s">
        <v>638</v>
      </c>
      <c r="E818">
        <v>760</v>
      </c>
      <c r="F818" t="s">
        <v>59</v>
      </c>
      <c r="G818">
        <v>64</v>
      </c>
      <c r="H818" t="s">
        <v>429</v>
      </c>
      <c r="I818">
        <v>3</v>
      </c>
      <c r="J818" t="s">
        <v>373</v>
      </c>
      <c r="K818">
        <v>4</v>
      </c>
    </row>
    <row r="819" spans="1:11" hidden="1" x14ac:dyDescent="0.25">
      <c r="A819" t="s">
        <v>165</v>
      </c>
      <c r="B819" t="s">
        <v>165</v>
      </c>
      <c r="C819">
        <v>1995</v>
      </c>
      <c r="D819" t="s">
        <v>638</v>
      </c>
      <c r="E819">
        <v>760</v>
      </c>
      <c r="F819" t="s">
        <v>59</v>
      </c>
      <c r="G819">
        <v>64</v>
      </c>
      <c r="H819" t="s">
        <v>429</v>
      </c>
      <c r="I819">
        <v>2</v>
      </c>
      <c r="J819" t="s">
        <v>373</v>
      </c>
      <c r="K819">
        <v>2</v>
      </c>
    </row>
    <row r="820" spans="1:11" hidden="1" x14ac:dyDescent="0.25">
      <c r="A820" t="s">
        <v>165</v>
      </c>
      <c r="B820" t="s">
        <v>165</v>
      </c>
      <c r="C820">
        <v>1996</v>
      </c>
      <c r="D820" t="s">
        <v>638</v>
      </c>
      <c r="E820">
        <v>760</v>
      </c>
      <c r="F820" t="s">
        <v>59</v>
      </c>
      <c r="G820">
        <v>64</v>
      </c>
      <c r="H820" t="s">
        <v>429</v>
      </c>
      <c r="I820">
        <v>1</v>
      </c>
      <c r="J820" t="s">
        <v>373</v>
      </c>
      <c r="K820">
        <v>2</v>
      </c>
    </row>
    <row r="821" spans="1:11" hidden="1" x14ac:dyDescent="0.25">
      <c r="A821" t="s">
        <v>165</v>
      </c>
      <c r="B821" t="s">
        <v>165</v>
      </c>
      <c r="C821">
        <v>1997</v>
      </c>
      <c r="D821" t="s">
        <v>638</v>
      </c>
      <c r="E821">
        <v>760</v>
      </c>
      <c r="F821" t="s">
        <v>59</v>
      </c>
      <c r="G821">
        <v>64</v>
      </c>
      <c r="H821" t="s">
        <v>429</v>
      </c>
      <c r="I821">
        <v>3</v>
      </c>
      <c r="J821" t="s">
        <v>373</v>
      </c>
      <c r="K821">
        <v>2</v>
      </c>
    </row>
    <row r="822" spans="1:11" hidden="1" x14ac:dyDescent="0.25">
      <c r="A822" t="s">
        <v>165</v>
      </c>
      <c r="B822" t="s">
        <v>165</v>
      </c>
      <c r="C822">
        <v>1998</v>
      </c>
      <c r="D822" t="s">
        <v>638</v>
      </c>
      <c r="E822">
        <v>760</v>
      </c>
      <c r="F822" t="s">
        <v>59</v>
      </c>
      <c r="G822">
        <v>64</v>
      </c>
      <c r="H822" t="s">
        <v>429</v>
      </c>
      <c r="I822">
        <v>2</v>
      </c>
      <c r="J822" t="s">
        <v>373</v>
      </c>
      <c r="K822">
        <v>1</v>
      </c>
    </row>
    <row r="823" spans="1:11" hidden="1" x14ac:dyDescent="0.25">
      <c r="A823" t="s">
        <v>165</v>
      </c>
      <c r="B823" t="s">
        <v>165</v>
      </c>
      <c r="C823">
        <v>1999</v>
      </c>
      <c r="D823" t="s">
        <v>638</v>
      </c>
      <c r="E823">
        <v>760</v>
      </c>
      <c r="F823" t="s">
        <v>59</v>
      </c>
      <c r="G823">
        <v>64</v>
      </c>
      <c r="H823" t="s">
        <v>429</v>
      </c>
      <c r="I823">
        <v>2</v>
      </c>
      <c r="J823" t="s">
        <v>373</v>
      </c>
      <c r="K823">
        <v>2</v>
      </c>
    </row>
    <row r="824" spans="1:11" hidden="1" x14ac:dyDescent="0.25">
      <c r="A824" t="s">
        <v>165</v>
      </c>
      <c r="B824" t="s">
        <v>165</v>
      </c>
      <c r="C824">
        <v>2000</v>
      </c>
      <c r="D824" t="s">
        <v>638</v>
      </c>
      <c r="E824">
        <v>760</v>
      </c>
      <c r="F824" t="s">
        <v>59</v>
      </c>
      <c r="G824">
        <v>64</v>
      </c>
      <c r="H824" t="s">
        <v>429</v>
      </c>
      <c r="I824">
        <v>2</v>
      </c>
      <c r="J824" t="s">
        <v>373</v>
      </c>
      <c r="K824">
        <v>1</v>
      </c>
    </row>
    <row r="825" spans="1:11" hidden="1" x14ac:dyDescent="0.25">
      <c r="A825" t="s">
        <v>165</v>
      </c>
      <c r="B825" t="s">
        <v>165</v>
      </c>
      <c r="C825">
        <v>2001</v>
      </c>
      <c r="D825" t="s">
        <v>638</v>
      </c>
      <c r="E825">
        <v>760</v>
      </c>
      <c r="F825" t="s">
        <v>59</v>
      </c>
      <c r="G825">
        <v>64</v>
      </c>
      <c r="H825" t="s">
        <v>429</v>
      </c>
      <c r="I825">
        <v>2</v>
      </c>
      <c r="J825" t="s">
        <v>373</v>
      </c>
      <c r="K825">
        <v>1</v>
      </c>
    </row>
    <row r="826" spans="1:11" hidden="1" x14ac:dyDescent="0.25">
      <c r="A826" t="s">
        <v>165</v>
      </c>
      <c r="B826" t="s">
        <v>165</v>
      </c>
      <c r="C826">
        <v>2002</v>
      </c>
      <c r="D826" t="s">
        <v>638</v>
      </c>
      <c r="E826">
        <v>760</v>
      </c>
      <c r="F826" t="s">
        <v>59</v>
      </c>
      <c r="G826">
        <v>64</v>
      </c>
      <c r="H826" t="s">
        <v>429</v>
      </c>
      <c r="I826">
        <v>1</v>
      </c>
      <c r="J826" t="s">
        <v>373</v>
      </c>
      <c r="K826">
        <v>2</v>
      </c>
    </row>
    <row r="827" spans="1:11" hidden="1" x14ac:dyDescent="0.25">
      <c r="A827" t="s">
        <v>165</v>
      </c>
      <c r="B827" t="s">
        <v>165</v>
      </c>
      <c r="C827">
        <v>2003</v>
      </c>
      <c r="D827" t="s">
        <v>638</v>
      </c>
      <c r="E827">
        <v>760</v>
      </c>
      <c r="F827" t="s">
        <v>59</v>
      </c>
      <c r="G827">
        <v>64</v>
      </c>
      <c r="H827" t="s">
        <v>429</v>
      </c>
      <c r="I827">
        <v>1</v>
      </c>
      <c r="J827" t="s">
        <v>373</v>
      </c>
      <c r="K827">
        <v>1</v>
      </c>
    </row>
    <row r="828" spans="1:11" hidden="1" x14ac:dyDescent="0.25">
      <c r="A828" t="s">
        <v>165</v>
      </c>
      <c r="B828" t="s">
        <v>165</v>
      </c>
      <c r="C828">
        <v>2004</v>
      </c>
      <c r="D828" t="s">
        <v>638</v>
      </c>
      <c r="E828">
        <v>760</v>
      </c>
      <c r="F828" t="s">
        <v>59</v>
      </c>
      <c r="G828">
        <v>64</v>
      </c>
      <c r="H828" t="s">
        <v>429</v>
      </c>
      <c r="I828">
        <v>2</v>
      </c>
      <c r="J828" t="s">
        <v>373</v>
      </c>
      <c r="K828">
        <v>2</v>
      </c>
    </row>
    <row r="829" spans="1:11" hidden="1" x14ac:dyDescent="0.25">
      <c r="A829" t="s">
        <v>165</v>
      </c>
      <c r="B829" t="s">
        <v>165</v>
      </c>
      <c r="C829">
        <v>2005</v>
      </c>
      <c r="D829" t="s">
        <v>638</v>
      </c>
      <c r="E829">
        <v>760</v>
      </c>
      <c r="F829" t="s">
        <v>59</v>
      </c>
      <c r="G829">
        <v>64</v>
      </c>
      <c r="H829" t="s">
        <v>429</v>
      </c>
      <c r="I829" t="s">
        <v>373</v>
      </c>
      <c r="J829" t="s">
        <v>373</v>
      </c>
      <c r="K829">
        <v>1</v>
      </c>
    </row>
    <row r="830" spans="1:11" hidden="1" x14ac:dyDescent="0.25">
      <c r="A830" t="s">
        <v>165</v>
      </c>
      <c r="B830" t="s">
        <v>165</v>
      </c>
      <c r="C830">
        <v>2006</v>
      </c>
      <c r="D830" t="s">
        <v>638</v>
      </c>
      <c r="E830">
        <v>760</v>
      </c>
      <c r="F830" t="s">
        <v>59</v>
      </c>
      <c r="G830">
        <v>64</v>
      </c>
      <c r="H830" t="s">
        <v>429</v>
      </c>
      <c r="I830" t="s">
        <v>373</v>
      </c>
      <c r="J830" t="s">
        <v>373</v>
      </c>
      <c r="K830">
        <v>1</v>
      </c>
    </row>
    <row r="831" spans="1:11" hidden="1" x14ac:dyDescent="0.25">
      <c r="A831" t="s">
        <v>165</v>
      </c>
      <c r="B831" t="s">
        <v>165</v>
      </c>
      <c r="C831">
        <v>2007</v>
      </c>
      <c r="D831" t="s">
        <v>638</v>
      </c>
      <c r="E831">
        <v>760</v>
      </c>
      <c r="F831" t="s">
        <v>59</v>
      </c>
      <c r="G831">
        <v>64</v>
      </c>
      <c r="H831" t="s">
        <v>429</v>
      </c>
      <c r="I831" t="s">
        <v>373</v>
      </c>
      <c r="J831" t="s">
        <v>373</v>
      </c>
      <c r="K831">
        <v>1</v>
      </c>
    </row>
    <row r="832" spans="1:11" hidden="1" x14ac:dyDescent="0.25">
      <c r="A832" t="s">
        <v>165</v>
      </c>
      <c r="B832" t="s">
        <v>165</v>
      </c>
      <c r="C832">
        <v>2008</v>
      </c>
      <c r="D832" t="s">
        <v>638</v>
      </c>
      <c r="E832">
        <v>760</v>
      </c>
      <c r="F832" t="s">
        <v>59</v>
      </c>
      <c r="G832">
        <v>64</v>
      </c>
      <c r="H832" t="s">
        <v>429</v>
      </c>
      <c r="I832" t="s">
        <v>373</v>
      </c>
      <c r="J832" t="s">
        <v>373</v>
      </c>
      <c r="K832">
        <v>2</v>
      </c>
    </row>
    <row r="833" spans="1:12" hidden="1" x14ac:dyDescent="0.25">
      <c r="A833" t="s">
        <v>165</v>
      </c>
      <c r="B833" t="s">
        <v>165</v>
      </c>
      <c r="C833">
        <v>2009</v>
      </c>
      <c r="D833" t="s">
        <v>638</v>
      </c>
      <c r="E833">
        <v>760</v>
      </c>
      <c r="F833" t="s">
        <v>59</v>
      </c>
      <c r="G833">
        <v>64</v>
      </c>
      <c r="H833" t="s">
        <v>429</v>
      </c>
      <c r="I833" t="s">
        <v>373</v>
      </c>
      <c r="J833" t="s">
        <v>373</v>
      </c>
      <c r="K833">
        <v>3</v>
      </c>
    </row>
    <row r="834" spans="1:12" hidden="1" x14ac:dyDescent="0.25">
      <c r="A834" t="s">
        <v>165</v>
      </c>
      <c r="B834" t="s">
        <v>165</v>
      </c>
      <c r="C834">
        <v>2010</v>
      </c>
      <c r="D834" t="s">
        <v>638</v>
      </c>
      <c r="E834">
        <v>760</v>
      </c>
      <c r="F834" t="s">
        <v>59</v>
      </c>
      <c r="G834">
        <v>64</v>
      </c>
      <c r="H834" t="s">
        <v>429</v>
      </c>
      <c r="I834" t="s">
        <v>373</v>
      </c>
      <c r="J834" t="s">
        <v>373</v>
      </c>
      <c r="K834">
        <v>2</v>
      </c>
    </row>
    <row r="835" spans="1:12" hidden="1" x14ac:dyDescent="0.25">
      <c r="A835" t="s">
        <v>165</v>
      </c>
      <c r="B835" t="s">
        <v>165</v>
      </c>
      <c r="C835">
        <v>2011</v>
      </c>
      <c r="D835" t="s">
        <v>638</v>
      </c>
      <c r="E835">
        <v>760</v>
      </c>
      <c r="F835" t="s">
        <v>59</v>
      </c>
      <c r="G835">
        <v>64</v>
      </c>
      <c r="H835" t="s">
        <v>429</v>
      </c>
      <c r="I835" t="s">
        <v>373</v>
      </c>
      <c r="J835" t="s">
        <v>373</v>
      </c>
      <c r="K835">
        <v>2</v>
      </c>
    </row>
    <row r="836" spans="1:12" hidden="1" x14ac:dyDescent="0.25">
      <c r="A836" t="s">
        <v>165</v>
      </c>
      <c r="B836" t="s">
        <v>165</v>
      </c>
      <c r="C836">
        <v>2012</v>
      </c>
      <c r="D836" t="s">
        <v>638</v>
      </c>
      <c r="E836">
        <v>760</v>
      </c>
      <c r="F836" t="s">
        <v>59</v>
      </c>
      <c r="G836">
        <v>64</v>
      </c>
      <c r="H836" t="s">
        <v>429</v>
      </c>
      <c r="I836" t="s">
        <v>373</v>
      </c>
      <c r="J836" t="s">
        <v>373</v>
      </c>
      <c r="K836">
        <v>2</v>
      </c>
    </row>
    <row r="837" spans="1:12" hidden="1" x14ac:dyDescent="0.25">
      <c r="A837" t="s">
        <v>165</v>
      </c>
      <c r="B837" t="s">
        <v>165</v>
      </c>
      <c r="C837">
        <v>2013</v>
      </c>
      <c r="D837" t="s">
        <v>638</v>
      </c>
      <c r="E837">
        <v>760</v>
      </c>
      <c r="F837" t="s">
        <v>59</v>
      </c>
      <c r="G837">
        <v>64</v>
      </c>
      <c r="H837" t="s">
        <v>429</v>
      </c>
      <c r="I837" t="s">
        <v>373</v>
      </c>
      <c r="J837" t="s">
        <v>373</v>
      </c>
      <c r="K837">
        <v>2</v>
      </c>
    </row>
    <row r="838" spans="1:12" hidden="1" x14ac:dyDescent="0.25">
      <c r="A838" t="s">
        <v>165</v>
      </c>
      <c r="B838" t="s">
        <v>165</v>
      </c>
      <c r="C838">
        <v>2014</v>
      </c>
      <c r="D838" t="s">
        <v>638</v>
      </c>
      <c r="E838">
        <v>760</v>
      </c>
      <c r="F838" t="s">
        <v>59</v>
      </c>
      <c r="G838">
        <v>64</v>
      </c>
      <c r="H838" t="s">
        <v>429</v>
      </c>
      <c r="I838" t="s">
        <v>373</v>
      </c>
      <c r="J838" t="s">
        <v>373</v>
      </c>
      <c r="K838">
        <v>1</v>
      </c>
    </row>
    <row r="839" spans="1:12" hidden="1" x14ac:dyDescent="0.25">
      <c r="A839" t="s">
        <v>165</v>
      </c>
      <c r="B839" t="s">
        <v>165</v>
      </c>
      <c r="C839">
        <v>2015</v>
      </c>
      <c r="D839" t="s">
        <v>638</v>
      </c>
      <c r="E839">
        <v>760</v>
      </c>
      <c r="F839" t="s">
        <v>59</v>
      </c>
      <c r="G839">
        <v>64</v>
      </c>
      <c r="H839" t="s">
        <v>429</v>
      </c>
      <c r="I839" t="s">
        <v>373</v>
      </c>
      <c r="J839" t="s">
        <v>373</v>
      </c>
      <c r="K839">
        <v>2</v>
      </c>
    </row>
    <row r="840" spans="1:12" hidden="1" x14ac:dyDescent="0.25">
      <c r="A840" t="s">
        <v>165</v>
      </c>
      <c r="B840" t="s">
        <v>165</v>
      </c>
      <c r="C840">
        <v>2016</v>
      </c>
      <c r="D840" t="s">
        <v>638</v>
      </c>
      <c r="E840">
        <v>760</v>
      </c>
      <c r="F840" t="s">
        <v>59</v>
      </c>
      <c r="G840">
        <v>64</v>
      </c>
      <c r="H840" t="s">
        <v>429</v>
      </c>
      <c r="I840" t="s">
        <v>373</v>
      </c>
      <c r="J840" t="s">
        <v>373</v>
      </c>
      <c r="K840">
        <v>1</v>
      </c>
    </row>
    <row r="841" spans="1:12" x14ac:dyDescent="0.25">
      <c r="A841" t="s">
        <v>165</v>
      </c>
      <c r="B841" t="s">
        <v>165</v>
      </c>
      <c r="C841">
        <v>2017</v>
      </c>
      <c r="D841" t="s">
        <v>638</v>
      </c>
      <c r="E841">
        <v>760</v>
      </c>
      <c r="F841" t="s">
        <v>59</v>
      </c>
      <c r="G841">
        <v>64</v>
      </c>
      <c r="H841" t="s">
        <v>429</v>
      </c>
      <c r="I841" s="109" t="s">
        <v>373</v>
      </c>
      <c r="J841" s="109" t="s">
        <v>373</v>
      </c>
      <c r="K841" s="109">
        <v>1</v>
      </c>
      <c r="L841" s="108">
        <f>AVERAGE(I841:K841)</f>
        <v>1</v>
      </c>
    </row>
    <row r="842" spans="1:12" hidden="1" x14ac:dyDescent="0.25">
      <c r="A842" t="s">
        <v>637</v>
      </c>
      <c r="B842" t="s">
        <v>166</v>
      </c>
      <c r="C842">
        <v>1976</v>
      </c>
      <c r="D842" t="s">
        <v>139</v>
      </c>
      <c r="E842">
        <v>145</v>
      </c>
      <c r="F842" t="s">
        <v>139</v>
      </c>
      <c r="G842">
        <v>68</v>
      </c>
      <c r="H842" t="s">
        <v>393</v>
      </c>
      <c r="I842">
        <v>4</v>
      </c>
      <c r="J842" t="s">
        <v>373</v>
      </c>
      <c r="K842">
        <v>2</v>
      </c>
    </row>
    <row r="843" spans="1:12" hidden="1" x14ac:dyDescent="0.25">
      <c r="A843" t="s">
        <v>637</v>
      </c>
      <c r="B843" t="s">
        <v>166</v>
      </c>
      <c r="C843">
        <v>1977</v>
      </c>
      <c r="D843" t="s">
        <v>139</v>
      </c>
      <c r="E843">
        <v>145</v>
      </c>
      <c r="F843" t="s">
        <v>139</v>
      </c>
      <c r="G843">
        <v>68</v>
      </c>
      <c r="H843" t="s">
        <v>393</v>
      </c>
      <c r="I843">
        <v>4</v>
      </c>
      <c r="J843" t="s">
        <v>373</v>
      </c>
      <c r="K843">
        <v>3</v>
      </c>
    </row>
    <row r="844" spans="1:12" hidden="1" x14ac:dyDescent="0.25">
      <c r="A844" t="s">
        <v>637</v>
      </c>
      <c r="B844" t="s">
        <v>166</v>
      </c>
      <c r="C844">
        <v>1978</v>
      </c>
      <c r="D844" t="s">
        <v>139</v>
      </c>
      <c r="E844">
        <v>145</v>
      </c>
      <c r="F844" t="s">
        <v>139</v>
      </c>
      <c r="G844">
        <v>68</v>
      </c>
      <c r="H844" t="s">
        <v>393</v>
      </c>
      <c r="I844">
        <v>1</v>
      </c>
      <c r="J844" t="s">
        <v>373</v>
      </c>
      <c r="K844">
        <v>2</v>
      </c>
    </row>
    <row r="845" spans="1:12" hidden="1" x14ac:dyDescent="0.25">
      <c r="A845" t="s">
        <v>637</v>
      </c>
      <c r="B845" t="s">
        <v>166</v>
      </c>
      <c r="C845">
        <v>1979</v>
      </c>
      <c r="D845" t="s">
        <v>139</v>
      </c>
      <c r="E845">
        <v>145</v>
      </c>
      <c r="F845" t="s">
        <v>139</v>
      </c>
      <c r="G845">
        <v>68</v>
      </c>
      <c r="H845" t="s">
        <v>393</v>
      </c>
      <c r="I845">
        <v>3</v>
      </c>
      <c r="J845" t="s">
        <v>373</v>
      </c>
      <c r="K845">
        <v>3</v>
      </c>
    </row>
    <row r="846" spans="1:12" hidden="1" x14ac:dyDescent="0.25">
      <c r="A846" t="s">
        <v>637</v>
      </c>
      <c r="B846" t="s">
        <v>166</v>
      </c>
      <c r="C846">
        <v>1980</v>
      </c>
      <c r="D846" t="s">
        <v>139</v>
      </c>
      <c r="E846">
        <v>145</v>
      </c>
      <c r="F846" t="s">
        <v>139</v>
      </c>
      <c r="G846">
        <v>68</v>
      </c>
      <c r="H846" t="s">
        <v>393</v>
      </c>
      <c r="I846">
        <v>3</v>
      </c>
      <c r="J846" t="s">
        <v>373</v>
      </c>
      <c r="K846">
        <v>4</v>
      </c>
    </row>
    <row r="847" spans="1:12" hidden="1" x14ac:dyDescent="0.25">
      <c r="A847" t="s">
        <v>637</v>
      </c>
      <c r="B847" t="s">
        <v>166</v>
      </c>
      <c r="C847">
        <v>1981</v>
      </c>
      <c r="D847" t="s">
        <v>139</v>
      </c>
      <c r="E847">
        <v>145</v>
      </c>
      <c r="F847" t="s">
        <v>139</v>
      </c>
      <c r="G847">
        <v>68</v>
      </c>
      <c r="H847" t="s">
        <v>393</v>
      </c>
      <c r="I847">
        <v>5</v>
      </c>
      <c r="J847" t="s">
        <v>373</v>
      </c>
      <c r="K847">
        <v>4</v>
      </c>
    </row>
    <row r="848" spans="1:12" hidden="1" x14ac:dyDescent="0.25">
      <c r="A848" t="s">
        <v>637</v>
      </c>
      <c r="B848" t="s">
        <v>166</v>
      </c>
      <c r="C848">
        <v>1982</v>
      </c>
      <c r="D848" t="s">
        <v>139</v>
      </c>
      <c r="E848">
        <v>145</v>
      </c>
      <c r="F848" t="s">
        <v>139</v>
      </c>
      <c r="G848">
        <v>68</v>
      </c>
      <c r="H848" t="s">
        <v>393</v>
      </c>
      <c r="I848">
        <v>4</v>
      </c>
      <c r="J848" t="s">
        <v>373</v>
      </c>
      <c r="K848">
        <v>3</v>
      </c>
    </row>
    <row r="849" spans="1:11" hidden="1" x14ac:dyDescent="0.25">
      <c r="A849" t="s">
        <v>637</v>
      </c>
      <c r="B849" t="s">
        <v>166</v>
      </c>
      <c r="C849">
        <v>1983</v>
      </c>
      <c r="D849" t="s">
        <v>139</v>
      </c>
      <c r="E849">
        <v>145</v>
      </c>
      <c r="F849" t="s">
        <v>139</v>
      </c>
      <c r="G849">
        <v>68</v>
      </c>
      <c r="H849" t="s">
        <v>393</v>
      </c>
      <c r="I849">
        <v>4</v>
      </c>
      <c r="J849" t="s">
        <v>373</v>
      </c>
      <c r="K849">
        <v>2</v>
      </c>
    </row>
    <row r="850" spans="1:11" hidden="1" x14ac:dyDescent="0.25">
      <c r="A850" t="s">
        <v>637</v>
      </c>
      <c r="B850" t="s">
        <v>166</v>
      </c>
      <c r="C850">
        <v>1984</v>
      </c>
      <c r="D850" t="s">
        <v>139</v>
      </c>
      <c r="E850">
        <v>145</v>
      </c>
      <c r="F850" t="s">
        <v>139</v>
      </c>
      <c r="G850">
        <v>68</v>
      </c>
      <c r="H850" t="s">
        <v>393</v>
      </c>
      <c r="I850">
        <v>3</v>
      </c>
      <c r="J850" t="s">
        <v>373</v>
      </c>
      <c r="K850">
        <v>3</v>
      </c>
    </row>
    <row r="851" spans="1:11" hidden="1" x14ac:dyDescent="0.25">
      <c r="A851" t="s">
        <v>637</v>
      </c>
      <c r="B851" t="s">
        <v>166</v>
      </c>
      <c r="C851">
        <v>1985</v>
      </c>
      <c r="D851" t="s">
        <v>139</v>
      </c>
      <c r="E851">
        <v>145</v>
      </c>
      <c r="F851" t="s">
        <v>139</v>
      </c>
      <c r="G851">
        <v>68</v>
      </c>
      <c r="H851" t="s">
        <v>393</v>
      </c>
      <c r="I851">
        <v>3</v>
      </c>
      <c r="J851" t="s">
        <v>373</v>
      </c>
      <c r="K851">
        <v>2</v>
      </c>
    </row>
    <row r="852" spans="1:11" hidden="1" x14ac:dyDescent="0.25">
      <c r="A852" t="s">
        <v>637</v>
      </c>
      <c r="B852" t="s">
        <v>166</v>
      </c>
      <c r="C852">
        <v>1986</v>
      </c>
      <c r="D852" t="s">
        <v>139</v>
      </c>
      <c r="E852">
        <v>145</v>
      </c>
      <c r="F852" t="s">
        <v>139</v>
      </c>
      <c r="G852">
        <v>68</v>
      </c>
      <c r="H852" t="s">
        <v>393</v>
      </c>
      <c r="I852">
        <v>2</v>
      </c>
      <c r="J852" t="s">
        <v>373</v>
      </c>
      <c r="K852">
        <v>2</v>
      </c>
    </row>
    <row r="853" spans="1:11" hidden="1" x14ac:dyDescent="0.25">
      <c r="A853" t="s">
        <v>637</v>
      </c>
      <c r="B853" t="s">
        <v>166</v>
      </c>
      <c r="C853">
        <v>1987</v>
      </c>
      <c r="D853" t="s">
        <v>139</v>
      </c>
      <c r="E853">
        <v>145</v>
      </c>
      <c r="F853" t="s">
        <v>139</v>
      </c>
      <c r="G853">
        <v>68</v>
      </c>
      <c r="H853" t="s">
        <v>393</v>
      </c>
      <c r="I853">
        <v>2</v>
      </c>
      <c r="J853" t="s">
        <v>373</v>
      </c>
      <c r="K853">
        <v>2</v>
      </c>
    </row>
    <row r="854" spans="1:11" hidden="1" x14ac:dyDescent="0.25">
      <c r="A854" t="s">
        <v>637</v>
      </c>
      <c r="B854" t="s">
        <v>166</v>
      </c>
      <c r="C854">
        <v>1988</v>
      </c>
      <c r="D854" t="s">
        <v>139</v>
      </c>
      <c r="E854">
        <v>145</v>
      </c>
      <c r="F854" t="s">
        <v>139</v>
      </c>
      <c r="G854">
        <v>68</v>
      </c>
      <c r="H854" t="s">
        <v>393</v>
      </c>
      <c r="I854">
        <v>3</v>
      </c>
      <c r="J854" t="s">
        <v>373</v>
      </c>
      <c r="K854">
        <v>2</v>
      </c>
    </row>
    <row r="855" spans="1:11" hidden="1" x14ac:dyDescent="0.25">
      <c r="A855" t="s">
        <v>637</v>
      </c>
      <c r="B855" t="s">
        <v>166</v>
      </c>
      <c r="C855">
        <v>1989</v>
      </c>
      <c r="D855" t="s">
        <v>139</v>
      </c>
      <c r="E855">
        <v>145</v>
      </c>
      <c r="F855" t="s">
        <v>139</v>
      </c>
      <c r="G855">
        <v>68</v>
      </c>
      <c r="H855" t="s">
        <v>393</v>
      </c>
      <c r="I855">
        <v>3</v>
      </c>
      <c r="J855" t="s">
        <v>373</v>
      </c>
      <c r="K855">
        <v>2</v>
      </c>
    </row>
    <row r="856" spans="1:11" hidden="1" x14ac:dyDescent="0.25">
      <c r="A856" t="s">
        <v>637</v>
      </c>
      <c r="B856" t="s">
        <v>166</v>
      </c>
      <c r="C856">
        <v>1990</v>
      </c>
      <c r="D856" t="s">
        <v>139</v>
      </c>
      <c r="E856">
        <v>145</v>
      </c>
      <c r="F856" t="s">
        <v>139</v>
      </c>
      <c r="G856">
        <v>68</v>
      </c>
      <c r="H856" t="s">
        <v>393</v>
      </c>
      <c r="I856">
        <v>2</v>
      </c>
      <c r="J856" t="s">
        <v>373</v>
      </c>
      <c r="K856">
        <v>3</v>
      </c>
    </row>
    <row r="857" spans="1:11" hidden="1" x14ac:dyDescent="0.25">
      <c r="A857" t="s">
        <v>637</v>
      </c>
      <c r="B857" t="s">
        <v>166</v>
      </c>
      <c r="C857">
        <v>1991</v>
      </c>
      <c r="D857" t="s">
        <v>139</v>
      </c>
      <c r="E857">
        <v>145</v>
      </c>
      <c r="F857" t="s">
        <v>139</v>
      </c>
      <c r="G857">
        <v>68</v>
      </c>
      <c r="H857" t="s">
        <v>393</v>
      </c>
      <c r="I857">
        <v>3</v>
      </c>
      <c r="J857" t="s">
        <v>373</v>
      </c>
      <c r="K857">
        <v>2</v>
      </c>
    </row>
    <row r="858" spans="1:11" hidden="1" x14ac:dyDescent="0.25">
      <c r="A858" t="s">
        <v>637</v>
      </c>
      <c r="B858" t="s">
        <v>166</v>
      </c>
      <c r="C858">
        <v>1992</v>
      </c>
      <c r="D858" t="s">
        <v>139</v>
      </c>
      <c r="E858">
        <v>145</v>
      </c>
      <c r="F858" t="s">
        <v>139</v>
      </c>
      <c r="G858">
        <v>68</v>
      </c>
      <c r="H858" t="s">
        <v>393</v>
      </c>
      <c r="I858">
        <v>3</v>
      </c>
      <c r="J858" t="s">
        <v>373</v>
      </c>
      <c r="K858">
        <v>2</v>
      </c>
    </row>
    <row r="859" spans="1:11" hidden="1" x14ac:dyDescent="0.25">
      <c r="A859" t="s">
        <v>637</v>
      </c>
      <c r="B859" t="s">
        <v>166</v>
      </c>
      <c r="C859">
        <v>1993</v>
      </c>
      <c r="D859" t="s">
        <v>139</v>
      </c>
      <c r="E859">
        <v>145</v>
      </c>
      <c r="F859" t="s">
        <v>139</v>
      </c>
      <c r="G859">
        <v>68</v>
      </c>
      <c r="H859" t="s">
        <v>393</v>
      </c>
      <c r="I859">
        <v>2</v>
      </c>
      <c r="J859" t="s">
        <v>373</v>
      </c>
      <c r="K859">
        <v>3</v>
      </c>
    </row>
    <row r="860" spans="1:11" hidden="1" x14ac:dyDescent="0.25">
      <c r="A860" t="s">
        <v>637</v>
      </c>
      <c r="B860" t="s">
        <v>166</v>
      </c>
      <c r="C860">
        <v>1994</v>
      </c>
      <c r="D860" t="s">
        <v>139</v>
      </c>
      <c r="E860">
        <v>145</v>
      </c>
      <c r="F860" t="s">
        <v>139</v>
      </c>
      <c r="G860">
        <v>68</v>
      </c>
      <c r="H860" t="s">
        <v>393</v>
      </c>
      <c r="I860">
        <v>2</v>
      </c>
      <c r="J860" t="s">
        <v>373</v>
      </c>
      <c r="K860">
        <v>2</v>
      </c>
    </row>
    <row r="861" spans="1:11" hidden="1" x14ac:dyDescent="0.25">
      <c r="A861" t="s">
        <v>637</v>
      </c>
      <c r="B861" t="s">
        <v>166</v>
      </c>
      <c r="C861">
        <v>1995</v>
      </c>
      <c r="D861" t="s">
        <v>139</v>
      </c>
      <c r="E861">
        <v>145</v>
      </c>
      <c r="F861" t="s">
        <v>139</v>
      </c>
      <c r="G861">
        <v>68</v>
      </c>
      <c r="H861" t="s">
        <v>393</v>
      </c>
      <c r="I861">
        <v>2</v>
      </c>
      <c r="J861" t="s">
        <v>373</v>
      </c>
      <c r="K861">
        <v>2</v>
      </c>
    </row>
    <row r="862" spans="1:11" hidden="1" x14ac:dyDescent="0.25">
      <c r="A862" t="s">
        <v>637</v>
      </c>
      <c r="B862" t="s">
        <v>166</v>
      </c>
      <c r="C862">
        <v>1996</v>
      </c>
      <c r="D862" t="s">
        <v>139</v>
      </c>
      <c r="E862">
        <v>145</v>
      </c>
      <c r="F862" t="s">
        <v>139</v>
      </c>
      <c r="G862">
        <v>68</v>
      </c>
      <c r="H862" t="s">
        <v>393</v>
      </c>
      <c r="I862">
        <v>2</v>
      </c>
      <c r="J862" t="s">
        <v>373</v>
      </c>
      <c r="K862">
        <v>2</v>
      </c>
    </row>
    <row r="863" spans="1:11" hidden="1" x14ac:dyDescent="0.25">
      <c r="A863" t="s">
        <v>637</v>
      </c>
      <c r="B863" t="s">
        <v>166</v>
      </c>
      <c r="C863">
        <v>1997</v>
      </c>
      <c r="D863" t="s">
        <v>139</v>
      </c>
      <c r="E863">
        <v>145</v>
      </c>
      <c r="F863" t="s">
        <v>139</v>
      </c>
      <c r="G863">
        <v>68</v>
      </c>
      <c r="H863" t="s">
        <v>393</v>
      </c>
      <c r="I863">
        <v>2</v>
      </c>
      <c r="J863" t="s">
        <v>373</v>
      </c>
      <c r="K863">
        <v>2</v>
      </c>
    </row>
    <row r="864" spans="1:11" hidden="1" x14ac:dyDescent="0.25">
      <c r="A864" t="s">
        <v>637</v>
      </c>
      <c r="B864" t="s">
        <v>166</v>
      </c>
      <c r="C864">
        <v>1998</v>
      </c>
      <c r="D864" t="s">
        <v>139</v>
      </c>
      <c r="E864">
        <v>145</v>
      </c>
      <c r="F864" t="s">
        <v>139</v>
      </c>
      <c r="G864">
        <v>68</v>
      </c>
      <c r="H864" t="s">
        <v>393</v>
      </c>
      <c r="I864">
        <v>2</v>
      </c>
      <c r="J864" t="s">
        <v>373</v>
      </c>
      <c r="K864">
        <v>2</v>
      </c>
    </row>
    <row r="865" spans="1:11" hidden="1" x14ac:dyDescent="0.25">
      <c r="A865" t="s">
        <v>637</v>
      </c>
      <c r="B865" t="s">
        <v>166</v>
      </c>
      <c r="C865">
        <v>1999</v>
      </c>
      <c r="D865" t="s">
        <v>139</v>
      </c>
      <c r="E865">
        <v>145</v>
      </c>
      <c r="F865" t="s">
        <v>139</v>
      </c>
      <c r="G865">
        <v>68</v>
      </c>
      <c r="H865" t="s">
        <v>393</v>
      </c>
      <c r="I865">
        <v>3</v>
      </c>
      <c r="J865" t="s">
        <v>373</v>
      </c>
      <c r="K865">
        <v>2</v>
      </c>
    </row>
    <row r="866" spans="1:11" hidden="1" x14ac:dyDescent="0.25">
      <c r="A866" t="s">
        <v>637</v>
      </c>
      <c r="B866" t="s">
        <v>166</v>
      </c>
      <c r="C866">
        <v>2000</v>
      </c>
      <c r="D866" t="s">
        <v>139</v>
      </c>
      <c r="E866">
        <v>145</v>
      </c>
      <c r="F866" t="s">
        <v>139</v>
      </c>
      <c r="G866">
        <v>68</v>
      </c>
      <c r="H866" t="s">
        <v>393</v>
      </c>
      <c r="I866">
        <v>3</v>
      </c>
      <c r="J866" t="s">
        <v>373</v>
      </c>
      <c r="K866">
        <v>2</v>
      </c>
    </row>
    <row r="867" spans="1:11" hidden="1" x14ac:dyDescent="0.25">
      <c r="A867" t="s">
        <v>637</v>
      </c>
      <c r="B867" t="s">
        <v>166</v>
      </c>
      <c r="C867">
        <v>2001</v>
      </c>
      <c r="D867" t="s">
        <v>139</v>
      </c>
      <c r="E867">
        <v>145</v>
      </c>
      <c r="F867" t="s">
        <v>139</v>
      </c>
      <c r="G867">
        <v>68</v>
      </c>
      <c r="H867" t="s">
        <v>393</v>
      </c>
      <c r="I867">
        <v>2</v>
      </c>
      <c r="J867" t="s">
        <v>373</v>
      </c>
      <c r="K867">
        <v>2</v>
      </c>
    </row>
    <row r="868" spans="1:11" hidden="1" x14ac:dyDescent="0.25">
      <c r="A868" t="s">
        <v>637</v>
      </c>
      <c r="B868" t="s">
        <v>166</v>
      </c>
      <c r="C868">
        <v>2002</v>
      </c>
      <c r="D868" t="s">
        <v>139</v>
      </c>
      <c r="E868">
        <v>145</v>
      </c>
      <c r="F868" t="s">
        <v>139</v>
      </c>
      <c r="G868">
        <v>68</v>
      </c>
      <c r="H868" t="s">
        <v>393</v>
      </c>
      <c r="I868">
        <v>2</v>
      </c>
      <c r="J868" t="s">
        <v>373</v>
      </c>
      <c r="K868">
        <v>3</v>
      </c>
    </row>
    <row r="869" spans="1:11" hidden="1" x14ac:dyDescent="0.25">
      <c r="A869" t="s">
        <v>637</v>
      </c>
      <c r="B869" t="s">
        <v>166</v>
      </c>
      <c r="C869">
        <v>2003</v>
      </c>
      <c r="D869" t="s">
        <v>139</v>
      </c>
      <c r="E869">
        <v>145</v>
      </c>
      <c r="F869" t="s">
        <v>139</v>
      </c>
      <c r="G869">
        <v>68</v>
      </c>
      <c r="H869" t="s">
        <v>393</v>
      </c>
      <c r="I869">
        <v>3</v>
      </c>
      <c r="J869" t="s">
        <v>373</v>
      </c>
      <c r="K869">
        <v>3</v>
      </c>
    </row>
    <row r="870" spans="1:11" hidden="1" x14ac:dyDescent="0.25">
      <c r="A870" t="s">
        <v>637</v>
      </c>
      <c r="B870" t="s">
        <v>166</v>
      </c>
      <c r="C870">
        <v>2004</v>
      </c>
      <c r="D870" t="s">
        <v>139</v>
      </c>
      <c r="E870">
        <v>145</v>
      </c>
      <c r="F870" t="s">
        <v>139</v>
      </c>
      <c r="G870">
        <v>68</v>
      </c>
      <c r="H870" t="s">
        <v>393</v>
      </c>
      <c r="I870">
        <v>2</v>
      </c>
      <c r="J870" t="s">
        <v>373</v>
      </c>
      <c r="K870">
        <v>3</v>
      </c>
    </row>
    <row r="871" spans="1:11" hidden="1" x14ac:dyDescent="0.25">
      <c r="A871" t="s">
        <v>637</v>
      </c>
      <c r="B871" t="s">
        <v>166</v>
      </c>
      <c r="C871">
        <v>2005</v>
      </c>
      <c r="D871" t="s">
        <v>139</v>
      </c>
      <c r="E871">
        <v>145</v>
      </c>
      <c r="F871" t="s">
        <v>139</v>
      </c>
      <c r="G871">
        <v>68</v>
      </c>
      <c r="H871" t="s">
        <v>393</v>
      </c>
      <c r="I871">
        <v>2</v>
      </c>
      <c r="J871" t="s">
        <v>373</v>
      </c>
      <c r="K871">
        <v>3</v>
      </c>
    </row>
    <row r="872" spans="1:11" hidden="1" x14ac:dyDescent="0.25">
      <c r="A872" t="s">
        <v>637</v>
      </c>
      <c r="B872" t="s">
        <v>166</v>
      </c>
      <c r="C872">
        <v>2006</v>
      </c>
      <c r="D872" t="s">
        <v>139</v>
      </c>
      <c r="E872">
        <v>145</v>
      </c>
      <c r="F872" t="s">
        <v>139</v>
      </c>
      <c r="G872">
        <v>68</v>
      </c>
      <c r="H872" t="s">
        <v>393</v>
      </c>
      <c r="I872">
        <v>2</v>
      </c>
      <c r="J872" t="s">
        <v>373</v>
      </c>
      <c r="K872">
        <v>3</v>
      </c>
    </row>
    <row r="873" spans="1:11" hidden="1" x14ac:dyDescent="0.25">
      <c r="A873" t="s">
        <v>637</v>
      </c>
      <c r="B873" t="s">
        <v>166</v>
      </c>
      <c r="C873">
        <v>2007</v>
      </c>
      <c r="D873" t="s">
        <v>139</v>
      </c>
      <c r="E873">
        <v>145</v>
      </c>
      <c r="F873" t="s">
        <v>139</v>
      </c>
      <c r="G873">
        <v>68</v>
      </c>
      <c r="H873" t="s">
        <v>393</v>
      </c>
      <c r="I873">
        <v>3</v>
      </c>
      <c r="J873" t="s">
        <v>373</v>
      </c>
      <c r="K873">
        <v>2</v>
      </c>
    </row>
    <row r="874" spans="1:11" hidden="1" x14ac:dyDescent="0.25">
      <c r="A874" t="s">
        <v>637</v>
      </c>
      <c r="B874" t="s">
        <v>166</v>
      </c>
      <c r="C874">
        <v>2008</v>
      </c>
      <c r="D874" t="s">
        <v>139</v>
      </c>
      <c r="E874">
        <v>145</v>
      </c>
      <c r="F874" t="s">
        <v>139</v>
      </c>
      <c r="G874">
        <v>68</v>
      </c>
      <c r="H874" t="s">
        <v>393</v>
      </c>
      <c r="I874">
        <v>3</v>
      </c>
      <c r="J874" t="s">
        <v>373</v>
      </c>
      <c r="K874">
        <v>2</v>
      </c>
    </row>
    <row r="875" spans="1:11" hidden="1" x14ac:dyDescent="0.25">
      <c r="A875" t="s">
        <v>637</v>
      </c>
      <c r="B875" t="s">
        <v>166</v>
      </c>
      <c r="C875">
        <v>2009</v>
      </c>
      <c r="D875" t="s">
        <v>139</v>
      </c>
      <c r="E875">
        <v>145</v>
      </c>
      <c r="F875" t="s">
        <v>139</v>
      </c>
      <c r="G875">
        <v>68</v>
      </c>
      <c r="H875" t="s">
        <v>393</v>
      </c>
      <c r="I875">
        <v>1</v>
      </c>
      <c r="J875" t="s">
        <v>373</v>
      </c>
      <c r="K875">
        <v>2</v>
      </c>
    </row>
    <row r="876" spans="1:11" hidden="1" x14ac:dyDescent="0.25">
      <c r="A876" t="s">
        <v>637</v>
      </c>
      <c r="B876" t="s">
        <v>166</v>
      </c>
      <c r="C876">
        <v>2010</v>
      </c>
      <c r="D876" t="s">
        <v>139</v>
      </c>
      <c r="E876">
        <v>145</v>
      </c>
      <c r="F876" t="s">
        <v>139</v>
      </c>
      <c r="G876">
        <v>68</v>
      </c>
      <c r="H876" t="s">
        <v>393</v>
      </c>
      <c r="I876">
        <v>2</v>
      </c>
      <c r="J876" t="s">
        <v>373</v>
      </c>
      <c r="K876">
        <v>2</v>
      </c>
    </row>
    <row r="877" spans="1:11" hidden="1" x14ac:dyDescent="0.25">
      <c r="A877" t="s">
        <v>637</v>
      </c>
      <c r="B877" t="s">
        <v>166</v>
      </c>
      <c r="C877">
        <v>2011</v>
      </c>
      <c r="D877" t="s">
        <v>139</v>
      </c>
      <c r="E877">
        <v>145</v>
      </c>
      <c r="F877" t="s">
        <v>139</v>
      </c>
      <c r="G877">
        <v>68</v>
      </c>
      <c r="H877" t="s">
        <v>393</v>
      </c>
      <c r="I877">
        <v>2</v>
      </c>
      <c r="J877" t="s">
        <v>373</v>
      </c>
      <c r="K877">
        <v>2</v>
      </c>
    </row>
    <row r="878" spans="1:11" hidden="1" x14ac:dyDescent="0.25">
      <c r="A878" t="s">
        <v>637</v>
      </c>
      <c r="B878" t="s">
        <v>166</v>
      </c>
      <c r="C878">
        <v>2012</v>
      </c>
      <c r="D878" t="s">
        <v>139</v>
      </c>
      <c r="E878">
        <v>145</v>
      </c>
      <c r="F878" t="s">
        <v>139</v>
      </c>
      <c r="G878">
        <v>68</v>
      </c>
      <c r="H878" t="s">
        <v>393</v>
      </c>
      <c r="I878">
        <v>2</v>
      </c>
      <c r="J878" t="s">
        <v>373</v>
      </c>
      <c r="K878">
        <v>2</v>
      </c>
    </row>
    <row r="879" spans="1:11" hidden="1" x14ac:dyDescent="0.25">
      <c r="A879" t="s">
        <v>637</v>
      </c>
      <c r="B879" t="s">
        <v>166</v>
      </c>
      <c r="C879">
        <v>2013</v>
      </c>
      <c r="D879" t="s">
        <v>139</v>
      </c>
      <c r="E879">
        <v>145</v>
      </c>
      <c r="F879" t="s">
        <v>139</v>
      </c>
      <c r="G879">
        <v>68</v>
      </c>
      <c r="H879" t="s">
        <v>393</v>
      </c>
      <c r="I879" t="s">
        <v>373</v>
      </c>
      <c r="J879">
        <v>2</v>
      </c>
      <c r="K879">
        <v>2</v>
      </c>
    </row>
    <row r="880" spans="1:11" hidden="1" x14ac:dyDescent="0.25">
      <c r="A880" t="s">
        <v>637</v>
      </c>
      <c r="B880" t="s">
        <v>166</v>
      </c>
      <c r="C880">
        <v>2014</v>
      </c>
      <c r="D880" t="s">
        <v>139</v>
      </c>
      <c r="E880">
        <v>145</v>
      </c>
      <c r="F880" t="s">
        <v>139</v>
      </c>
      <c r="G880">
        <v>68</v>
      </c>
      <c r="H880" t="s">
        <v>393</v>
      </c>
      <c r="I880">
        <v>1</v>
      </c>
      <c r="J880">
        <v>2</v>
      </c>
      <c r="K880">
        <v>3</v>
      </c>
    </row>
    <row r="881" spans="1:12" hidden="1" x14ac:dyDescent="0.25">
      <c r="A881" t="s">
        <v>637</v>
      </c>
      <c r="B881" t="s">
        <v>166</v>
      </c>
      <c r="C881">
        <v>2015</v>
      </c>
      <c r="D881" t="s">
        <v>139</v>
      </c>
      <c r="E881">
        <v>145</v>
      </c>
      <c r="F881" t="s">
        <v>139</v>
      </c>
      <c r="G881">
        <v>68</v>
      </c>
      <c r="H881" t="s">
        <v>393</v>
      </c>
      <c r="I881">
        <v>1</v>
      </c>
      <c r="J881">
        <v>2</v>
      </c>
      <c r="K881">
        <v>2</v>
      </c>
    </row>
    <row r="882" spans="1:12" hidden="1" x14ac:dyDescent="0.25">
      <c r="A882" t="s">
        <v>637</v>
      </c>
      <c r="B882" t="s">
        <v>166</v>
      </c>
      <c r="C882">
        <v>2016</v>
      </c>
      <c r="D882" t="s">
        <v>139</v>
      </c>
      <c r="E882">
        <v>145</v>
      </c>
      <c r="F882" t="s">
        <v>139</v>
      </c>
      <c r="G882">
        <v>68</v>
      </c>
      <c r="H882" t="s">
        <v>393</v>
      </c>
      <c r="I882">
        <v>1</v>
      </c>
      <c r="J882">
        <v>2</v>
      </c>
      <c r="K882">
        <v>3</v>
      </c>
    </row>
    <row r="883" spans="1:12" x14ac:dyDescent="0.25">
      <c r="A883" t="s">
        <v>637</v>
      </c>
      <c r="B883" t="s">
        <v>166</v>
      </c>
      <c r="C883">
        <v>2017</v>
      </c>
      <c r="D883" t="s">
        <v>139</v>
      </c>
      <c r="E883">
        <v>145</v>
      </c>
      <c r="F883" t="s">
        <v>139</v>
      </c>
      <c r="G883">
        <v>68</v>
      </c>
      <c r="H883" t="s">
        <v>393</v>
      </c>
      <c r="I883" s="109">
        <v>1</v>
      </c>
      <c r="J883" s="109">
        <v>2</v>
      </c>
      <c r="K883" s="109">
        <v>2</v>
      </c>
      <c r="L883" s="108">
        <f>AVERAGE(I883:K883)</f>
        <v>1.6666666666666667</v>
      </c>
    </row>
    <row r="884" spans="1:12" hidden="1" x14ac:dyDescent="0.25">
      <c r="A884" t="s">
        <v>167</v>
      </c>
      <c r="B884" t="s">
        <v>167</v>
      </c>
      <c r="C884">
        <v>1976</v>
      </c>
      <c r="D884" t="s">
        <v>636</v>
      </c>
      <c r="E884">
        <v>346</v>
      </c>
      <c r="F884" t="s">
        <v>98</v>
      </c>
      <c r="G884">
        <v>70</v>
      </c>
      <c r="H884" t="s">
        <v>375</v>
      </c>
      <c r="I884" t="s">
        <v>373</v>
      </c>
      <c r="J884" t="s">
        <v>373</v>
      </c>
      <c r="K884" t="s">
        <v>373</v>
      </c>
    </row>
    <row r="885" spans="1:12" hidden="1" x14ac:dyDescent="0.25">
      <c r="A885" t="s">
        <v>167</v>
      </c>
      <c r="B885" t="s">
        <v>167</v>
      </c>
      <c r="C885">
        <v>1977</v>
      </c>
      <c r="D885" t="s">
        <v>636</v>
      </c>
      <c r="E885">
        <v>346</v>
      </c>
      <c r="F885" t="s">
        <v>98</v>
      </c>
      <c r="G885">
        <v>70</v>
      </c>
      <c r="H885" t="s">
        <v>375</v>
      </c>
      <c r="I885" t="s">
        <v>373</v>
      </c>
      <c r="J885" t="s">
        <v>373</v>
      </c>
      <c r="K885" t="s">
        <v>373</v>
      </c>
    </row>
    <row r="886" spans="1:12" hidden="1" x14ac:dyDescent="0.25">
      <c r="A886" t="s">
        <v>167</v>
      </c>
      <c r="B886" t="s">
        <v>167</v>
      </c>
      <c r="C886">
        <v>1978</v>
      </c>
      <c r="D886" t="s">
        <v>636</v>
      </c>
      <c r="E886">
        <v>346</v>
      </c>
      <c r="F886" t="s">
        <v>98</v>
      </c>
      <c r="G886">
        <v>70</v>
      </c>
      <c r="H886" t="s">
        <v>375</v>
      </c>
      <c r="I886" t="s">
        <v>373</v>
      </c>
      <c r="J886" t="s">
        <v>373</v>
      </c>
      <c r="K886" t="s">
        <v>373</v>
      </c>
    </row>
    <row r="887" spans="1:12" hidden="1" x14ac:dyDescent="0.25">
      <c r="A887" t="s">
        <v>167</v>
      </c>
      <c r="B887" t="s">
        <v>167</v>
      </c>
      <c r="C887">
        <v>1979</v>
      </c>
      <c r="D887" t="s">
        <v>636</v>
      </c>
      <c r="E887">
        <v>346</v>
      </c>
      <c r="F887" t="s">
        <v>98</v>
      </c>
      <c r="G887">
        <v>70</v>
      </c>
      <c r="H887" t="s">
        <v>375</v>
      </c>
      <c r="I887" t="s">
        <v>373</v>
      </c>
      <c r="J887" t="s">
        <v>373</v>
      </c>
      <c r="K887" t="s">
        <v>373</v>
      </c>
    </row>
    <row r="888" spans="1:12" hidden="1" x14ac:dyDescent="0.25">
      <c r="A888" t="s">
        <v>167</v>
      </c>
      <c r="B888" t="s">
        <v>167</v>
      </c>
      <c r="C888">
        <v>1980</v>
      </c>
      <c r="D888" t="s">
        <v>636</v>
      </c>
      <c r="E888">
        <v>346</v>
      </c>
      <c r="F888" t="s">
        <v>98</v>
      </c>
      <c r="G888">
        <v>70</v>
      </c>
      <c r="H888" t="s">
        <v>375</v>
      </c>
      <c r="I888" t="s">
        <v>373</v>
      </c>
      <c r="J888" t="s">
        <v>373</v>
      </c>
      <c r="K888" t="s">
        <v>373</v>
      </c>
    </row>
    <row r="889" spans="1:12" hidden="1" x14ac:dyDescent="0.25">
      <c r="A889" t="s">
        <v>167</v>
      </c>
      <c r="B889" t="s">
        <v>167</v>
      </c>
      <c r="C889">
        <v>1981</v>
      </c>
      <c r="D889" t="s">
        <v>636</v>
      </c>
      <c r="E889">
        <v>346</v>
      </c>
      <c r="F889" t="s">
        <v>98</v>
      </c>
      <c r="G889">
        <v>70</v>
      </c>
      <c r="H889" t="s">
        <v>375</v>
      </c>
      <c r="I889" t="s">
        <v>373</v>
      </c>
      <c r="J889" t="s">
        <v>373</v>
      </c>
      <c r="K889" t="s">
        <v>373</v>
      </c>
    </row>
    <row r="890" spans="1:12" hidden="1" x14ac:dyDescent="0.25">
      <c r="A890" t="s">
        <v>167</v>
      </c>
      <c r="B890" t="s">
        <v>167</v>
      </c>
      <c r="C890">
        <v>1982</v>
      </c>
      <c r="D890" t="s">
        <v>636</v>
      </c>
      <c r="E890">
        <v>346</v>
      </c>
      <c r="F890" t="s">
        <v>98</v>
      </c>
      <c r="G890">
        <v>70</v>
      </c>
      <c r="H890" t="s">
        <v>375</v>
      </c>
      <c r="I890" t="s">
        <v>373</v>
      </c>
      <c r="J890" t="s">
        <v>373</v>
      </c>
      <c r="K890" t="s">
        <v>373</v>
      </c>
    </row>
    <row r="891" spans="1:12" hidden="1" x14ac:dyDescent="0.25">
      <c r="A891" t="s">
        <v>167</v>
      </c>
      <c r="B891" t="s">
        <v>167</v>
      </c>
      <c r="C891">
        <v>1983</v>
      </c>
      <c r="D891" t="s">
        <v>636</v>
      </c>
      <c r="E891">
        <v>346</v>
      </c>
      <c r="F891" t="s">
        <v>98</v>
      </c>
      <c r="G891">
        <v>70</v>
      </c>
      <c r="H891" t="s">
        <v>375</v>
      </c>
      <c r="I891" t="s">
        <v>373</v>
      </c>
      <c r="J891" t="s">
        <v>373</v>
      </c>
      <c r="K891" t="s">
        <v>373</v>
      </c>
    </row>
    <row r="892" spans="1:12" hidden="1" x14ac:dyDescent="0.25">
      <c r="A892" t="s">
        <v>167</v>
      </c>
      <c r="B892" t="s">
        <v>167</v>
      </c>
      <c r="C892">
        <v>1984</v>
      </c>
      <c r="D892" t="s">
        <v>636</v>
      </c>
      <c r="E892">
        <v>346</v>
      </c>
      <c r="F892" t="s">
        <v>98</v>
      </c>
      <c r="G892">
        <v>70</v>
      </c>
      <c r="H892" t="s">
        <v>375</v>
      </c>
      <c r="I892" t="s">
        <v>373</v>
      </c>
      <c r="J892" t="s">
        <v>373</v>
      </c>
      <c r="K892" t="s">
        <v>373</v>
      </c>
    </row>
    <row r="893" spans="1:12" hidden="1" x14ac:dyDescent="0.25">
      <c r="A893" t="s">
        <v>167</v>
      </c>
      <c r="B893" t="s">
        <v>167</v>
      </c>
      <c r="C893">
        <v>1985</v>
      </c>
      <c r="D893" t="s">
        <v>636</v>
      </c>
      <c r="E893">
        <v>346</v>
      </c>
      <c r="F893" t="s">
        <v>98</v>
      </c>
      <c r="G893">
        <v>70</v>
      </c>
      <c r="H893" t="s">
        <v>375</v>
      </c>
      <c r="I893" t="s">
        <v>373</v>
      </c>
      <c r="J893" t="s">
        <v>373</v>
      </c>
      <c r="K893" t="s">
        <v>373</v>
      </c>
    </row>
    <row r="894" spans="1:12" hidden="1" x14ac:dyDescent="0.25">
      <c r="A894" t="s">
        <v>167</v>
      </c>
      <c r="B894" t="s">
        <v>167</v>
      </c>
      <c r="C894">
        <v>1986</v>
      </c>
      <c r="D894" t="s">
        <v>636</v>
      </c>
      <c r="E894">
        <v>346</v>
      </c>
      <c r="F894" t="s">
        <v>98</v>
      </c>
      <c r="G894">
        <v>70</v>
      </c>
      <c r="H894" t="s">
        <v>375</v>
      </c>
      <c r="I894" t="s">
        <v>373</v>
      </c>
      <c r="J894" t="s">
        <v>373</v>
      </c>
      <c r="K894" t="s">
        <v>373</v>
      </c>
    </row>
    <row r="895" spans="1:12" hidden="1" x14ac:dyDescent="0.25">
      <c r="A895" t="s">
        <v>167</v>
      </c>
      <c r="B895" t="s">
        <v>167</v>
      </c>
      <c r="C895">
        <v>1987</v>
      </c>
      <c r="D895" t="s">
        <v>636</v>
      </c>
      <c r="E895">
        <v>346</v>
      </c>
      <c r="F895" t="s">
        <v>98</v>
      </c>
      <c r="G895">
        <v>70</v>
      </c>
      <c r="H895" t="s">
        <v>375</v>
      </c>
      <c r="I895" t="s">
        <v>373</v>
      </c>
      <c r="J895" t="s">
        <v>373</v>
      </c>
      <c r="K895" t="s">
        <v>373</v>
      </c>
    </row>
    <row r="896" spans="1:12" hidden="1" x14ac:dyDescent="0.25">
      <c r="A896" t="s">
        <v>167</v>
      </c>
      <c r="B896" t="s">
        <v>167</v>
      </c>
      <c r="C896">
        <v>1988</v>
      </c>
      <c r="D896" t="s">
        <v>636</v>
      </c>
      <c r="E896">
        <v>346</v>
      </c>
      <c r="F896" t="s">
        <v>98</v>
      </c>
      <c r="G896">
        <v>70</v>
      </c>
      <c r="H896" t="s">
        <v>375</v>
      </c>
      <c r="I896" t="s">
        <v>373</v>
      </c>
      <c r="J896" t="s">
        <v>373</v>
      </c>
      <c r="K896" t="s">
        <v>373</v>
      </c>
    </row>
    <row r="897" spans="1:11" hidden="1" x14ac:dyDescent="0.25">
      <c r="A897" t="s">
        <v>167</v>
      </c>
      <c r="B897" t="s">
        <v>167</v>
      </c>
      <c r="C897">
        <v>1989</v>
      </c>
      <c r="D897" t="s">
        <v>636</v>
      </c>
      <c r="E897">
        <v>346</v>
      </c>
      <c r="F897" t="s">
        <v>98</v>
      </c>
      <c r="G897">
        <v>70</v>
      </c>
      <c r="H897" t="s">
        <v>375</v>
      </c>
      <c r="I897" t="s">
        <v>373</v>
      </c>
      <c r="J897" t="s">
        <v>373</v>
      </c>
      <c r="K897" t="s">
        <v>373</v>
      </c>
    </row>
    <row r="898" spans="1:11" hidden="1" x14ac:dyDescent="0.25">
      <c r="A898" t="s">
        <v>167</v>
      </c>
      <c r="B898" t="s">
        <v>167</v>
      </c>
      <c r="C898">
        <v>1990</v>
      </c>
      <c r="D898" t="s">
        <v>636</v>
      </c>
      <c r="E898">
        <v>346</v>
      </c>
      <c r="F898" t="s">
        <v>98</v>
      </c>
      <c r="G898">
        <v>70</v>
      </c>
      <c r="H898" t="s">
        <v>375</v>
      </c>
      <c r="I898" t="s">
        <v>373</v>
      </c>
      <c r="J898" t="s">
        <v>373</v>
      </c>
      <c r="K898" t="s">
        <v>373</v>
      </c>
    </row>
    <row r="899" spans="1:11" hidden="1" x14ac:dyDescent="0.25">
      <c r="A899" t="s">
        <v>167</v>
      </c>
      <c r="B899" t="s">
        <v>167</v>
      </c>
      <c r="C899">
        <v>1991</v>
      </c>
      <c r="D899" t="s">
        <v>636</v>
      </c>
      <c r="E899">
        <v>346</v>
      </c>
      <c r="F899" t="s">
        <v>98</v>
      </c>
      <c r="G899">
        <v>70</v>
      </c>
      <c r="H899" t="s">
        <v>375</v>
      </c>
      <c r="I899" t="s">
        <v>373</v>
      </c>
      <c r="J899" t="s">
        <v>373</v>
      </c>
      <c r="K899" t="s">
        <v>373</v>
      </c>
    </row>
    <row r="900" spans="1:11" hidden="1" x14ac:dyDescent="0.25">
      <c r="A900" t="s">
        <v>167</v>
      </c>
      <c r="B900" t="s">
        <v>167</v>
      </c>
      <c r="C900">
        <v>1992</v>
      </c>
      <c r="D900" t="s">
        <v>636</v>
      </c>
      <c r="E900">
        <v>346</v>
      </c>
      <c r="F900" t="s">
        <v>98</v>
      </c>
      <c r="G900">
        <v>70</v>
      </c>
      <c r="H900" t="s">
        <v>375</v>
      </c>
      <c r="I900">
        <v>5</v>
      </c>
      <c r="J900" t="s">
        <v>373</v>
      </c>
      <c r="K900">
        <v>5</v>
      </c>
    </row>
    <row r="901" spans="1:11" hidden="1" x14ac:dyDescent="0.25">
      <c r="A901" t="s">
        <v>167</v>
      </c>
      <c r="B901" t="s">
        <v>167</v>
      </c>
      <c r="C901">
        <v>1993</v>
      </c>
      <c r="D901" t="s">
        <v>636</v>
      </c>
      <c r="E901">
        <v>346</v>
      </c>
      <c r="F901" t="s">
        <v>98</v>
      </c>
      <c r="G901">
        <v>70</v>
      </c>
      <c r="H901" t="s">
        <v>375</v>
      </c>
      <c r="I901">
        <v>5</v>
      </c>
      <c r="J901" t="s">
        <v>373</v>
      </c>
      <c r="K901">
        <v>5</v>
      </c>
    </row>
    <row r="902" spans="1:11" hidden="1" x14ac:dyDescent="0.25">
      <c r="A902" t="s">
        <v>167</v>
      </c>
      <c r="B902" t="s">
        <v>167</v>
      </c>
      <c r="C902">
        <v>1994</v>
      </c>
      <c r="D902" t="s">
        <v>636</v>
      </c>
      <c r="E902">
        <v>346</v>
      </c>
      <c r="F902" t="s">
        <v>98</v>
      </c>
      <c r="G902">
        <v>70</v>
      </c>
      <c r="H902" t="s">
        <v>375</v>
      </c>
      <c r="I902">
        <v>5</v>
      </c>
      <c r="J902" t="s">
        <v>373</v>
      </c>
      <c r="K902">
        <v>5</v>
      </c>
    </row>
    <row r="903" spans="1:11" hidden="1" x14ac:dyDescent="0.25">
      <c r="A903" t="s">
        <v>167</v>
      </c>
      <c r="B903" t="s">
        <v>167</v>
      </c>
      <c r="C903">
        <v>1995</v>
      </c>
      <c r="D903" t="s">
        <v>636</v>
      </c>
      <c r="E903">
        <v>346</v>
      </c>
      <c r="F903" t="s">
        <v>98</v>
      </c>
      <c r="G903">
        <v>70</v>
      </c>
      <c r="H903" t="s">
        <v>375</v>
      </c>
      <c r="I903">
        <v>5</v>
      </c>
      <c r="J903" t="s">
        <v>373</v>
      </c>
      <c r="K903">
        <v>5</v>
      </c>
    </row>
    <row r="904" spans="1:11" hidden="1" x14ac:dyDescent="0.25">
      <c r="A904" t="s">
        <v>167</v>
      </c>
      <c r="B904" t="s">
        <v>167</v>
      </c>
      <c r="C904">
        <v>1996</v>
      </c>
      <c r="D904" t="s">
        <v>636</v>
      </c>
      <c r="E904">
        <v>346</v>
      </c>
      <c r="F904" t="s">
        <v>98</v>
      </c>
      <c r="G904">
        <v>70</v>
      </c>
      <c r="H904" t="s">
        <v>375</v>
      </c>
      <c r="I904">
        <v>3</v>
      </c>
      <c r="J904" t="s">
        <v>373</v>
      </c>
      <c r="K904">
        <v>3</v>
      </c>
    </row>
    <row r="905" spans="1:11" hidden="1" x14ac:dyDescent="0.25">
      <c r="A905" t="s">
        <v>167</v>
      </c>
      <c r="B905" t="s">
        <v>167</v>
      </c>
      <c r="C905">
        <v>1997</v>
      </c>
      <c r="D905" t="s">
        <v>636</v>
      </c>
      <c r="E905">
        <v>346</v>
      </c>
      <c r="F905" t="s">
        <v>98</v>
      </c>
      <c r="G905">
        <v>70</v>
      </c>
      <c r="H905" t="s">
        <v>375</v>
      </c>
      <c r="I905">
        <v>4</v>
      </c>
      <c r="J905" t="s">
        <v>373</v>
      </c>
      <c r="K905">
        <v>3</v>
      </c>
    </row>
    <row r="906" spans="1:11" hidden="1" x14ac:dyDescent="0.25">
      <c r="A906" t="s">
        <v>167</v>
      </c>
      <c r="B906" t="s">
        <v>167</v>
      </c>
      <c r="C906">
        <v>1998</v>
      </c>
      <c r="D906" t="s">
        <v>636</v>
      </c>
      <c r="E906">
        <v>346</v>
      </c>
      <c r="F906" t="s">
        <v>98</v>
      </c>
      <c r="G906">
        <v>70</v>
      </c>
      <c r="H906" t="s">
        <v>375</v>
      </c>
      <c r="I906">
        <v>3</v>
      </c>
      <c r="J906" t="s">
        <v>373</v>
      </c>
      <c r="K906">
        <v>3</v>
      </c>
    </row>
    <row r="907" spans="1:11" hidden="1" x14ac:dyDescent="0.25">
      <c r="A907" t="s">
        <v>167</v>
      </c>
      <c r="B907" t="s">
        <v>167</v>
      </c>
      <c r="C907">
        <v>1999</v>
      </c>
      <c r="D907" t="s">
        <v>636</v>
      </c>
      <c r="E907">
        <v>346</v>
      </c>
      <c r="F907" t="s">
        <v>98</v>
      </c>
      <c r="G907">
        <v>70</v>
      </c>
      <c r="H907" t="s">
        <v>375</v>
      </c>
      <c r="I907">
        <v>3</v>
      </c>
      <c r="J907" t="s">
        <v>373</v>
      </c>
      <c r="K907">
        <v>3</v>
      </c>
    </row>
    <row r="908" spans="1:11" hidden="1" x14ac:dyDescent="0.25">
      <c r="A908" t="s">
        <v>167</v>
      </c>
      <c r="B908" t="s">
        <v>167</v>
      </c>
      <c r="C908">
        <v>2000</v>
      </c>
      <c r="D908" t="s">
        <v>636</v>
      </c>
      <c r="E908">
        <v>346</v>
      </c>
      <c r="F908" t="s">
        <v>98</v>
      </c>
      <c r="G908">
        <v>70</v>
      </c>
      <c r="H908" t="s">
        <v>375</v>
      </c>
      <c r="I908">
        <v>3</v>
      </c>
      <c r="J908" t="s">
        <v>373</v>
      </c>
      <c r="K908">
        <v>3</v>
      </c>
    </row>
    <row r="909" spans="1:11" hidden="1" x14ac:dyDescent="0.25">
      <c r="A909" t="s">
        <v>167</v>
      </c>
      <c r="B909" t="s">
        <v>167</v>
      </c>
      <c r="C909">
        <v>2001</v>
      </c>
      <c r="D909" t="s">
        <v>636</v>
      </c>
      <c r="E909">
        <v>346</v>
      </c>
      <c r="F909" t="s">
        <v>98</v>
      </c>
      <c r="G909">
        <v>70</v>
      </c>
      <c r="H909" t="s">
        <v>375</v>
      </c>
      <c r="I909">
        <v>3</v>
      </c>
      <c r="J909" t="s">
        <v>373</v>
      </c>
      <c r="K909">
        <v>2</v>
      </c>
    </row>
    <row r="910" spans="1:11" hidden="1" x14ac:dyDescent="0.25">
      <c r="A910" t="s">
        <v>167</v>
      </c>
      <c r="B910" t="s">
        <v>167</v>
      </c>
      <c r="C910">
        <v>2002</v>
      </c>
      <c r="D910" t="s">
        <v>636</v>
      </c>
      <c r="E910">
        <v>346</v>
      </c>
      <c r="F910" t="s">
        <v>98</v>
      </c>
      <c r="G910">
        <v>70</v>
      </c>
      <c r="H910" t="s">
        <v>375</v>
      </c>
      <c r="I910">
        <v>2</v>
      </c>
      <c r="J910" t="s">
        <v>373</v>
      </c>
      <c r="K910">
        <v>2</v>
      </c>
    </row>
    <row r="911" spans="1:11" hidden="1" x14ac:dyDescent="0.25">
      <c r="A911" t="s">
        <v>167</v>
      </c>
      <c r="B911" t="s">
        <v>167</v>
      </c>
      <c r="C911">
        <v>2003</v>
      </c>
      <c r="D911" t="s">
        <v>636</v>
      </c>
      <c r="E911">
        <v>346</v>
      </c>
      <c r="F911" t="s">
        <v>98</v>
      </c>
      <c r="G911">
        <v>70</v>
      </c>
      <c r="H911" t="s">
        <v>375</v>
      </c>
      <c r="I911">
        <v>2</v>
      </c>
      <c r="J911" t="s">
        <v>373</v>
      </c>
      <c r="K911">
        <v>2</v>
      </c>
    </row>
    <row r="912" spans="1:11" hidden="1" x14ac:dyDescent="0.25">
      <c r="A912" t="s">
        <v>167</v>
      </c>
      <c r="B912" t="s">
        <v>167</v>
      </c>
      <c r="C912">
        <v>2004</v>
      </c>
      <c r="D912" t="s">
        <v>636</v>
      </c>
      <c r="E912">
        <v>346</v>
      </c>
      <c r="F912" t="s">
        <v>98</v>
      </c>
      <c r="G912">
        <v>70</v>
      </c>
      <c r="H912" t="s">
        <v>375</v>
      </c>
      <c r="I912">
        <v>2</v>
      </c>
      <c r="J912" t="s">
        <v>373</v>
      </c>
      <c r="K912">
        <v>2</v>
      </c>
    </row>
    <row r="913" spans="1:12" hidden="1" x14ac:dyDescent="0.25">
      <c r="A913" t="s">
        <v>167</v>
      </c>
      <c r="B913" t="s">
        <v>167</v>
      </c>
      <c r="C913">
        <v>2005</v>
      </c>
      <c r="D913" t="s">
        <v>636</v>
      </c>
      <c r="E913">
        <v>346</v>
      </c>
      <c r="F913" t="s">
        <v>98</v>
      </c>
      <c r="G913">
        <v>70</v>
      </c>
      <c r="H913" t="s">
        <v>375</v>
      </c>
      <c r="I913">
        <v>2</v>
      </c>
      <c r="J913" t="s">
        <v>373</v>
      </c>
      <c r="K913">
        <v>2</v>
      </c>
    </row>
    <row r="914" spans="1:12" hidden="1" x14ac:dyDescent="0.25">
      <c r="A914" t="s">
        <v>167</v>
      </c>
      <c r="B914" t="s">
        <v>167</v>
      </c>
      <c r="C914">
        <v>2006</v>
      </c>
      <c r="D914" t="s">
        <v>636</v>
      </c>
      <c r="E914">
        <v>346</v>
      </c>
      <c r="F914" t="s">
        <v>98</v>
      </c>
      <c r="G914">
        <v>70</v>
      </c>
      <c r="H914" t="s">
        <v>375</v>
      </c>
      <c r="I914">
        <v>2</v>
      </c>
      <c r="J914" t="s">
        <v>373</v>
      </c>
      <c r="K914">
        <v>2</v>
      </c>
    </row>
    <row r="915" spans="1:12" hidden="1" x14ac:dyDescent="0.25">
      <c r="A915" t="s">
        <v>167</v>
      </c>
      <c r="B915" t="s">
        <v>167</v>
      </c>
      <c r="C915">
        <v>2007</v>
      </c>
      <c r="D915" t="s">
        <v>636</v>
      </c>
      <c r="E915">
        <v>346</v>
      </c>
      <c r="F915" t="s">
        <v>98</v>
      </c>
      <c r="G915">
        <v>70</v>
      </c>
      <c r="H915" t="s">
        <v>375</v>
      </c>
      <c r="I915">
        <v>2</v>
      </c>
      <c r="J915" t="s">
        <v>373</v>
      </c>
      <c r="K915">
        <v>2</v>
      </c>
    </row>
    <row r="916" spans="1:12" hidden="1" x14ac:dyDescent="0.25">
      <c r="A916" t="s">
        <v>167</v>
      </c>
      <c r="B916" t="s">
        <v>167</v>
      </c>
      <c r="C916">
        <v>2008</v>
      </c>
      <c r="D916" t="s">
        <v>636</v>
      </c>
      <c r="E916">
        <v>346</v>
      </c>
      <c r="F916" t="s">
        <v>98</v>
      </c>
      <c r="G916">
        <v>70</v>
      </c>
      <c r="H916" t="s">
        <v>375</v>
      </c>
      <c r="I916">
        <v>2</v>
      </c>
      <c r="J916" t="s">
        <v>373</v>
      </c>
      <c r="K916">
        <v>2</v>
      </c>
    </row>
    <row r="917" spans="1:12" hidden="1" x14ac:dyDescent="0.25">
      <c r="A917" t="s">
        <v>167</v>
      </c>
      <c r="B917" t="s">
        <v>167</v>
      </c>
      <c r="C917">
        <v>2009</v>
      </c>
      <c r="D917" t="s">
        <v>636</v>
      </c>
      <c r="E917">
        <v>346</v>
      </c>
      <c r="F917" t="s">
        <v>98</v>
      </c>
      <c r="G917">
        <v>70</v>
      </c>
      <c r="H917" t="s">
        <v>375</v>
      </c>
      <c r="I917">
        <v>2</v>
      </c>
      <c r="J917" t="s">
        <v>373</v>
      </c>
      <c r="K917">
        <v>2</v>
      </c>
    </row>
    <row r="918" spans="1:12" hidden="1" x14ac:dyDescent="0.25">
      <c r="A918" t="s">
        <v>167</v>
      </c>
      <c r="B918" t="s">
        <v>167</v>
      </c>
      <c r="C918">
        <v>2010</v>
      </c>
      <c r="D918" t="s">
        <v>636</v>
      </c>
      <c r="E918">
        <v>346</v>
      </c>
      <c r="F918" t="s">
        <v>98</v>
      </c>
      <c r="G918">
        <v>70</v>
      </c>
      <c r="H918" t="s">
        <v>375</v>
      </c>
      <c r="I918">
        <v>2</v>
      </c>
      <c r="J918" t="s">
        <v>373</v>
      </c>
      <c r="K918">
        <v>2</v>
      </c>
    </row>
    <row r="919" spans="1:12" hidden="1" x14ac:dyDescent="0.25">
      <c r="A919" t="s">
        <v>167</v>
      </c>
      <c r="B919" t="s">
        <v>167</v>
      </c>
      <c r="C919">
        <v>2011</v>
      </c>
      <c r="D919" t="s">
        <v>636</v>
      </c>
      <c r="E919">
        <v>346</v>
      </c>
      <c r="F919" t="s">
        <v>98</v>
      </c>
      <c r="G919">
        <v>70</v>
      </c>
      <c r="H919" t="s">
        <v>375</v>
      </c>
      <c r="I919">
        <v>1</v>
      </c>
      <c r="J919" t="s">
        <v>373</v>
      </c>
      <c r="K919">
        <v>2</v>
      </c>
    </row>
    <row r="920" spans="1:12" hidden="1" x14ac:dyDescent="0.25">
      <c r="A920" t="s">
        <v>167</v>
      </c>
      <c r="B920" t="s">
        <v>167</v>
      </c>
      <c r="C920">
        <v>2012</v>
      </c>
      <c r="D920" t="s">
        <v>636</v>
      </c>
      <c r="E920">
        <v>346</v>
      </c>
      <c r="F920" t="s">
        <v>98</v>
      </c>
      <c r="G920">
        <v>70</v>
      </c>
      <c r="H920" t="s">
        <v>375</v>
      </c>
      <c r="I920">
        <v>1</v>
      </c>
      <c r="J920" t="s">
        <v>373</v>
      </c>
      <c r="K920">
        <v>2</v>
      </c>
    </row>
    <row r="921" spans="1:12" hidden="1" x14ac:dyDescent="0.25">
      <c r="A921" t="s">
        <v>167</v>
      </c>
      <c r="B921" t="s">
        <v>167</v>
      </c>
      <c r="C921">
        <v>2013</v>
      </c>
      <c r="D921" t="s">
        <v>636</v>
      </c>
      <c r="E921">
        <v>346</v>
      </c>
      <c r="F921" t="s">
        <v>98</v>
      </c>
      <c r="G921">
        <v>70</v>
      </c>
      <c r="H921" t="s">
        <v>375</v>
      </c>
      <c r="I921" t="s">
        <v>373</v>
      </c>
      <c r="J921">
        <v>2</v>
      </c>
      <c r="K921">
        <v>2</v>
      </c>
    </row>
    <row r="922" spans="1:12" hidden="1" x14ac:dyDescent="0.25">
      <c r="A922" t="s">
        <v>167</v>
      </c>
      <c r="B922" t="s">
        <v>167</v>
      </c>
      <c r="C922">
        <v>2014</v>
      </c>
      <c r="D922" t="s">
        <v>636</v>
      </c>
      <c r="E922">
        <v>346</v>
      </c>
      <c r="F922" t="s">
        <v>98</v>
      </c>
      <c r="G922">
        <v>70</v>
      </c>
      <c r="H922" t="s">
        <v>375</v>
      </c>
      <c r="I922">
        <v>2</v>
      </c>
      <c r="J922">
        <v>2</v>
      </c>
      <c r="K922">
        <v>2</v>
      </c>
    </row>
    <row r="923" spans="1:12" hidden="1" x14ac:dyDescent="0.25">
      <c r="A923" t="s">
        <v>167</v>
      </c>
      <c r="B923" t="s">
        <v>167</v>
      </c>
      <c r="C923">
        <v>2015</v>
      </c>
      <c r="D923" t="s">
        <v>636</v>
      </c>
      <c r="E923">
        <v>346</v>
      </c>
      <c r="F923" t="s">
        <v>98</v>
      </c>
      <c r="G923">
        <v>70</v>
      </c>
      <c r="H923" t="s">
        <v>375</v>
      </c>
      <c r="I923">
        <v>2</v>
      </c>
      <c r="J923">
        <v>1</v>
      </c>
      <c r="K923">
        <v>1</v>
      </c>
    </row>
    <row r="924" spans="1:12" hidden="1" x14ac:dyDescent="0.25">
      <c r="A924" t="s">
        <v>167</v>
      </c>
      <c r="B924" t="s">
        <v>167</v>
      </c>
      <c r="C924">
        <v>2016</v>
      </c>
      <c r="D924" t="s">
        <v>636</v>
      </c>
      <c r="E924">
        <v>346</v>
      </c>
      <c r="F924" t="s">
        <v>98</v>
      </c>
      <c r="G924">
        <v>70</v>
      </c>
      <c r="H924" t="s">
        <v>375</v>
      </c>
      <c r="I924">
        <v>2</v>
      </c>
      <c r="J924">
        <v>2</v>
      </c>
      <c r="K924">
        <v>2</v>
      </c>
    </row>
    <row r="925" spans="1:12" x14ac:dyDescent="0.25">
      <c r="A925" t="s">
        <v>167</v>
      </c>
      <c r="B925" t="s">
        <v>167</v>
      </c>
      <c r="C925">
        <v>2017</v>
      </c>
      <c r="D925" t="s">
        <v>636</v>
      </c>
      <c r="E925">
        <v>346</v>
      </c>
      <c r="F925" t="s">
        <v>98</v>
      </c>
      <c r="G925">
        <v>70</v>
      </c>
      <c r="H925" t="s">
        <v>375</v>
      </c>
      <c r="I925" s="109">
        <v>1</v>
      </c>
      <c r="J925" s="109">
        <v>2</v>
      </c>
      <c r="K925" s="109">
        <v>2</v>
      </c>
      <c r="L925" s="108">
        <f>AVERAGE(I925:K925)</f>
        <v>1.6666666666666667</v>
      </c>
    </row>
    <row r="926" spans="1:12" hidden="1" x14ac:dyDescent="0.25">
      <c r="A926" t="s">
        <v>168</v>
      </c>
      <c r="B926" t="s">
        <v>168</v>
      </c>
      <c r="C926">
        <v>1976</v>
      </c>
      <c r="D926" t="s">
        <v>635</v>
      </c>
      <c r="E926">
        <v>571</v>
      </c>
      <c r="F926" t="s">
        <v>3</v>
      </c>
      <c r="G926">
        <v>72</v>
      </c>
      <c r="H926" t="s">
        <v>371</v>
      </c>
      <c r="I926">
        <v>2</v>
      </c>
      <c r="J926" t="s">
        <v>373</v>
      </c>
      <c r="K926">
        <v>1</v>
      </c>
    </row>
    <row r="927" spans="1:12" hidden="1" x14ac:dyDescent="0.25">
      <c r="A927" t="s">
        <v>168</v>
      </c>
      <c r="B927" t="s">
        <v>168</v>
      </c>
      <c r="C927">
        <v>1977</v>
      </c>
      <c r="D927" t="s">
        <v>635</v>
      </c>
      <c r="E927">
        <v>571</v>
      </c>
      <c r="F927" t="s">
        <v>3</v>
      </c>
      <c r="G927">
        <v>72</v>
      </c>
      <c r="H927" t="s">
        <v>371</v>
      </c>
      <c r="I927" t="s">
        <v>373</v>
      </c>
      <c r="J927" t="s">
        <v>373</v>
      </c>
      <c r="K927">
        <v>1</v>
      </c>
    </row>
    <row r="928" spans="1:12" hidden="1" x14ac:dyDescent="0.25">
      <c r="A928" t="s">
        <v>168</v>
      </c>
      <c r="B928" t="s">
        <v>168</v>
      </c>
      <c r="C928">
        <v>1978</v>
      </c>
      <c r="D928" t="s">
        <v>635</v>
      </c>
      <c r="E928">
        <v>571</v>
      </c>
      <c r="F928" t="s">
        <v>3</v>
      </c>
      <c r="G928">
        <v>72</v>
      </c>
      <c r="H928" t="s">
        <v>371</v>
      </c>
      <c r="I928" t="s">
        <v>373</v>
      </c>
      <c r="J928" t="s">
        <v>373</v>
      </c>
      <c r="K928">
        <v>1</v>
      </c>
    </row>
    <row r="929" spans="1:11" hidden="1" x14ac:dyDescent="0.25">
      <c r="A929" t="s">
        <v>168</v>
      </c>
      <c r="B929" t="s">
        <v>168</v>
      </c>
      <c r="C929">
        <v>1979</v>
      </c>
      <c r="D929" t="s">
        <v>635</v>
      </c>
      <c r="E929">
        <v>571</v>
      </c>
      <c r="F929" t="s">
        <v>3</v>
      </c>
      <c r="G929">
        <v>72</v>
      </c>
      <c r="H929" t="s">
        <v>371</v>
      </c>
      <c r="I929" t="s">
        <v>373</v>
      </c>
      <c r="J929" t="s">
        <v>373</v>
      </c>
      <c r="K929">
        <v>1</v>
      </c>
    </row>
    <row r="930" spans="1:11" hidden="1" x14ac:dyDescent="0.25">
      <c r="A930" t="s">
        <v>168</v>
      </c>
      <c r="B930" t="s">
        <v>168</v>
      </c>
      <c r="C930">
        <v>1980</v>
      </c>
      <c r="D930" t="s">
        <v>635</v>
      </c>
      <c r="E930">
        <v>571</v>
      </c>
      <c r="F930" t="s">
        <v>3</v>
      </c>
      <c r="G930">
        <v>72</v>
      </c>
      <c r="H930" t="s">
        <v>371</v>
      </c>
      <c r="I930">
        <v>1</v>
      </c>
      <c r="J930" t="s">
        <v>373</v>
      </c>
      <c r="K930">
        <v>1</v>
      </c>
    </row>
    <row r="931" spans="1:11" hidden="1" x14ac:dyDescent="0.25">
      <c r="A931" t="s">
        <v>168</v>
      </c>
      <c r="B931" t="s">
        <v>168</v>
      </c>
      <c r="C931">
        <v>1981</v>
      </c>
      <c r="D931" t="s">
        <v>635</v>
      </c>
      <c r="E931">
        <v>571</v>
      </c>
      <c r="F931" t="s">
        <v>3</v>
      </c>
      <c r="G931">
        <v>72</v>
      </c>
      <c r="H931" t="s">
        <v>371</v>
      </c>
      <c r="I931">
        <v>1</v>
      </c>
      <c r="J931" t="s">
        <v>373</v>
      </c>
      <c r="K931">
        <v>1</v>
      </c>
    </row>
    <row r="932" spans="1:11" hidden="1" x14ac:dyDescent="0.25">
      <c r="A932" t="s">
        <v>168</v>
      </c>
      <c r="B932" t="s">
        <v>168</v>
      </c>
      <c r="C932">
        <v>1982</v>
      </c>
      <c r="D932" t="s">
        <v>635</v>
      </c>
      <c r="E932">
        <v>571</v>
      </c>
      <c r="F932" t="s">
        <v>3</v>
      </c>
      <c r="G932">
        <v>72</v>
      </c>
      <c r="H932" t="s">
        <v>371</v>
      </c>
      <c r="I932" t="s">
        <v>373</v>
      </c>
      <c r="J932" t="s">
        <v>373</v>
      </c>
      <c r="K932">
        <v>1</v>
      </c>
    </row>
    <row r="933" spans="1:11" hidden="1" x14ac:dyDescent="0.25">
      <c r="A933" t="s">
        <v>168</v>
      </c>
      <c r="B933" t="s">
        <v>168</v>
      </c>
      <c r="C933">
        <v>1983</v>
      </c>
      <c r="D933" t="s">
        <v>635</v>
      </c>
      <c r="E933">
        <v>571</v>
      </c>
      <c r="F933" t="s">
        <v>3</v>
      </c>
      <c r="G933">
        <v>72</v>
      </c>
      <c r="H933" t="s">
        <v>371</v>
      </c>
      <c r="I933" t="s">
        <v>373</v>
      </c>
      <c r="J933" t="s">
        <v>373</v>
      </c>
      <c r="K933">
        <v>1</v>
      </c>
    </row>
    <row r="934" spans="1:11" hidden="1" x14ac:dyDescent="0.25">
      <c r="A934" t="s">
        <v>168</v>
      </c>
      <c r="B934" t="s">
        <v>168</v>
      </c>
      <c r="C934">
        <v>1984</v>
      </c>
      <c r="D934" t="s">
        <v>635</v>
      </c>
      <c r="E934">
        <v>571</v>
      </c>
      <c r="F934" t="s">
        <v>3</v>
      </c>
      <c r="G934">
        <v>72</v>
      </c>
      <c r="H934" t="s">
        <v>371</v>
      </c>
      <c r="I934">
        <v>1</v>
      </c>
      <c r="J934" t="s">
        <v>373</v>
      </c>
      <c r="K934">
        <v>1</v>
      </c>
    </row>
    <row r="935" spans="1:11" hidden="1" x14ac:dyDescent="0.25">
      <c r="A935" t="s">
        <v>168</v>
      </c>
      <c r="B935" t="s">
        <v>168</v>
      </c>
      <c r="C935">
        <v>1985</v>
      </c>
      <c r="D935" t="s">
        <v>635</v>
      </c>
      <c r="E935">
        <v>571</v>
      </c>
      <c r="F935" t="s">
        <v>3</v>
      </c>
      <c r="G935">
        <v>72</v>
      </c>
      <c r="H935" t="s">
        <v>371</v>
      </c>
      <c r="I935" t="s">
        <v>373</v>
      </c>
      <c r="J935" t="s">
        <v>373</v>
      </c>
      <c r="K935">
        <v>1</v>
      </c>
    </row>
    <row r="936" spans="1:11" hidden="1" x14ac:dyDescent="0.25">
      <c r="A936" t="s">
        <v>168</v>
      </c>
      <c r="B936" t="s">
        <v>168</v>
      </c>
      <c r="C936">
        <v>1986</v>
      </c>
      <c r="D936" t="s">
        <v>635</v>
      </c>
      <c r="E936">
        <v>571</v>
      </c>
      <c r="F936" t="s">
        <v>3</v>
      </c>
      <c r="G936">
        <v>72</v>
      </c>
      <c r="H936" t="s">
        <v>371</v>
      </c>
      <c r="I936">
        <v>1</v>
      </c>
      <c r="J936" t="s">
        <v>373</v>
      </c>
      <c r="K936">
        <v>1</v>
      </c>
    </row>
    <row r="937" spans="1:11" hidden="1" x14ac:dyDescent="0.25">
      <c r="A937" t="s">
        <v>168</v>
      </c>
      <c r="B937" t="s">
        <v>168</v>
      </c>
      <c r="C937">
        <v>1987</v>
      </c>
      <c r="D937" t="s">
        <v>635</v>
      </c>
      <c r="E937">
        <v>571</v>
      </c>
      <c r="F937" t="s">
        <v>3</v>
      </c>
      <c r="G937">
        <v>72</v>
      </c>
      <c r="H937" t="s">
        <v>371</v>
      </c>
      <c r="I937" t="s">
        <v>373</v>
      </c>
      <c r="J937" t="s">
        <v>373</v>
      </c>
      <c r="K937">
        <v>1</v>
      </c>
    </row>
    <row r="938" spans="1:11" hidden="1" x14ac:dyDescent="0.25">
      <c r="A938" t="s">
        <v>168</v>
      </c>
      <c r="B938" t="s">
        <v>168</v>
      </c>
      <c r="C938">
        <v>1988</v>
      </c>
      <c r="D938" t="s">
        <v>635</v>
      </c>
      <c r="E938">
        <v>571</v>
      </c>
      <c r="F938" t="s">
        <v>3</v>
      </c>
      <c r="G938">
        <v>72</v>
      </c>
      <c r="H938" t="s">
        <v>371</v>
      </c>
      <c r="I938" t="s">
        <v>373</v>
      </c>
      <c r="J938" t="s">
        <v>373</v>
      </c>
      <c r="K938">
        <v>1</v>
      </c>
    </row>
    <row r="939" spans="1:11" hidden="1" x14ac:dyDescent="0.25">
      <c r="A939" t="s">
        <v>168</v>
      </c>
      <c r="B939" t="s">
        <v>168</v>
      </c>
      <c r="C939">
        <v>1989</v>
      </c>
      <c r="D939" t="s">
        <v>635</v>
      </c>
      <c r="E939">
        <v>571</v>
      </c>
      <c r="F939" t="s">
        <v>3</v>
      </c>
      <c r="G939">
        <v>72</v>
      </c>
      <c r="H939" t="s">
        <v>371</v>
      </c>
      <c r="I939" t="s">
        <v>373</v>
      </c>
      <c r="J939" t="s">
        <v>373</v>
      </c>
      <c r="K939">
        <v>1</v>
      </c>
    </row>
    <row r="940" spans="1:11" hidden="1" x14ac:dyDescent="0.25">
      <c r="A940" t="s">
        <v>168</v>
      </c>
      <c r="B940" t="s">
        <v>168</v>
      </c>
      <c r="C940">
        <v>1990</v>
      </c>
      <c r="D940" t="s">
        <v>635</v>
      </c>
      <c r="E940">
        <v>571</v>
      </c>
      <c r="F940" t="s">
        <v>3</v>
      </c>
      <c r="G940">
        <v>72</v>
      </c>
      <c r="H940" t="s">
        <v>371</v>
      </c>
      <c r="I940" t="s">
        <v>373</v>
      </c>
      <c r="J940" t="s">
        <v>373</v>
      </c>
      <c r="K940">
        <v>1</v>
      </c>
    </row>
    <row r="941" spans="1:11" hidden="1" x14ac:dyDescent="0.25">
      <c r="A941" t="s">
        <v>168</v>
      </c>
      <c r="B941" t="s">
        <v>168</v>
      </c>
      <c r="C941">
        <v>1991</v>
      </c>
      <c r="D941" t="s">
        <v>635</v>
      </c>
      <c r="E941">
        <v>571</v>
      </c>
      <c r="F941" t="s">
        <v>3</v>
      </c>
      <c r="G941">
        <v>72</v>
      </c>
      <c r="H941" t="s">
        <v>371</v>
      </c>
      <c r="I941" t="s">
        <v>373</v>
      </c>
      <c r="J941" t="s">
        <v>373</v>
      </c>
      <c r="K941">
        <v>1</v>
      </c>
    </row>
    <row r="942" spans="1:11" hidden="1" x14ac:dyDescent="0.25">
      <c r="A942" t="s">
        <v>168</v>
      </c>
      <c r="B942" t="s">
        <v>168</v>
      </c>
      <c r="C942">
        <v>1992</v>
      </c>
      <c r="D942" t="s">
        <v>635</v>
      </c>
      <c r="E942">
        <v>571</v>
      </c>
      <c r="F942" t="s">
        <v>3</v>
      </c>
      <c r="G942">
        <v>72</v>
      </c>
      <c r="H942" t="s">
        <v>371</v>
      </c>
      <c r="I942">
        <v>2</v>
      </c>
      <c r="J942" t="s">
        <v>373</v>
      </c>
      <c r="K942">
        <v>1</v>
      </c>
    </row>
    <row r="943" spans="1:11" hidden="1" x14ac:dyDescent="0.25">
      <c r="A943" t="s">
        <v>168</v>
      </c>
      <c r="B943" t="s">
        <v>168</v>
      </c>
      <c r="C943">
        <v>1993</v>
      </c>
      <c r="D943" t="s">
        <v>635</v>
      </c>
      <c r="E943">
        <v>571</v>
      </c>
      <c r="F943" t="s">
        <v>3</v>
      </c>
      <c r="G943">
        <v>72</v>
      </c>
      <c r="H943" t="s">
        <v>371</v>
      </c>
      <c r="I943" t="s">
        <v>373</v>
      </c>
      <c r="J943" t="s">
        <v>373</v>
      </c>
      <c r="K943">
        <v>1</v>
      </c>
    </row>
    <row r="944" spans="1:11" hidden="1" x14ac:dyDescent="0.25">
      <c r="A944" t="s">
        <v>168</v>
      </c>
      <c r="B944" t="s">
        <v>168</v>
      </c>
      <c r="C944">
        <v>1994</v>
      </c>
      <c r="D944" t="s">
        <v>635</v>
      </c>
      <c r="E944">
        <v>571</v>
      </c>
      <c r="F944" t="s">
        <v>3</v>
      </c>
      <c r="G944">
        <v>72</v>
      </c>
      <c r="H944" t="s">
        <v>371</v>
      </c>
      <c r="I944" t="s">
        <v>373</v>
      </c>
      <c r="J944" t="s">
        <v>373</v>
      </c>
      <c r="K944">
        <v>1</v>
      </c>
    </row>
    <row r="945" spans="1:11" hidden="1" x14ac:dyDescent="0.25">
      <c r="A945" t="s">
        <v>168</v>
      </c>
      <c r="B945" t="s">
        <v>168</v>
      </c>
      <c r="C945">
        <v>1995</v>
      </c>
      <c r="D945" t="s">
        <v>635</v>
      </c>
      <c r="E945">
        <v>571</v>
      </c>
      <c r="F945" t="s">
        <v>3</v>
      </c>
      <c r="G945">
        <v>72</v>
      </c>
      <c r="H945" t="s">
        <v>371</v>
      </c>
      <c r="I945">
        <v>1</v>
      </c>
      <c r="J945" t="s">
        <v>373</v>
      </c>
      <c r="K945">
        <v>1</v>
      </c>
    </row>
    <row r="946" spans="1:11" hidden="1" x14ac:dyDescent="0.25">
      <c r="A946" t="s">
        <v>168</v>
      </c>
      <c r="B946" t="s">
        <v>168</v>
      </c>
      <c r="C946">
        <v>1996</v>
      </c>
      <c r="D946" t="s">
        <v>635</v>
      </c>
      <c r="E946">
        <v>571</v>
      </c>
      <c r="F946" t="s">
        <v>3</v>
      </c>
      <c r="G946">
        <v>72</v>
      </c>
      <c r="H946" t="s">
        <v>371</v>
      </c>
      <c r="I946">
        <v>1</v>
      </c>
      <c r="J946" t="s">
        <v>373</v>
      </c>
      <c r="K946">
        <v>1</v>
      </c>
    </row>
    <row r="947" spans="1:11" hidden="1" x14ac:dyDescent="0.25">
      <c r="A947" t="s">
        <v>168</v>
      </c>
      <c r="B947" t="s">
        <v>168</v>
      </c>
      <c r="C947">
        <v>1997</v>
      </c>
      <c r="D947" t="s">
        <v>635</v>
      </c>
      <c r="E947">
        <v>571</v>
      </c>
      <c r="F947" t="s">
        <v>3</v>
      </c>
      <c r="G947">
        <v>72</v>
      </c>
      <c r="H947" t="s">
        <v>371</v>
      </c>
      <c r="I947" t="s">
        <v>373</v>
      </c>
      <c r="J947" t="s">
        <v>373</v>
      </c>
      <c r="K947">
        <v>1</v>
      </c>
    </row>
    <row r="948" spans="1:11" hidden="1" x14ac:dyDescent="0.25">
      <c r="A948" t="s">
        <v>168</v>
      </c>
      <c r="B948" t="s">
        <v>168</v>
      </c>
      <c r="C948">
        <v>1998</v>
      </c>
      <c r="D948" t="s">
        <v>635</v>
      </c>
      <c r="E948">
        <v>571</v>
      </c>
      <c r="F948" t="s">
        <v>3</v>
      </c>
      <c r="G948">
        <v>72</v>
      </c>
      <c r="H948" t="s">
        <v>371</v>
      </c>
      <c r="I948" t="s">
        <v>373</v>
      </c>
      <c r="J948" t="s">
        <v>373</v>
      </c>
      <c r="K948">
        <v>1</v>
      </c>
    </row>
    <row r="949" spans="1:11" hidden="1" x14ac:dyDescent="0.25">
      <c r="A949" t="s">
        <v>168</v>
      </c>
      <c r="B949" t="s">
        <v>168</v>
      </c>
      <c r="C949">
        <v>1999</v>
      </c>
      <c r="D949" t="s">
        <v>635</v>
      </c>
      <c r="E949">
        <v>571</v>
      </c>
      <c r="F949" t="s">
        <v>3</v>
      </c>
      <c r="G949">
        <v>72</v>
      </c>
      <c r="H949" t="s">
        <v>371</v>
      </c>
      <c r="I949" t="s">
        <v>373</v>
      </c>
      <c r="J949" t="s">
        <v>373</v>
      </c>
      <c r="K949">
        <v>1</v>
      </c>
    </row>
    <row r="950" spans="1:11" hidden="1" x14ac:dyDescent="0.25">
      <c r="A950" t="s">
        <v>168</v>
      </c>
      <c r="B950" t="s">
        <v>168</v>
      </c>
      <c r="C950">
        <v>2000</v>
      </c>
      <c r="D950" t="s">
        <v>635</v>
      </c>
      <c r="E950">
        <v>571</v>
      </c>
      <c r="F950" t="s">
        <v>3</v>
      </c>
      <c r="G950">
        <v>72</v>
      </c>
      <c r="H950" t="s">
        <v>371</v>
      </c>
      <c r="I950" t="s">
        <v>373</v>
      </c>
      <c r="J950" t="s">
        <v>373</v>
      </c>
      <c r="K950">
        <v>1</v>
      </c>
    </row>
    <row r="951" spans="1:11" hidden="1" x14ac:dyDescent="0.25">
      <c r="A951" t="s">
        <v>168</v>
      </c>
      <c r="B951" t="s">
        <v>168</v>
      </c>
      <c r="C951">
        <v>2001</v>
      </c>
      <c r="D951" t="s">
        <v>635</v>
      </c>
      <c r="E951">
        <v>571</v>
      </c>
      <c r="F951" t="s">
        <v>3</v>
      </c>
      <c r="G951">
        <v>72</v>
      </c>
      <c r="H951" t="s">
        <v>371</v>
      </c>
      <c r="I951" t="s">
        <v>373</v>
      </c>
      <c r="J951" t="s">
        <v>373</v>
      </c>
      <c r="K951">
        <v>1</v>
      </c>
    </row>
    <row r="952" spans="1:11" hidden="1" x14ac:dyDescent="0.25">
      <c r="A952" t="s">
        <v>168</v>
      </c>
      <c r="B952" t="s">
        <v>168</v>
      </c>
      <c r="C952">
        <v>2002</v>
      </c>
      <c r="D952" t="s">
        <v>635</v>
      </c>
      <c r="E952">
        <v>571</v>
      </c>
      <c r="F952" t="s">
        <v>3</v>
      </c>
      <c r="G952">
        <v>72</v>
      </c>
      <c r="H952" t="s">
        <v>371</v>
      </c>
      <c r="I952" t="s">
        <v>373</v>
      </c>
      <c r="J952" t="s">
        <v>373</v>
      </c>
      <c r="K952">
        <v>2</v>
      </c>
    </row>
    <row r="953" spans="1:11" hidden="1" x14ac:dyDescent="0.25">
      <c r="A953" t="s">
        <v>168</v>
      </c>
      <c r="B953" t="s">
        <v>168</v>
      </c>
      <c r="C953">
        <v>2003</v>
      </c>
      <c r="D953" t="s">
        <v>635</v>
      </c>
      <c r="E953">
        <v>571</v>
      </c>
      <c r="F953" t="s">
        <v>3</v>
      </c>
      <c r="G953">
        <v>72</v>
      </c>
      <c r="H953" t="s">
        <v>371</v>
      </c>
      <c r="I953" t="s">
        <v>373</v>
      </c>
      <c r="J953" t="s">
        <v>373</v>
      </c>
      <c r="K953">
        <v>2</v>
      </c>
    </row>
    <row r="954" spans="1:11" hidden="1" x14ac:dyDescent="0.25">
      <c r="A954" t="s">
        <v>168</v>
      </c>
      <c r="B954" t="s">
        <v>168</v>
      </c>
      <c r="C954">
        <v>2004</v>
      </c>
      <c r="D954" t="s">
        <v>635</v>
      </c>
      <c r="E954">
        <v>571</v>
      </c>
      <c r="F954" t="s">
        <v>3</v>
      </c>
      <c r="G954">
        <v>72</v>
      </c>
      <c r="H954" t="s">
        <v>371</v>
      </c>
      <c r="I954" t="s">
        <v>373</v>
      </c>
      <c r="J954" t="s">
        <v>373</v>
      </c>
      <c r="K954">
        <v>2</v>
      </c>
    </row>
    <row r="955" spans="1:11" hidden="1" x14ac:dyDescent="0.25">
      <c r="A955" t="s">
        <v>168</v>
      </c>
      <c r="B955" t="s">
        <v>168</v>
      </c>
      <c r="C955">
        <v>2005</v>
      </c>
      <c r="D955" t="s">
        <v>635</v>
      </c>
      <c r="E955">
        <v>571</v>
      </c>
      <c r="F955" t="s">
        <v>3</v>
      </c>
      <c r="G955">
        <v>72</v>
      </c>
      <c r="H955" t="s">
        <v>371</v>
      </c>
      <c r="I955" t="s">
        <v>373</v>
      </c>
      <c r="J955" t="s">
        <v>373</v>
      </c>
      <c r="K955">
        <v>2</v>
      </c>
    </row>
    <row r="956" spans="1:11" hidden="1" x14ac:dyDescent="0.25">
      <c r="A956" t="s">
        <v>168</v>
      </c>
      <c r="B956" t="s">
        <v>168</v>
      </c>
      <c r="C956">
        <v>2006</v>
      </c>
      <c r="D956" t="s">
        <v>635</v>
      </c>
      <c r="E956">
        <v>571</v>
      </c>
      <c r="F956" t="s">
        <v>3</v>
      </c>
      <c r="G956">
        <v>72</v>
      </c>
      <c r="H956" t="s">
        <v>371</v>
      </c>
      <c r="I956" t="s">
        <v>373</v>
      </c>
      <c r="J956" t="s">
        <v>373</v>
      </c>
      <c r="K956">
        <v>2</v>
      </c>
    </row>
    <row r="957" spans="1:11" hidden="1" x14ac:dyDescent="0.25">
      <c r="A957" t="s">
        <v>168</v>
      </c>
      <c r="B957" t="s">
        <v>168</v>
      </c>
      <c r="C957">
        <v>2007</v>
      </c>
      <c r="D957" t="s">
        <v>635</v>
      </c>
      <c r="E957">
        <v>571</v>
      </c>
      <c r="F957" t="s">
        <v>3</v>
      </c>
      <c r="G957">
        <v>72</v>
      </c>
      <c r="H957" t="s">
        <v>371</v>
      </c>
      <c r="I957" t="s">
        <v>373</v>
      </c>
      <c r="J957" t="s">
        <v>373</v>
      </c>
      <c r="K957">
        <v>2</v>
      </c>
    </row>
    <row r="958" spans="1:11" hidden="1" x14ac:dyDescent="0.25">
      <c r="A958" t="s">
        <v>168</v>
      </c>
      <c r="B958" t="s">
        <v>168</v>
      </c>
      <c r="C958">
        <v>2008</v>
      </c>
      <c r="D958" t="s">
        <v>635</v>
      </c>
      <c r="E958">
        <v>571</v>
      </c>
      <c r="F958" t="s">
        <v>3</v>
      </c>
      <c r="G958">
        <v>72</v>
      </c>
      <c r="H958" t="s">
        <v>371</v>
      </c>
      <c r="I958" t="s">
        <v>373</v>
      </c>
      <c r="J958" t="s">
        <v>373</v>
      </c>
      <c r="K958">
        <v>2</v>
      </c>
    </row>
    <row r="959" spans="1:11" hidden="1" x14ac:dyDescent="0.25">
      <c r="A959" t="s">
        <v>168</v>
      </c>
      <c r="B959" t="s">
        <v>168</v>
      </c>
      <c r="C959">
        <v>2009</v>
      </c>
      <c r="D959" t="s">
        <v>635</v>
      </c>
      <c r="E959">
        <v>571</v>
      </c>
      <c r="F959" t="s">
        <v>3</v>
      </c>
      <c r="G959">
        <v>72</v>
      </c>
      <c r="H959" t="s">
        <v>371</v>
      </c>
      <c r="I959" t="s">
        <v>373</v>
      </c>
      <c r="J959" t="s">
        <v>373</v>
      </c>
      <c r="K959">
        <v>2</v>
      </c>
    </row>
    <row r="960" spans="1:11" hidden="1" x14ac:dyDescent="0.25">
      <c r="A960" t="s">
        <v>168</v>
      </c>
      <c r="B960" t="s">
        <v>168</v>
      </c>
      <c r="C960">
        <v>2010</v>
      </c>
      <c r="D960" t="s">
        <v>635</v>
      </c>
      <c r="E960">
        <v>571</v>
      </c>
      <c r="F960" t="s">
        <v>3</v>
      </c>
      <c r="G960">
        <v>72</v>
      </c>
      <c r="H960" t="s">
        <v>371</v>
      </c>
      <c r="I960" t="s">
        <v>373</v>
      </c>
      <c r="J960" t="s">
        <v>373</v>
      </c>
      <c r="K960">
        <v>1</v>
      </c>
    </row>
    <row r="961" spans="1:12" hidden="1" x14ac:dyDescent="0.25">
      <c r="A961" t="s">
        <v>168</v>
      </c>
      <c r="B961" t="s">
        <v>168</v>
      </c>
      <c r="C961">
        <v>2011</v>
      </c>
      <c r="D961" t="s">
        <v>635</v>
      </c>
      <c r="E961">
        <v>571</v>
      </c>
      <c r="F961" t="s">
        <v>3</v>
      </c>
      <c r="G961">
        <v>72</v>
      </c>
      <c r="H961" t="s">
        <v>371</v>
      </c>
      <c r="I961" t="s">
        <v>373</v>
      </c>
      <c r="J961" t="s">
        <v>373</v>
      </c>
      <c r="K961">
        <v>1</v>
      </c>
    </row>
    <row r="962" spans="1:12" hidden="1" x14ac:dyDescent="0.25">
      <c r="A962" t="s">
        <v>168</v>
      </c>
      <c r="B962" t="s">
        <v>168</v>
      </c>
      <c r="C962">
        <v>2012</v>
      </c>
      <c r="D962" t="s">
        <v>635</v>
      </c>
      <c r="E962">
        <v>571</v>
      </c>
      <c r="F962" t="s">
        <v>3</v>
      </c>
      <c r="G962">
        <v>72</v>
      </c>
      <c r="H962" t="s">
        <v>371</v>
      </c>
      <c r="I962" t="s">
        <v>373</v>
      </c>
      <c r="J962" t="s">
        <v>373</v>
      </c>
      <c r="K962">
        <v>2</v>
      </c>
    </row>
    <row r="963" spans="1:12" hidden="1" x14ac:dyDescent="0.25">
      <c r="A963" t="s">
        <v>168</v>
      </c>
      <c r="B963" t="s">
        <v>168</v>
      </c>
      <c r="C963">
        <v>2013</v>
      </c>
      <c r="D963" t="s">
        <v>635</v>
      </c>
      <c r="E963">
        <v>571</v>
      </c>
      <c r="F963" t="s">
        <v>3</v>
      </c>
      <c r="G963">
        <v>72</v>
      </c>
      <c r="H963" t="s">
        <v>371</v>
      </c>
      <c r="I963" t="s">
        <v>373</v>
      </c>
      <c r="J963" t="s">
        <v>373</v>
      </c>
      <c r="K963">
        <v>1</v>
      </c>
    </row>
    <row r="964" spans="1:12" hidden="1" x14ac:dyDescent="0.25">
      <c r="A964" t="s">
        <v>168</v>
      </c>
      <c r="B964" t="s">
        <v>168</v>
      </c>
      <c r="C964">
        <v>2014</v>
      </c>
      <c r="D964" t="s">
        <v>635</v>
      </c>
      <c r="E964">
        <v>571</v>
      </c>
      <c r="F964" t="s">
        <v>3</v>
      </c>
      <c r="G964">
        <v>72</v>
      </c>
      <c r="H964" t="s">
        <v>371</v>
      </c>
      <c r="I964" t="s">
        <v>373</v>
      </c>
      <c r="J964" t="s">
        <v>373</v>
      </c>
      <c r="K964">
        <v>1</v>
      </c>
    </row>
    <row r="965" spans="1:12" hidden="1" x14ac:dyDescent="0.25">
      <c r="A965" t="s">
        <v>168</v>
      </c>
      <c r="B965" t="s">
        <v>168</v>
      </c>
      <c r="C965">
        <v>2015</v>
      </c>
      <c r="D965" t="s">
        <v>635</v>
      </c>
      <c r="E965">
        <v>571</v>
      </c>
      <c r="F965" t="s">
        <v>3</v>
      </c>
      <c r="G965">
        <v>72</v>
      </c>
      <c r="H965" t="s">
        <v>371</v>
      </c>
      <c r="I965" t="s">
        <v>373</v>
      </c>
      <c r="J965" t="s">
        <v>373</v>
      </c>
      <c r="K965">
        <v>1</v>
      </c>
    </row>
    <row r="966" spans="1:12" hidden="1" x14ac:dyDescent="0.25">
      <c r="A966" t="s">
        <v>168</v>
      </c>
      <c r="B966" t="s">
        <v>168</v>
      </c>
      <c r="C966">
        <v>2016</v>
      </c>
      <c r="D966" t="s">
        <v>635</v>
      </c>
      <c r="E966">
        <v>571</v>
      </c>
      <c r="F966" t="s">
        <v>3</v>
      </c>
      <c r="G966">
        <v>72</v>
      </c>
      <c r="H966" t="s">
        <v>371</v>
      </c>
      <c r="I966">
        <v>2</v>
      </c>
      <c r="J966" t="s">
        <v>373</v>
      </c>
      <c r="K966">
        <v>2</v>
      </c>
    </row>
    <row r="967" spans="1:12" x14ac:dyDescent="0.25">
      <c r="A967" t="s">
        <v>168</v>
      </c>
      <c r="B967" t="s">
        <v>168</v>
      </c>
      <c r="C967">
        <v>2017</v>
      </c>
      <c r="D967" t="s">
        <v>635</v>
      </c>
      <c r="E967">
        <v>571</v>
      </c>
      <c r="F967" t="s">
        <v>3</v>
      </c>
      <c r="G967">
        <v>72</v>
      </c>
      <c r="H967" t="s">
        <v>371</v>
      </c>
      <c r="I967" s="109">
        <v>2</v>
      </c>
      <c r="J967" s="109" t="s">
        <v>373</v>
      </c>
      <c r="K967" s="109">
        <v>2</v>
      </c>
      <c r="L967" s="108">
        <f>AVERAGE(I967:K967)</f>
        <v>2</v>
      </c>
    </row>
    <row r="968" spans="1:12" hidden="1" x14ac:dyDescent="0.25">
      <c r="A968" t="s">
        <v>169</v>
      </c>
      <c r="B968" t="s">
        <v>169</v>
      </c>
      <c r="C968">
        <v>1976</v>
      </c>
      <c r="D968" t="s">
        <v>140</v>
      </c>
      <c r="E968">
        <v>140</v>
      </c>
      <c r="F968" t="s">
        <v>140</v>
      </c>
      <c r="G968">
        <v>76</v>
      </c>
      <c r="H968" t="s">
        <v>393</v>
      </c>
      <c r="I968">
        <v>3</v>
      </c>
      <c r="J968" t="s">
        <v>373</v>
      </c>
      <c r="K968">
        <v>2</v>
      </c>
    </row>
    <row r="969" spans="1:12" hidden="1" x14ac:dyDescent="0.25">
      <c r="A969" t="s">
        <v>169</v>
      </c>
      <c r="B969" t="s">
        <v>169</v>
      </c>
      <c r="C969">
        <v>1977</v>
      </c>
      <c r="D969" t="s">
        <v>140</v>
      </c>
      <c r="E969">
        <v>140</v>
      </c>
      <c r="F969" t="s">
        <v>140</v>
      </c>
      <c r="G969">
        <v>76</v>
      </c>
      <c r="H969" t="s">
        <v>393</v>
      </c>
      <c r="I969">
        <v>4</v>
      </c>
      <c r="J969" t="s">
        <v>373</v>
      </c>
      <c r="K969">
        <v>3</v>
      </c>
    </row>
    <row r="970" spans="1:12" hidden="1" x14ac:dyDescent="0.25">
      <c r="A970" t="s">
        <v>169</v>
      </c>
      <c r="B970" t="s">
        <v>169</v>
      </c>
      <c r="C970">
        <v>1978</v>
      </c>
      <c r="D970" t="s">
        <v>140</v>
      </c>
      <c r="E970">
        <v>140</v>
      </c>
      <c r="F970" t="s">
        <v>140</v>
      </c>
      <c r="G970">
        <v>76</v>
      </c>
      <c r="H970" t="s">
        <v>393</v>
      </c>
      <c r="I970">
        <v>4</v>
      </c>
      <c r="J970" t="s">
        <v>373</v>
      </c>
      <c r="K970" t="s">
        <v>373</v>
      </c>
    </row>
    <row r="971" spans="1:12" hidden="1" x14ac:dyDescent="0.25">
      <c r="A971" t="s">
        <v>169</v>
      </c>
      <c r="B971" t="s">
        <v>169</v>
      </c>
      <c r="C971">
        <v>1979</v>
      </c>
      <c r="D971" t="s">
        <v>140</v>
      </c>
      <c r="E971">
        <v>140</v>
      </c>
      <c r="F971" t="s">
        <v>140</v>
      </c>
      <c r="G971">
        <v>76</v>
      </c>
      <c r="H971" t="s">
        <v>393</v>
      </c>
      <c r="I971">
        <v>3</v>
      </c>
      <c r="J971" t="s">
        <v>373</v>
      </c>
      <c r="K971">
        <v>2</v>
      </c>
    </row>
    <row r="972" spans="1:12" hidden="1" x14ac:dyDescent="0.25">
      <c r="A972" t="s">
        <v>169</v>
      </c>
      <c r="B972" t="s">
        <v>169</v>
      </c>
      <c r="C972">
        <v>1980</v>
      </c>
      <c r="D972" t="s">
        <v>140</v>
      </c>
      <c r="E972">
        <v>140</v>
      </c>
      <c r="F972" t="s">
        <v>140</v>
      </c>
      <c r="G972">
        <v>76</v>
      </c>
      <c r="H972" t="s">
        <v>393</v>
      </c>
      <c r="I972">
        <v>3</v>
      </c>
      <c r="J972" t="s">
        <v>373</v>
      </c>
      <c r="K972">
        <v>2</v>
      </c>
    </row>
    <row r="973" spans="1:12" hidden="1" x14ac:dyDescent="0.25">
      <c r="A973" t="s">
        <v>169</v>
      </c>
      <c r="B973" t="s">
        <v>169</v>
      </c>
      <c r="C973">
        <v>1981</v>
      </c>
      <c r="D973" t="s">
        <v>140</v>
      </c>
      <c r="E973">
        <v>140</v>
      </c>
      <c r="F973" t="s">
        <v>140</v>
      </c>
      <c r="G973">
        <v>76</v>
      </c>
      <c r="H973" t="s">
        <v>393</v>
      </c>
      <c r="I973">
        <v>2</v>
      </c>
      <c r="J973" t="s">
        <v>373</v>
      </c>
      <c r="K973">
        <v>2</v>
      </c>
    </row>
    <row r="974" spans="1:12" hidden="1" x14ac:dyDescent="0.25">
      <c r="A974" t="s">
        <v>169</v>
      </c>
      <c r="B974" t="s">
        <v>169</v>
      </c>
      <c r="C974">
        <v>1982</v>
      </c>
      <c r="D974" t="s">
        <v>140</v>
      </c>
      <c r="E974">
        <v>140</v>
      </c>
      <c r="F974" t="s">
        <v>140</v>
      </c>
      <c r="G974">
        <v>76</v>
      </c>
      <c r="H974" t="s">
        <v>393</v>
      </c>
      <c r="I974">
        <v>3</v>
      </c>
      <c r="J974" t="s">
        <v>373</v>
      </c>
      <c r="K974">
        <v>2</v>
      </c>
    </row>
    <row r="975" spans="1:12" hidden="1" x14ac:dyDescent="0.25">
      <c r="A975" t="s">
        <v>169</v>
      </c>
      <c r="B975" t="s">
        <v>169</v>
      </c>
      <c r="C975">
        <v>1983</v>
      </c>
      <c r="D975" t="s">
        <v>140</v>
      </c>
      <c r="E975">
        <v>140</v>
      </c>
      <c r="F975" t="s">
        <v>140</v>
      </c>
      <c r="G975">
        <v>76</v>
      </c>
      <c r="H975" t="s">
        <v>393</v>
      </c>
      <c r="I975">
        <v>4</v>
      </c>
      <c r="J975" t="s">
        <v>373</v>
      </c>
      <c r="K975">
        <v>2</v>
      </c>
    </row>
    <row r="976" spans="1:12" hidden="1" x14ac:dyDescent="0.25">
      <c r="A976" t="s">
        <v>169</v>
      </c>
      <c r="B976" t="s">
        <v>169</v>
      </c>
      <c r="C976">
        <v>1984</v>
      </c>
      <c r="D976" t="s">
        <v>140</v>
      </c>
      <c r="E976">
        <v>140</v>
      </c>
      <c r="F976" t="s">
        <v>140</v>
      </c>
      <c r="G976">
        <v>76</v>
      </c>
      <c r="H976" t="s">
        <v>393</v>
      </c>
      <c r="I976">
        <v>4</v>
      </c>
      <c r="J976" t="s">
        <v>373</v>
      </c>
      <c r="K976">
        <v>2</v>
      </c>
    </row>
    <row r="977" spans="1:11" hidden="1" x14ac:dyDescent="0.25">
      <c r="A977" t="s">
        <v>169</v>
      </c>
      <c r="B977" t="s">
        <v>169</v>
      </c>
      <c r="C977">
        <v>1985</v>
      </c>
      <c r="D977" t="s">
        <v>140</v>
      </c>
      <c r="E977">
        <v>140</v>
      </c>
      <c r="F977" t="s">
        <v>140</v>
      </c>
      <c r="G977">
        <v>76</v>
      </c>
      <c r="H977" t="s">
        <v>393</v>
      </c>
      <c r="I977">
        <v>4</v>
      </c>
      <c r="J977" t="s">
        <v>373</v>
      </c>
      <c r="K977">
        <v>3</v>
      </c>
    </row>
    <row r="978" spans="1:11" hidden="1" x14ac:dyDescent="0.25">
      <c r="A978" t="s">
        <v>169</v>
      </c>
      <c r="B978" t="s">
        <v>169</v>
      </c>
      <c r="C978">
        <v>1986</v>
      </c>
      <c r="D978" t="s">
        <v>140</v>
      </c>
      <c r="E978">
        <v>140</v>
      </c>
      <c r="F978" t="s">
        <v>140</v>
      </c>
      <c r="G978">
        <v>76</v>
      </c>
      <c r="H978" t="s">
        <v>393</v>
      </c>
      <c r="I978">
        <v>3</v>
      </c>
      <c r="J978" t="s">
        <v>373</v>
      </c>
      <c r="K978">
        <v>3</v>
      </c>
    </row>
    <row r="979" spans="1:11" hidden="1" x14ac:dyDescent="0.25">
      <c r="A979" t="s">
        <v>169</v>
      </c>
      <c r="B979" t="s">
        <v>169</v>
      </c>
      <c r="C979">
        <v>1987</v>
      </c>
      <c r="D979" t="s">
        <v>140</v>
      </c>
      <c r="E979">
        <v>140</v>
      </c>
      <c r="F979" t="s">
        <v>140</v>
      </c>
      <c r="G979">
        <v>76</v>
      </c>
      <c r="H979" t="s">
        <v>393</v>
      </c>
      <c r="I979">
        <v>4</v>
      </c>
      <c r="J979" t="s">
        <v>373</v>
      </c>
      <c r="K979">
        <v>4</v>
      </c>
    </row>
    <row r="980" spans="1:11" hidden="1" x14ac:dyDescent="0.25">
      <c r="A980" t="s">
        <v>169</v>
      </c>
      <c r="B980" t="s">
        <v>169</v>
      </c>
      <c r="C980">
        <v>1988</v>
      </c>
      <c r="D980" t="s">
        <v>140</v>
      </c>
      <c r="E980">
        <v>140</v>
      </c>
      <c r="F980" t="s">
        <v>140</v>
      </c>
      <c r="G980">
        <v>76</v>
      </c>
      <c r="H980" t="s">
        <v>393</v>
      </c>
      <c r="I980">
        <v>3</v>
      </c>
      <c r="J980" t="s">
        <v>373</v>
      </c>
      <c r="K980">
        <v>3</v>
      </c>
    </row>
    <row r="981" spans="1:11" hidden="1" x14ac:dyDescent="0.25">
      <c r="A981" t="s">
        <v>169</v>
      </c>
      <c r="B981" t="s">
        <v>169</v>
      </c>
      <c r="C981">
        <v>1989</v>
      </c>
      <c r="D981" t="s">
        <v>140</v>
      </c>
      <c r="E981">
        <v>140</v>
      </c>
      <c r="F981" t="s">
        <v>140</v>
      </c>
      <c r="G981">
        <v>76</v>
      </c>
      <c r="H981" t="s">
        <v>393</v>
      </c>
      <c r="I981">
        <v>4</v>
      </c>
      <c r="J981" t="s">
        <v>373</v>
      </c>
      <c r="K981">
        <v>3</v>
      </c>
    </row>
    <row r="982" spans="1:11" hidden="1" x14ac:dyDescent="0.25">
      <c r="A982" t="s">
        <v>169</v>
      </c>
      <c r="B982" t="s">
        <v>169</v>
      </c>
      <c r="C982">
        <v>1990</v>
      </c>
      <c r="D982" t="s">
        <v>140</v>
      </c>
      <c r="E982">
        <v>140</v>
      </c>
      <c r="F982" t="s">
        <v>140</v>
      </c>
      <c r="G982">
        <v>76</v>
      </c>
      <c r="H982" t="s">
        <v>393</v>
      </c>
      <c r="I982">
        <v>5</v>
      </c>
      <c r="J982" t="s">
        <v>373</v>
      </c>
      <c r="K982">
        <v>4</v>
      </c>
    </row>
    <row r="983" spans="1:11" hidden="1" x14ac:dyDescent="0.25">
      <c r="A983" t="s">
        <v>169</v>
      </c>
      <c r="B983" t="s">
        <v>169</v>
      </c>
      <c r="C983">
        <v>1991</v>
      </c>
      <c r="D983" t="s">
        <v>140</v>
      </c>
      <c r="E983">
        <v>140</v>
      </c>
      <c r="F983" t="s">
        <v>140</v>
      </c>
      <c r="G983">
        <v>76</v>
      </c>
      <c r="H983" t="s">
        <v>393</v>
      </c>
      <c r="I983">
        <v>5</v>
      </c>
      <c r="J983" t="s">
        <v>373</v>
      </c>
      <c r="K983">
        <v>4</v>
      </c>
    </row>
    <row r="984" spans="1:11" hidden="1" x14ac:dyDescent="0.25">
      <c r="A984" t="s">
        <v>169</v>
      </c>
      <c r="B984" t="s">
        <v>169</v>
      </c>
      <c r="C984">
        <v>1992</v>
      </c>
      <c r="D984" t="s">
        <v>140</v>
      </c>
      <c r="E984">
        <v>140</v>
      </c>
      <c r="F984" t="s">
        <v>140</v>
      </c>
      <c r="G984">
        <v>76</v>
      </c>
      <c r="H984" t="s">
        <v>393</v>
      </c>
      <c r="I984">
        <v>5</v>
      </c>
      <c r="J984" t="s">
        <v>373</v>
      </c>
      <c r="K984">
        <v>4</v>
      </c>
    </row>
    <row r="985" spans="1:11" hidden="1" x14ac:dyDescent="0.25">
      <c r="A985" t="s">
        <v>169</v>
      </c>
      <c r="B985" t="s">
        <v>169</v>
      </c>
      <c r="C985">
        <v>1993</v>
      </c>
      <c r="D985" t="s">
        <v>140</v>
      </c>
      <c r="E985">
        <v>140</v>
      </c>
      <c r="F985" t="s">
        <v>140</v>
      </c>
      <c r="G985">
        <v>76</v>
      </c>
      <c r="H985" t="s">
        <v>393</v>
      </c>
      <c r="I985">
        <v>4</v>
      </c>
      <c r="J985" t="s">
        <v>373</v>
      </c>
      <c r="K985">
        <v>4</v>
      </c>
    </row>
    <row r="986" spans="1:11" hidden="1" x14ac:dyDescent="0.25">
      <c r="A986" t="s">
        <v>169</v>
      </c>
      <c r="B986" t="s">
        <v>169</v>
      </c>
      <c r="C986">
        <v>1994</v>
      </c>
      <c r="D986" t="s">
        <v>140</v>
      </c>
      <c r="E986">
        <v>140</v>
      </c>
      <c r="F986" t="s">
        <v>140</v>
      </c>
      <c r="G986">
        <v>76</v>
      </c>
      <c r="H986" t="s">
        <v>393</v>
      </c>
      <c r="I986">
        <v>4</v>
      </c>
      <c r="J986" t="s">
        <v>373</v>
      </c>
      <c r="K986">
        <v>4</v>
      </c>
    </row>
    <row r="987" spans="1:11" hidden="1" x14ac:dyDescent="0.25">
      <c r="A987" t="s">
        <v>169</v>
      </c>
      <c r="B987" t="s">
        <v>169</v>
      </c>
      <c r="C987">
        <v>1995</v>
      </c>
      <c r="D987" t="s">
        <v>140</v>
      </c>
      <c r="E987">
        <v>140</v>
      </c>
      <c r="F987" t="s">
        <v>140</v>
      </c>
      <c r="G987">
        <v>76</v>
      </c>
      <c r="H987" t="s">
        <v>393</v>
      </c>
      <c r="I987">
        <v>4</v>
      </c>
      <c r="J987" t="s">
        <v>373</v>
      </c>
      <c r="K987">
        <v>4</v>
      </c>
    </row>
    <row r="988" spans="1:11" hidden="1" x14ac:dyDescent="0.25">
      <c r="A988" t="s">
        <v>169</v>
      </c>
      <c r="B988" t="s">
        <v>169</v>
      </c>
      <c r="C988">
        <v>1996</v>
      </c>
      <c r="D988" t="s">
        <v>140</v>
      </c>
      <c r="E988">
        <v>140</v>
      </c>
      <c r="F988" t="s">
        <v>140</v>
      </c>
      <c r="G988">
        <v>76</v>
      </c>
      <c r="H988" t="s">
        <v>393</v>
      </c>
      <c r="I988">
        <v>4</v>
      </c>
      <c r="J988" t="s">
        <v>373</v>
      </c>
      <c r="K988">
        <v>4</v>
      </c>
    </row>
    <row r="989" spans="1:11" hidden="1" x14ac:dyDescent="0.25">
      <c r="A989" t="s">
        <v>169</v>
      </c>
      <c r="B989" t="s">
        <v>169</v>
      </c>
      <c r="C989">
        <v>1997</v>
      </c>
      <c r="D989" t="s">
        <v>140</v>
      </c>
      <c r="E989">
        <v>140</v>
      </c>
      <c r="F989" t="s">
        <v>140</v>
      </c>
      <c r="G989">
        <v>76</v>
      </c>
      <c r="H989" t="s">
        <v>393</v>
      </c>
      <c r="I989">
        <v>4</v>
      </c>
      <c r="J989" t="s">
        <v>373</v>
      </c>
      <c r="K989">
        <v>3</v>
      </c>
    </row>
    <row r="990" spans="1:11" hidden="1" x14ac:dyDescent="0.25">
      <c r="A990" t="s">
        <v>169</v>
      </c>
      <c r="B990" t="s">
        <v>169</v>
      </c>
      <c r="C990">
        <v>1998</v>
      </c>
      <c r="D990" t="s">
        <v>140</v>
      </c>
      <c r="E990">
        <v>140</v>
      </c>
      <c r="F990" t="s">
        <v>140</v>
      </c>
      <c r="G990">
        <v>76</v>
      </c>
      <c r="H990" t="s">
        <v>393</v>
      </c>
      <c r="I990">
        <v>3</v>
      </c>
      <c r="J990" t="s">
        <v>373</v>
      </c>
      <c r="K990">
        <v>3</v>
      </c>
    </row>
    <row r="991" spans="1:11" hidden="1" x14ac:dyDescent="0.25">
      <c r="A991" t="s">
        <v>169</v>
      </c>
      <c r="B991" t="s">
        <v>169</v>
      </c>
      <c r="C991">
        <v>1999</v>
      </c>
      <c r="D991" t="s">
        <v>140</v>
      </c>
      <c r="E991">
        <v>140</v>
      </c>
      <c r="F991" t="s">
        <v>140</v>
      </c>
      <c r="G991">
        <v>76</v>
      </c>
      <c r="H991" t="s">
        <v>393</v>
      </c>
      <c r="I991">
        <v>4</v>
      </c>
      <c r="J991" t="s">
        <v>373</v>
      </c>
      <c r="K991">
        <v>4</v>
      </c>
    </row>
    <row r="992" spans="1:11" hidden="1" x14ac:dyDescent="0.25">
      <c r="A992" t="s">
        <v>169</v>
      </c>
      <c r="B992" t="s">
        <v>169</v>
      </c>
      <c r="C992">
        <v>2000</v>
      </c>
      <c r="D992" t="s">
        <v>140</v>
      </c>
      <c r="E992">
        <v>140</v>
      </c>
      <c r="F992" t="s">
        <v>140</v>
      </c>
      <c r="G992">
        <v>76</v>
      </c>
      <c r="H992" t="s">
        <v>393</v>
      </c>
      <c r="I992">
        <v>4</v>
      </c>
      <c r="J992" t="s">
        <v>373</v>
      </c>
      <c r="K992">
        <v>3</v>
      </c>
    </row>
    <row r="993" spans="1:11" hidden="1" x14ac:dyDescent="0.25">
      <c r="A993" t="s">
        <v>169</v>
      </c>
      <c r="B993" t="s">
        <v>169</v>
      </c>
      <c r="C993">
        <v>2001</v>
      </c>
      <c r="D993" t="s">
        <v>140</v>
      </c>
      <c r="E993">
        <v>140</v>
      </c>
      <c r="F993" t="s">
        <v>140</v>
      </c>
      <c r="G993">
        <v>76</v>
      </c>
      <c r="H993" t="s">
        <v>393</v>
      </c>
      <c r="I993">
        <v>4</v>
      </c>
      <c r="J993" t="s">
        <v>373</v>
      </c>
      <c r="K993">
        <v>4</v>
      </c>
    </row>
    <row r="994" spans="1:11" hidden="1" x14ac:dyDescent="0.25">
      <c r="A994" t="s">
        <v>169</v>
      </c>
      <c r="B994" t="s">
        <v>169</v>
      </c>
      <c r="C994">
        <v>2002</v>
      </c>
      <c r="D994" t="s">
        <v>140</v>
      </c>
      <c r="E994">
        <v>140</v>
      </c>
      <c r="F994" t="s">
        <v>140</v>
      </c>
      <c r="G994">
        <v>76</v>
      </c>
      <c r="H994" t="s">
        <v>393</v>
      </c>
      <c r="I994">
        <v>4</v>
      </c>
      <c r="J994" t="s">
        <v>373</v>
      </c>
      <c r="K994">
        <v>4</v>
      </c>
    </row>
    <row r="995" spans="1:11" hidden="1" x14ac:dyDescent="0.25">
      <c r="A995" t="s">
        <v>169</v>
      </c>
      <c r="B995" t="s">
        <v>169</v>
      </c>
      <c r="C995">
        <v>2003</v>
      </c>
      <c r="D995" t="s">
        <v>140</v>
      </c>
      <c r="E995">
        <v>140</v>
      </c>
      <c r="F995" t="s">
        <v>140</v>
      </c>
      <c r="G995">
        <v>76</v>
      </c>
      <c r="H995" t="s">
        <v>393</v>
      </c>
      <c r="I995">
        <v>4</v>
      </c>
      <c r="J995" t="s">
        <v>373</v>
      </c>
      <c r="K995">
        <v>4</v>
      </c>
    </row>
    <row r="996" spans="1:11" hidden="1" x14ac:dyDescent="0.25">
      <c r="A996" t="s">
        <v>169</v>
      </c>
      <c r="B996" t="s">
        <v>169</v>
      </c>
      <c r="C996">
        <v>2004</v>
      </c>
      <c r="D996" t="s">
        <v>140</v>
      </c>
      <c r="E996">
        <v>140</v>
      </c>
      <c r="F996" t="s">
        <v>140</v>
      </c>
      <c r="G996">
        <v>76</v>
      </c>
      <c r="H996" t="s">
        <v>393</v>
      </c>
      <c r="I996">
        <v>4</v>
      </c>
      <c r="J996" t="s">
        <v>373</v>
      </c>
      <c r="K996">
        <v>4</v>
      </c>
    </row>
    <row r="997" spans="1:11" hidden="1" x14ac:dyDescent="0.25">
      <c r="A997" t="s">
        <v>169</v>
      </c>
      <c r="B997" t="s">
        <v>169</v>
      </c>
      <c r="C997">
        <v>2005</v>
      </c>
      <c r="D997" t="s">
        <v>140</v>
      </c>
      <c r="E997">
        <v>140</v>
      </c>
      <c r="F997" t="s">
        <v>140</v>
      </c>
      <c r="G997">
        <v>76</v>
      </c>
      <c r="H997" t="s">
        <v>393</v>
      </c>
      <c r="I997">
        <v>4</v>
      </c>
      <c r="J997" t="s">
        <v>373</v>
      </c>
      <c r="K997">
        <v>4</v>
      </c>
    </row>
    <row r="998" spans="1:11" hidden="1" x14ac:dyDescent="0.25">
      <c r="A998" t="s">
        <v>169</v>
      </c>
      <c r="B998" t="s">
        <v>169</v>
      </c>
      <c r="C998">
        <v>2006</v>
      </c>
      <c r="D998" t="s">
        <v>140</v>
      </c>
      <c r="E998">
        <v>140</v>
      </c>
      <c r="F998" t="s">
        <v>140</v>
      </c>
      <c r="G998">
        <v>76</v>
      </c>
      <c r="H998" t="s">
        <v>393</v>
      </c>
      <c r="I998">
        <v>4</v>
      </c>
      <c r="J998" t="s">
        <v>373</v>
      </c>
      <c r="K998">
        <v>4</v>
      </c>
    </row>
    <row r="999" spans="1:11" hidden="1" x14ac:dyDescent="0.25">
      <c r="A999" t="s">
        <v>169</v>
      </c>
      <c r="B999" t="s">
        <v>169</v>
      </c>
      <c r="C999">
        <v>2007</v>
      </c>
      <c r="D999" t="s">
        <v>140</v>
      </c>
      <c r="E999">
        <v>140</v>
      </c>
      <c r="F999" t="s">
        <v>140</v>
      </c>
      <c r="G999">
        <v>76</v>
      </c>
      <c r="H999" t="s">
        <v>393</v>
      </c>
      <c r="I999">
        <v>4</v>
      </c>
      <c r="J999" t="s">
        <v>373</v>
      </c>
      <c r="K999">
        <v>4</v>
      </c>
    </row>
    <row r="1000" spans="1:11" hidden="1" x14ac:dyDescent="0.25">
      <c r="A1000" t="s">
        <v>169</v>
      </c>
      <c r="B1000" t="s">
        <v>169</v>
      </c>
      <c r="C1000">
        <v>2008</v>
      </c>
      <c r="D1000" t="s">
        <v>140</v>
      </c>
      <c r="E1000">
        <v>140</v>
      </c>
      <c r="F1000" t="s">
        <v>140</v>
      </c>
      <c r="G1000">
        <v>76</v>
      </c>
      <c r="H1000" t="s">
        <v>393</v>
      </c>
      <c r="I1000">
        <v>4</v>
      </c>
      <c r="J1000" t="s">
        <v>373</v>
      </c>
      <c r="K1000">
        <v>4</v>
      </c>
    </row>
    <row r="1001" spans="1:11" hidden="1" x14ac:dyDescent="0.25">
      <c r="A1001" t="s">
        <v>169</v>
      </c>
      <c r="B1001" t="s">
        <v>169</v>
      </c>
      <c r="C1001">
        <v>2009</v>
      </c>
      <c r="D1001" t="s">
        <v>140</v>
      </c>
      <c r="E1001">
        <v>140</v>
      </c>
      <c r="F1001" t="s">
        <v>140</v>
      </c>
      <c r="G1001">
        <v>76</v>
      </c>
      <c r="H1001" t="s">
        <v>393</v>
      </c>
      <c r="I1001">
        <v>4</v>
      </c>
      <c r="J1001" t="s">
        <v>373</v>
      </c>
      <c r="K1001">
        <v>4</v>
      </c>
    </row>
    <row r="1002" spans="1:11" hidden="1" x14ac:dyDescent="0.25">
      <c r="A1002" t="s">
        <v>169</v>
      </c>
      <c r="B1002" t="s">
        <v>169</v>
      </c>
      <c r="C1002">
        <v>2010</v>
      </c>
      <c r="D1002" t="s">
        <v>140</v>
      </c>
      <c r="E1002">
        <v>140</v>
      </c>
      <c r="F1002" t="s">
        <v>140</v>
      </c>
      <c r="G1002">
        <v>76</v>
      </c>
      <c r="H1002" t="s">
        <v>393</v>
      </c>
      <c r="I1002">
        <v>4</v>
      </c>
      <c r="J1002" t="s">
        <v>373</v>
      </c>
      <c r="K1002">
        <v>4</v>
      </c>
    </row>
    <row r="1003" spans="1:11" hidden="1" x14ac:dyDescent="0.25">
      <c r="A1003" t="s">
        <v>169</v>
      </c>
      <c r="B1003" t="s">
        <v>169</v>
      </c>
      <c r="C1003">
        <v>2011</v>
      </c>
      <c r="D1003" t="s">
        <v>140</v>
      </c>
      <c r="E1003">
        <v>140</v>
      </c>
      <c r="F1003" t="s">
        <v>140</v>
      </c>
      <c r="G1003">
        <v>76</v>
      </c>
      <c r="H1003" t="s">
        <v>393</v>
      </c>
      <c r="I1003">
        <v>4</v>
      </c>
      <c r="J1003" t="s">
        <v>373</v>
      </c>
      <c r="K1003">
        <v>3</v>
      </c>
    </row>
    <row r="1004" spans="1:11" hidden="1" x14ac:dyDescent="0.25">
      <c r="A1004" t="s">
        <v>169</v>
      </c>
      <c r="B1004" t="s">
        <v>169</v>
      </c>
      <c r="C1004">
        <v>2012</v>
      </c>
      <c r="D1004" t="s">
        <v>140</v>
      </c>
      <c r="E1004">
        <v>140</v>
      </c>
      <c r="F1004" t="s">
        <v>140</v>
      </c>
      <c r="G1004">
        <v>76</v>
      </c>
      <c r="H1004" t="s">
        <v>393</v>
      </c>
      <c r="I1004">
        <v>4</v>
      </c>
      <c r="J1004" t="s">
        <v>373</v>
      </c>
      <c r="K1004">
        <v>4</v>
      </c>
    </row>
    <row r="1005" spans="1:11" hidden="1" x14ac:dyDescent="0.25">
      <c r="A1005" t="s">
        <v>169</v>
      </c>
      <c r="B1005" t="s">
        <v>169</v>
      </c>
      <c r="C1005">
        <v>2013</v>
      </c>
      <c r="D1005" t="s">
        <v>140</v>
      </c>
      <c r="E1005">
        <v>140</v>
      </c>
      <c r="F1005" t="s">
        <v>140</v>
      </c>
      <c r="G1005">
        <v>76</v>
      </c>
      <c r="H1005" t="s">
        <v>393</v>
      </c>
      <c r="I1005" t="s">
        <v>373</v>
      </c>
      <c r="J1005">
        <v>4</v>
      </c>
      <c r="K1005">
        <v>4</v>
      </c>
    </row>
    <row r="1006" spans="1:11" hidden="1" x14ac:dyDescent="0.25">
      <c r="A1006" t="s">
        <v>169</v>
      </c>
      <c r="B1006" t="s">
        <v>169</v>
      </c>
      <c r="C1006">
        <v>2014</v>
      </c>
      <c r="D1006" t="s">
        <v>140</v>
      </c>
      <c r="E1006">
        <v>140</v>
      </c>
      <c r="F1006" t="s">
        <v>140</v>
      </c>
      <c r="G1006">
        <v>76</v>
      </c>
      <c r="H1006" t="s">
        <v>393</v>
      </c>
      <c r="I1006">
        <v>4</v>
      </c>
      <c r="J1006">
        <v>4</v>
      </c>
      <c r="K1006">
        <v>4</v>
      </c>
    </row>
    <row r="1007" spans="1:11" hidden="1" x14ac:dyDescent="0.25">
      <c r="A1007" t="s">
        <v>169</v>
      </c>
      <c r="B1007" t="s">
        <v>169</v>
      </c>
      <c r="C1007">
        <v>2015</v>
      </c>
      <c r="D1007" t="s">
        <v>140</v>
      </c>
      <c r="E1007">
        <v>140</v>
      </c>
      <c r="F1007" t="s">
        <v>140</v>
      </c>
      <c r="G1007">
        <v>76</v>
      </c>
      <c r="H1007" t="s">
        <v>393</v>
      </c>
      <c r="I1007">
        <v>4</v>
      </c>
      <c r="J1007">
        <v>4</v>
      </c>
      <c r="K1007">
        <v>4</v>
      </c>
    </row>
    <row r="1008" spans="1:11" hidden="1" x14ac:dyDescent="0.25">
      <c r="A1008" t="s">
        <v>169</v>
      </c>
      <c r="B1008" t="s">
        <v>169</v>
      </c>
      <c r="C1008">
        <v>2016</v>
      </c>
      <c r="D1008" t="s">
        <v>140</v>
      </c>
      <c r="E1008">
        <v>140</v>
      </c>
      <c r="F1008" t="s">
        <v>140</v>
      </c>
      <c r="G1008">
        <v>76</v>
      </c>
      <c r="H1008" t="s">
        <v>393</v>
      </c>
      <c r="I1008">
        <v>4</v>
      </c>
      <c r="J1008">
        <v>4</v>
      </c>
      <c r="K1008">
        <v>3</v>
      </c>
    </row>
    <row r="1009" spans="1:12" x14ac:dyDescent="0.25">
      <c r="A1009" t="s">
        <v>169</v>
      </c>
      <c r="B1009" t="s">
        <v>169</v>
      </c>
      <c r="C1009">
        <v>2017</v>
      </c>
      <c r="D1009" t="s">
        <v>140</v>
      </c>
      <c r="E1009">
        <v>140</v>
      </c>
      <c r="F1009" t="s">
        <v>140</v>
      </c>
      <c r="G1009">
        <v>76</v>
      </c>
      <c r="H1009" t="s">
        <v>393</v>
      </c>
      <c r="I1009" s="109">
        <v>4</v>
      </c>
      <c r="J1009" s="109">
        <v>4</v>
      </c>
      <c r="K1009" s="109">
        <v>3</v>
      </c>
      <c r="L1009" s="108">
        <f>AVERAGE(I1009:K1009)</f>
        <v>3.6666666666666665</v>
      </c>
    </row>
    <row r="1010" spans="1:12" hidden="1" x14ac:dyDescent="0.25">
      <c r="A1010" t="s">
        <v>170</v>
      </c>
      <c r="B1010" t="s">
        <v>634</v>
      </c>
      <c r="C1010">
        <v>1976</v>
      </c>
      <c r="D1010" t="s">
        <v>633</v>
      </c>
      <c r="E1010">
        <v>835</v>
      </c>
      <c r="F1010" t="s">
        <v>60</v>
      </c>
      <c r="G1010">
        <v>96</v>
      </c>
      <c r="H1010" t="s">
        <v>390</v>
      </c>
      <c r="I1010" t="s">
        <v>373</v>
      </c>
      <c r="J1010" t="s">
        <v>373</v>
      </c>
      <c r="K1010" t="s">
        <v>373</v>
      </c>
    </row>
    <row r="1011" spans="1:12" hidden="1" x14ac:dyDescent="0.25">
      <c r="A1011" t="s">
        <v>170</v>
      </c>
      <c r="B1011" t="s">
        <v>634</v>
      </c>
      <c r="C1011">
        <v>1977</v>
      </c>
      <c r="D1011" t="s">
        <v>633</v>
      </c>
      <c r="E1011">
        <v>835</v>
      </c>
      <c r="F1011" t="s">
        <v>60</v>
      </c>
      <c r="G1011">
        <v>96</v>
      </c>
      <c r="H1011" t="s">
        <v>390</v>
      </c>
      <c r="I1011" t="s">
        <v>373</v>
      </c>
      <c r="J1011" t="s">
        <v>373</v>
      </c>
      <c r="K1011" t="s">
        <v>373</v>
      </c>
    </row>
    <row r="1012" spans="1:12" hidden="1" x14ac:dyDescent="0.25">
      <c r="A1012" t="s">
        <v>170</v>
      </c>
      <c r="B1012" t="s">
        <v>634</v>
      </c>
      <c r="C1012">
        <v>1978</v>
      </c>
      <c r="D1012" t="s">
        <v>633</v>
      </c>
      <c r="E1012">
        <v>835</v>
      </c>
      <c r="F1012" t="s">
        <v>60</v>
      </c>
      <c r="G1012">
        <v>96</v>
      </c>
      <c r="H1012" t="s">
        <v>390</v>
      </c>
      <c r="I1012" t="s">
        <v>373</v>
      </c>
      <c r="J1012" t="s">
        <v>373</v>
      </c>
      <c r="K1012" t="s">
        <v>373</v>
      </c>
    </row>
    <row r="1013" spans="1:12" hidden="1" x14ac:dyDescent="0.25">
      <c r="A1013" t="s">
        <v>170</v>
      </c>
      <c r="B1013" t="s">
        <v>634</v>
      </c>
      <c r="C1013">
        <v>1979</v>
      </c>
      <c r="D1013" t="s">
        <v>633</v>
      </c>
      <c r="E1013">
        <v>835</v>
      </c>
      <c r="F1013" t="s">
        <v>60</v>
      </c>
      <c r="G1013">
        <v>96</v>
      </c>
      <c r="H1013" t="s">
        <v>390</v>
      </c>
      <c r="I1013" t="s">
        <v>373</v>
      </c>
      <c r="J1013" t="s">
        <v>373</v>
      </c>
      <c r="K1013" t="s">
        <v>373</v>
      </c>
    </row>
    <row r="1014" spans="1:12" hidden="1" x14ac:dyDescent="0.25">
      <c r="A1014" t="s">
        <v>170</v>
      </c>
      <c r="B1014" t="s">
        <v>634</v>
      </c>
      <c r="C1014">
        <v>1980</v>
      </c>
      <c r="D1014" t="s">
        <v>633</v>
      </c>
      <c r="E1014">
        <v>835</v>
      </c>
      <c r="F1014" t="s">
        <v>60</v>
      </c>
      <c r="G1014">
        <v>96</v>
      </c>
      <c r="H1014" t="s">
        <v>390</v>
      </c>
      <c r="I1014" t="s">
        <v>373</v>
      </c>
      <c r="J1014" t="s">
        <v>373</v>
      </c>
      <c r="K1014" t="s">
        <v>373</v>
      </c>
    </row>
    <row r="1015" spans="1:12" hidden="1" x14ac:dyDescent="0.25">
      <c r="A1015" t="s">
        <v>170</v>
      </c>
      <c r="B1015" t="s">
        <v>634</v>
      </c>
      <c r="C1015">
        <v>1981</v>
      </c>
      <c r="D1015" t="s">
        <v>633</v>
      </c>
      <c r="E1015">
        <v>835</v>
      </c>
      <c r="F1015" t="s">
        <v>60</v>
      </c>
      <c r="G1015">
        <v>96</v>
      </c>
      <c r="H1015" t="s">
        <v>390</v>
      </c>
      <c r="I1015" t="s">
        <v>373</v>
      </c>
      <c r="J1015" t="s">
        <v>373</v>
      </c>
      <c r="K1015" t="s">
        <v>373</v>
      </c>
    </row>
    <row r="1016" spans="1:12" hidden="1" x14ac:dyDescent="0.25">
      <c r="A1016" t="s">
        <v>170</v>
      </c>
      <c r="B1016" t="s">
        <v>634</v>
      </c>
      <c r="C1016">
        <v>1982</v>
      </c>
      <c r="D1016" t="s">
        <v>633</v>
      </c>
      <c r="E1016">
        <v>835</v>
      </c>
      <c r="F1016" t="s">
        <v>60</v>
      </c>
      <c r="G1016">
        <v>96</v>
      </c>
      <c r="H1016" t="s">
        <v>390</v>
      </c>
      <c r="I1016" t="s">
        <v>373</v>
      </c>
      <c r="J1016" t="s">
        <v>373</v>
      </c>
      <c r="K1016" t="s">
        <v>373</v>
      </c>
    </row>
    <row r="1017" spans="1:12" hidden="1" x14ac:dyDescent="0.25">
      <c r="A1017" t="s">
        <v>170</v>
      </c>
      <c r="B1017" t="s">
        <v>634</v>
      </c>
      <c r="C1017">
        <v>1983</v>
      </c>
      <c r="D1017" t="s">
        <v>633</v>
      </c>
      <c r="E1017">
        <v>835</v>
      </c>
      <c r="F1017" t="s">
        <v>60</v>
      </c>
      <c r="G1017">
        <v>96</v>
      </c>
      <c r="H1017" t="s">
        <v>390</v>
      </c>
      <c r="I1017" t="s">
        <v>373</v>
      </c>
      <c r="J1017" t="s">
        <v>373</v>
      </c>
      <c r="K1017" t="s">
        <v>373</v>
      </c>
    </row>
    <row r="1018" spans="1:12" hidden="1" x14ac:dyDescent="0.25">
      <c r="A1018" t="s">
        <v>170</v>
      </c>
      <c r="B1018" t="s">
        <v>634</v>
      </c>
      <c r="C1018">
        <v>1984</v>
      </c>
      <c r="D1018" t="s">
        <v>633</v>
      </c>
      <c r="E1018">
        <v>835</v>
      </c>
      <c r="F1018" t="s">
        <v>60</v>
      </c>
      <c r="G1018">
        <v>96</v>
      </c>
      <c r="H1018" t="s">
        <v>390</v>
      </c>
      <c r="I1018">
        <v>2</v>
      </c>
      <c r="J1018" t="s">
        <v>373</v>
      </c>
      <c r="K1018">
        <v>2</v>
      </c>
    </row>
    <row r="1019" spans="1:12" hidden="1" x14ac:dyDescent="0.25">
      <c r="A1019" t="s">
        <v>170</v>
      </c>
      <c r="B1019" t="s">
        <v>634</v>
      </c>
      <c r="C1019">
        <v>1985</v>
      </c>
      <c r="D1019" t="s">
        <v>633</v>
      </c>
      <c r="E1019">
        <v>835</v>
      </c>
      <c r="F1019" t="s">
        <v>60</v>
      </c>
      <c r="G1019">
        <v>96</v>
      </c>
      <c r="H1019" t="s">
        <v>390</v>
      </c>
      <c r="I1019">
        <v>2</v>
      </c>
      <c r="J1019" t="s">
        <v>373</v>
      </c>
      <c r="K1019">
        <v>2</v>
      </c>
    </row>
    <row r="1020" spans="1:12" hidden="1" x14ac:dyDescent="0.25">
      <c r="A1020" t="s">
        <v>170</v>
      </c>
      <c r="B1020" t="s">
        <v>634</v>
      </c>
      <c r="C1020">
        <v>1986</v>
      </c>
      <c r="D1020" t="s">
        <v>633</v>
      </c>
      <c r="E1020">
        <v>835</v>
      </c>
      <c r="F1020" t="s">
        <v>60</v>
      </c>
      <c r="G1020">
        <v>96</v>
      </c>
      <c r="H1020" t="s">
        <v>390</v>
      </c>
      <c r="I1020">
        <v>2</v>
      </c>
      <c r="J1020" t="s">
        <v>373</v>
      </c>
      <c r="K1020">
        <v>2</v>
      </c>
    </row>
    <row r="1021" spans="1:12" hidden="1" x14ac:dyDescent="0.25">
      <c r="A1021" t="s">
        <v>170</v>
      </c>
      <c r="B1021" t="s">
        <v>634</v>
      </c>
      <c r="C1021">
        <v>1987</v>
      </c>
      <c r="D1021" t="s">
        <v>633</v>
      </c>
      <c r="E1021">
        <v>835</v>
      </c>
      <c r="F1021" t="s">
        <v>60</v>
      </c>
      <c r="G1021">
        <v>96</v>
      </c>
      <c r="H1021" t="s">
        <v>390</v>
      </c>
      <c r="I1021">
        <v>2</v>
      </c>
      <c r="J1021" t="s">
        <v>373</v>
      </c>
      <c r="K1021">
        <v>2</v>
      </c>
    </row>
    <row r="1022" spans="1:12" hidden="1" x14ac:dyDescent="0.25">
      <c r="A1022" t="s">
        <v>170</v>
      </c>
      <c r="B1022" t="s">
        <v>634</v>
      </c>
      <c r="C1022">
        <v>1988</v>
      </c>
      <c r="D1022" t="s">
        <v>633</v>
      </c>
      <c r="E1022">
        <v>835</v>
      </c>
      <c r="F1022" t="s">
        <v>60</v>
      </c>
      <c r="G1022">
        <v>96</v>
      </c>
      <c r="H1022" t="s">
        <v>390</v>
      </c>
      <c r="I1022">
        <v>2</v>
      </c>
      <c r="J1022" t="s">
        <v>373</v>
      </c>
      <c r="K1022">
        <v>2</v>
      </c>
    </row>
    <row r="1023" spans="1:12" hidden="1" x14ac:dyDescent="0.25">
      <c r="A1023" t="s">
        <v>170</v>
      </c>
      <c r="B1023" t="s">
        <v>634</v>
      </c>
      <c r="C1023">
        <v>1989</v>
      </c>
      <c r="D1023" t="s">
        <v>633</v>
      </c>
      <c r="E1023">
        <v>835</v>
      </c>
      <c r="F1023" t="s">
        <v>60</v>
      </c>
      <c r="G1023">
        <v>96</v>
      </c>
      <c r="H1023" t="s">
        <v>390</v>
      </c>
      <c r="I1023">
        <v>2</v>
      </c>
      <c r="J1023" t="s">
        <v>373</v>
      </c>
      <c r="K1023">
        <v>2</v>
      </c>
    </row>
    <row r="1024" spans="1:12" hidden="1" x14ac:dyDescent="0.25">
      <c r="A1024" t="s">
        <v>170</v>
      </c>
      <c r="B1024" t="s">
        <v>634</v>
      </c>
      <c r="C1024">
        <v>1990</v>
      </c>
      <c r="D1024" t="s">
        <v>633</v>
      </c>
      <c r="E1024">
        <v>835</v>
      </c>
      <c r="F1024" t="s">
        <v>60</v>
      </c>
      <c r="G1024">
        <v>96</v>
      </c>
      <c r="H1024" t="s">
        <v>390</v>
      </c>
      <c r="I1024">
        <v>2</v>
      </c>
      <c r="J1024" t="s">
        <v>373</v>
      </c>
      <c r="K1024">
        <v>1</v>
      </c>
    </row>
    <row r="1025" spans="1:11" hidden="1" x14ac:dyDescent="0.25">
      <c r="A1025" t="s">
        <v>170</v>
      </c>
      <c r="B1025" t="s">
        <v>634</v>
      </c>
      <c r="C1025">
        <v>1991</v>
      </c>
      <c r="D1025" t="s">
        <v>633</v>
      </c>
      <c r="E1025">
        <v>835</v>
      </c>
      <c r="F1025" t="s">
        <v>60</v>
      </c>
      <c r="G1025">
        <v>96</v>
      </c>
      <c r="H1025" t="s">
        <v>390</v>
      </c>
      <c r="I1025">
        <v>1</v>
      </c>
      <c r="J1025" t="s">
        <v>373</v>
      </c>
      <c r="K1025">
        <v>1</v>
      </c>
    </row>
    <row r="1026" spans="1:11" hidden="1" x14ac:dyDescent="0.25">
      <c r="A1026" t="s">
        <v>170</v>
      </c>
      <c r="B1026" t="s">
        <v>634</v>
      </c>
      <c r="C1026">
        <v>1992</v>
      </c>
      <c r="D1026" t="s">
        <v>633</v>
      </c>
      <c r="E1026">
        <v>835</v>
      </c>
      <c r="F1026" t="s">
        <v>60</v>
      </c>
      <c r="G1026">
        <v>96</v>
      </c>
      <c r="H1026" t="s">
        <v>390</v>
      </c>
      <c r="I1026">
        <v>1</v>
      </c>
      <c r="J1026" t="s">
        <v>373</v>
      </c>
      <c r="K1026">
        <v>1</v>
      </c>
    </row>
    <row r="1027" spans="1:11" hidden="1" x14ac:dyDescent="0.25">
      <c r="A1027" t="s">
        <v>170</v>
      </c>
      <c r="B1027" t="s">
        <v>634</v>
      </c>
      <c r="C1027">
        <v>1993</v>
      </c>
      <c r="D1027" t="s">
        <v>633</v>
      </c>
      <c r="E1027">
        <v>835</v>
      </c>
      <c r="F1027" t="s">
        <v>60</v>
      </c>
      <c r="G1027">
        <v>96</v>
      </c>
      <c r="H1027" t="s">
        <v>390</v>
      </c>
      <c r="I1027" t="s">
        <v>373</v>
      </c>
      <c r="J1027" t="s">
        <v>373</v>
      </c>
      <c r="K1027">
        <v>1</v>
      </c>
    </row>
    <row r="1028" spans="1:11" hidden="1" x14ac:dyDescent="0.25">
      <c r="A1028" t="s">
        <v>170</v>
      </c>
      <c r="B1028" t="s">
        <v>634</v>
      </c>
      <c r="C1028">
        <v>1994</v>
      </c>
      <c r="D1028" t="s">
        <v>633</v>
      </c>
      <c r="E1028">
        <v>835</v>
      </c>
      <c r="F1028" t="s">
        <v>60</v>
      </c>
      <c r="G1028">
        <v>96</v>
      </c>
      <c r="H1028" t="s">
        <v>390</v>
      </c>
      <c r="I1028" t="s">
        <v>373</v>
      </c>
      <c r="J1028" t="s">
        <v>373</v>
      </c>
      <c r="K1028">
        <v>2</v>
      </c>
    </row>
    <row r="1029" spans="1:11" hidden="1" x14ac:dyDescent="0.25">
      <c r="A1029" t="s">
        <v>170</v>
      </c>
      <c r="B1029" t="s">
        <v>634</v>
      </c>
      <c r="C1029">
        <v>1995</v>
      </c>
      <c r="D1029" t="s">
        <v>633</v>
      </c>
      <c r="E1029">
        <v>835</v>
      </c>
      <c r="F1029" t="s">
        <v>60</v>
      </c>
      <c r="G1029">
        <v>96</v>
      </c>
      <c r="H1029" t="s">
        <v>390</v>
      </c>
      <c r="I1029" t="s">
        <v>373</v>
      </c>
      <c r="J1029" t="s">
        <v>373</v>
      </c>
      <c r="K1029">
        <v>2</v>
      </c>
    </row>
    <row r="1030" spans="1:11" hidden="1" x14ac:dyDescent="0.25">
      <c r="A1030" t="s">
        <v>170</v>
      </c>
      <c r="B1030" t="s">
        <v>634</v>
      </c>
      <c r="C1030">
        <v>1996</v>
      </c>
      <c r="D1030" t="s">
        <v>633</v>
      </c>
      <c r="E1030">
        <v>835</v>
      </c>
      <c r="F1030" t="s">
        <v>60</v>
      </c>
      <c r="G1030">
        <v>96</v>
      </c>
      <c r="H1030" t="s">
        <v>390</v>
      </c>
      <c r="I1030" t="s">
        <v>373</v>
      </c>
      <c r="J1030" t="s">
        <v>373</v>
      </c>
      <c r="K1030">
        <v>1</v>
      </c>
    </row>
    <row r="1031" spans="1:11" hidden="1" x14ac:dyDescent="0.25">
      <c r="A1031" t="s">
        <v>170</v>
      </c>
      <c r="B1031" t="s">
        <v>634</v>
      </c>
      <c r="C1031">
        <v>1997</v>
      </c>
      <c r="D1031" t="s">
        <v>633</v>
      </c>
      <c r="E1031">
        <v>835</v>
      </c>
      <c r="F1031" t="s">
        <v>60</v>
      </c>
      <c r="G1031">
        <v>96</v>
      </c>
      <c r="H1031" t="s">
        <v>390</v>
      </c>
      <c r="I1031" t="s">
        <v>373</v>
      </c>
      <c r="J1031" t="s">
        <v>373</v>
      </c>
      <c r="K1031">
        <v>1</v>
      </c>
    </row>
    <row r="1032" spans="1:11" hidden="1" x14ac:dyDescent="0.25">
      <c r="A1032" t="s">
        <v>170</v>
      </c>
      <c r="B1032" t="s">
        <v>634</v>
      </c>
      <c r="C1032">
        <v>1998</v>
      </c>
      <c r="D1032" t="s">
        <v>633</v>
      </c>
      <c r="E1032">
        <v>835</v>
      </c>
      <c r="F1032" t="s">
        <v>60</v>
      </c>
      <c r="G1032">
        <v>96</v>
      </c>
      <c r="H1032" t="s">
        <v>390</v>
      </c>
      <c r="I1032" t="s">
        <v>373</v>
      </c>
      <c r="J1032" t="s">
        <v>373</v>
      </c>
      <c r="K1032">
        <v>1</v>
      </c>
    </row>
    <row r="1033" spans="1:11" hidden="1" x14ac:dyDescent="0.25">
      <c r="A1033" t="s">
        <v>170</v>
      </c>
      <c r="B1033" t="s">
        <v>634</v>
      </c>
      <c r="C1033">
        <v>1999</v>
      </c>
      <c r="D1033" t="s">
        <v>633</v>
      </c>
      <c r="E1033">
        <v>835</v>
      </c>
      <c r="F1033" t="s">
        <v>60</v>
      </c>
      <c r="G1033">
        <v>96</v>
      </c>
      <c r="H1033" t="s">
        <v>390</v>
      </c>
      <c r="I1033" t="s">
        <v>373</v>
      </c>
      <c r="J1033" t="s">
        <v>373</v>
      </c>
      <c r="K1033">
        <v>2</v>
      </c>
    </row>
    <row r="1034" spans="1:11" hidden="1" x14ac:dyDescent="0.25">
      <c r="A1034" t="s">
        <v>170</v>
      </c>
      <c r="B1034" t="s">
        <v>634</v>
      </c>
      <c r="C1034">
        <v>2000</v>
      </c>
      <c r="D1034" t="s">
        <v>633</v>
      </c>
      <c r="E1034">
        <v>835</v>
      </c>
      <c r="F1034" t="s">
        <v>60</v>
      </c>
      <c r="G1034">
        <v>96</v>
      </c>
      <c r="H1034" t="s">
        <v>390</v>
      </c>
      <c r="I1034" t="s">
        <v>373</v>
      </c>
      <c r="J1034" t="s">
        <v>373</v>
      </c>
      <c r="K1034">
        <v>1</v>
      </c>
    </row>
    <row r="1035" spans="1:11" hidden="1" x14ac:dyDescent="0.25">
      <c r="A1035" t="s">
        <v>170</v>
      </c>
      <c r="B1035" t="s">
        <v>634</v>
      </c>
      <c r="C1035">
        <v>2001</v>
      </c>
      <c r="D1035" t="s">
        <v>633</v>
      </c>
      <c r="E1035">
        <v>835</v>
      </c>
      <c r="F1035" t="s">
        <v>60</v>
      </c>
      <c r="G1035">
        <v>96</v>
      </c>
      <c r="H1035" t="s">
        <v>390</v>
      </c>
      <c r="I1035" t="s">
        <v>373</v>
      </c>
      <c r="J1035" t="s">
        <v>373</v>
      </c>
      <c r="K1035">
        <v>1</v>
      </c>
    </row>
    <row r="1036" spans="1:11" hidden="1" x14ac:dyDescent="0.25">
      <c r="A1036" t="s">
        <v>170</v>
      </c>
      <c r="B1036" t="s">
        <v>634</v>
      </c>
      <c r="C1036">
        <v>2002</v>
      </c>
      <c r="D1036" t="s">
        <v>633</v>
      </c>
      <c r="E1036">
        <v>835</v>
      </c>
      <c r="F1036" t="s">
        <v>60</v>
      </c>
      <c r="G1036">
        <v>96</v>
      </c>
      <c r="H1036" t="s">
        <v>390</v>
      </c>
      <c r="I1036" t="s">
        <v>373</v>
      </c>
      <c r="J1036" t="s">
        <v>373</v>
      </c>
      <c r="K1036">
        <v>2</v>
      </c>
    </row>
    <row r="1037" spans="1:11" hidden="1" x14ac:dyDescent="0.25">
      <c r="A1037" t="s">
        <v>170</v>
      </c>
      <c r="B1037" t="s">
        <v>634</v>
      </c>
      <c r="C1037">
        <v>2003</v>
      </c>
      <c r="D1037" t="s">
        <v>633</v>
      </c>
      <c r="E1037">
        <v>835</v>
      </c>
      <c r="F1037" t="s">
        <v>60</v>
      </c>
      <c r="G1037">
        <v>96</v>
      </c>
      <c r="H1037" t="s">
        <v>390</v>
      </c>
      <c r="I1037">
        <v>2</v>
      </c>
      <c r="J1037" t="s">
        <v>373</v>
      </c>
      <c r="K1037">
        <v>2</v>
      </c>
    </row>
    <row r="1038" spans="1:11" hidden="1" x14ac:dyDescent="0.25">
      <c r="A1038" t="s">
        <v>170</v>
      </c>
      <c r="B1038" t="s">
        <v>634</v>
      </c>
      <c r="C1038">
        <v>2004</v>
      </c>
      <c r="D1038" t="s">
        <v>633</v>
      </c>
      <c r="E1038">
        <v>835</v>
      </c>
      <c r="F1038" t="s">
        <v>60</v>
      </c>
      <c r="G1038">
        <v>96</v>
      </c>
      <c r="H1038" t="s">
        <v>390</v>
      </c>
      <c r="I1038">
        <v>2</v>
      </c>
      <c r="J1038" t="s">
        <v>373</v>
      </c>
      <c r="K1038">
        <v>1</v>
      </c>
    </row>
    <row r="1039" spans="1:11" hidden="1" x14ac:dyDescent="0.25">
      <c r="A1039" t="s">
        <v>170</v>
      </c>
      <c r="B1039" t="s">
        <v>634</v>
      </c>
      <c r="C1039">
        <v>2005</v>
      </c>
      <c r="D1039" t="s">
        <v>633</v>
      </c>
      <c r="E1039">
        <v>835</v>
      </c>
      <c r="F1039" t="s">
        <v>60</v>
      </c>
      <c r="G1039">
        <v>96</v>
      </c>
      <c r="H1039" t="s">
        <v>390</v>
      </c>
      <c r="I1039" t="s">
        <v>373</v>
      </c>
      <c r="J1039" t="s">
        <v>373</v>
      </c>
      <c r="K1039">
        <v>1</v>
      </c>
    </row>
    <row r="1040" spans="1:11" hidden="1" x14ac:dyDescent="0.25">
      <c r="A1040" t="s">
        <v>170</v>
      </c>
      <c r="B1040" t="s">
        <v>634</v>
      </c>
      <c r="C1040">
        <v>2006</v>
      </c>
      <c r="D1040" t="s">
        <v>633</v>
      </c>
      <c r="E1040">
        <v>835</v>
      </c>
      <c r="F1040" t="s">
        <v>60</v>
      </c>
      <c r="G1040">
        <v>96</v>
      </c>
      <c r="H1040" t="s">
        <v>390</v>
      </c>
      <c r="I1040" t="s">
        <v>373</v>
      </c>
      <c r="J1040" t="s">
        <v>373</v>
      </c>
      <c r="K1040">
        <v>1</v>
      </c>
    </row>
    <row r="1041" spans="1:12" hidden="1" x14ac:dyDescent="0.25">
      <c r="A1041" t="s">
        <v>170</v>
      </c>
      <c r="B1041" t="s">
        <v>634</v>
      </c>
      <c r="C1041">
        <v>2007</v>
      </c>
      <c r="D1041" t="s">
        <v>633</v>
      </c>
      <c r="E1041">
        <v>835</v>
      </c>
      <c r="F1041" t="s">
        <v>60</v>
      </c>
      <c r="G1041">
        <v>96</v>
      </c>
      <c r="H1041" t="s">
        <v>390</v>
      </c>
      <c r="I1041" t="s">
        <v>373</v>
      </c>
      <c r="J1041" t="s">
        <v>373</v>
      </c>
      <c r="K1041">
        <v>1</v>
      </c>
    </row>
    <row r="1042" spans="1:12" hidden="1" x14ac:dyDescent="0.25">
      <c r="A1042" t="s">
        <v>170</v>
      </c>
      <c r="B1042" t="s">
        <v>634</v>
      </c>
      <c r="C1042">
        <v>2008</v>
      </c>
      <c r="D1042" t="s">
        <v>633</v>
      </c>
      <c r="E1042">
        <v>835</v>
      </c>
      <c r="F1042" t="s">
        <v>60</v>
      </c>
      <c r="G1042">
        <v>96</v>
      </c>
      <c r="H1042" t="s">
        <v>390</v>
      </c>
      <c r="I1042" t="s">
        <v>373</v>
      </c>
      <c r="J1042" t="s">
        <v>373</v>
      </c>
      <c r="K1042">
        <v>1</v>
      </c>
    </row>
    <row r="1043" spans="1:12" hidden="1" x14ac:dyDescent="0.25">
      <c r="A1043" t="s">
        <v>170</v>
      </c>
      <c r="B1043" t="s">
        <v>634</v>
      </c>
      <c r="C1043">
        <v>2009</v>
      </c>
      <c r="D1043" t="s">
        <v>633</v>
      </c>
      <c r="E1043">
        <v>835</v>
      </c>
      <c r="F1043" t="s">
        <v>60</v>
      </c>
      <c r="G1043">
        <v>96</v>
      </c>
      <c r="H1043" t="s">
        <v>390</v>
      </c>
      <c r="I1043" t="s">
        <v>373</v>
      </c>
      <c r="J1043" t="s">
        <v>373</v>
      </c>
      <c r="K1043">
        <v>1</v>
      </c>
    </row>
    <row r="1044" spans="1:12" hidden="1" x14ac:dyDescent="0.25">
      <c r="A1044" t="s">
        <v>170</v>
      </c>
      <c r="B1044" t="s">
        <v>634</v>
      </c>
      <c r="C1044">
        <v>2010</v>
      </c>
      <c r="D1044" t="s">
        <v>633</v>
      </c>
      <c r="E1044">
        <v>835</v>
      </c>
      <c r="F1044" t="s">
        <v>60</v>
      </c>
      <c r="G1044">
        <v>96</v>
      </c>
      <c r="H1044" t="s">
        <v>390</v>
      </c>
      <c r="I1044" t="s">
        <v>373</v>
      </c>
      <c r="J1044" t="s">
        <v>373</v>
      </c>
      <c r="K1044">
        <v>1</v>
      </c>
    </row>
    <row r="1045" spans="1:12" hidden="1" x14ac:dyDescent="0.25">
      <c r="A1045" t="s">
        <v>170</v>
      </c>
      <c r="B1045" t="s">
        <v>634</v>
      </c>
      <c r="C1045">
        <v>2011</v>
      </c>
      <c r="D1045" t="s">
        <v>633</v>
      </c>
      <c r="E1045">
        <v>835</v>
      </c>
      <c r="F1045" t="s">
        <v>60</v>
      </c>
      <c r="G1045">
        <v>96</v>
      </c>
      <c r="H1045" t="s">
        <v>390</v>
      </c>
      <c r="I1045" t="s">
        <v>373</v>
      </c>
      <c r="J1045" t="s">
        <v>373</v>
      </c>
      <c r="K1045">
        <v>1</v>
      </c>
    </row>
    <row r="1046" spans="1:12" hidden="1" x14ac:dyDescent="0.25">
      <c r="A1046" t="s">
        <v>170</v>
      </c>
      <c r="B1046" t="s">
        <v>634</v>
      </c>
      <c r="C1046">
        <v>2012</v>
      </c>
      <c r="D1046" t="s">
        <v>633</v>
      </c>
      <c r="E1046">
        <v>835</v>
      </c>
      <c r="F1046" t="s">
        <v>60</v>
      </c>
      <c r="G1046">
        <v>96</v>
      </c>
      <c r="H1046" t="s">
        <v>390</v>
      </c>
      <c r="I1046" t="s">
        <v>373</v>
      </c>
      <c r="J1046" t="s">
        <v>373</v>
      </c>
      <c r="K1046">
        <v>1</v>
      </c>
    </row>
    <row r="1047" spans="1:12" hidden="1" x14ac:dyDescent="0.25">
      <c r="A1047" t="s">
        <v>170</v>
      </c>
      <c r="B1047" t="s">
        <v>634</v>
      </c>
      <c r="C1047">
        <v>2013</v>
      </c>
      <c r="D1047" t="s">
        <v>633</v>
      </c>
      <c r="E1047">
        <v>835</v>
      </c>
      <c r="F1047" t="s">
        <v>60</v>
      </c>
      <c r="G1047">
        <v>96</v>
      </c>
      <c r="H1047" t="s">
        <v>390</v>
      </c>
      <c r="I1047" t="s">
        <v>373</v>
      </c>
      <c r="J1047" t="s">
        <v>373</v>
      </c>
      <c r="K1047">
        <v>1</v>
      </c>
    </row>
    <row r="1048" spans="1:12" hidden="1" x14ac:dyDescent="0.25">
      <c r="A1048" t="s">
        <v>170</v>
      </c>
      <c r="B1048" t="s">
        <v>634</v>
      </c>
      <c r="C1048">
        <v>2014</v>
      </c>
      <c r="D1048" t="s">
        <v>633</v>
      </c>
      <c r="E1048">
        <v>835</v>
      </c>
      <c r="F1048" t="s">
        <v>60</v>
      </c>
      <c r="G1048">
        <v>96</v>
      </c>
      <c r="H1048" t="s">
        <v>390</v>
      </c>
      <c r="I1048">
        <v>1</v>
      </c>
      <c r="J1048" t="s">
        <v>373</v>
      </c>
      <c r="K1048">
        <v>1</v>
      </c>
    </row>
    <row r="1049" spans="1:12" hidden="1" x14ac:dyDescent="0.25">
      <c r="A1049" t="s">
        <v>170</v>
      </c>
      <c r="B1049" t="s">
        <v>634</v>
      </c>
      <c r="C1049">
        <v>2015</v>
      </c>
      <c r="D1049" t="s">
        <v>633</v>
      </c>
      <c r="E1049">
        <v>835</v>
      </c>
      <c r="F1049" t="s">
        <v>60</v>
      </c>
      <c r="G1049">
        <v>96</v>
      </c>
      <c r="H1049" t="s">
        <v>390</v>
      </c>
      <c r="I1049" t="s">
        <v>373</v>
      </c>
      <c r="J1049" t="s">
        <v>373</v>
      </c>
      <c r="K1049">
        <v>1</v>
      </c>
    </row>
    <row r="1050" spans="1:12" hidden="1" x14ac:dyDescent="0.25">
      <c r="A1050" t="s">
        <v>170</v>
      </c>
      <c r="B1050" t="s">
        <v>634</v>
      </c>
      <c r="C1050">
        <v>2016</v>
      </c>
      <c r="D1050" t="s">
        <v>633</v>
      </c>
      <c r="E1050">
        <v>835</v>
      </c>
      <c r="F1050" t="s">
        <v>60</v>
      </c>
      <c r="G1050">
        <v>96</v>
      </c>
      <c r="H1050" t="s">
        <v>390</v>
      </c>
      <c r="I1050">
        <v>2</v>
      </c>
      <c r="J1050" t="s">
        <v>373</v>
      </c>
      <c r="K1050">
        <v>1</v>
      </c>
    </row>
    <row r="1051" spans="1:12" x14ac:dyDescent="0.25">
      <c r="A1051" t="s">
        <v>170</v>
      </c>
      <c r="B1051" t="s">
        <v>634</v>
      </c>
      <c r="C1051">
        <v>2017</v>
      </c>
      <c r="D1051" t="s">
        <v>633</v>
      </c>
      <c r="E1051">
        <v>835</v>
      </c>
      <c r="F1051" t="s">
        <v>60</v>
      </c>
      <c r="G1051">
        <v>96</v>
      </c>
      <c r="H1051" t="s">
        <v>390</v>
      </c>
      <c r="I1051" s="109">
        <v>2</v>
      </c>
      <c r="J1051" s="109" t="s">
        <v>373</v>
      </c>
      <c r="K1051" s="109">
        <v>1</v>
      </c>
      <c r="L1051" s="108">
        <f>AVERAGE(I1051:K1051)</f>
        <v>1.5</v>
      </c>
    </row>
    <row r="1052" spans="1:12" hidden="1" x14ac:dyDescent="0.25">
      <c r="A1052" t="s">
        <v>632</v>
      </c>
      <c r="B1052" t="s">
        <v>632</v>
      </c>
      <c r="C1052">
        <v>1976</v>
      </c>
      <c r="D1052" t="s">
        <v>631</v>
      </c>
      <c r="E1052">
        <v>355</v>
      </c>
      <c r="F1052" t="s">
        <v>630</v>
      </c>
      <c r="G1052">
        <v>100</v>
      </c>
      <c r="H1052" t="s">
        <v>375</v>
      </c>
      <c r="I1052">
        <v>4</v>
      </c>
      <c r="J1052" t="s">
        <v>373</v>
      </c>
      <c r="K1052" t="s">
        <v>373</v>
      </c>
    </row>
    <row r="1053" spans="1:12" hidden="1" x14ac:dyDescent="0.25">
      <c r="A1053" t="s">
        <v>632</v>
      </c>
      <c r="B1053" t="s">
        <v>632</v>
      </c>
      <c r="C1053">
        <v>1977</v>
      </c>
      <c r="D1053" t="s">
        <v>631</v>
      </c>
      <c r="E1053">
        <v>355</v>
      </c>
      <c r="F1053" t="s">
        <v>630</v>
      </c>
      <c r="G1053">
        <v>100</v>
      </c>
      <c r="H1053" t="s">
        <v>375</v>
      </c>
      <c r="I1053">
        <v>3</v>
      </c>
      <c r="J1053" t="s">
        <v>373</v>
      </c>
      <c r="K1053" t="s">
        <v>373</v>
      </c>
    </row>
    <row r="1054" spans="1:12" hidden="1" x14ac:dyDescent="0.25">
      <c r="A1054" t="s">
        <v>632</v>
      </c>
      <c r="B1054" t="s">
        <v>632</v>
      </c>
      <c r="C1054">
        <v>1978</v>
      </c>
      <c r="D1054" t="s">
        <v>631</v>
      </c>
      <c r="E1054">
        <v>355</v>
      </c>
      <c r="F1054" t="s">
        <v>630</v>
      </c>
      <c r="G1054">
        <v>100</v>
      </c>
      <c r="H1054" t="s">
        <v>375</v>
      </c>
      <c r="I1054">
        <v>3</v>
      </c>
      <c r="J1054" t="s">
        <v>373</v>
      </c>
      <c r="K1054" t="s">
        <v>373</v>
      </c>
    </row>
    <row r="1055" spans="1:12" hidden="1" x14ac:dyDescent="0.25">
      <c r="A1055" t="s">
        <v>632</v>
      </c>
      <c r="B1055" t="s">
        <v>632</v>
      </c>
      <c r="C1055">
        <v>1979</v>
      </c>
      <c r="D1055" t="s">
        <v>631</v>
      </c>
      <c r="E1055">
        <v>355</v>
      </c>
      <c r="F1055" t="s">
        <v>630</v>
      </c>
      <c r="G1055">
        <v>100</v>
      </c>
      <c r="H1055" t="s">
        <v>375</v>
      </c>
      <c r="I1055">
        <v>3</v>
      </c>
      <c r="J1055" t="s">
        <v>373</v>
      </c>
      <c r="K1055">
        <v>2</v>
      </c>
    </row>
    <row r="1056" spans="1:12" hidden="1" x14ac:dyDescent="0.25">
      <c r="A1056" t="s">
        <v>632</v>
      </c>
      <c r="B1056" t="s">
        <v>632</v>
      </c>
      <c r="C1056">
        <v>1980</v>
      </c>
      <c r="D1056" t="s">
        <v>631</v>
      </c>
      <c r="E1056">
        <v>355</v>
      </c>
      <c r="F1056" t="s">
        <v>630</v>
      </c>
      <c r="G1056">
        <v>100</v>
      </c>
      <c r="H1056" t="s">
        <v>375</v>
      </c>
      <c r="I1056">
        <v>3</v>
      </c>
      <c r="J1056" t="s">
        <v>373</v>
      </c>
      <c r="K1056">
        <v>2</v>
      </c>
    </row>
    <row r="1057" spans="1:11" hidden="1" x14ac:dyDescent="0.25">
      <c r="A1057" t="s">
        <v>632</v>
      </c>
      <c r="B1057" t="s">
        <v>632</v>
      </c>
      <c r="C1057">
        <v>1981</v>
      </c>
      <c r="D1057" t="s">
        <v>631</v>
      </c>
      <c r="E1057">
        <v>355</v>
      </c>
      <c r="F1057" t="s">
        <v>630</v>
      </c>
      <c r="G1057">
        <v>100</v>
      </c>
      <c r="H1057" t="s">
        <v>375</v>
      </c>
      <c r="I1057">
        <v>3</v>
      </c>
      <c r="J1057" t="s">
        <v>373</v>
      </c>
      <c r="K1057">
        <v>3</v>
      </c>
    </row>
    <row r="1058" spans="1:11" hidden="1" x14ac:dyDescent="0.25">
      <c r="A1058" t="s">
        <v>632</v>
      </c>
      <c r="B1058" t="s">
        <v>632</v>
      </c>
      <c r="C1058">
        <v>1982</v>
      </c>
      <c r="D1058" t="s">
        <v>631</v>
      </c>
      <c r="E1058">
        <v>355</v>
      </c>
      <c r="F1058" t="s">
        <v>630</v>
      </c>
      <c r="G1058">
        <v>100</v>
      </c>
      <c r="H1058" t="s">
        <v>375</v>
      </c>
      <c r="I1058">
        <v>3</v>
      </c>
      <c r="J1058" t="s">
        <v>373</v>
      </c>
      <c r="K1058">
        <v>3</v>
      </c>
    </row>
    <row r="1059" spans="1:11" hidden="1" x14ac:dyDescent="0.25">
      <c r="A1059" t="s">
        <v>632</v>
      </c>
      <c r="B1059" t="s">
        <v>632</v>
      </c>
      <c r="C1059">
        <v>1983</v>
      </c>
      <c r="D1059" t="s">
        <v>631</v>
      </c>
      <c r="E1059">
        <v>355</v>
      </c>
      <c r="F1059" t="s">
        <v>630</v>
      </c>
      <c r="G1059">
        <v>100</v>
      </c>
      <c r="H1059" t="s">
        <v>375</v>
      </c>
      <c r="I1059">
        <v>2</v>
      </c>
      <c r="J1059" t="s">
        <v>373</v>
      </c>
      <c r="K1059">
        <v>3</v>
      </c>
    </row>
    <row r="1060" spans="1:11" hidden="1" x14ac:dyDescent="0.25">
      <c r="A1060" t="s">
        <v>632</v>
      </c>
      <c r="B1060" t="s">
        <v>632</v>
      </c>
      <c r="C1060">
        <v>1984</v>
      </c>
      <c r="D1060" t="s">
        <v>631</v>
      </c>
      <c r="E1060">
        <v>355</v>
      </c>
      <c r="F1060" t="s">
        <v>630</v>
      </c>
      <c r="G1060">
        <v>100</v>
      </c>
      <c r="H1060" t="s">
        <v>375</v>
      </c>
      <c r="I1060">
        <v>2</v>
      </c>
      <c r="J1060" t="s">
        <v>373</v>
      </c>
      <c r="K1060">
        <v>3</v>
      </c>
    </row>
    <row r="1061" spans="1:11" hidden="1" x14ac:dyDescent="0.25">
      <c r="A1061" t="s">
        <v>632</v>
      </c>
      <c r="B1061" t="s">
        <v>632</v>
      </c>
      <c r="C1061">
        <v>1985</v>
      </c>
      <c r="D1061" t="s">
        <v>631</v>
      </c>
      <c r="E1061">
        <v>355</v>
      </c>
      <c r="F1061" t="s">
        <v>630</v>
      </c>
      <c r="G1061">
        <v>100</v>
      </c>
      <c r="H1061" t="s">
        <v>375</v>
      </c>
      <c r="I1061">
        <v>3</v>
      </c>
      <c r="J1061" t="s">
        <v>373</v>
      </c>
      <c r="K1061">
        <v>3</v>
      </c>
    </row>
    <row r="1062" spans="1:11" hidden="1" x14ac:dyDescent="0.25">
      <c r="A1062" t="s">
        <v>632</v>
      </c>
      <c r="B1062" t="s">
        <v>632</v>
      </c>
      <c r="C1062">
        <v>1986</v>
      </c>
      <c r="D1062" t="s">
        <v>631</v>
      </c>
      <c r="E1062">
        <v>355</v>
      </c>
      <c r="F1062" t="s">
        <v>630</v>
      </c>
      <c r="G1062">
        <v>100</v>
      </c>
      <c r="H1062" t="s">
        <v>375</v>
      </c>
      <c r="I1062">
        <v>3</v>
      </c>
      <c r="J1062" t="s">
        <v>373</v>
      </c>
      <c r="K1062">
        <v>3</v>
      </c>
    </row>
    <row r="1063" spans="1:11" hidden="1" x14ac:dyDescent="0.25">
      <c r="A1063" t="s">
        <v>632</v>
      </c>
      <c r="B1063" t="s">
        <v>632</v>
      </c>
      <c r="C1063">
        <v>1987</v>
      </c>
      <c r="D1063" t="s">
        <v>631</v>
      </c>
      <c r="E1063">
        <v>355</v>
      </c>
      <c r="F1063" t="s">
        <v>630</v>
      </c>
      <c r="G1063">
        <v>100</v>
      </c>
      <c r="H1063" t="s">
        <v>375</v>
      </c>
      <c r="I1063">
        <v>3</v>
      </c>
      <c r="J1063" t="s">
        <v>373</v>
      </c>
      <c r="K1063">
        <v>3</v>
      </c>
    </row>
    <row r="1064" spans="1:11" hidden="1" x14ac:dyDescent="0.25">
      <c r="A1064" t="s">
        <v>632</v>
      </c>
      <c r="B1064" t="s">
        <v>632</v>
      </c>
      <c r="C1064">
        <v>1988</v>
      </c>
      <c r="D1064" t="s">
        <v>631</v>
      </c>
      <c r="E1064">
        <v>355</v>
      </c>
      <c r="F1064" t="s">
        <v>630</v>
      </c>
      <c r="G1064">
        <v>100</v>
      </c>
      <c r="H1064" t="s">
        <v>375</v>
      </c>
      <c r="I1064">
        <v>3</v>
      </c>
      <c r="J1064" t="s">
        <v>373</v>
      </c>
      <c r="K1064">
        <v>3</v>
      </c>
    </row>
    <row r="1065" spans="1:11" hidden="1" x14ac:dyDescent="0.25">
      <c r="A1065" t="s">
        <v>632</v>
      </c>
      <c r="B1065" t="s">
        <v>632</v>
      </c>
      <c r="C1065">
        <v>1989</v>
      </c>
      <c r="D1065" t="s">
        <v>631</v>
      </c>
      <c r="E1065">
        <v>355</v>
      </c>
      <c r="F1065" t="s">
        <v>630</v>
      </c>
      <c r="G1065">
        <v>100</v>
      </c>
      <c r="H1065" t="s">
        <v>375</v>
      </c>
      <c r="I1065">
        <v>3</v>
      </c>
      <c r="J1065" t="s">
        <v>373</v>
      </c>
      <c r="K1065">
        <v>3</v>
      </c>
    </row>
    <row r="1066" spans="1:11" hidden="1" x14ac:dyDescent="0.25">
      <c r="A1066" t="s">
        <v>632</v>
      </c>
      <c r="B1066" t="s">
        <v>632</v>
      </c>
      <c r="C1066">
        <v>1990</v>
      </c>
      <c r="D1066" t="s">
        <v>631</v>
      </c>
      <c r="E1066">
        <v>355</v>
      </c>
      <c r="F1066" t="s">
        <v>630</v>
      </c>
      <c r="G1066">
        <v>100</v>
      </c>
      <c r="H1066" t="s">
        <v>375</v>
      </c>
      <c r="I1066">
        <v>2</v>
      </c>
      <c r="J1066" t="s">
        <v>373</v>
      </c>
      <c r="K1066">
        <v>2</v>
      </c>
    </row>
    <row r="1067" spans="1:11" hidden="1" x14ac:dyDescent="0.25">
      <c r="A1067" t="s">
        <v>632</v>
      </c>
      <c r="B1067" t="s">
        <v>632</v>
      </c>
      <c r="C1067">
        <v>1991</v>
      </c>
      <c r="D1067" t="s">
        <v>631</v>
      </c>
      <c r="E1067">
        <v>355</v>
      </c>
      <c r="F1067" t="s">
        <v>630</v>
      </c>
      <c r="G1067">
        <v>100</v>
      </c>
      <c r="H1067" t="s">
        <v>375</v>
      </c>
      <c r="I1067">
        <v>2</v>
      </c>
      <c r="J1067" t="s">
        <v>373</v>
      </c>
      <c r="K1067">
        <v>1</v>
      </c>
    </row>
    <row r="1068" spans="1:11" hidden="1" x14ac:dyDescent="0.25">
      <c r="A1068" t="s">
        <v>632</v>
      </c>
      <c r="B1068" t="s">
        <v>632</v>
      </c>
      <c r="C1068">
        <v>1992</v>
      </c>
      <c r="D1068" t="s">
        <v>631</v>
      </c>
      <c r="E1068">
        <v>355</v>
      </c>
      <c r="F1068" t="s">
        <v>630</v>
      </c>
      <c r="G1068">
        <v>100</v>
      </c>
      <c r="H1068" t="s">
        <v>375</v>
      </c>
      <c r="I1068">
        <v>2</v>
      </c>
      <c r="J1068" t="s">
        <v>373</v>
      </c>
      <c r="K1068">
        <v>2</v>
      </c>
    </row>
    <row r="1069" spans="1:11" hidden="1" x14ac:dyDescent="0.25">
      <c r="A1069" t="s">
        <v>632</v>
      </c>
      <c r="B1069" t="s">
        <v>632</v>
      </c>
      <c r="C1069">
        <v>1993</v>
      </c>
      <c r="D1069" t="s">
        <v>631</v>
      </c>
      <c r="E1069">
        <v>355</v>
      </c>
      <c r="F1069" t="s">
        <v>630</v>
      </c>
      <c r="G1069">
        <v>100</v>
      </c>
      <c r="H1069" t="s">
        <v>375</v>
      </c>
      <c r="I1069">
        <v>2</v>
      </c>
      <c r="J1069" t="s">
        <v>373</v>
      </c>
      <c r="K1069">
        <v>2</v>
      </c>
    </row>
    <row r="1070" spans="1:11" hidden="1" x14ac:dyDescent="0.25">
      <c r="A1070" t="s">
        <v>632</v>
      </c>
      <c r="B1070" t="s">
        <v>632</v>
      </c>
      <c r="C1070">
        <v>1994</v>
      </c>
      <c r="D1070" t="s">
        <v>631</v>
      </c>
      <c r="E1070">
        <v>355</v>
      </c>
      <c r="F1070" t="s">
        <v>630</v>
      </c>
      <c r="G1070">
        <v>100</v>
      </c>
      <c r="H1070" t="s">
        <v>375</v>
      </c>
      <c r="I1070">
        <v>3</v>
      </c>
      <c r="J1070" t="s">
        <v>373</v>
      </c>
      <c r="K1070">
        <v>2</v>
      </c>
    </row>
    <row r="1071" spans="1:11" hidden="1" x14ac:dyDescent="0.25">
      <c r="A1071" t="s">
        <v>632</v>
      </c>
      <c r="B1071" t="s">
        <v>632</v>
      </c>
      <c r="C1071">
        <v>1995</v>
      </c>
      <c r="D1071" t="s">
        <v>631</v>
      </c>
      <c r="E1071">
        <v>355</v>
      </c>
      <c r="F1071" t="s">
        <v>630</v>
      </c>
      <c r="G1071">
        <v>100</v>
      </c>
      <c r="H1071" t="s">
        <v>375</v>
      </c>
      <c r="I1071">
        <v>2</v>
      </c>
      <c r="J1071" t="s">
        <v>373</v>
      </c>
      <c r="K1071">
        <v>3</v>
      </c>
    </row>
    <row r="1072" spans="1:11" hidden="1" x14ac:dyDescent="0.25">
      <c r="A1072" t="s">
        <v>632</v>
      </c>
      <c r="B1072" t="s">
        <v>632</v>
      </c>
      <c r="C1072">
        <v>1996</v>
      </c>
      <c r="D1072" t="s">
        <v>631</v>
      </c>
      <c r="E1072">
        <v>355</v>
      </c>
      <c r="F1072" t="s">
        <v>630</v>
      </c>
      <c r="G1072">
        <v>100</v>
      </c>
      <c r="H1072" t="s">
        <v>375</v>
      </c>
      <c r="I1072">
        <v>3</v>
      </c>
      <c r="J1072" t="s">
        <v>373</v>
      </c>
      <c r="K1072">
        <v>2</v>
      </c>
    </row>
    <row r="1073" spans="1:11" hidden="1" x14ac:dyDescent="0.25">
      <c r="A1073" t="s">
        <v>632</v>
      </c>
      <c r="B1073" t="s">
        <v>632</v>
      </c>
      <c r="C1073">
        <v>1997</v>
      </c>
      <c r="D1073" t="s">
        <v>631</v>
      </c>
      <c r="E1073">
        <v>355</v>
      </c>
      <c r="F1073" t="s">
        <v>630</v>
      </c>
      <c r="G1073">
        <v>100</v>
      </c>
      <c r="H1073" t="s">
        <v>375</v>
      </c>
      <c r="I1073">
        <v>3</v>
      </c>
      <c r="J1073" t="s">
        <v>373</v>
      </c>
      <c r="K1073">
        <v>2</v>
      </c>
    </row>
    <row r="1074" spans="1:11" hidden="1" x14ac:dyDescent="0.25">
      <c r="A1074" t="s">
        <v>632</v>
      </c>
      <c r="B1074" t="s">
        <v>632</v>
      </c>
      <c r="C1074">
        <v>1998</v>
      </c>
      <c r="D1074" t="s">
        <v>631</v>
      </c>
      <c r="E1074">
        <v>355</v>
      </c>
      <c r="F1074" t="s">
        <v>630</v>
      </c>
      <c r="G1074">
        <v>100</v>
      </c>
      <c r="H1074" t="s">
        <v>375</v>
      </c>
      <c r="I1074">
        <v>2</v>
      </c>
      <c r="J1074" t="s">
        <v>373</v>
      </c>
      <c r="K1074">
        <v>2</v>
      </c>
    </row>
    <row r="1075" spans="1:11" hidden="1" x14ac:dyDescent="0.25">
      <c r="A1075" t="s">
        <v>632</v>
      </c>
      <c r="B1075" t="s">
        <v>632</v>
      </c>
      <c r="C1075">
        <v>1999</v>
      </c>
      <c r="D1075" t="s">
        <v>631</v>
      </c>
      <c r="E1075">
        <v>355</v>
      </c>
      <c r="F1075" t="s">
        <v>630</v>
      </c>
      <c r="G1075">
        <v>100</v>
      </c>
      <c r="H1075" t="s">
        <v>375</v>
      </c>
      <c r="I1075">
        <v>3</v>
      </c>
      <c r="J1075" t="s">
        <v>373</v>
      </c>
      <c r="K1075">
        <v>3</v>
      </c>
    </row>
    <row r="1076" spans="1:11" hidden="1" x14ac:dyDescent="0.25">
      <c r="A1076" t="s">
        <v>632</v>
      </c>
      <c r="B1076" t="s">
        <v>632</v>
      </c>
      <c r="C1076">
        <v>2000</v>
      </c>
      <c r="D1076" t="s">
        <v>631</v>
      </c>
      <c r="E1076">
        <v>355</v>
      </c>
      <c r="F1076" t="s">
        <v>630</v>
      </c>
      <c r="G1076">
        <v>100</v>
      </c>
      <c r="H1076" t="s">
        <v>375</v>
      </c>
      <c r="I1076">
        <v>3</v>
      </c>
      <c r="J1076" t="s">
        <v>373</v>
      </c>
      <c r="K1076">
        <v>2</v>
      </c>
    </row>
    <row r="1077" spans="1:11" hidden="1" x14ac:dyDescent="0.25">
      <c r="A1077" t="s">
        <v>632</v>
      </c>
      <c r="B1077" t="s">
        <v>632</v>
      </c>
      <c r="C1077">
        <v>2001</v>
      </c>
      <c r="D1077" t="s">
        <v>631</v>
      </c>
      <c r="E1077">
        <v>355</v>
      </c>
      <c r="F1077" t="s">
        <v>630</v>
      </c>
      <c r="G1077">
        <v>100</v>
      </c>
      <c r="H1077" t="s">
        <v>375</v>
      </c>
      <c r="I1077">
        <v>3</v>
      </c>
      <c r="J1077" t="s">
        <v>373</v>
      </c>
      <c r="K1077">
        <v>2</v>
      </c>
    </row>
    <row r="1078" spans="1:11" hidden="1" x14ac:dyDescent="0.25">
      <c r="A1078" t="s">
        <v>632</v>
      </c>
      <c r="B1078" t="s">
        <v>632</v>
      </c>
      <c r="C1078">
        <v>2002</v>
      </c>
      <c r="D1078" t="s">
        <v>631</v>
      </c>
      <c r="E1078">
        <v>355</v>
      </c>
      <c r="F1078" t="s">
        <v>630</v>
      </c>
      <c r="G1078">
        <v>100</v>
      </c>
      <c r="H1078" t="s">
        <v>375</v>
      </c>
      <c r="I1078">
        <v>2</v>
      </c>
      <c r="J1078" t="s">
        <v>373</v>
      </c>
      <c r="K1078">
        <v>2</v>
      </c>
    </row>
    <row r="1079" spans="1:11" hidden="1" x14ac:dyDescent="0.25">
      <c r="A1079" t="s">
        <v>632</v>
      </c>
      <c r="B1079" t="s">
        <v>632</v>
      </c>
      <c r="C1079">
        <v>2003</v>
      </c>
      <c r="D1079" t="s">
        <v>631</v>
      </c>
      <c r="E1079">
        <v>355</v>
      </c>
      <c r="F1079" t="s">
        <v>630</v>
      </c>
      <c r="G1079">
        <v>100</v>
      </c>
      <c r="H1079" t="s">
        <v>375</v>
      </c>
      <c r="I1079">
        <v>2</v>
      </c>
      <c r="J1079" t="s">
        <v>373</v>
      </c>
      <c r="K1079">
        <v>2</v>
      </c>
    </row>
    <row r="1080" spans="1:11" hidden="1" x14ac:dyDescent="0.25">
      <c r="A1080" t="s">
        <v>632</v>
      </c>
      <c r="B1080" t="s">
        <v>632</v>
      </c>
      <c r="C1080">
        <v>2004</v>
      </c>
      <c r="D1080" t="s">
        <v>631</v>
      </c>
      <c r="E1080">
        <v>355</v>
      </c>
      <c r="F1080" t="s">
        <v>630</v>
      </c>
      <c r="G1080">
        <v>100</v>
      </c>
      <c r="H1080" t="s">
        <v>375</v>
      </c>
      <c r="I1080">
        <v>2</v>
      </c>
      <c r="J1080" t="s">
        <v>373</v>
      </c>
      <c r="K1080">
        <v>2</v>
      </c>
    </row>
    <row r="1081" spans="1:11" hidden="1" x14ac:dyDescent="0.25">
      <c r="A1081" t="s">
        <v>632</v>
      </c>
      <c r="B1081" t="s">
        <v>632</v>
      </c>
      <c r="C1081">
        <v>2005</v>
      </c>
      <c r="D1081" t="s">
        <v>631</v>
      </c>
      <c r="E1081">
        <v>355</v>
      </c>
      <c r="F1081" t="s">
        <v>630</v>
      </c>
      <c r="G1081">
        <v>100</v>
      </c>
      <c r="H1081" t="s">
        <v>375</v>
      </c>
      <c r="I1081">
        <v>2</v>
      </c>
      <c r="J1081" t="s">
        <v>373</v>
      </c>
      <c r="K1081">
        <v>3</v>
      </c>
    </row>
    <row r="1082" spans="1:11" hidden="1" x14ac:dyDescent="0.25">
      <c r="A1082" t="s">
        <v>632</v>
      </c>
      <c r="B1082" t="s">
        <v>632</v>
      </c>
      <c r="C1082">
        <v>2006</v>
      </c>
      <c r="D1082" t="s">
        <v>631</v>
      </c>
      <c r="E1082">
        <v>355</v>
      </c>
      <c r="F1082" t="s">
        <v>630</v>
      </c>
      <c r="G1082">
        <v>100</v>
      </c>
      <c r="H1082" t="s">
        <v>375</v>
      </c>
      <c r="I1082">
        <v>2</v>
      </c>
      <c r="J1082" t="s">
        <v>373</v>
      </c>
      <c r="K1082">
        <v>3</v>
      </c>
    </row>
    <row r="1083" spans="1:11" hidden="1" x14ac:dyDescent="0.25">
      <c r="A1083" t="s">
        <v>632</v>
      </c>
      <c r="B1083" t="s">
        <v>632</v>
      </c>
      <c r="C1083">
        <v>2007</v>
      </c>
      <c r="D1083" t="s">
        <v>631</v>
      </c>
      <c r="E1083">
        <v>355</v>
      </c>
      <c r="F1083" t="s">
        <v>630</v>
      </c>
      <c r="G1083">
        <v>100</v>
      </c>
      <c r="H1083" t="s">
        <v>375</v>
      </c>
      <c r="I1083">
        <v>2</v>
      </c>
      <c r="J1083" t="s">
        <v>373</v>
      </c>
      <c r="K1083">
        <v>3</v>
      </c>
    </row>
    <row r="1084" spans="1:11" hidden="1" x14ac:dyDescent="0.25">
      <c r="A1084" t="s">
        <v>632</v>
      </c>
      <c r="B1084" t="s">
        <v>632</v>
      </c>
      <c r="C1084">
        <v>2008</v>
      </c>
      <c r="D1084" t="s">
        <v>631</v>
      </c>
      <c r="E1084">
        <v>355</v>
      </c>
      <c r="F1084" t="s">
        <v>630</v>
      </c>
      <c r="G1084">
        <v>100</v>
      </c>
      <c r="H1084" t="s">
        <v>375</v>
      </c>
      <c r="I1084">
        <v>2</v>
      </c>
      <c r="J1084" t="s">
        <v>373</v>
      </c>
      <c r="K1084">
        <v>2</v>
      </c>
    </row>
    <row r="1085" spans="1:11" hidden="1" x14ac:dyDescent="0.25">
      <c r="A1085" t="s">
        <v>632</v>
      </c>
      <c r="B1085" t="s">
        <v>632</v>
      </c>
      <c r="C1085">
        <v>2009</v>
      </c>
      <c r="D1085" t="s">
        <v>631</v>
      </c>
      <c r="E1085">
        <v>355</v>
      </c>
      <c r="F1085" t="s">
        <v>630</v>
      </c>
      <c r="G1085">
        <v>100</v>
      </c>
      <c r="H1085" t="s">
        <v>375</v>
      </c>
      <c r="I1085">
        <v>2</v>
      </c>
      <c r="J1085" t="s">
        <v>373</v>
      </c>
      <c r="K1085">
        <v>2</v>
      </c>
    </row>
    <row r="1086" spans="1:11" hidden="1" x14ac:dyDescent="0.25">
      <c r="A1086" t="s">
        <v>632</v>
      </c>
      <c r="B1086" t="s">
        <v>632</v>
      </c>
      <c r="C1086">
        <v>2010</v>
      </c>
      <c r="D1086" t="s">
        <v>631</v>
      </c>
      <c r="E1086">
        <v>355</v>
      </c>
      <c r="F1086" t="s">
        <v>630</v>
      </c>
      <c r="G1086">
        <v>100</v>
      </c>
      <c r="H1086" t="s">
        <v>375</v>
      </c>
      <c r="I1086">
        <v>2</v>
      </c>
      <c r="J1086" t="s">
        <v>373</v>
      </c>
      <c r="K1086">
        <v>2</v>
      </c>
    </row>
    <row r="1087" spans="1:11" hidden="1" x14ac:dyDescent="0.25">
      <c r="A1087" t="s">
        <v>632</v>
      </c>
      <c r="B1087" t="s">
        <v>632</v>
      </c>
      <c r="C1087">
        <v>2011</v>
      </c>
      <c r="D1087" t="s">
        <v>631</v>
      </c>
      <c r="E1087">
        <v>355</v>
      </c>
      <c r="F1087" t="s">
        <v>630</v>
      </c>
      <c r="G1087">
        <v>100</v>
      </c>
      <c r="H1087" t="s">
        <v>375</v>
      </c>
      <c r="I1087">
        <v>2</v>
      </c>
      <c r="J1087" t="s">
        <v>373</v>
      </c>
      <c r="K1087">
        <v>2</v>
      </c>
    </row>
    <row r="1088" spans="1:11" hidden="1" x14ac:dyDescent="0.25">
      <c r="A1088" t="s">
        <v>632</v>
      </c>
      <c r="B1088" t="s">
        <v>632</v>
      </c>
      <c r="C1088">
        <v>2012</v>
      </c>
      <c r="D1088" t="s">
        <v>631</v>
      </c>
      <c r="E1088">
        <v>355</v>
      </c>
      <c r="F1088" t="s">
        <v>630</v>
      </c>
      <c r="G1088">
        <v>100</v>
      </c>
      <c r="H1088" t="s">
        <v>375</v>
      </c>
      <c r="I1088">
        <v>1</v>
      </c>
      <c r="J1088" t="s">
        <v>373</v>
      </c>
      <c r="K1088">
        <v>1</v>
      </c>
    </row>
    <row r="1089" spans="1:12" hidden="1" x14ac:dyDescent="0.25">
      <c r="A1089" t="s">
        <v>632</v>
      </c>
      <c r="B1089" t="s">
        <v>632</v>
      </c>
      <c r="C1089">
        <v>2013</v>
      </c>
      <c r="D1089" t="s">
        <v>631</v>
      </c>
      <c r="E1089">
        <v>355</v>
      </c>
      <c r="F1089" t="s">
        <v>630</v>
      </c>
      <c r="G1089">
        <v>100</v>
      </c>
      <c r="H1089" t="s">
        <v>375</v>
      </c>
      <c r="I1089" t="s">
        <v>373</v>
      </c>
      <c r="J1089" t="s">
        <v>373</v>
      </c>
      <c r="K1089">
        <v>2</v>
      </c>
    </row>
    <row r="1090" spans="1:12" hidden="1" x14ac:dyDescent="0.25">
      <c r="A1090" t="s">
        <v>632</v>
      </c>
      <c r="B1090" t="s">
        <v>632</v>
      </c>
      <c r="C1090">
        <v>2014</v>
      </c>
      <c r="D1090" t="s">
        <v>631</v>
      </c>
      <c r="E1090">
        <v>355</v>
      </c>
      <c r="F1090" t="s">
        <v>630</v>
      </c>
      <c r="G1090">
        <v>100</v>
      </c>
      <c r="H1090" t="s">
        <v>375</v>
      </c>
      <c r="I1090">
        <v>2</v>
      </c>
      <c r="J1090" t="s">
        <v>373</v>
      </c>
      <c r="K1090">
        <v>2</v>
      </c>
    </row>
    <row r="1091" spans="1:12" hidden="1" x14ac:dyDescent="0.25">
      <c r="A1091" t="s">
        <v>632</v>
      </c>
      <c r="B1091" t="s">
        <v>632</v>
      </c>
      <c r="C1091">
        <v>2015</v>
      </c>
      <c r="D1091" t="s">
        <v>631</v>
      </c>
      <c r="E1091">
        <v>355</v>
      </c>
      <c r="F1091" t="s">
        <v>630</v>
      </c>
      <c r="G1091">
        <v>100</v>
      </c>
      <c r="H1091" t="s">
        <v>375</v>
      </c>
      <c r="I1091">
        <v>2</v>
      </c>
      <c r="J1091" t="s">
        <v>373</v>
      </c>
      <c r="K1091">
        <v>2</v>
      </c>
    </row>
    <row r="1092" spans="1:12" hidden="1" x14ac:dyDescent="0.25">
      <c r="A1092" t="s">
        <v>632</v>
      </c>
      <c r="B1092" t="s">
        <v>632</v>
      </c>
      <c r="C1092">
        <v>2016</v>
      </c>
      <c r="D1092" t="s">
        <v>631</v>
      </c>
      <c r="E1092">
        <v>355</v>
      </c>
      <c r="F1092" t="s">
        <v>630</v>
      </c>
      <c r="G1092">
        <v>100</v>
      </c>
      <c r="H1092" t="s">
        <v>375</v>
      </c>
      <c r="I1092">
        <v>2</v>
      </c>
      <c r="J1092" t="s">
        <v>373</v>
      </c>
      <c r="K1092">
        <v>2</v>
      </c>
    </row>
    <row r="1093" spans="1:12" x14ac:dyDescent="0.25">
      <c r="A1093" t="s">
        <v>632</v>
      </c>
      <c r="B1093" t="s">
        <v>632</v>
      </c>
      <c r="C1093">
        <v>2017</v>
      </c>
      <c r="D1093" t="s">
        <v>631</v>
      </c>
      <c r="E1093">
        <v>355</v>
      </c>
      <c r="F1093" t="s">
        <v>630</v>
      </c>
      <c r="G1093">
        <v>100</v>
      </c>
      <c r="H1093" t="s">
        <v>375</v>
      </c>
      <c r="I1093" s="109">
        <v>2</v>
      </c>
      <c r="J1093" s="109" t="s">
        <v>373</v>
      </c>
      <c r="K1093" s="109">
        <v>3</v>
      </c>
      <c r="L1093" s="108">
        <f>AVERAGE(I1093:K1093)</f>
        <v>2.5</v>
      </c>
    </row>
    <row r="1094" spans="1:12" hidden="1" x14ac:dyDescent="0.25">
      <c r="A1094" t="s">
        <v>629</v>
      </c>
      <c r="B1094" t="s">
        <v>629</v>
      </c>
      <c r="C1094">
        <v>1976</v>
      </c>
      <c r="D1094" t="s">
        <v>628</v>
      </c>
      <c r="E1094">
        <v>439</v>
      </c>
      <c r="F1094" t="s">
        <v>4</v>
      </c>
      <c r="G1094">
        <v>854</v>
      </c>
      <c r="H1094" t="s">
        <v>371</v>
      </c>
      <c r="I1094" t="s">
        <v>373</v>
      </c>
      <c r="J1094" t="s">
        <v>373</v>
      </c>
      <c r="K1094" t="s">
        <v>373</v>
      </c>
    </row>
    <row r="1095" spans="1:12" hidden="1" x14ac:dyDescent="0.25">
      <c r="A1095" t="s">
        <v>629</v>
      </c>
      <c r="B1095" t="s">
        <v>629</v>
      </c>
      <c r="C1095">
        <v>1977</v>
      </c>
      <c r="D1095" t="s">
        <v>628</v>
      </c>
      <c r="E1095">
        <v>439</v>
      </c>
      <c r="F1095" t="s">
        <v>4</v>
      </c>
      <c r="G1095">
        <v>854</v>
      </c>
      <c r="H1095" t="s">
        <v>371</v>
      </c>
      <c r="I1095" t="s">
        <v>373</v>
      </c>
      <c r="J1095" t="s">
        <v>373</v>
      </c>
      <c r="K1095">
        <v>1</v>
      </c>
    </row>
    <row r="1096" spans="1:12" hidden="1" x14ac:dyDescent="0.25">
      <c r="A1096" t="s">
        <v>629</v>
      </c>
      <c r="B1096" t="s">
        <v>629</v>
      </c>
      <c r="C1096">
        <v>1978</v>
      </c>
      <c r="D1096" t="s">
        <v>628</v>
      </c>
      <c r="E1096">
        <v>439</v>
      </c>
      <c r="F1096" t="s">
        <v>4</v>
      </c>
      <c r="G1096">
        <v>854</v>
      </c>
      <c r="H1096" t="s">
        <v>371</v>
      </c>
      <c r="I1096" t="s">
        <v>373</v>
      </c>
      <c r="J1096" t="s">
        <v>373</v>
      </c>
      <c r="K1096">
        <v>1</v>
      </c>
    </row>
    <row r="1097" spans="1:12" hidden="1" x14ac:dyDescent="0.25">
      <c r="A1097" t="s">
        <v>629</v>
      </c>
      <c r="B1097" t="s">
        <v>629</v>
      </c>
      <c r="C1097">
        <v>1979</v>
      </c>
      <c r="D1097" t="s">
        <v>628</v>
      </c>
      <c r="E1097">
        <v>439</v>
      </c>
      <c r="F1097" t="s">
        <v>4</v>
      </c>
      <c r="G1097">
        <v>854</v>
      </c>
      <c r="H1097" t="s">
        <v>371</v>
      </c>
      <c r="I1097" t="s">
        <v>373</v>
      </c>
      <c r="J1097" t="s">
        <v>373</v>
      </c>
      <c r="K1097">
        <v>2</v>
      </c>
    </row>
    <row r="1098" spans="1:12" hidden="1" x14ac:dyDescent="0.25">
      <c r="A1098" t="s">
        <v>629</v>
      </c>
      <c r="B1098" t="s">
        <v>629</v>
      </c>
      <c r="C1098">
        <v>1980</v>
      </c>
      <c r="D1098" t="s">
        <v>628</v>
      </c>
      <c r="E1098">
        <v>439</v>
      </c>
      <c r="F1098" t="s">
        <v>4</v>
      </c>
      <c r="G1098">
        <v>854</v>
      </c>
      <c r="H1098" t="s">
        <v>371</v>
      </c>
      <c r="I1098" t="s">
        <v>373</v>
      </c>
      <c r="J1098" t="s">
        <v>373</v>
      </c>
      <c r="K1098">
        <v>2</v>
      </c>
    </row>
    <row r="1099" spans="1:12" hidden="1" x14ac:dyDescent="0.25">
      <c r="A1099" t="s">
        <v>629</v>
      </c>
      <c r="B1099" t="s">
        <v>629</v>
      </c>
      <c r="C1099">
        <v>1981</v>
      </c>
      <c r="D1099" t="s">
        <v>628</v>
      </c>
      <c r="E1099">
        <v>439</v>
      </c>
      <c r="F1099" t="s">
        <v>4</v>
      </c>
      <c r="G1099">
        <v>854</v>
      </c>
      <c r="H1099" t="s">
        <v>371</v>
      </c>
      <c r="I1099" t="s">
        <v>373</v>
      </c>
      <c r="J1099" t="s">
        <v>373</v>
      </c>
      <c r="K1099">
        <v>2</v>
      </c>
    </row>
    <row r="1100" spans="1:12" hidden="1" x14ac:dyDescent="0.25">
      <c r="A1100" t="s">
        <v>629</v>
      </c>
      <c r="B1100" t="s">
        <v>629</v>
      </c>
      <c r="C1100">
        <v>1982</v>
      </c>
      <c r="D1100" t="s">
        <v>628</v>
      </c>
      <c r="E1100">
        <v>439</v>
      </c>
      <c r="F1100" t="s">
        <v>4</v>
      </c>
      <c r="G1100">
        <v>854</v>
      </c>
      <c r="H1100" t="s">
        <v>371</v>
      </c>
      <c r="I1100" t="s">
        <v>373</v>
      </c>
      <c r="J1100" t="s">
        <v>373</v>
      </c>
      <c r="K1100">
        <v>2</v>
      </c>
    </row>
    <row r="1101" spans="1:12" hidden="1" x14ac:dyDescent="0.25">
      <c r="A1101" t="s">
        <v>629</v>
      </c>
      <c r="B1101" t="s">
        <v>629</v>
      </c>
      <c r="C1101">
        <v>1983</v>
      </c>
      <c r="D1101" t="s">
        <v>628</v>
      </c>
      <c r="E1101">
        <v>439</v>
      </c>
      <c r="F1101" t="s">
        <v>4</v>
      </c>
      <c r="G1101">
        <v>854</v>
      </c>
      <c r="H1101" t="s">
        <v>371</v>
      </c>
      <c r="I1101">
        <v>3</v>
      </c>
      <c r="J1101" t="s">
        <v>373</v>
      </c>
      <c r="K1101">
        <v>3</v>
      </c>
    </row>
    <row r="1102" spans="1:12" hidden="1" x14ac:dyDescent="0.25">
      <c r="A1102" t="s">
        <v>629</v>
      </c>
      <c r="B1102" t="s">
        <v>629</v>
      </c>
      <c r="C1102">
        <v>1984</v>
      </c>
      <c r="D1102" t="s">
        <v>628</v>
      </c>
      <c r="E1102">
        <v>439</v>
      </c>
      <c r="F1102" t="s">
        <v>4</v>
      </c>
      <c r="G1102">
        <v>854</v>
      </c>
      <c r="H1102" t="s">
        <v>371</v>
      </c>
      <c r="I1102">
        <v>2</v>
      </c>
      <c r="J1102" t="s">
        <v>373</v>
      </c>
      <c r="K1102">
        <v>2</v>
      </c>
    </row>
    <row r="1103" spans="1:12" hidden="1" x14ac:dyDescent="0.25">
      <c r="A1103" t="s">
        <v>629</v>
      </c>
      <c r="B1103" t="s">
        <v>629</v>
      </c>
      <c r="C1103">
        <v>1985</v>
      </c>
      <c r="D1103" t="s">
        <v>628</v>
      </c>
      <c r="E1103">
        <v>439</v>
      </c>
      <c r="F1103" t="s">
        <v>4</v>
      </c>
      <c r="G1103">
        <v>854</v>
      </c>
      <c r="H1103" t="s">
        <v>371</v>
      </c>
      <c r="I1103">
        <v>2</v>
      </c>
      <c r="J1103" t="s">
        <v>373</v>
      </c>
      <c r="K1103">
        <v>3</v>
      </c>
    </row>
    <row r="1104" spans="1:12" hidden="1" x14ac:dyDescent="0.25">
      <c r="A1104" t="s">
        <v>629</v>
      </c>
      <c r="B1104" t="s">
        <v>629</v>
      </c>
      <c r="C1104">
        <v>1986</v>
      </c>
      <c r="D1104" t="s">
        <v>628</v>
      </c>
      <c r="E1104">
        <v>439</v>
      </c>
      <c r="F1104" t="s">
        <v>4</v>
      </c>
      <c r="G1104">
        <v>854</v>
      </c>
      <c r="H1104" t="s">
        <v>371</v>
      </c>
      <c r="I1104">
        <v>2</v>
      </c>
      <c r="J1104" t="s">
        <v>373</v>
      </c>
      <c r="K1104">
        <v>2</v>
      </c>
    </row>
    <row r="1105" spans="1:11" hidden="1" x14ac:dyDescent="0.25">
      <c r="A1105" t="s">
        <v>629</v>
      </c>
      <c r="B1105" t="s">
        <v>629</v>
      </c>
      <c r="C1105">
        <v>1987</v>
      </c>
      <c r="D1105" t="s">
        <v>628</v>
      </c>
      <c r="E1105">
        <v>439</v>
      </c>
      <c r="F1105" t="s">
        <v>4</v>
      </c>
      <c r="G1105">
        <v>854</v>
      </c>
      <c r="H1105" t="s">
        <v>371</v>
      </c>
      <c r="I1105">
        <v>2</v>
      </c>
      <c r="J1105" t="s">
        <v>373</v>
      </c>
      <c r="K1105">
        <v>3</v>
      </c>
    </row>
    <row r="1106" spans="1:11" hidden="1" x14ac:dyDescent="0.25">
      <c r="A1106" t="s">
        <v>629</v>
      </c>
      <c r="B1106" t="s">
        <v>629</v>
      </c>
      <c r="C1106">
        <v>1988</v>
      </c>
      <c r="D1106" t="s">
        <v>628</v>
      </c>
      <c r="E1106">
        <v>439</v>
      </c>
      <c r="F1106" t="s">
        <v>4</v>
      </c>
      <c r="G1106">
        <v>854</v>
      </c>
      <c r="H1106" t="s">
        <v>371</v>
      </c>
      <c r="I1106">
        <v>3</v>
      </c>
      <c r="J1106" t="s">
        <v>373</v>
      </c>
      <c r="K1106">
        <v>3</v>
      </c>
    </row>
    <row r="1107" spans="1:11" hidden="1" x14ac:dyDescent="0.25">
      <c r="A1107" t="s">
        <v>629</v>
      </c>
      <c r="B1107" t="s">
        <v>629</v>
      </c>
      <c r="C1107">
        <v>1989</v>
      </c>
      <c r="D1107" t="s">
        <v>628</v>
      </c>
      <c r="E1107">
        <v>439</v>
      </c>
      <c r="F1107" t="s">
        <v>4</v>
      </c>
      <c r="G1107">
        <v>854</v>
      </c>
      <c r="H1107" t="s">
        <v>371</v>
      </c>
      <c r="I1107">
        <v>2</v>
      </c>
      <c r="J1107" t="s">
        <v>373</v>
      </c>
      <c r="K1107">
        <v>3</v>
      </c>
    </row>
    <row r="1108" spans="1:11" hidden="1" x14ac:dyDescent="0.25">
      <c r="A1108" t="s">
        <v>629</v>
      </c>
      <c r="B1108" t="s">
        <v>629</v>
      </c>
      <c r="C1108">
        <v>1990</v>
      </c>
      <c r="D1108" t="s">
        <v>628</v>
      </c>
      <c r="E1108">
        <v>439</v>
      </c>
      <c r="F1108" t="s">
        <v>4</v>
      </c>
      <c r="G1108">
        <v>854</v>
      </c>
      <c r="H1108" t="s">
        <v>371</v>
      </c>
      <c r="I1108">
        <v>2</v>
      </c>
      <c r="J1108" t="s">
        <v>373</v>
      </c>
      <c r="K1108">
        <v>3</v>
      </c>
    </row>
    <row r="1109" spans="1:11" hidden="1" x14ac:dyDescent="0.25">
      <c r="A1109" t="s">
        <v>629</v>
      </c>
      <c r="B1109" t="s">
        <v>629</v>
      </c>
      <c r="C1109">
        <v>1991</v>
      </c>
      <c r="D1109" t="s">
        <v>628</v>
      </c>
      <c r="E1109">
        <v>439</v>
      </c>
      <c r="F1109" t="s">
        <v>4</v>
      </c>
      <c r="G1109">
        <v>854</v>
      </c>
      <c r="H1109" t="s">
        <v>371</v>
      </c>
      <c r="I1109">
        <v>1</v>
      </c>
      <c r="J1109" t="s">
        <v>373</v>
      </c>
      <c r="K1109">
        <v>3</v>
      </c>
    </row>
    <row r="1110" spans="1:11" hidden="1" x14ac:dyDescent="0.25">
      <c r="A1110" t="s">
        <v>629</v>
      </c>
      <c r="B1110" t="s">
        <v>629</v>
      </c>
      <c r="C1110">
        <v>1992</v>
      </c>
      <c r="D1110" t="s">
        <v>628</v>
      </c>
      <c r="E1110">
        <v>439</v>
      </c>
      <c r="F1110" t="s">
        <v>4</v>
      </c>
      <c r="G1110">
        <v>854</v>
      </c>
      <c r="H1110" t="s">
        <v>371</v>
      </c>
      <c r="I1110">
        <v>1</v>
      </c>
      <c r="J1110" t="s">
        <v>373</v>
      </c>
      <c r="K1110">
        <v>2</v>
      </c>
    </row>
    <row r="1111" spans="1:11" hidden="1" x14ac:dyDescent="0.25">
      <c r="A1111" t="s">
        <v>629</v>
      </c>
      <c r="B1111" t="s">
        <v>629</v>
      </c>
      <c r="C1111">
        <v>1993</v>
      </c>
      <c r="D1111" t="s">
        <v>628</v>
      </c>
      <c r="E1111">
        <v>439</v>
      </c>
      <c r="F1111" t="s">
        <v>4</v>
      </c>
      <c r="G1111">
        <v>854</v>
      </c>
      <c r="H1111" t="s">
        <v>371</v>
      </c>
      <c r="I1111" t="s">
        <v>373</v>
      </c>
      <c r="J1111" t="s">
        <v>373</v>
      </c>
      <c r="K1111">
        <v>2</v>
      </c>
    </row>
    <row r="1112" spans="1:11" hidden="1" x14ac:dyDescent="0.25">
      <c r="A1112" t="s">
        <v>629</v>
      </c>
      <c r="B1112" t="s">
        <v>629</v>
      </c>
      <c r="C1112">
        <v>1994</v>
      </c>
      <c r="D1112" t="s">
        <v>628</v>
      </c>
      <c r="E1112">
        <v>439</v>
      </c>
      <c r="F1112" t="s">
        <v>4</v>
      </c>
      <c r="G1112">
        <v>854</v>
      </c>
      <c r="H1112" t="s">
        <v>371</v>
      </c>
      <c r="I1112" t="s">
        <v>373</v>
      </c>
      <c r="J1112" t="s">
        <v>373</v>
      </c>
      <c r="K1112">
        <v>3</v>
      </c>
    </row>
    <row r="1113" spans="1:11" hidden="1" x14ac:dyDescent="0.25">
      <c r="A1113" t="s">
        <v>629</v>
      </c>
      <c r="B1113" t="s">
        <v>629</v>
      </c>
      <c r="C1113">
        <v>1995</v>
      </c>
      <c r="D1113" t="s">
        <v>628</v>
      </c>
      <c r="E1113">
        <v>439</v>
      </c>
      <c r="F1113" t="s">
        <v>4</v>
      </c>
      <c r="G1113">
        <v>854</v>
      </c>
      <c r="H1113" t="s">
        <v>371</v>
      </c>
      <c r="I1113">
        <v>3</v>
      </c>
      <c r="J1113" t="s">
        <v>373</v>
      </c>
      <c r="K1113">
        <v>3</v>
      </c>
    </row>
    <row r="1114" spans="1:11" hidden="1" x14ac:dyDescent="0.25">
      <c r="A1114" t="s">
        <v>629</v>
      </c>
      <c r="B1114" t="s">
        <v>629</v>
      </c>
      <c r="C1114">
        <v>1996</v>
      </c>
      <c r="D1114" t="s">
        <v>628</v>
      </c>
      <c r="E1114">
        <v>439</v>
      </c>
      <c r="F1114" t="s">
        <v>4</v>
      </c>
      <c r="G1114">
        <v>854</v>
      </c>
      <c r="H1114" t="s">
        <v>371</v>
      </c>
      <c r="I1114" t="s">
        <v>373</v>
      </c>
      <c r="J1114" t="s">
        <v>373</v>
      </c>
      <c r="K1114">
        <v>2</v>
      </c>
    </row>
    <row r="1115" spans="1:11" hidden="1" x14ac:dyDescent="0.25">
      <c r="A1115" t="s">
        <v>629</v>
      </c>
      <c r="B1115" t="s">
        <v>629</v>
      </c>
      <c r="C1115">
        <v>1997</v>
      </c>
      <c r="D1115" t="s">
        <v>628</v>
      </c>
      <c r="E1115">
        <v>439</v>
      </c>
      <c r="F1115" t="s">
        <v>4</v>
      </c>
      <c r="G1115">
        <v>854</v>
      </c>
      <c r="H1115" t="s">
        <v>371</v>
      </c>
      <c r="I1115">
        <v>2</v>
      </c>
      <c r="J1115" t="s">
        <v>373</v>
      </c>
      <c r="K1115">
        <v>2</v>
      </c>
    </row>
    <row r="1116" spans="1:11" hidden="1" x14ac:dyDescent="0.25">
      <c r="A1116" t="s">
        <v>629</v>
      </c>
      <c r="B1116" t="s">
        <v>629</v>
      </c>
      <c r="C1116">
        <v>1998</v>
      </c>
      <c r="D1116" t="s">
        <v>628</v>
      </c>
      <c r="E1116">
        <v>439</v>
      </c>
      <c r="F1116" t="s">
        <v>4</v>
      </c>
      <c r="G1116">
        <v>854</v>
      </c>
      <c r="H1116" t="s">
        <v>371</v>
      </c>
      <c r="I1116">
        <v>2</v>
      </c>
      <c r="J1116" t="s">
        <v>373</v>
      </c>
      <c r="K1116">
        <v>2</v>
      </c>
    </row>
    <row r="1117" spans="1:11" hidden="1" x14ac:dyDescent="0.25">
      <c r="A1117" t="s">
        <v>629</v>
      </c>
      <c r="B1117" t="s">
        <v>629</v>
      </c>
      <c r="C1117">
        <v>1999</v>
      </c>
      <c r="D1117" t="s">
        <v>628</v>
      </c>
      <c r="E1117">
        <v>439</v>
      </c>
      <c r="F1117" t="s">
        <v>4</v>
      </c>
      <c r="G1117">
        <v>854</v>
      </c>
      <c r="H1117" t="s">
        <v>371</v>
      </c>
      <c r="I1117">
        <v>3</v>
      </c>
      <c r="J1117" t="s">
        <v>373</v>
      </c>
      <c r="K1117">
        <v>2</v>
      </c>
    </row>
    <row r="1118" spans="1:11" hidden="1" x14ac:dyDescent="0.25">
      <c r="A1118" t="s">
        <v>629</v>
      </c>
      <c r="B1118" t="s">
        <v>629</v>
      </c>
      <c r="C1118">
        <v>2000</v>
      </c>
      <c r="D1118" t="s">
        <v>628</v>
      </c>
      <c r="E1118">
        <v>439</v>
      </c>
      <c r="F1118" t="s">
        <v>4</v>
      </c>
      <c r="G1118">
        <v>854</v>
      </c>
      <c r="H1118" t="s">
        <v>371</v>
      </c>
      <c r="I1118">
        <v>2</v>
      </c>
      <c r="J1118" t="s">
        <v>373</v>
      </c>
      <c r="K1118">
        <v>2</v>
      </c>
    </row>
    <row r="1119" spans="1:11" hidden="1" x14ac:dyDescent="0.25">
      <c r="A1119" t="s">
        <v>629</v>
      </c>
      <c r="B1119" t="s">
        <v>629</v>
      </c>
      <c r="C1119">
        <v>2001</v>
      </c>
      <c r="D1119" t="s">
        <v>628</v>
      </c>
      <c r="E1119">
        <v>439</v>
      </c>
      <c r="F1119" t="s">
        <v>4</v>
      </c>
      <c r="G1119">
        <v>854</v>
      </c>
      <c r="H1119" t="s">
        <v>371</v>
      </c>
      <c r="I1119">
        <v>1</v>
      </c>
      <c r="J1119" t="s">
        <v>373</v>
      </c>
      <c r="K1119">
        <v>3</v>
      </c>
    </row>
    <row r="1120" spans="1:11" hidden="1" x14ac:dyDescent="0.25">
      <c r="A1120" t="s">
        <v>629</v>
      </c>
      <c r="B1120" t="s">
        <v>629</v>
      </c>
      <c r="C1120">
        <v>2002</v>
      </c>
      <c r="D1120" t="s">
        <v>628</v>
      </c>
      <c r="E1120">
        <v>439</v>
      </c>
      <c r="F1120" t="s">
        <v>4</v>
      </c>
      <c r="G1120">
        <v>854</v>
      </c>
      <c r="H1120" t="s">
        <v>371</v>
      </c>
      <c r="I1120">
        <v>3</v>
      </c>
      <c r="J1120" t="s">
        <v>373</v>
      </c>
      <c r="K1120">
        <v>3</v>
      </c>
    </row>
    <row r="1121" spans="1:12" hidden="1" x14ac:dyDescent="0.25">
      <c r="A1121" t="s">
        <v>629</v>
      </c>
      <c r="B1121" t="s">
        <v>629</v>
      </c>
      <c r="C1121">
        <v>2003</v>
      </c>
      <c r="D1121" t="s">
        <v>628</v>
      </c>
      <c r="E1121">
        <v>439</v>
      </c>
      <c r="F1121" t="s">
        <v>4</v>
      </c>
      <c r="G1121">
        <v>854</v>
      </c>
      <c r="H1121" t="s">
        <v>371</v>
      </c>
      <c r="I1121">
        <v>1</v>
      </c>
      <c r="J1121" t="s">
        <v>373</v>
      </c>
      <c r="K1121">
        <v>3</v>
      </c>
    </row>
    <row r="1122" spans="1:12" hidden="1" x14ac:dyDescent="0.25">
      <c r="A1122" t="s">
        <v>629</v>
      </c>
      <c r="B1122" t="s">
        <v>629</v>
      </c>
      <c r="C1122">
        <v>2004</v>
      </c>
      <c r="D1122" t="s">
        <v>628</v>
      </c>
      <c r="E1122">
        <v>439</v>
      </c>
      <c r="F1122" t="s">
        <v>4</v>
      </c>
      <c r="G1122">
        <v>854</v>
      </c>
      <c r="H1122" t="s">
        <v>371</v>
      </c>
      <c r="I1122">
        <v>1</v>
      </c>
      <c r="J1122" t="s">
        <v>373</v>
      </c>
      <c r="K1122">
        <v>2</v>
      </c>
    </row>
    <row r="1123" spans="1:12" hidden="1" x14ac:dyDescent="0.25">
      <c r="A1123" t="s">
        <v>629</v>
      </c>
      <c r="B1123" t="s">
        <v>629</v>
      </c>
      <c r="C1123">
        <v>2005</v>
      </c>
      <c r="D1123" t="s">
        <v>628</v>
      </c>
      <c r="E1123">
        <v>439</v>
      </c>
      <c r="F1123" t="s">
        <v>4</v>
      </c>
      <c r="G1123">
        <v>854</v>
      </c>
      <c r="H1123" t="s">
        <v>371</v>
      </c>
      <c r="I1123" t="s">
        <v>373</v>
      </c>
      <c r="J1123" t="s">
        <v>373</v>
      </c>
      <c r="K1123">
        <v>2</v>
      </c>
    </row>
    <row r="1124" spans="1:12" hidden="1" x14ac:dyDescent="0.25">
      <c r="A1124" t="s">
        <v>629</v>
      </c>
      <c r="B1124" t="s">
        <v>629</v>
      </c>
      <c r="C1124">
        <v>2006</v>
      </c>
      <c r="D1124" t="s">
        <v>628</v>
      </c>
      <c r="E1124">
        <v>439</v>
      </c>
      <c r="F1124" t="s">
        <v>4</v>
      </c>
      <c r="G1124">
        <v>854</v>
      </c>
      <c r="H1124" t="s">
        <v>371</v>
      </c>
      <c r="I1124" t="s">
        <v>373</v>
      </c>
      <c r="J1124" t="s">
        <v>373</v>
      </c>
      <c r="K1124">
        <v>3</v>
      </c>
    </row>
    <row r="1125" spans="1:12" hidden="1" x14ac:dyDescent="0.25">
      <c r="A1125" t="s">
        <v>629</v>
      </c>
      <c r="B1125" t="s">
        <v>629</v>
      </c>
      <c r="C1125">
        <v>2007</v>
      </c>
      <c r="D1125" t="s">
        <v>628</v>
      </c>
      <c r="E1125">
        <v>439</v>
      </c>
      <c r="F1125" t="s">
        <v>4</v>
      </c>
      <c r="G1125">
        <v>854</v>
      </c>
      <c r="H1125" t="s">
        <v>371</v>
      </c>
      <c r="I1125" t="s">
        <v>373</v>
      </c>
      <c r="J1125" t="s">
        <v>373</v>
      </c>
      <c r="K1125">
        <v>3</v>
      </c>
    </row>
    <row r="1126" spans="1:12" hidden="1" x14ac:dyDescent="0.25">
      <c r="A1126" t="s">
        <v>629</v>
      </c>
      <c r="B1126" t="s">
        <v>629</v>
      </c>
      <c r="C1126">
        <v>2008</v>
      </c>
      <c r="D1126" t="s">
        <v>628</v>
      </c>
      <c r="E1126">
        <v>439</v>
      </c>
      <c r="F1126" t="s">
        <v>4</v>
      </c>
      <c r="G1126">
        <v>854</v>
      </c>
      <c r="H1126" t="s">
        <v>371</v>
      </c>
      <c r="I1126">
        <v>3</v>
      </c>
      <c r="J1126" t="s">
        <v>373</v>
      </c>
      <c r="K1126">
        <v>3</v>
      </c>
    </row>
    <row r="1127" spans="1:12" hidden="1" x14ac:dyDescent="0.25">
      <c r="A1127" t="s">
        <v>629</v>
      </c>
      <c r="B1127" t="s">
        <v>629</v>
      </c>
      <c r="C1127">
        <v>2009</v>
      </c>
      <c r="D1127" t="s">
        <v>628</v>
      </c>
      <c r="E1127">
        <v>439</v>
      </c>
      <c r="F1127" t="s">
        <v>4</v>
      </c>
      <c r="G1127">
        <v>854</v>
      </c>
      <c r="H1127" t="s">
        <v>371</v>
      </c>
      <c r="I1127">
        <v>1</v>
      </c>
      <c r="J1127" t="s">
        <v>373</v>
      </c>
      <c r="K1127">
        <v>3</v>
      </c>
    </row>
    <row r="1128" spans="1:12" hidden="1" x14ac:dyDescent="0.25">
      <c r="A1128" t="s">
        <v>629</v>
      </c>
      <c r="B1128" t="s">
        <v>629</v>
      </c>
      <c r="C1128">
        <v>2010</v>
      </c>
      <c r="D1128" t="s">
        <v>628</v>
      </c>
      <c r="E1128">
        <v>439</v>
      </c>
      <c r="F1128" t="s">
        <v>4</v>
      </c>
      <c r="G1128">
        <v>854</v>
      </c>
      <c r="H1128" t="s">
        <v>371</v>
      </c>
      <c r="I1128">
        <v>1</v>
      </c>
      <c r="J1128" t="s">
        <v>373</v>
      </c>
      <c r="K1128">
        <v>3</v>
      </c>
    </row>
    <row r="1129" spans="1:12" hidden="1" x14ac:dyDescent="0.25">
      <c r="A1129" t="s">
        <v>629</v>
      </c>
      <c r="B1129" t="s">
        <v>629</v>
      </c>
      <c r="C1129">
        <v>2011</v>
      </c>
      <c r="D1129" t="s">
        <v>628</v>
      </c>
      <c r="E1129">
        <v>439</v>
      </c>
      <c r="F1129" t="s">
        <v>4</v>
      </c>
      <c r="G1129">
        <v>854</v>
      </c>
      <c r="H1129" t="s">
        <v>371</v>
      </c>
      <c r="I1129">
        <v>3</v>
      </c>
      <c r="J1129" t="s">
        <v>373</v>
      </c>
      <c r="K1129">
        <v>3</v>
      </c>
    </row>
    <row r="1130" spans="1:12" hidden="1" x14ac:dyDescent="0.25">
      <c r="A1130" t="s">
        <v>629</v>
      </c>
      <c r="B1130" t="s">
        <v>629</v>
      </c>
      <c r="C1130">
        <v>2012</v>
      </c>
      <c r="D1130" t="s">
        <v>628</v>
      </c>
      <c r="E1130">
        <v>439</v>
      </c>
      <c r="F1130" t="s">
        <v>4</v>
      </c>
      <c r="G1130">
        <v>854</v>
      </c>
      <c r="H1130" t="s">
        <v>371</v>
      </c>
      <c r="I1130">
        <v>1</v>
      </c>
      <c r="J1130" t="s">
        <v>373</v>
      </c>
      <c r="K1130">
        <v>2</v>
      </c>
    </row>
    <row r="1131" spans="1:12" hidden="1" x14ac:dyDescent="0.25">
      <c r="A1131" t="s">
        <v>629</v>
      </c>
      <c r="B1131" t="s">
        <v>629</v>
      </c>
      <c r="C1131">
        <v>2013</v>
      </c>
      <c r="D1131" t="s">
        <v>628</v>
      </c>
      <c r="E1131">
        <v>439</v>
      </c>
      <c r="F1131" t="s">
        <v>4</v>
      </c>
      <c r="G1131">
        <v>854</v>
      </c>
      <c r="H1131" t="s">
        <v>371</v>
      </c>
      <c r="I1131" t="s">
        <v>373</v>
      </c>
      <c r="J1131" t="s">
        <v>373</v>
      </c>
      <c r="K1131">
        <v>3</v>
      </c>
    </row>
    <row r="1132" spans="1:12" hidden="1" x14ac:dyDescent="0.25">
      <c r="A1132" t="s">
        <v>629</v>
      </c>
      <c r="B1132" t="s">
        <v>629</v>
      </c>
      <c r="C1132">
        <v>2014</v>
      </c>
      <c r="D1132" t="s">
        <v>628</v>
      </c>
      <c r="E1132">
        <v>439</v>
      </c>
      <c r="F1132" t="s">
        <v>4</v>
      </c>
      <c r="G1132">
        <v>854</v>
      </c>
      <c r="H1132" t="s">
        <v>371</v>
      </c>
      <c r="I1132">
        <v>3</v>
      </c>
      <c r="J1132" t="s">
        <v>373</v>
      </c>
      <c r="K1132">
        <v>3</v>
      </c>
    </row>
    <row r="1133" spans="1:12" hidden="1" x14ac:dyDescent="0.25">
      <c r="A1133" t="s">
        <v>629</v>
      </c>
      <c r="B1133" t="s">
        <v>629</v>
      </c>
      <c r="C1133">
        <v>2015</v>
      </c>
      <c r="D1133" t="s">
        <v>628</v>
      </c>
      <c r="E1133">
        <v>439</v>
      </c>
      <c r="F1133" t="s">
        <v>4</v>
      </c>
      <c r="G1133">
        <v>854</v>
      </c>
      <c r="H1133" t="s">
        <v>371</v>
      </c>
      <c r="I1133">
        <v>3</v>
      </c>
      <c r="J1133" t="s">
        <v>373</v>
      </c>
      <c r="K1133">
        <v>3</v>
      </c>
    </row>
    <row r="1134" spans="1:12" hidden="1" x14ac:dyDescent="0.25">
      <c r="A1134" t="s">
        <v>629</v>
      </c>
      <c r="B1134" t="s">
        <v>629</v>
      </c>
      <c r="C1134">
        <v>2016</v>
      </c>
      <c r="D1134" t="s">
        <v>628</v>
      </c>
      <c r="E1134">
        <v>439</v>
      </c>
      <c r="F1134" t="s">
        <v>4</v>
      </c>
      <c r="G1134">
        <v>854</v>
      </c>
      <c r="H1134" t="s">
        <v>371</v>
      </c>
      <c r="I1134">
        <v>2</v>
      </c>
      <c r="J1134" t="s">
        <v>373</v>
      </c>
      <c r="K1134">
        <v>3</v>
      </c>
    </row>
    <row r="1135" spans="1:12" x14ac:dyDescent="0.25">
      <c r="A1135" t="s">
        <v>629</v>
      </c>
      <c r="B1135" t="s">
        <v>629</v>
      </c>
      <c r="C1135">
        <v>2017</v>
      </c>
      <c r="D1135" t="s">
        <v>628</v>
      </c>
      <c r="E1135">
        <v>439</v>
      </c>
      <c r="F1135" t="s">
        <v>4</v>
      </c>
      <c r="G1135">
        <v>854</v>
      </c>
      <c r="H1135" t="s">
        <v>371</v>
      </c>
      <c r="I1135" s="109">
        <v>2</v>
      </c>
      <c r="J1135" s="109" t="s">
        <v>373</v>
      </c>
      <c r="K1135" s="109">
        <v>3</v>
      </c>
      <c r="L1135" s="108">
        <f>AVERAGE(I1135:K1135)</f>
        <v>2.5</v>
      </c>
    </row>
    <row r="1136" spans="1:12" hidden="1" x14ac:dyDescent="0.25">
      <c r="A1136" t="s">
        <v>627</v>
      </c>
      <c r="B1136" t="s">
        <v>627</v>
      </c>
      <c r="C1136">
        <v>1976</v>
      </c>
      <c r="D1136" t="s">
        <v>626</v>
      </c>
      <c r="E1136">
        <v>516</v>
      </c>
      <c r="F1136" t="s">
        <v>5</v>
      </c>
      <c r="G1136">
        <v>108</v>
      </c>
      <c r="H1136" t="s">
        <v>371</v>
      </c>
      <c r="I1136">
        <v>2</v>
      </c>
      <c r="J1136" t="s">
        <v>373</v>
      </c>
      <c r="K1136" t="s">
        <v>373</v>
      </c>
    </row>
    <row r="1137" spans="1:11" hidden="1" x14ac:dyDescent="0.25">
      <c r="A1137" t="s">
        <v>627</v>
      </c>
      <c r="B1137" t="s">
        <v>627</v>
      </c>
      <c r="C1137">
        <v>1977</v>
      </c>
      <c r="D1137" t="s">
        <v>626</v>
      </c>
      <c r="E1137">
        <v>516</v>
      </c>
      <c r="F1137" t="s">
        <v>5</v>
      </c>
      <c r="G1137">
        <v>108</v>
      </c>
      <c r="H1137" t="s">
        <v>371</v>
      </c>
      <c r="I1137" t="s">
        <v>373</v>
      </c>
      <c r="J1137" t="s">
        <v>373</v>
      </c>
      <c r="K1137">
        <v>2</v>
      </c>
    </row>
    <row r="1138" spans="1:11" hidden="1" x14ac:dyDescent="0.25">
      <c r="A1138" t="s">
        <v>627</v>
      </c>
      <c r="B1138" t="s">
        <v>627</v>
      </c>
      <c r="C1138">
        <v>1978</v>
      </c>
      <c r="D1138" t="s">
        <v>626</v>
      </c>
      <c r="E1138">
        <v>516</v>
      </c>
      <c r="F1138" t="s">
        <v>5</v>
      </c>
      <c r="G1138">
        <v>108</v>
      </c>
      <c r="H1138" t="s">
        <v>371</v>
      </c>
      <c r="I1138" t="s">
        <v>373</v>
      </c>
      <c r="J1138" t="s">
        <v>373</v>
      </c>
      <c r="K1138">
        <v>2</v>
      </c>
    </row>
    <row r="1139" spans="1:11" hidden="1" x14ac:dyDescent="0.25">
      <c r="A1139" t="s">
        <v>627</v>
      </c>
      <c r="B1139" t="s">
        <v>627</v>
      </c>
      <c r="C1139">
        <v>1979</v>
      </c>
      <c r="D1139" t="s">
        <v>626</v>
      </c>
      <c r="E1139">
        <v>516</v>
      </c>
      <c r="F1139" t="s">
        <v>5</v>
      </c>
      <c r="G1139">
        <v>108</v>
      </c>
      <c r="H1139" t="s">
        <v>371</v>
      </c>
      <c r="I1139">
        <v>2</v>
      </c>
      <c r="J1139" t="s">
        <v>373</v>
      </c>
      <c r="K1139">
        <v>2</v>
      </c>
    </row>
    <row r="1140" spans="1:11" hidden="1" x14ac:dyDescent="0.25">
      <c r="A1140" t="s">
        <v>627</v>
      </c>
      <c r="B1140" t="s">
        <v>627</v>
      </c>
      <c r="C1140">
        <v>1980</v>
      </c>
      <c r="D1140" t="s">
        <v>626</v>
      </c>
      <c r="E1140">
        <v>516</v>
      </c>
      <c r="F1140" t="s">
        <v>5</v>
      </c>
      <c r="G1140">
        <v>108</v>
      </c>
      <c r="H1140" t="s">
        <v>371</v>
      </c>
      <c r="I1140">
        <v>2</v>
      </c>
      <c r="J1140" t="s">
        <v>373</v>
      </c>
      <c r="K1140">
        <v>2</v>
      </c>
    </row>
    <row r="1141" spans="1:11" hidden="1" x14ac:dyDescent="0.25">
      <c r="A1141" t="s">
        <v>627</v>
      </c>
      <c r="B1141" t="s">
        <v>627</v>
      </c>
      <c r="C1141">
        <v>1981</v>
      </c>
      <c r="D1141" t="s">
        <v>626</v>
      </c>
      <c r="E1141">
        <v>516</v>
      </c>
      <c r="F1141" t="s">
        <v>5</v>
      </c>
      <c r="G1141">
        <v>108</v>
      </c>
      <c r="H1141" t="s">
        <v>371</v>
      </c>
      <c r="I1141" t="s">
        <v>373</v>
      </c>
      <c r="J1141" t="s">
        <v>373</v>
      </c>
      <c r="K1141">
        <v>2</v>
      </c>
    </row>
    <row r="1142" spans="1:11" hidden="1" x14ac:dyDescent="0.25">
      <c r="A1142" t="s">
        <v>627</v>
      </c>
      <c r="B1142" t="s">
        <v>627</v>
      </c>
      <c r="C1142">
        <v>1982</v>
      </c>
      <c r="D1142" t="s">
        <v>626</v>
      </c>
      <c r="E1142">
        <v>516</v>
      </c>
      <c r="F1142" t="s">
        <v>5</v>
      </c>
      <c r="G1142">
        <v>108</v>
      </c>
      <c r="H1142" t="s">
        <v>371</v>
      </c>
      <c r="I1142" t="s">
        <v>373</v>
      </c>
      <c r="J1142" t="s">
        <v>373</v>
      </c>
      <c r="K1142">
        <v>2</v>
      </c>
    </row>
    <row r="1143" spans="1:11" hidden="1" x14ac:dyDescent="0.25">
      <c r="A1143" t="s">
        <v>627</v>
      </c>
      <c r="B1143" t="s">
        <v>627</v>
      </c>
      <c r="C1143">
        <v>1983</v>
      </c>
      <c r="D1143" t="s">
        <v>626</v>
      </c>
      <c r="E1143">
        <v>516</v>
      </c>
      <c r="F1143" t="s">
        <v>5</v>
      </c>
      <c r="G1143">
        <v>108</v>
      </c>
      <c r="H1143" t="s">
        <v>371</v>
      </c>
      <c r="I1143">
        <v>2</v>
      </c>
      <c r="J1143" t="s">
        <v>373</v>
      </c>
      <c r="K1143">
        <v>2</v>
      </c>
    </row>
    <row r="1144" spans="1:11" hidden="1" x14ac:dyDescent="0.25">
      <c r="A1144" t="s">
        <v>627</v>
      </c>
      <c r="B1144" t="s">
        <v>627</v>
      </c>
      <c r="C1144">
        <v>1984</v>
      </c>
      <c r="D1144" t="s">
        <v>626</v>
      </c>
      <c r="E1144">
        <v>516</v>
      </c>
      <c r="F1144" t="s">
        <v>5</v>
      </c>
      <c r="G1144">
        <v>108</v>
      </c>
      <c r="H1144" t="s">
        <v>371</v>
      </c>
      <c r="I1144">
        <v>2</v>
      </c>
      <c r="J1144" t="s">
        <v>373</v>
      </c>
      <c r="K1144">
        <v>2</v>
      </c>
    </row>
    <row r="1145" spans="1:11" hidden="1" x14ac:dyDescent="0.25">
      <c r="A1145" t="s">
        <v>627</v>
      </c>
      <c r="B1145" t="s">
        <v>627</v>
      </c>
      <c r="C1145">
        <v>1985</v>
      </c>
      <c r="D1145" t="s">
        <v>626</v>
      </c>
      <c r="E1145">
        <v>516</v>
      </c>
      <c r="F1145" t="s">
        <v>5</v>
      </c>
      <c r="G1145">
        <v>108</v>
      </c>
      <c r="H1145" t="s">
        <v>371</v>
      </c>
      <c r="I1145">
        <v>3</v>
      </c>
      <c r="J1145" t="s">
        <v>373</v>
      </c>
      <c r="K1145">
        <v>2</v>
      </c>
    </row>
    <row r="1146" spans="1:11" hidden="1" x14ac:dyDescent="0.25">
      <c r="A1146" t="s">
        <v>627</v>
      </c>
      <c r="B1146" t="s">
        <v>627</v>
      </c>
      <c r="C1146">
        <v>1986</v>
      </c>
      <c r="D1146" t="s">
        <v>626</v>
      </c>
      <c r="E1146">
        <v>516</v>
      </c>
      <c r="F1146" t="s">
        <v>5</v>
      </c>
      <c r="G1146">
        <v>108</v>
      </c>
      <c r="H1146" t="s">
        <v>371</v>
      </c>
      <c r="I1146">
        <v>3</v>
      </c>
      <c r="J1146" t="s">
        <v>373</v>
      </c>
      <c r="K1146">
        <v>3</v>
      </c>
    </row>
    <row r="1147" spans="1:11" hidden="1" x14ac:dyDescent="0.25">
      <c r="A1147" t="s">
        <v>627</v>
      </c>
      <c r="B1147" t="s">
        <v>627</v>
      </c>
      <c r="C1147">
        <v>1987</v>
      </c>
      <c r="D1147" t="s">
        <v>626</v>
      </c>
      <c r="E1147">
        <v>516</v>
      </c>
      <c r="F1147" t="s">
        <v>5</v>
      </c>
      <c r="G1147">
        <v>108</v>
      </c>
      <c r="H1147" t="s">
        <v>371</v>
      </c>
      <c r="I1147">
        <v>2</v>
      </c>
      <c r="J1147" t="s">
        <v>373</v>
      </c>
      <c r="K1147">
        <v>2</v>
      </c>
    </row>
    <row r="1148" spans="1:11" hidden="1" x14ac:dyDescent="0.25">
      <c r="A1148" t="s">
        <v>627</v>
      </c>
      <c r="B1148" t="s">
        <v>627</v>
      </c>
      <c r="C1148">
        <v>1988</v>
      </c>
      <c r="D1148" t="s">
        <v>626</v>
      </c>
      <c r="E1148">
        <v>516</v>
      </c>
      <c r="F1148" t="s">
        <v>5</v>
      </c>
      <c r="G1148">
        <v>108</v>
      </c>
      <c r="H1148" t="s">
        <v>371</v>
      </c>
      <c r="I1148">
        <v>4</v>
      </c>
      <c r="J1148" t="s">
        <v>373</v>
      </c>
      <c r="K1148">
        <v>4</v>
      </c>
    </row>
    <row r="1149" spans="1:11" hidden="1" x14ac:dyDescent="0.25">
      <c r="A1149" t="s">
        <v>627</v>
      </c>
      <c r="B1149" t="s">
        <v>627</v>
      </c>
      <c r="C1149">
        <v>1989</v>
      </c>
      <c r="D1149" t="s">
        <v>626</v>
      </c>
      <c r="E1149">
        <v>516</v>
      </c>
      <c r="F1149" t="s">
        <v>5</v>
      </c>
      <c r="G1149">
        <v>108</v>
      </c>
      <c r="H1149" t="s">
        <v>371</v>
      </c>
      <c r="I1149">
        <v>2</v>
      </c>
      <c r="J1149" t="s">
        <v>373</v>
      </c>
      <c r="K1149">
        <v>2</v>
      </c>
    </row>
    <row r="1150" spans="1:11" hidden="1" x14ac:dyDescent="0.25">
      <c r="A1150" t="s">
        <v>627</v>
      </c>
      <c r="B1150" t="s">
        <v>627</v>
      </c>
      <c r="C1150">
        <v>1990</v>
      </c>
      <c r="D1150" t="s">
        <v>626</v>
      </c>
      <c r="E1150">
        <v>516</v>
      </c>
      <c r="F1150" t="s">
        <v>5</v>
      </c>
      <c r="G1150">
        <v>108</v>
      </c>
      <c r="H1150" t="s">
        <v>371</v>
      </c>
      <c r="I1150">
        <v>2</v>
      </c>
      <c r="J1150" t="s">
        <v>373</v>
      </c>
      <c r="K1150">
        <v>2</v>
      </c>
    </row>
    <row r="1151" spans="1:11" hidden="1" x14ac:dyDescent="0.25">
      <c r="A1151" t="s">
        <v>627</v>
      </c>
      <c r="B1151" t="s">
        <v>627</v>
      </c>
      <c r="C1151">
        <v>1991</v>
      </c>
      <c r="D1151" t="s">
        <v>626</v>
      </c>
      <c r="E1151">
        <v>516</v>
      </c>
      <c r="F1151" t="s">
        <v>5</v>
      </c>
      <c r="G1151">
        <v>108</v>
      </c>
      <c r="H1151" t="s">
        <v>371</v>
      </c>
      <c r="I1151">
        <v>5</v>
      </c>
      <c r="J1151" t="s">
        <v>373</v>
      </c>
      <c r="K1151">
        <v>4</v>
      </c>
    </row>
    <row r="1152" spans="1:11" hidden="1" x14ac:dyDescent="0.25">
      <c r="A1152" t="s">
        <v>627</v>
      </c>
      <c r="B1152" t="s">
        <v>627</v>
      </c>
      <c r="C1152">
        <v>1992</v>
      </c>
      <c r="D1152" t="s">
        <v>626</v>
      </c>
      <c r="E1152">
        <v>516</v>
      </c>
      <c r="F1152" t="s">
        <v>5</v>
      </c>
      <c r="G1152">
        <v>108</v>
      </c>
      <c r="H1152" t="s">
        <v>371</v>
      </c>
      <c r="I1152">
        <v>4</v>
      </c>
      <c r="J1152" t="s">
        <v>373</v>
      </c>
      <c r="K1152">
        <v>4</v>
      </c>
    </row>
    <row r="1153" spans="1:11" hidden="1" x14ac:dyDescent="0.25">
      <c r="A1153" t="s">
        <v>627</v>
      </c>
      <c r="B1153" t="s">
        <v>627</v>
      </c>
      <c r="C1153">
        <v>1993</v>
      </c>
      <c r="D1153" t="s">
        <v>626</v>
      </c>
      <c r="E1153">
        <v>516</v>
      </c>
      <c r="F1153" t="s">
        <v>5</v>
      </c>
      <c r="G1153">
        <v>108</v>
      </c>
      <c r="H1153" t="s">
        <v>371</v>
      </c>
      <c r="I1153">
        <v>5</v>
      </c>
      <c r="J1153" t="s">
        <v>373</v>
      </c>
      <c r="K1153">
        <v>5</v>
      </c>
    </row>
    <row r="1154" spans="1:11" hidden="1" x14ac:dyDescent="0.25">
      <c r="A1154" t="s">
        <v>627</v>
      </c>
      <c r="B1154" t="s">
        <v>627</v>
      </c>
      <c r="C1154">
        <v>1994</v>
      </c>
      <c r="D1154" t="s">
        <v>626</v>
      </c>
      <c r="E1154">
        <v>516</v>
      </c>
      <c r="F1154" t="s">
        <v>5</v>
      </c>
      <c r="G1154">
        <v>108</v>
      </c>
      <c r="H1154" t="s">
        <v>371</v>
      </c>
      <c r="I1154">
        <v>5</v>
      </c>
      <c r="J1154" t="s">
        <v>373</v>
      </c>
      <c r="K1154">
        <v>5</v>
      </c>
    </row>
    <row r="1155" spans="1:11" hidden="1" x14ac:dyDescent="0.25">
      <c r="A1155" t="s">
        <v>627</v>
      </c>
      <c r="B1155" t="s">
        <v>627</v>
      </c>
      <c r="C1155">
        <v>1995</v>
      </c>
      <c r="D1155" t="s">
        <v>626</v>
      </c>
      <c r="E1155">
        <v>516</v>
      </c>
      <c r="F1155" t="s">
        <v>5</v>
      </c>
      <c r="G1155">
        <v>108</v>
      </c>
      <c r="H1155" t="s">
        <v>371</v>
      </c>
      <c r="I1155">
        <v>5</v>
      </c>
      <c r="J1155" t="s">
        <v>373</v>
      </c>
      <c r="K1155">
        <v>5</v>
      </c>
    </row>
    <row r="1156" spans="1:11" hidden="1" x14ac:dyDescent="0.25">
      <c r="A1156" t="s">
        <v>627</v>
      </c>
      <c r="B1156" t="s">
        <v>627</v>
      </c>
      <c r="C1156">
        <v>1996</v>
      </c>
      <c r="D1156" t="s">
        <v>626</v>
      </c>
      <c r="E1156">
        <v>516</v>
      </c>
      <c r="F1156" t="s">
        <v>5</v>
      </c>
      <c r="G1156">
        <v>108</v>
      </c>
      <c r="H1156" t="s">
        <v>371</v>
      </c>
      <c r="I1156">
        <v>5</v>
      </c>
      <c r="J1156" t="s">
        <v>373</v>
      </c>
      <c r="K1156">
        <v>5</v>
      </c>
    </row>
    <row r="1157" spans="1:11" hidden="1" x14ac:dyDescent="0.25">
      <c r="A1157" t="s">
        <v>627</v>
      </c>
      <c r="B1157" t="s">
        <v>627</v>
      </c>
      <c r="C1157">
        <v>1997</v>
      </c>
      <c r="D1157" t="s">
        <v>626</v>
      </c>
      <c r="E1157">
        <v>516</v>
      </c>
      <c r="F1157" t="s">
        <v>5</v>
      </c>
      <c r="G1157">
        <v>108</v>
      </c>
      <c r="H1157" t="s">
        <v>371</v>
      </c>
      <c r="I1157">
        <v>5</v>
      </c>
      <c r="J1157" t="s">
        <v>373</v>
      </c>
      <c r="K1157">
        <v>5</v>
      </c>
    </row>
    <row r="1158" spans="1:11" hidden="1" x14ac:dyDescent="0.25">
      <c r="A1158" t="s">
        <v>627</v>
      </c>
      <c r="B1158" t="s">
        <v>627</v>
      </c>
      <c r="C1158">
        <v>1998</v>
      </c>
      <c r="D1158" t="s">
        <v>626</v>
      </c>
      <c r="E1158">
        <v>516</v>
      </c>
      <c r="F1158" t="s">
        <v>5</v>
      </c>
      <c r="G1158">
        <v>108</v>
      </c>
      <c r="H1158" t="s">
        <v>371</v>
      </c>
      <c r="I1158">
        <v>5</v>
      </c>
      <c r="J1158" t="s">
        <v>373</v>
      </c>
      <c r="K1158">
        <v>5</v>
      </c>
    </row>
    <row r="1159" spans="1:11" hidden="1" x14ac:dyDescent="0.25">
      <c r="A1159" t="s">
        <v>627</v>
      </c>
      <c r="B1159" t="s">
        <v>627</v>
      </c>
      <c r="C1159">
        <v>1999</v>
      </c>
      <c r="D1159" t="s">
        <v>626</v>
      </c>
      <c r="E1159">
        <v>516</v>
      </c>
      <c r="F1159" t="s">
        <v>5</v>
      </c>
      <c r="G1159">
        <v>108</v>
      </c>
      <c r="H1159" t="s">
        <v>371</v>
      </c>
      <c r="I1159">
        <v>5</v>
      </c>
      <c r="J1159" t="s">
        <v>373</v>
      </c>
      <c r="K1159">
        <v>5</v>
      </c>
    </row>
    <row r="1160" spans="1:11" hidden="1" x14ac:dyDescent="0.25">
      <c r="A1160" t="s">
        <v>627</v>
      </c>
      <c r="B1160" t="s">
        <v>627</v>
      </c>
      <c r="C1160">
        <v>2000</v>
      </c>
      <c r="D1160" t="s">
        <v>626</v>
      </c>
      <c r="E1160">
        <v>516</v>
      </c>
      <c r="F1160" t="s">
        <v>5</v>
      </c>
      <c r="G1160">
        <v>108</v>
      </c>
      <c r="H1160" t="s">
        <v>371</v>
      </c>
      <c r="I1160">
        <v>4</v>
      </c>
      <c r="J1160" t="s">
        <v>373</v>
      </c>
      <c r="K1160">
        <v>5</v>
      </c>
    </row>
    <row r="1161" spans="1:11" hidden="1" x14ac:dyDescent="0.25">
      <c r="A1161" t="s">
        <v>627</v>
      </c>
      <c r="B1161" t="s">
        <v>627</v>
      </c>
      <c r="C1161">
        <v>2001</v>
      </c>
      <c r="D1161" t="s">
        <v>626</v>
      </c>
      <c r="E1161">
        <v>516</v>
      </c>
      <c r="F1161" t="s">
        <v>5</v>
      </c>
      <c r="G1161">
        <v>108</v>
      </c>
      <c r="H1161" t="s">
        <v>371</v>
      </c>
      <c r="I1161">
        <v>5</v>
      </c>
      <c r="J1161" t="s">
        <v>373</v>
      </c>
      <c r="K1161">
        <v>5</v>
      </c>
    </row>
    <row r="1162" spans="1:11" hidden="1" x14ac:dyDescent="0.25">
      <c r="A1162" t="s">
        <v>627</v>
      </c>
      <c r="B1162" t="s">
        <v>627</v>
      </c>
      <c r="C1162">
        <v>2002</v>
      </c>
      <c r="D1162" t="s">
        <v>626</v>
      </c>
      <c r="E1162">
        <v>516</v>
      </c>
      <c r="F1162" t="s">
        <v>5</v>
      </c>
      <c r="G1162">
        <v>108</v>
      </c>
      <c r="H1162" t="s">
        <v>371</v>
      </c>
      <c r="I1162">
        <v>5</v>
      </c>
      <c r="J1162" t="s">
        <v>373</v>
      </c>
      <c r="K1162">
        <v>5</v>
      </c>
    </row>
    <row r="1163" spans="1:11" hidden="1" x14ac:dyDescent="0.25">
      <c r="A1163" t="s">
        <v>627</v>
      </c>
      <c r="B1163" t="s">
        <v>627</v>
      </c>
      <c r="C1163">
        <v>2003</v>
      </c>
      <c r="D1163" t="s">
        <v>626</v>
      </c>
      <c r="E1163">
        <v>516</v>
      </c>
      <c r="F1163" t="s">
        <v>5</v>
      </c>
      <c r="G1163">
        <v>108</v>
      </c>
      <c r="H1163" t="s">
        <v>371</v>
      </c>
      <c r="I1163">
        <v>4</v>
      </c>
      <c r="J1163" t="s">
        <v>373</v>
      </c>
      <c r="K1163">
        <v>4</v>
      </c>
    </row>
    <row r="1164" spans="1:11" hidden="1" x14ac:dyDescent="0.25">
      <c r="A1164" t="s">
        <v>627</v>
      </c>
      <c r="B1164" t="s">
        <v>627</v>
      </c>
      <c r="C1164">
        <v>2004</v>
      </c>
      <c r="D1164" t="s">
        <v>626</v>
      </c>
      <c r="E1164">
        <v>516</v>
      </c>
      <c r="F1164" t="s">
        <v>5</v>
      </c>
      <c r="G1164">
        <v>108</v>
      </c>
      <c r="H1164" t="s">
        <v>371</v>
      </c>
      <c r="I1164">
        <v>4</v>
      </c>
      <c r="J1164" t="s">
        <v>373</v>
      </c>
      <c r="K1164">
        <v>5</v>
      </c>
    </row>
    <row r="1165" spans="1:11" hidden="1" x14ac:dyDescent="0.25">
      <c r="A1165" t="s">
        <v>627</v>
      </c>
      <c r="B1165" t="s">
        <v>627</v>
      </c>
      <c r="C1165">
        <v>2005</v>
      </c>
      <c r="D1165" t="s">
        <v>626</v>
      </c>
      <c r="E1165">
        <v>516</v>
      </c>
      <c r="F1165" t="s">
        <v>5</v>
      </c>
      <c r="G1165">
        <v>108</v>
      </c>
      <c r="H1165" t="s">
        <v>371</v>
      </c>
      <c r="I1165">
        <v>4</v>
      </c>
      <c r="J1165" t="s">
        <v>373</v>
      </c>
      <c r="K1165">
        <v>5</v>
      </c>
    </row>
    <row r="1166" spans="1:11" hidden="1" x14ac:dyDescent="0.25">
      <c r="A1166" t="s">
        <v>627</v>
      </c>
      <c r="B1166" t="s">
        <v>627</v>
      </c>
      <c r="C1166">
        <v>2006</v>
      </c>
      <c r="D1166" t="s">
        <v>626</v>
      </c>
      <c r="E1166">
        <v>516</v>
      </c>
      <c r="F1166" t="s">
        <v>5</v>
      </c>
      <c r="G1166">
        <v>108</v>
      </c>
      <c r="H1166" t="s">
        <v>371</v>
      </c>
      <c r="I1166">
        <v>4</v>
      </c>
      <c r="J1166" t="s">
        <v>373</v>
      </c>
      <c r="K1166">
        <v>4</v>
      </c>
    </row>
    <row r="1167" spans="1:11" hidden="1" x14ac:dyDescent="0.25">
      <c r="A1167" t="s">
        <v>627</v>
      </c>
      <c r="B1167" t="s">
        <v>627</v>
      </c>
      <c r="C1167">
        <v>2007</v>
      </c>
      <c r="D1167" t="s">
        <v>626</v>
      </c>
      <c r="E1167">
        <v>516</v>
      </c>
      <c r="F1167" t="s">
        <v>5</v>
      </c>
      <c r="G1167">
        <v>108</v>
      </c>
      <c r="H1167" t="s">
        <v>371</v>
      </c>
      <c r="I1167">
        <v>4</v>
      </c>
      <c r="J1167" t="s">
        <v>373</v>
      </c>
      <c r="K1167">
        <v>4</v>
      </c>
    </row>
    <row r="1168" spans="1:11" hidden="1" x14ac:dyDescent="0.25">
      <c r="A1168" t="s">
        <v>627</v>
      </c>
      <c r="B1168" t="s">
        <v>627</v>
      </c>
      <c r="C1168">
        <v>2008</v>
      </c>
      <c r="D1168" t="s">
        <v>626</v>
      </c>
      <c r="E1168">
        <v>516</v>
      </c>
      <c r="F1168" t="s">
        <v>5</v>
      </c>
      <c r="G1168">
        <v>108</v>
      </c>
      <c r="H1168" t="s">
        <v>371</v>
      </c>
      <c r="I1168">
        <v>4</v>
      </c>
      <c r="J1168" t="s">
        <v>373</v>
      </c>
      <c r="K1168">
        <v>4</v>
      </c>
    </row>
    <row r="1169" spans="1:12" hidden="1" x14ac:dyDescent="0.25">
      <c r="A1169" t="s">
        <v>627</v>
      </c>
      <c r="B1169" t="s">
        <v>627</v>
      </c>
      <c r="C1169">
        <v>2009</v>
      </c>
      <c r="D1169" t="s">
        <v>626</v>
      </c>
      <c r="E1169">
        <v>516</v>
      </c>
      <c r="F1169" t="s">
        <v>5</v>
      </c>
      <c r="G1169">
        <v>108</v>
      </c>
      <c r="H1169" t="s">
        <v>371</v>
      </c>
      <c r="I1169">
        <v>3</v>
      </c>
      <c r="J1169" t="s">
        <v>373</v>
      </c>
      <c r="K1169">
        <v>3</v>
      </c>
    </row>
    <row r="1170" spans="1:12" hidden="1" x14ac:dyDescent="0.25">
      <c r="A1170" t="s">
        <v>627</v>
      </c>
      <c r="B1170" t="s">
        <v>627</v>
      </c>
      <c r="C1170">
        <v>2010</v>
      </c>
      <c r="D1170" t="s">
        <v>626</v>
      </c>
      <c r="E1170">
        <v>516</v>
      </c>
      <c r="F1170" t="s">
        <v>5</v>
      </c>
      <c r="G1170">
        <v>108</v>
      </c>
      <c r="H1170" t="s">
        <v>371</v>
      </c>
      <c r="I1170">
        <v>3</v>
      </c>
      <c r="J1170" t="s">
        <v>373</v>
      </c>
      <c r="K1170">
        <v>4</v>
      </c>
    </row>
    <row r="1171" spans="1:12" hidden="1" x14ac:dyDescent="0.25">
      <c r="A1171" t="s">
        <v>627</v>
      </c>
      <c r="B1171" t="s">
        <v>627</v>
      </c>
      <c r="C1171">
        <v>2011</v>
      </c>
      <c r="D1171" t="s">
        <v>626</v>
      </c>
      <c r="E1171">
        <v>516</v>
      </c>
      <c r="F1171" t="s">
        <v>5</v>
      </c>
      <c r="G1171">
        <v>108</v>
      </c>
      <c r="H1171" t="s">
        <v>371</v>
      </c>
      <c r="I1171">
        <v>3</v>
      </c>
      <c r="J1171" t="s">
        <v>373</v>
      </c>
      <c r="K1171">
        <v>4</v>
      </c>
    </row>
    <row r="1172" spans="1:12" hidden="1" x14ac:dyDescent="0.25">
      <c r="A1172" t="s">
        <v>627</v>
      </c>
      <c r="B1172" t="s">
        <v>627</v>
      </c>
      <c r="C1172">
        <v>2012</v>
      </c>
      <c r="D1172" t="s">
        <v>626</v>
      </c>
      <c r="E1172">
        <v>516</v>
      </c>
      <c r="F1172" t="s">
        <v>5</v>
      </c>
      <c r="G1172">
        <v>108</v>
      </c>
      <c r="H1172" t="s">
        <v>371</v>
      </c>
      <c r="I1172">
        <v>3</v>
      </c>
      <c r="J1172" t="s">
        <v>373</v>
      </c>
      <c r="K1172">
        <v>4</v>
      </c>
    </row>
    <row r="1173" spans="1:12" hidden="1" x14ac:dyDescent="0.25">
      <c r="A1173" t="s">
        <v>627</v>
      </c>
      <c r="B1173" t="s">
        <v>627</v>
      </c>
      <c r="C1173">
        <v>2013</v>
      </c>
      <c r="D1173" t="s">
        <v>626</v>
      </c>
      <c r="E1173">
        <v>516</v>
      </c>
      <c r="F1173" t="s">
        <v>5</v>
      </c>
      <c r="G1173">
        <v>108</v>
      </c>
      <c r="H1173" t="s">
        <v>371</v>
      </c>
      <c r="I1173" t="s">
        <v>373</v>
      </c>
      <c r="J1173">
        <v>4</v>
      </c>
      <c r="K1173">
        <v>4</v>
      </c>
    </row>
    <row r="1174" spans="1:12" hidden="1" x14ac:dyDescent="0.25">
      <c r="A1174" t="s">
        <v>627</v>
      </c>
      <c r="B1174" t="s">
        <v>627</v>
      </c>
      <c r="C1174">
        <v>2014</v>
      </c>
      <c r="D1174" t="s">
        <v>626</v>
      </c>
      <c r="E1174">
        <v>516</v>
      </c>
      <c r="F1174" t="s">
        <v>5</v>
      </c>
      <c r="G1174">
        <v>108</v>
      </c>
      <c r="H1174" t="s">
        <v>371</v>
      </c>
      <c r="I1174">
        <v>3</v>
      </c>
      <c r="J1174">
        <v>3</v>
      </c>
      <c r="K1174">
        <v>3</v>
      </c>
    </row>
    <row r="1175" spans="1:12" hidden="1" x14ac:dyDescent="0.25">
      <c r="A1175" t="s">
        <v>627</v>
      </c>
      <c r="B1175" t="s">
        <v>627</v>
      </c>
      <c r="C1175">
        <v>2015</v>
      </c>
      <c r="D1175" t="s">
        <v>626</v>
      </c>
      <c r="E1175">
        <v>516</v>
      </c>
      <c r="F1175" t="s">
        <v>5</v>
      </c>
      <c r="G1175">
        <v>108</v>
      </c>
      <c r="H1175" t="s">
        <v>371</v>
      </c>
      <c r="I1175">
        <v>4</v>
      </c>
      <c r="J1175">
        <v>4</v>
      </c>
      <c r="K1175">
        <v>4</v>
      </c>
    </row>
    <row r="1176" spans="1:12" hidden="1" x14ac:dyDescent="0.25">
      <c r="A1176" t="s">
        <v>627</v>
      </c>
      <c r="B1176" t="s">
        <v>627</v>
      </c>
      <c r="C1176">
        <v>2016</v>
      </c>
      <c r="D1176" t="s">
        <v>626</v>
      </c>
      <c r="E1176">
        <v>516</v>
      </c>
      <c r="F1176" t="s">
        <v>5</v>
      </c>
      <c r="G1176">
        <v>108</v>
      </c>
      <c r="H1176" t="s">
        <v>371</v>
      </c>
      <c r="I1176">
        <v>4</v>
      </c>
      <c r="J1176">
        <v>4</v>
      </c>
      <c r="K1176">
        <v>4</v>
      </c>
    </row>
    <row r="1177" spans="1:12" x14ac:dyDescent="0.25">
      <c r="A1177" t="s">
        <v>627</v>
      </c>
      <c r="B1177" t="s">
        <v>627</v>
      </c>
      <c r="C1177">
        <v>2017</v>
      </c>
      <c r="D1177" t="s">
        <v>626</v>
      </c>
      <c r="E1177">
        <v>516</v>
      </c>
      <c r="F1177" t="s">
        <v>5</v>
      </c>
      <c r="G1177">
        <v>108</v>
      </c>
      <c r="H1177" t="s">
        <v>371</v>
      </c>
      <c r="I1177" s="109">
        <v>5</v>
      </c>
      <c r="J1177" s="109">
        <v>4</v>
      </c>
      <c r="K1177" s="109">
        <v>4</v>
      </c>
      <c r="L1177" s="108">
        <f>AVERAGE(I1177:K1177)</f>
        <v>4.333333333333333</v>
      </c>
    </row>
    <row r="1178" spans="1:12" hidden="1" x14ac:dyDescent="0.25">
      <c r="A1178" t="s">
        <v>171</v>
      </c>
      <c r="B1178" t="s">
        <v>625</v>
      </c>
      <c r="C1178">
        <v>1976</v>
      </c>
      <c r="D1178" t="s">
        <v>624</v>
      </c>
      <c r="E1178">
        <v>402</v>
      </c>
      <c r="F1178" t="s">
        <v>7</v>
      </c>
      <c r="G1178">
        <v>132</v>
      </c>
      <c r="H1178" t="s">
        <v>371</v>
      </c>
      <c r="I1178" t="s">
        <v>373</v>
      </c>
      <c r="J1178" t="s">
        <v>373</v>
      </c>
      <c r="K1178" t="s">
        <v>373</v>
      </c>
    </row>
    <row r="1179" spans="1:12" hidden="1" x14ac:dyDescent="0.25">
      <c r="A1179" t="s">
        <v>171</v>
      </c>
      <c r="B1179" t="s">
        <v>625</v>
      </c>
      <c r="C1179">
        <v>1977</v>
      </c>
      <c r="D1179" t="s">
        <v>624</v>
      </c>
      <c r="E1179">
        <v>402</v>
      </c>
      <c r="F1179" t="s">
        <v>7</v>
      </c>
      <c r="G1179">
        <v>132</v>
      </c>
      <c r="H1179" t="s">
        <v>371</v>
      </c>
      <c r="I1179" t="s">
        <v>373</v>
      </c>
      <c r="J1179" t="s">
        <v>373</v>
      </c>
      <c r="K1179">
        <v>2</v>
      </c>
    </row>
    <row r="1180" spans="1:12" hidden="1" x14ac:dyDescent="0.25">
      <c r="A1180" t="s">
        <v>171</v>
      </c>
      <c r="B1180" t="s">
        <v>625</v>
      </c>
      <c r="C1180">
        <v>1978</v>
      </c>
      <c r="D1180" t="s">
        <v>624</v>
      </c>
      <c r="E1180">
        <v>402</v>
      </c>
      <c r="F1180" t="s">
        <v>7</v>
      </c>
      <c r="G1180">
        <v>132</v>
      </c>
      <c r="H1180" t="s">
        <v>371</v>
      </c>
      <c r="I1180" t="s">
        <v>373</v>
      </c>
      <c r="J1180" t="s">
        <v>373</v>
      </c>
      <c r="K1180">
        <v>2</v>
      </c>
    </row>
    <row r="1181" spans="1:12" hidden="1" x14ac:dyDescent="0.25">
      <c r="A1181" t="s">
        <v>171</v>
      </c>
      <c r="B1181" t="s">
        <v>625</v>
      </c>
      <c r="C1181">
        <v>1979</v>
      </c>
      <c r="D1181" t="s">
        <v>624</v>
      </c>
      <c r="E1181">
        <v>402</v>
      </c>
      <c r="F1181" t="s">
        <v>7</v>
      </c>
      <c r="G1181">
        <v>132</v>
      </c>
      <c r="H1181" t="s">
        <v>371</v>
      </c>
      <c r="I1181" t="s">
        <v>373</v>
      </c>
      <c r="J1181" t="s">
        <v>373</v>
      </c>
      <c r="K1181">
        <v>1</v>
      </c>
    </row>
    <row r="1182" spans="1:12" hidden="1" x14ac:dyDescent="0.25">
      <c r="A1182" t="s">
        <v>171</v>
      </c>
      <c r="B1182" t="s">
        <v>625</v>
      </c>
      <c r="C1182">
        <v>1980</v>
      </c>
      <c r="D1182" t="s">
        <v>624</v>
      </c>
      <c r="E1182">
        <v>402</v>
      </c>
      <c r="F1182" t="s">
        <v>7</v>
      </c>
      <c r="G1182">
        <v>132</v>
      </c>
      <c r="H1182" t="s">
        <v>371</v>
      </c>
      <c r="I1182" t="s">
        <v>373</v>
      </c>
      <c r="J1182" t="s">
        <v>373</v>
      </c>
      <c r="K1182">
        <v>1</v>
      </c>
    </row>
    <row r="1183" spans="1:12" hidden="1" x14ac:dyDescent="0.25">
      <c r="A1183" t="s">
        <v>171</v>
      </c>
      <c r="B1183" t="s">
        <v>625</v>
      </c>
      <c r="C1183">
        <v>1981</v>
      </c>
      <c r="D1183" t="s">
        <v>624</v>
      </c>
      <c r="E1183">
        <v>402</v>
      </c>
      <c r="F1183" t="s">
        <v>7</v>
      </c>
      <c r="G1183">
        <v>132</v>
      </c>
      <c r="H1183" t="s">
        <v>371</v>
      </c>
      <c r="I1183" t="s">
        <v>373</v>
      </c>
      <c r="J1183" t="s">
        <v>373</v>
      </c>
      <c r="K1183">
        <v>2</v>
      </c>
    </row>
    <row r="1184" spans="1:12" hidden="1" x14ac:dyDescent="0.25">
      <c r="A1184" t="s">
        <v>171</v>
      </c>
      <c r="B1184" t="s">
        <v>625</v>
      </c>
      <c r="C1184">
        <v>1982</v>
      </c>
      <c r="D1184" t="s">
        <v>624</v>
      </c>
      <c r="E1184">
        <v>402</v>
      </c>
      <c r="F1184" t="s">
        <v>7</v>
      </c>
      <c r="G1184">
        <v>132</v>
      </c>
      <c r="H1184" t="s">
        <v>371</v>
      </c>
      <c r="I1184">
        <v>2</v>
      </c>
      <c r="J1184" t="s">
        <v>373</v>
      </c>
      <c r="K1184">
        <v>2</v>
      </c>
    </row>
    <row r="1185" spans="1:11" hidden="1" x14ac:dyDescent="0.25">
      <c r="A1185" t="s">
        <v>171</v>
      </c>
      <c r="B1185" t="s">
        <v>625</v>
      </c>
      <c r="C1185">
        <v>1983</v>
      </c>
      <c r="D1185" t="s">
        <v>624</v>
      </c>
      <c r="E1185">
        <v>402</v>
      </c>
      <c r="F1185" t="s">
        <v>7</v>
      </c>
      <c r="G1185">
        <v>132</v>
      </c>
      <c r="H1185" t="s">
        <v>371</v>
      </c>
      <c r="I1185">
        <v>2</v>
      </c>
      <c r="J1185" t="s">
        <v>373</v>
      </c>
      <c r="K1185">
        <v>1</v>
      </c>
    </row>
    <row r="1186" spans="1:11" hidden="1" x14ac:dyDescent="0.25">
      <c r="A1186" t="s">
        <v>171</v>
      </c>
      <c r="B1186" t="s">
        <v>625</v>
      </c>
      <c r="C1186">
        <v>1984</v>
      </c>
      <c r="D1186" t="s">
        <v>624</v>
      </c>
      <c r="E1186">
        <v>402</v>
      </c>
      <c r="F1186" t="s">
        <v>7</v>
      </c>
      <c r="G1186">
        <v>132</v>
      </c>
      <c r="H1186" t="s">
        <v>371</v>
      </c>
      <c r="I1186" t="s">
        <v>373</v>
      </c>
      <c r="J1186" t="s">
        <v>373</v>
      </c>
      <c r="K1186">
        <v>1</v>
      </c>
    </row>
    <row r="1187" spans="1:11" hidden="1" x14ac:dyDescent="0.25">
      <c r="A1187" t="s">
        <v>171</v>
      </c>
      <c r="B1187" t="s">
        <v>625</v>
      </c>
      <c r="C1187">
        <v>1985</v>
      </c>
      <c r="D1187" t="s">
        <v>624</v>
      </c>
      <c r="E1187">
        <v>402</v>
      </c>
      <c r="F1187" t="s">
        <v>7</v>
      </c>
      <c r="G1187">
        <v>132</v>
      </c>
      <c r="H1187" t="s">
        <v>371</v>
      </c>
      <c r="I1187" t="s">
        <v>373</v>
      </c>
      <c r="J1187" t="s">
        <v>373</v>
      </c>
      <c r="K1187">
        <v>1</v>
      </c>
    </row>
    <row r="1188" spans="1:11" hidden="1" x14ac:dyDescent="0.25">
      <c r="A1188" t="s">
        <v>171</v>
      </c>
      <c r="B1188" t="s">
        <v>625</v>
      </c>
      <c r="C1188">
        <v>1986</v>
      </c>
      <c r="D1188" t="s">
        <v>624</v>
      </c>
      <c r="E1188">
        <v>402</v>
      </c>
      <c r="F1188" t="s">
        <v>7</v>
      </c>
      <c r="G1188">
        <v>132</v>
      </c>
      <c r="H1188" t="s">
        <v>371</v>
      </c>
      <c r="I1188" t="s">
        <v>373</v>
      </c>
      <c r="J1188" t="s">
        <v>373</v>
      </c>
      <c r="K1188">
        <v>1</v>
      </c>
    </row>
    <row r="1189" spans="1:11" hidden="1" x14ac:dyDescent="0.25">
      <c r="A1189" t="s">
        <v>171</v>
      </c>
      <c r="B1189" t="s">
        <v>625</v>
      </c>
      <c r="C1189">
        <v>1987</v>
      </c>
      <c r="D1189" t="s">
        <v>624</v>
      </c>
      <c r="E1189">
        <v>402</v>
      </c>
      <c r="F1189" t="s">
        <v>7</v>
      </c>
      <c r="G1189">
        <v>132</v>
      </c>
      <c r="H1189" t="s">
        <v>371</v>
      </c>
      <c r="I1189">
        <v>2</v>
      </c>
      <c r="J1189" t="s">
        <v>373</v>
      </c>
      <c r="K1189">
        <v>1</v>
      </c>
    </row>
    <row r="1190" spans="1:11" hidden="1" x14ac:dyDescent="0.25">
      <c r="A1190" t="s">
        <v>171</v>
      </c>
      <c r="B1190" t="s">
        <v>625</v>
      </c>
      <c r="C1190">
        <v>1988</v>
      </c>
      <c r="D1190" t="s">
        <v>624</v>
      </c>
      <c r="E1190">
        <v>402</v>
      </c>
      <c r="F1190" t="s">
        <v>7</v>
      </c>
      <c r="G1190">
        <v>132</v>
      </c>
      <c r="H1190" t="s">
        <v>371</v>
      </c>
      <c r="I1190">
        <v>2</v>
      </c>
      <c r="J1190" t="s">
        <v>373</v>
      </c>
      <c r="K1190">
        <v>1</v>
      </c>
    </row>
    <row r="1191" spans="1:11" hidden="1" x14ac:dyDescent="0.25">
      <c r="A1191" t="s">
        <v>171</v>
      </c>
      <c r="B1191" t="s">
        <v>625</v>
      </c>
      <c r="C1191">
        <v>1989</v>
      </c>
      <c r="D1191" t="s">
        <v>624</v>
      </c>
      <c r="E1191">
        <v>402</v>
      </c>
      <c r="F1191" t="s">
        <v>7</v>
      </c>
      <c r="G1191">
        <v>132</v>
      </c>
      <c r="H1191" t="s">
        <v>371</v>
      </c>
      <c r="I1191" t="s">
        <v>373</v>
      </c>
      <c r="J1191" t="s">
        <v>373</v>
      </c>
      <c r="K1191">
        <v>2</v>
      </c>
    </row>
    <row r="1192" spans="1:11" hidden="1" x14ac:dyDescent="0.25">
      <c r="A1192" t="s">
        <v>171</v>
      </c>
      <c r="B1192" t="s">
        <v>625</v>
      </c>
      <c r="C1192">
        <v>1990</v>
      </c>
      <c r="D1192" t="s">
        <v>624</v>
      </c>
      <c r="E1192">
        <v>402</v>
      </c>
      <c r="F1192" t="s">
        <v>7</v>
      </c>
      <c r="G1192">
        <v>132</v>
      </c>
      <c r="H1192" t="s">
        <v>371</v>
      </c>
      <c r="I1192" t="s">
        <v>373</v>
      </c>
      <c r="J1192" t="s">
        <v>373</v>
      </c>
      <c r="K1192">
        <v>1</v>
      </c>
    </row>
    <row r="1193" spans="1:11" hidden="1" x14ac:dyDescent="0.25">
      <c r="A1193" t="s">
        <v>171</v>
      </c>
      <c r="B1193" t="s">
        <v>625</v>
      </c>
      <c r="C1193">
        <v>1991</v>
      </c>
      <c r="D1193" t="s">
        <v>624</v>
      </c>
      <c r="E1193">
        <v>402</v>
      </c>
      <c r="F1193" t="s">
        <v>7</v>
      </c>
      <c r="G1193">
        <v>132</v>
      </c>
      <c r="H1193" t="s">
        <v>371</v>
      </c>
      <c r="I1193" t="s">
        <v>373</v>
      </c>
      <c r="J1193" t="s">
        <v>373</v>
      </c>
      <c r="K1193">
        <v>1</v>
      </c>
    </row>
    <row r="1194" spans="1:11" hidden="1" x14ac:dyDescent="0.25">
      <c r="A1194" t="s">
        <v>171</v>
      </c>
      <c r="B1194" t="s">
        <v>625</v>
      </c>
      <c r="C1194">
        <v>1992</v>
      </c>
      <c r="D1194" t="s">
        <v>624</v>
      </c>
      <c r="E1194">
        <v>402</v>
      </c>
      <c r="F1194" t="s">
        <v>7</v>
      </c>
      <c r="G1194">
        <v>132</v>
      </c>
      <c r="H1194" t="s">
        <v>371</v>
      </c>
      <c r="I1194" t="s">
        <v>373</v>
      </c>
      <c r="J1194" t="s">
        <v>373</v>
      </c>
      <c r="K1194">
        <v>1</v>
      </c>
    </row>
    <row r="1195" spans="1:11" hidden="1" x14ac:dyDescent="0.25">
      <c r="A1195" t="s">
        <v>171</v>
      </c>
      <c r="B1195" t="s">
        <v>625</v>
      </c>
      <c r="C1195">
        <v>1993</v>
      </c>
      <c r="D1195" t="s">
        <v>624</v>
      </c>
      <c r="E1195">
        <v>402</v>
      </c>
      <c r="F1195" t="s">
        <v>7</v>
      </c>
      <c r="G1195">
        <v>132</v>
      </c>
      <c r="H1195" t="s">
        <v>371</v>
      </c>
      <c r="I1195" t="s">
        <v>373</v>
      </c>
      <c r="J1195" t="s">
        <v>373</v>
      </c>
      <c r="K1195">
        <v>1</v>
      </c>
    </row>
    <row r="1196" spans="1:11" hidden="1" x14ac:dyDescent="0.25">
      <c r="A1196" t="s">
        <v>171</v>
      </c>
      <c r="B1196" t="s">
        <v>625</v>
      </c>
      <c r="C1196">
        <v>1994</v>
      </c>
      <c r="D1196" t="s">
        <v>624</v>
      </c>
      <c r="E1196">
        <v>402</v>
      </c>
      <c r="F1196" t="s">
        <v>7</v>
      </c>
      <c r="G1196">
        <v>132</v>
      </c>
      <c r="H1196" t="s">
        <v>371</v>
      </c>
      <c r="I1196" t="s">
        <v>373</v>
      </c>
      <c r="J1196" t="s">
        <v>373</v>
      </c>
      <c r="K1196">
        <v>1</v>
      </c>
    </row>
    <row r="1197" spans="1:11" hidden="1" x14ac:dyDescent="0.25">
      <c r="A1197" t="s">
        <v>171</v>
      </c>
      <c r="B1197" t="s">
        <v>625</v>
      </c>
      <c r="C1197">
        <v>1995</v>
      </c>
      <c r="D1197" t="s">
        <v>624</v>
      </c>
      <c r="E1197">
        <v>402</v>
      </c>
      <c r="F1197" t="s">
        <v>7</v>
      </c>
      <c r="G1197">
        <v>132</v>
      </c>
      <c r="H1197" t="s">
        <v>371</v>
      </c>
      <c r="I1197" t="s">
        <v>373</v>
      </c>
      <c r="J1197" t="s">
        <v>373</v>
      </c>
      <c r="K1197">
        <v>1</v>
      </c>
    </row>
    <row r="1198" spans="1:11" hidden="1" x14ac:dyDescent="0.25">
      <c r="A1198" t="s">
        <v>171</v>
      </c>
      <c r="B1198" t="s">
        <v>625</v>
      </c>
      <c r="C1198">
        <v>1996</v>
      </c>
      <c r="D1198" t="s">
        <v>624</v>
      </c>
      <c r="E1198">
        <v>402</v>
      </c>
      <c r="F1198" t="s">
        <v>7</v>
      </c>
      <c r="G1198">
        <v>132</v>
      </c>
      <c r="H1198" t="s">
        <v>371</v>
      </c>
      <c r="I1198" t="s">
        <v>373</v>
      </c>
      <c r="J1198" t="s">
        <v>373</v>
      </c>
      <c r="K1198">
        <v>1</v>
      </c>
    </row>
    <row r="1199" spans="1:11" hidden="1" x14ac:dyDescent="0.25">
      <c r="A1199" t="s">
        <v>171</v>
      </c>
      <c r="B1199" t="s">
        <v>625</v>
      </c>
      <c r="C1199">
        <v>1997</v>
      </c>
      <c r="D1199" t="s">
        <v>624</v>
      </c>
      <c r="E1199">
        <v>402</v>
      </c>
      <c r="F1199" t="s">
        <v>7</v>
      </c>
      <c r="G1199">
        <v>132</v>
      </c>
      <c r="H1199" t="s">
        <v>371</v>
      </c>
      <c r="I1199" t="s">
        <v>373</v>
      </c>
      <c r="J1199" t="s">
        <v>373</v>
      </c>
      <c r="K1199">
        <v>1</v>
      </c>
    </row>
    <row r="1200" spans="1:11" hidden="1" x14ac:dyDescent="0.25">
      <c r="A1200" t="s">
        <v>171</v>
      </c>
      <c r="B1200" t="s">
        <v>625</v>
      </c>
      <c r="C1200">
        <v>1998</v>
      </c>
      <c r="D1200" t="s">
        <v>624</v>
      </c>
      <c r="E1200">
        <v>402</v>
      </c>
      <c r="F1200" t="s">
        <v>7</v>
      </c>
      <c r="G1200">
        <v>132</v>
      </c>
      <c r="H1200" t="s">
        <v>371</v>
      </c>
      <c r="I1200" t="s">
        <v>373</v>
      </c>
      <c r="J1200" t="s">
        <v>373</v>
      </c>
      <c r="K1200">
        <v>1</v>
      </c>
    </row>
    <row r="1201" spans="1:11" hidden="1" x14ac:dyDescent="0.25">
      <c r="A1201" t="s">
        <v>171</v>
      </c>
      <c r="B1201" t="s">
        <v>625</v>
      </c>
      <c r="C1201">
        <v>1999</v>
      </c>
      <c r="D1201" t="s">
        <v>624</v>
      </c>
      <c r="E1201">
        <v>402</v>
      </c>
      <c r="F1201" t="s">
        <v>7</v>
      </c>
      <c r="G1201">
        <v>132</v>
      </c>
      <c r="H1201" t="s">
        <v>371</v>
      </c>
      <c r="I1201" t="s">
        <v>373</v>
      </c>
      <c r="J1201" t="s">
        <v>373</v>
      </c>
      <c r="K1201">
        <v>1</v>
      </c>
    </row>
    <row r="1202" spans="1:11" hidden="1" x14ac:dyDescent="0.25">
      <c r="A1202" t="s">
        <v>171</v>
      </c>
      <c r="B1202" t="s">
        <v>625</v>
      </c>
      <c r="C1202">
        <v>2000</v>
      </c>
      <c r="D1202" t="s">
        <v>624</v>
      </c>
      <c r="E1202">
        <v>402</v>
      </c>
      <c r="F1202" t="s">
        <v>7</v>
      </c>
      <c r="G1202">
        <v>132</v>
      </c>
      <c r="H1202" t="s">
        <v>371</v>
      </c>
      <c r="I1202" t="s">
        <v>373</v>
      </c>
      <c r="J1202" t="s">
        <v>373</v>
      </c>
      <c r="K1202">
        <v>1</v>
      </c>
    </row>
    <row r="1203" spans="1:11" hidden="1" x14ac:dyDescent="0.25">
      <c r="A1203" t="s">
        <v>171</v>
      </c>
      <c r="B1203" t="s">
        <v>625</v>
      </c>
      <c r="C1203">
        <v>2001</v>
      </c>
      <c r="D1203" t="s">
        <v>624</v>
      </c>
      <c r="E1203">
        <v>402</v>
      </c>
      <c r="F1203" t="s">
        <v>7</v>
      </c>
      <c r="G1203">
        <v>132</v>
      </c>
      <c r="H1203" t="s">
        <v>371</v>
      </c>
      <c r="I1203" t="s">
        <v>373</v>
      </c>
      <c r="J1203" t="s">
        <v>373</v>
      </c>
      <c r="K1203">
        <v>1</v>
      </c>
    </row>
    <row r="1204" spans="1:11" hidden="1" x14ac:dyDescent="0.25">
      <c r="A1204" t="s">
        <v>171</v>
      </c>
      <c r="B1204" t="s">
        <v>625</v>
      </c>
      <c r="C1204">
        <v>2002</v>
      </c>
      <c r="D1204" t="s">
        <v>624</v>
      </c>
      <c r="E1204">
        <v>402</v>
      </c>
      <c r="F1204" t="s">
        <v>7</v>
      </c>
      <c r="G1204">
        <v>132</v>
      </c>
      <c r="H1204" t="s">
        <v>371</v>
      </c>
      <c r="I1204" t="s">
        <v>373</v>
      </c>
      <c r="J1204" t="s">
        <v>373</v>
      </c>
      <c r="K1204">
        <v>2</v>
      </c>
    </row>
    <row r="1205" spans="1:11" hidden="1" x14ac:dyDescent="0.25">
      <c r="A1205" t="s">
        <v>171</v>
      </c>
      <c r="B1205" t="s">
        <v>625</v>
      </c>
      <c r="C1205">
        <v>2003</v>
      </c>
      <c r="D1205" t="s">
        <v>624</v>
      </c>
      <c r="E1205">
        <v>402</v>
      </c>
      <c r="F1205" t="s">
        <v>7</v>
      </c>
      <c r="G1205">
        <v>132</v>
      </c>
      <c r="H1205" t="s">
        <v>371</v>
      </c>
      <c r="I1205" t="s">
        <v>373</v>
      </c>
      <c r="J1205" t="s">
        <v>373</v>
      </c>
      <c r="K1205">
        <v>1</v>
      </c>
    </row>
    <row r="1206" spans="1:11" hidden="1" x14ac:dyDescent="0.25">
      <c r="A1206" t="s">
        <v>171</v>
      </c>
      <c r="B1206" t="s">
        <v>625</v>
      </c>
      <c r="C1206">
        <v>2004</v>
      </c>
      <c r="D1206" t="s">
        <v>624</v>
      </c>
      <c r="E1206">
        <v>402</v>
      </c>
      <c r="F1206" t="s">
        <v>7</v>
      </c>
      <c r="G1206">
        <v>132</v>
      </c>
      <c r="H1206" t="s">
        <v>371</v>
      </c>
      <c r="I1206" t="s">
        <v>373</v>
      </c>
      <c r="J1206" t="s">
        <v>373</v>
      </c>
      <c r="K1206">
        <v>1</v>
      </c>
    </row>
    <row r="1207" spans="1:11" hidden="1" x14ac:dyDescent="0.25">
      <c r="A1207" t="s">
        <v>171</v>
      </c>
      <c r="B1207" t="s">
        <v>625</v>
      </c>
      <c r="C1207">
        <v>2005</v>
      </c>
      <c r="D1207" t="s">
        <v>624</v>
      </c>
      <c r="E1207">
        <v>402</v>
      </c>
      <c r="F1207" t="s">
        <v>7</v>
      </c>
      <c r="G1207">
        <v>132</v>
      </c>
      <c r="H1207" t="s">
        <v>371</v>
      </c>
      <c r="I1207" t="s">
        <v>373</v>
      </c>
      <c r="J1207" t="s">
        <v>373</v>
      </c>
      <c r="K1207">
        <v>2</v>
      </c>
    </row>
    <row r="1208" spans="1:11" hidden="1" x14ac:dyDescent="0.25">
      <c r="A1208" t="s">
        <v>171</v>
      </c>
      <c r="B1208" t="s">
        <v>625</v>
      </c>
      <c r="C1208">
        <v>2006</v>
      </c>
      <c r="D1208" t="s">
        <v>624</v>
      </c>
      <c r="E1208">
        <v>402</v>
      </c>
      <c r="F1208" t="s">
        <v>7</v>
      </c>
      <c r="G1208">
        <v>132</v>
      </c>
      <c r="H1208" t="s">
        <v>371</v>
      </c>
      <c r="I1208" t="s">
        <v>373</v>
      </c>
      <c r="J1208" t="s">
        <v>373</v>
      </c>
      <c r="K1208">
        <v>1</v>
      </c>
    </row>
    <row r="1209" spans="1:11" hidden="1" x14ac:dyDescent="0.25">
      <c r="A1209" t="s">
        <v>171</v>
      </c>
      <c r="B1209" t="s">
        <v>625</v>
      </c>
      <c r="C1209">
        <v>2007</v>
      </c>
      <c r="D1209" t="s">
        <v>624</v>
      </c>
      <c r="E1209">
        <v>402</v>
      </c>
      <c r="F1209" t="s">
        <v>7</v>
      </c>
      <c r="G1209">
        <v>132</v>
      </c>
      <c r="H1209" t="s">
        <v>371</v>
      </c>
      <c r="I1209" t="s">
        <v>373</v>
      </c>
      <c r="J1209" t="s">
        <v>373</v>
      </c>
      <c r="K1209">
        <v>2</v>
      </c>
    </row>
    <row r="1210" spans="1:11" hidden="1" x14ac:dyDescent="0.25">
      <c r="A1210" t="s">
        <v>171</v>
      </c>
      <c r="B1210" t="s">
        <v>625</v>
      </c>
      <c r="C1210">
        <v>2008</v>
      </c>
      <c r="D1210" t="s">
        <v>624</v>
      </c>
      <c r="E1210">
        <v>402</v>
      </c>
      <c r="F1210" t="s">
        <v>7</v>
      </c>
      <c r="G1210">
        <v>132</v>
      </c>
      <c r="H1210" t="s">
        <v>371</v>
      </c>
      <c r="I1210" t="s">
        <v>373</v>
      </c>
      <c r="J1210" t="s">
        <v>373</v>
      </c>
      <c r="K1210">
        <v>2</v>
      </c>
    </row>
    <row r="1211" spans="1:11" hidden="1" x14ac:dyDescent="0.25">
      <c r="A1211" t="s">
        <v>171</v>
      </c>
      <c r="B1211" t="s">
        <v>625</v>
      </c>
      <c r="C1211">
        <v>2009</v>
      </c>
      <c r="D1211" t="s">
        <v>624</v>
      </c>
      <c r="E1211">
        <v>402</v>
      </c>
      <c r="F1211" t="s">
        <v>7</v>
      </c>
      <c r="G1211">
        <v>132</v>
      </c>
      <c r="H1211" t="s">
        <v>371</v>
      </c>
      <c r="I1211" t="s">
        <v>373</v>
      </c>
      <c r="J1211" t="s">
        <v>373</v>
      </c>
      <c r="K1211">
        <v>2</v>
      </c>
    </row>
    <row r="1212" spans="1:11" hidden="1" x14ac:dyDescent="0.25">
      <c r="A1212" t="s">
        <v>171</v>
      </c>
      <c r="B1212" t="s">
        <v>625</v>
      </c>
      <c r="C1212">
        <v>2010</v>
      </c>
      <c r="D1212" t="s">
        <v>624</v>
      </c>
      <c r="E1212">
        <v>402</v>
      </c>
      <c r="F1212" t="s">
        <v>7</v>
      </c>
      <c r="G1212">
        <v>132</v>
      </c>
      <c r="H1212" t="s">
        <v>371</v>
      </c>
      <c r="I1212" t="s">
        <v>373</v>
      </c>
      <c r="J1212" t="s">
        <v>373</v>
      </c>
      <c r="K1212">
        <v>2</v>
      </c>
    </row>
    <row r="1213" spans="1:11" hidden="1" x14ac:dyDescent="0.25">
      <c r="A1213" t="s">
        <v>171</v>
      </c>
      <c r="B1213" t="s">
        <v>625</v>
      </c>
      <c r="C1213">
        <v>2011</v>
      </c>
      <c r="D1213" t="s">
        <v>624</v>
      </c>
      <c r="E1213">
        <v>402</v>
      </c>
      <c r="F1213" t="s">
        <v>7</v>
      </c>
      <c r="G1213">
        <v>132</v>
      </c>
      <c r="H1213" t="s">
        <v>371</v>
      </c>
      <c r="I1213" t="s">
        <v>373</v>
      </c>
      <c r="J1213" t="s">
        <v>373</v>
      </c>
      <c r="K1213">
        <v>2</v>
      </c>
    </row>
    <row r="1214" spans="1:11" hidden="1" x14ac:dyDescent="0.25">
      <c r="A1214" t="s">
        <v>171</v>
      </c>
      <c r="B1214" t="s">
        <v>625</v>
      </c>
      <c r="C1214">
        <v>2012</v>
      </c>
      <c r="D1214" t="s">
        <v>624</v>
      </c>
      <c r="E1214">
        <v>402</v>
      </c>
      <c r="F1214" t="s">
        <v>7</v>
      </c>
      <c r="G1214">
        <v>132</v>
      </c>
      <c r="H1214" t="s">
        <v>371</v>
      </c>
      <c r="I1214" t="s">
        <v>373</v>
      </c>
      <c r="J1214" t="s">
        <v>373</v>
      </c>
      <c r="K1214">
        <v>1</v>
      </c>
    </row>
    <row r="1215" spans="1:11" hidden="1" x14ac:dyDescent="0.25">
      <c r="A1215" t="s">
        <v>171</v>
      </c>
      <c r="B1215" t="s">
        <v>625</v>
      </c>
      <c r="C1215">
        <v>2013</v>
      </c>
      <c r="D1215" t="s">
        <v>624</v>
      </c>
      <c r="E1215">
        <v>402</v>
      </c>
      <c r="F1215" t="s">
        <v>7</v>
      </c>
      <c r="G1215">
        <v>132</v>
      </c>
      <c r="H1215" t="s">
        <v>371</v>
      </c>
      <c r="I1215" t="s">
        <v>373</v>
      </c>
      <c r="J1215" t="s">
        <v>373</v>
      </c>
      <c r="K1215">
        <v>2</v>
      </c>
    </row>
    <row r="1216" spans="1:11" hidden="1" x14ac:dyDescent="0.25">
      <c r="A1216" t="s">
        <v>171</v>
      </c>
      <c r="B1216" t="s">
        <v>625</v>
      </c>
      <c r="C1216">
        <v>2014</v>
      </c>
      <c r="D1216" t="s">
        <v>624</v>
      </c>
      <c r="E1216">
        <v>402</v>
      </c>
      <c r="F1216" t="s">
        <v>7</v>
      </c>
      <c r="G1216">
        <v>132</v>
      </c>
      <c r="H1216" t="s">
        <v>371</v>
      </c>
      <c r="I1216" t="s">
        <v>373</v>
      </c>
      <c r="J1216" t="s">
        <v>373</v>
      </c>
      <c r="K1216" t="s">
        <v>373</v>
      </c>
    </row>
    <row r="1217" spans="1:12" hidden="1" x14ac:dyDescent="0.25">
      <c r="A1217" t="s">
        <v>171</v>
      </c>
      <c r="B1217" t="s">
        <v>625</v>
      </c>
      <c r="C1217">
        <v>2015</v>
      </c>
      <c r="D1217" t="s">
        <v>624</v>
      </c>
      <c r="E1217">
        <v>402</v>
      </c>
      <c r="F1217" t="s">
        <v>7</v>
      </c>
      <c r="G1217">
        <v>132</v>
      </c>
      <c r="H1217" t="s">
        <v>371</v>
      </c>
      <c r="I1217" t="s">
        <v>373</v>
      </c>
      <c r="J1217" t="s">
        <v>373</v>
      </c>
      <c r="K1217">
        <v>1</v>
      </c>
    </row>
    <row r="1218" spans="1:12" hidden="1" x14ac:dyDescent="0.25">
      <c r="A1218" t="s">
        <v>171</v>
      </c>
      <c r="B1218" t="s">
        <v>625</v>
      </c>
      <c r="C1218">
        <v>2016</v>
      </c>
      <c r="D1218" t="s">
        <v>624</v>
      </c>
      <c r="E1218">
        <v>402</v>
      </c>
      <c r="F1218" t="s">
        <v>7</v>
      </c>
      <c r="G1218">
        <v>132</v>
      </c>
      <c r="H1218" t="s">
        <v>371</v>
      </c>
      <c r="I1218" t="s">
        <v>373</v>
      </c>
      <c r="J1218" t="s">
        <v>373</v>
      </c>
      <c r="K1218">
        <v>1</v>
      </c>
    </row>
    <row r="1219" spans="1:12" x14ac:dyDescent="0.25">
      <c r="A1219" t="s">
        <v>171</v>
      </c>
      <c r="B1219" t="s">
        <v>625</v>
      </c>
      <c r="C1219">
        <v>2017</v>
      </c>
      <c r="D1219" t="s">
        <v>624</v>
      </c>
      <c r="E1219">
        <v>402</v>
      </c>
      <c r="F1219" t="s">
        <v>7</v>
      </c>
      <c r="G1219">
        <v>132</v>
      </c>
      <c r="H1219" t="s">
        <v>371</v>
      </c>
      <c r="I1219" s="109" t="s">
        <v>373</v>
      </c>
      <c r="J1219" s="109" t="s">
        <v>373</v>
      </c>
      <c r="K1219" s="109">
        <v>2</v>
      </c>
      <c r="L1219" s="108">
        <f>AVERAGE(I1219:K1219)</f>
        <v>2</v>
      </c>
    </row>
    <row r="1220" spans="1:12" hidden="1" x14ac:dyDescent="0.25">
      <c r="A1220" t="s">
        <v>172</v>
      </c>
      <c r="B1220" t="s">
        <v>172</v>
      </c>
      <c r="C1220">
        <v>1976</v>
      </c>
      <c r="D1220" t="s">
        <v>623</v>
      </c>
      <c r="E1220">
        <v>811</v>
      </c>
      <c r="F1220" t="s">
        <v>61</v>
      </c>
      <c r="G1220">
        <v>116</v>
      </c>
      <c r="H1220" t="s">
        <v>390</v>
      </c>
      <c r="I1220">
        <v>5</v>
      </c>
      <c r="J1220" t="s">
        <v>373</v>
      </c>
      <c r="K1220">
        <v>5</v>
      </c>
    </row>
    <row r="1221" spans="1:12" hidden="1" x14ac:dyDescent="0.25">
      <c r="A1221" t="s">
        <v>172</v>
      </c>
      <c r="B1221" t="s">
        <v>172</v>
      </c>
      <c r="C1221">
        <v>1977</v>
      </c>
      <c r="D1221" t="s">
        <v>623</v>
      </c>
      <c r="E1221">
        <v>811</v>
      </c>
      <c r="F1221" t="s">
        <v>61</v>
      </c>
      <c r="G1221">
        <v>116</v>
      </c>
      <c r="H1221" t="s">
        <v>390</v>
      </c>
      <c r="I1221">
        <v>5</v>
      </c>
      <c r="J1221" t="s">
        <v>373</v>
      </c>
      <c r="K1221" t="s">
        <v>373</v>
      </c>
    </row>
    <row r="1222" spans="1:12" hidden="1" x14ac:dyDescent="0.25">
      <c r="A1222" t="s">
        <v>172</v>
      </c>
      <c r="B1222" t="s">
        <v>172</v>
      </c>
      <c r="C1222">
        <v>1978</v>
      </c>
      <c r="D1222" t="s">
        <v>623</v>
      </c>
      <c r="E1222">
        <v>811</v>
      </c>
      <c r="F1222" t="s">
        <v>61</v>
      </c>
      <c r="G1222">
        <v>116</v>
      </c>
      <c r="H1222" t="s">
        <v>390</v>
      </c>
      <c r="I1222">
        <v>3</v>
      </c>
      <c r="J1222" t="s">
        <v>373</v>
      </c>
      <c r="K1222" t="s">
        <v>373</v>
      </c>
    </row>
    <row r="1223" spans="1:12" hidden="1" x14ac:dyDescent="0.25">
      <c r="A1223" t="s">
        <v>172</v>
      </c>
      <c r="B1223" t="s">
        <v>172</v>
      </c>
      <c r="C1223">
        <v>1979</v>
      </c>
      <c r="D1223" t="s">
        <v>623</v>
      </c>
      <c r="E1223">
        <v>811</v>
      </c>
      <c r="F1223" t="s">
        <v>61</v>
      </c>
      <c r="G1223">
        <v>116</v>
      </c>
      <c r="H1223" t="s">
        <v>390</v>
      </c>
      <c r="I1223">
        <v>3</v>
      </c>
      <c r="J1223" t="s">
        <v>373</v>
      </c>
      <c r="K1223" t="s">
        <v>373</v>
      </c>
    </row>
    <row r="1224" spans="1:12" hidden="1" x14ac:dyDescent="0.25">
      <c r="A1224" t="s">
        <v>172</v>
      </c>
      <c r="B1224" t="s">
        <v>172</v>
      </c>
      <c r="C1224">
        <v>1980</v>
      </c>
      <c r="D1224" t="s">
        <v>623</v>
      </c>
      <c r="E1224">
        <v>811</v>
      </c>
      <c r="F1224" t="s">
        <v>61</v>
      </c>
      <c r="G1224">
        <v>116</v>
      </c>
      <c r="H1224" t="s">
        <v>390</v>
      </c>
      <c r="I1224">
        <v>3</v>
      </c>
      <c r="J1224" t="s">
        <v>373</v>
      </c>
      <c r="K1224">
        <v>3</v>
      </c>
    </row>
    <row r="1225" spans="1:12" hidden="1" x14ac:dyDescent="0.25">
      <c r="A1225" t="s">
        <v>172</v>
      </c>
      <c r="B1225" t="s">
        <v>172</v>
      </c>
      <c r="C1225">
        <v>1981</v>
      </c>
      <c r="D1225" t="s">
        <v>623</v>
      </c>
      <c r="E1225">
        <v>811</v>
      </c>
      <c r="F1225" t="s">
        <v>61</v>
      </c>
      <c r="G1225">
        <v>116</v>
      </c>
      <c r="H1225" t="s">
        <v>390</v>
      </c>
      <c r="I1225">
        <v>3</v>
      </c>
      <c r="J1225" t="s">
        <v>373</v>
      </c>
      <c r="K1225">
        <v>3</v>
      </c>
    </row>
    <row r="1226" spans="1:12" hidden="1" x14ac:dyDescent="0.25">
      <c r="A1226" t="s">
        <v>172</v>
      </c>
      <c r="B1226" t="s">
        <v>172</v>
      </c>
      <c r="C1226">
        <v>1982</v>
      </c>
      <c r="D1226" t="s">
        <v>623</v>
      </c>
      <c r="E1226">
        <v>811</v>
      </c>
      <c r="F1226" t="s">
        <v>61</v>
      </c>
      <c r="G1226">
        <v>116</v>
      </c>
      <c r="H1226" t="s">
        <v>390</v>
      </c>
      <c r="I1226">
        <v>3</v>
      </c>
      <c r="J1226" t="s">
        <v>373</v>
      </c>
      <c r="K1226">
        <v>3</v>
      </c>
    </row>
    <row r="1227" spans="1:12" hidden="1" x14ac:dyDescent="0.25">
      <c r="A1227" t="s">
        <v>172</v>
      </c>
      <c r="B1227" t="s">
        <v>172</v>
      </c>
      <c r="C1227">
        <v>1983</v>
      </c>
      <c r="D1227" t="s">
        <v>623</v>
      </c>
      <c r="E1227">
        <v>811</v>
      </c>
      <c r="F1227" t="s">
        <v>61</v>
      </c>
      <c r="G1227">
        <v>116</v>
      </c>
      <c r="H1227" t="s">
        <v>390</v>
      </c>
      <c r="I1227">
        <v>3</v>
      </c>
      <c r="J1227" t="s">
        <v>373</v>
      </c>
      <c r="K1227">
        <v>4</v>
      </c>
    </row>
    <row r="1228" spans="1:12" hidden="1" x14ac:dyDescent="0.25">
      <c r="A1228" t="s">
        <v>172</v>
      </c>
      <c r="B1228" t="s">
        <v>172</v>
      </c>
      <c r="C1228">
        <v>1984</v>
      </c>
      <c r="D1228" t="s">
        <v>623</v>
      </c>
      <c r="E1228">
        <v>811</v>
      </c>
      <c r="F1228" t="s">
        <v>61</v>
      </c>
      <c r="G1228">
        <v>116</v>
      </c>
      <c r="H1228" t="s">
        <v>390</v>
      </c>
      <c r="I1228">
        <v>4</v>
      </c>
      <c r="J1228" t="s">
        <v>373</v>
      </c>
      <c r="K1228">
        <v>4</v>
      </c>
    </row>
    <row r="1229" spans="1:12" hidden="1" x14ac:dyDescent="0.25">
      <c r="A1229" t="s">
        <v>172</v>
      </c>
      <c r="B1229" t="s">
        <v>172</v>
      </c>
      <c r="C1229">
        <v>1985</v>
      </c>
      <c r="D1229" t="s">
        <v>623</v>
      </c>
      <c r="E1229">
        <v>811</v>
      </c>
      <c r="F1229" t="s">
        <v>61</v>
      </c>
      <c r="G1229">
        <v>116</v>
      </c>
      <c r="H1229" t="s">
        <v>390</v>
      </c>
      <c r="I1229">
        <v>3</v>
      </c>
      <c r="J1229" t="s">
        <v>373</v>
      </c>
      <c r="K1229">
        <v>4</v>
      </c>
    </row>
    <row r="1230" spans="1:12" hidden="1" x14ac:dyDescent="0.25">
      <c r="A1230" t="s">
        <v>172</v>
      </c>
      <c r="B1230" t="s">
        <v>172</v>
      </c>
      <c r="C1230">
        <v>1986</v>
      </c>
      <c r="D1230" t="s">
        <v>623</v>
      </c>
      <c r="E1230">
        <v>811</v>
      </c>
      <c r="F1230" t="s">
        <v>61</v>
      </c>
      <c r="G1230">
        <v>116</v>
      </c>
      <c r="H1230" t="s">
        <v>390</v>
      </c>
      <c r="I1230">
        <v>5</v>
      </c>
      <c r="J1230" t="s">
        <v>373</v>
      </c>
      <c r="K1230">
        <v>4</v>
      </c>
    </row>
    <row r="1231" spans="1:12" hidden="1" x14ac:dyDescent="0.25">
      <c r="A1231" t="s">
        <v>172</v>
      </c>
      <c r="B1231" t="s">
        <v>172</v>
      </c>
      <c r="C1231">
        <v>1987</v>
      </c>
      <c r="D1231" t="s">
        <v>623</v>
      </c>
      <c r="E1231">
        <v>811</v>
      </c>
      <c r="F1231" t="s">
        <v>61</v>
      </c>
      <c r="G1231">
        <v>116</v>
      </c>
      <c r="H1231" t="s">
        <v>390</v>
      </c>
      <c r="I1231" t="s">
        <v>373</v>
      </c>
      <c r="J1231" t="s">
        <v>373</v>
      </c>
      <c r="K1231">
        <v>4</v>
      </c>
    </row>
    <row r="1232" spans="1:12" hidden="1" x14ac:dyDescent="0.25">
      <c r="A1232" t="s">
        <v>172</v>
      </c>
      <c r="B1232" t="s">
        <v>172</v>
      </c>
      <c r="C1232">
        <v>1988</v>
      </c>
      <c r="D1232" t="s">
        <v>623</v>
      </c>
      <c r="E1232">
        <v>811</v>
      </c>
      <c r="F1232" t="s">
        <v>61</v>
      </c>
      <c r="G1232">
        <v>116</v>
      </c>
      <c r="H1232" t="s">
        <v>390</v>
      </c>
      <c r="I1232">
        <v>3</v>
      </c>
      <c r="J1232" t="s">
        <v>373</v>
      </c>
      <c r="K1232">
        <v>4</v>
      </c>
    </row>
    <row r="1233" spans="1:11" hidden="1" x14ac:dyDescent="0.25">
      <c r="A1233" t="s">
        <v>172</v>
      </c>
      <c r="B1233" t="s">
        <v>172</v>
      </c>
      <c r="C1233">
        <v>1989</v>
      </c>
      <c r="D1233" t="s">
        <v>623</v>
      </c>
      <c r="E1233">
        <v>811</v>
      </c>
      <c r="F1233" t="s">
        <v>61</v>
      </c>
      <c r="G1233">
        <v>116</v>
      </c>
      <c r="H1233" t="s">
        <v>390</v>
      </c>
      <c r="I1233">
        <v>3</v>
      </c>
      <c r="J1233" t="s">
        <v>373</v>
      </c>
      <c r="K1233">
        <v>4</v>
      </c>
    </row>
    <row r="1234" spans="1:11" hidden="1" x14ac:dyDescent="0.25">
      <c r="A1234" t="s">
        <v>172</v>
      </c>
      <c r="B1234" t="s">
        <v>172</v>
      </c>
      <c r="C1234">
        <v>1990</v>
      </c>
      <c r="D1234" t="s">
        <v>623</v>
      </c>
      <c r="E1234">
        <v>811</v>
      </c>
      <c r="F1234" t="s">
        <v>61</v>
      </c>
      <c r="G1234">
        <v>116</v>
      </c>
      <c r="H1234" t="s">
        <v>390</v>
      </c>
      <c r="I1234">
        <v>3</v>
      </c>
      <c r="J1234" t="s">
        <v>373</v>
      </c>
      <c r="K1234">
        <v>4</v>
      </c>
    </row>
    <row r="1235" spans="1:11" hidden="1" x14ac:dyDescent="0.25">
      <c r="A1235" t="s">
        <v>172</v>
      </c>
      <c r="B1235" t="s">
        <v>172</v>
      </c>
      <c r="C1235">
        <v>1991</v>
      </c>
      <c r="D1235" t="s">
        <v>623</v>
      </c>
      <c r="E1235">
        <v>811</v>
      </c>
      <c r="F1235" t="s">
        <v>61</v>
      </c>
      <c r="G1235">
        <v>116</v>
      </c>
      <c r="H1235" t="s">
        <v>390</v>
      </c>
      <c r="I1235">
        <v>3</v>
      </c>
      <c r="J1235" t="s">
        <v>373</v>
      </c>
      <c r="K1235">
        <v>4</v>
      </c>
    </row>
    <row r="1236" spans="1:11" hidden="1" x14ac:dyDescent="0.25">
      <c r="A1236" t="s">
        <v>172</v>
      </c>
      <c r="B1236" t="s">
        <v>172</v>
      </c>
      <c r="C1236">
        <v>1992</v>
      </c>
      <c r="D1236" t="s">
        <v>623</v>
      </c>
      <c r="E1236">
        <v>811</v>
      </c>
      <c r="F1236" t="s">
        <v>61</v>
      </c>
      <c r="G1236">
        <v>116</v>
      </c>
      <c r="H1236" t="s">
        <v>390</v>
      </c>
      <c r="I1236">
        <v>3</v>
      </c>
      <c r="J1236" t="s">
        <v>373</v>
      </c>
      <c r="K1236">
        <v>3</v>
      </c>
    </row>
    <row r="1237" spans="1:11" hidden="1" x14ac:dyDescent="0.25">
      <c r="A1237" t="s">
        <v>172</v>
      </c>
      <c r="B1237" t="s">
        <v>172</v>
      </c>
      <c r="C1237">
        <v>1993</v>
      </c>
      <c r="D1237" t="s">
        <v>623</v>
      </c>
      <c r="E1237">
        <v>811</v>
      </c>
      <c r="F1237" t="s">
        <v>61</v>
      </c>
      <c r="G1237">
        <v>116</v>
      </c>
      <c r="H1237" t="s">
        <v>390</v>
      </c>
      <c r="I1237">
        <v>4</v>
      </c>
      <c r="J1237" t="s">
        <v>373</v>
      </c>
      <c r="K1237">
        <v>4</v>
      </c>
    </row>
    <row r="1238" spans="1:11" hidden="1" x14ac:dyDescent="0.25">
      <c r="A1238" t="s">
        <v>172</v>
      </c>
      <c r="B1238" t="s">
        <v>172</v>
      </c>
      <c r="C1238">
        <v>1994</v>
      </c>
      <c r="D1238" t="s">
        <v>623</v>
      </c>
      <c r="E1238">
        <v>811</v>
      </c>
      <c r="F1238" t="s">
        <v>61</v>
      </c>
      <c r="G1238">
        <v>116</v>
      </c>
      <c r="H1238" t="s">
        <v>390</v>
      </c>
      <c r="I1238">
        <v>4</v>
      </c>
      <c r="J1238" t="s">
        <v>373</v>
      </c>
      <c r="K1238">
        <v>4</v>
      </c>
    </row>
    <row r="1239" spans="1:11" hidden="1" x14ac:dyDescent="0.25">
      <c r="A1239" t="s">
        <v>172</v>
      </c>
      <c r="B1239" t="s">
        <v>172</v>
      </c>
      <c r="C1239">
        <v>1995</v>
      </c>
      <c r="D1239" t="s">
        <v>623</v>
      </c>
      <c r="E1239">
        <v>811</v>
      </c>
      <c r="F1239" t="s">
        <v>61</v>
      </c>
      <c r="G1239">
        <v>116</v>
      </c>
      <c r="H1239" t="s">
        <v>390</v>
      </c>
      <c r="I1239">
        <v>3</v>
      </c>
      <c r="J1239" t="s">
        <v>373</v>
      </c>
      <c r="K1239">
        <v>4</v>
      </c>
    </row>
    <row r="1240" spans="1:11" hidden="1" x14ac:dyDescent="0.25">
      <c r="A1240" t="s">
        <v>172</v>
      </c>
      <c r="B1240" t="s">
        <v>172</v>
      </c>
      <c r="C1240">
        <v>1996</v>
      </c>
      <c r="D1240" t="s">
        <v>623</v>
      </c>
      <c r="E1240">
        <v>811</v>
      </c>
      <c r="F1240" t="s">
        <v>61</v>
      </c>
      <c r="G1240">
        <v>116</v>
      </c>
      <c r="H1240" t="s">
        <v>390</v>
      </c>
      <c r="I1240">
        <v>3</v>
      </c>
      <c r="J1240" t="s">
        <v>373</v>
      </c>
      <c r="K1240">
        <v>4</v>
      </c>
    </row>
    <row r="1241" spans="1:11" hidden="1" x14ac:dyDescent="0.25">
      <c r="A1241" t="s">
        <v>172</v>
      </c>
      <c r="B1241" t="s">
        <v>172</v>
      </c>
      <c r="C1241">
        <v>1997</v>
      </c>
      <c r="D1241" t="s">
        <v>623</v>
      </c>
      <c r="E1241">
        <v>811</v>
      </c>
      <c r="F1241" t="s">
        <v>61</v>
      </c>
      <c r="G1241">
        <v>116</v>
      </c>
      <c r="H1241" t="s">
        <v>390</v>
      </c>
      <c r="I1241">
        <v>3</v>
      </c>
      <c r="J1241" t="s">
        <v>373</v>
      </c>
      <c r="K1241">
        <v>4</v>
      </c>
    </row>
    <row r="1242" spans="1:11" hidden="1" x14ac:dyDescent="0.25">
      <c r="A1242" t="s">
        <v>172</v>
      </c>
      <c r="B1242" t="s">
        <v>172</v>
      </c>
      <c r="C1242">
        <v>1998</v>
      </c>
      <c r="D1242" t="s">
        <v>623</v>
      </c>
      <c r="E1242">
        <v>811</v>
      </c>
      <c r="F1242" t="s">
        <v>61</v>
      </c>
      <c r="G1242">
        <v>116</v>
      </c>
      <c r="H1242" t="s">
        <v>390</v>
      </c>
      <c r="I1242">
        <v>3</v>
      </c>
      <c r="J1242" t="s">
        <v>373</v>
      </c>
      <c r="K1242">
        <v>4</v>
      </c>
    </row>
    <row r="1243" spans="1:11" hidden="1" x14ac:dyDescent="0.25">
      <c r="A1243" t="s">
        <v>172</v>
      </c>
      <c r="B1243" t="s">
        <v>172</v>
      </c>
      <c r="C1243">
        <v>1999</v>
      </c>
      <c r="D1243" t="s">
        <v>623</v>
      </c>
      <c r="E1243">
        <v>811</v>
      </c>
      <c r="F1243" t="s">
        <v>61</v>
      </c>
      <c r="G1243">
        <v>116</v>
      </c>
      <c r="H1243" t="s">
        <v>390</v>
      </c>
      <c r="I1243">
        <v>3</v>
      </c>
      <c r="J1243" t="s">
        <v>373</v>
      </c>
      <c r="K1243">
        <v>3</v>
      </c>
    </row>
    <row r="1244" spans="1:11" hidden="1" x14ac:dyDescent="0.25">
      <c r="A1244" t="s">
        <v>172</v>
      </c>
      <c r="B1244" t="s">
        <v>172</v>
      </c>
      <c r="C1244">
        <v>2000</v>
      </c>
      <c r="D1244" t="s">
        <v>623</v>
      </c>
      <c r="E1244">
        <v>811</v>
      </c>
      <c r="F1244" t="s">
        <v>61</v>
      </c>
      <c r="G1244">
        <v>116</v>
      </c>
      <c r="H1244" t="s">
        <v>390</v>
      </c>
      <c r="I1244">
        <v>3</v>
      </c>
      <c r="J1244" t="s">
        <v>373</v>
      </c>
      <c r="K1244">
        <v>2</v>
      </c>
    </row>
    <row r="1245" spans="1:11" hidden="1" x14ac:dyDescent="0.25">
      <c r="A1245" t="s">
        <v>172</v>
      </c>
      <c r="B1245" t="s">
        <v>172</v>
      </c>
      <c r="C1245">
        <v>2001</v>
      </c>
      <c r="D1245" t="s">
        <v>623</v>
      </c>
      <c r="E1245">
        <v>811</v>
      </c>
      <c r="F1245" t="s">
        <v>61</v>
      </c>
      <c r="G1245">
        <v>116</v>
      </c>
      <c r="H1245" t="s">
        <v>390</v>
      </c>
      <c r="I1245">
        <v>2</v>
      </c>
      <c r="J1245" t="s">
        <v>373</v>
      </c>
      <c r="K1245">
        <v>3</v>
      </c>
    </row>
    <row r="1246" spans="1:11" hidden="1" x14ac:dyDescent="0.25">
      <c r="A1246" t="s">
        <v>172</v>
      </c>
      <c r="B1246" t="s">
        <v>172</v>
      </c>
      <c r="C1246">
        <v>2002</v>
      </c>
      <c r="D1246" t="s">
        <v>623</v>
      </c>
      <c r="E1246">
        <v>811</v>
      </c>
      <c r="F1246" t="s">
        <v>61</v>
      </c>
      <c r="G1246">
        <v>116</v>
      </c>
      <c r="H1246" t="s">
        <v>390</v>
      </c>
      <c r="I1246">
        <v>3</v>
      </c>
      <c r="J1246" t="s">
        <v>373</v>
      </c>
      <c r="K1246">
        <v>3</v>
      </c>
    </row>
    <row r="1247" spans="1:11" hidden="1" x14ac:dyDescent="0.25">
      <c r="A1247" t="s">
        <v>172</v>
      </c>
      <c r="B1247" t="s">
        <v>172</v>
      </c>
      <c r="C1247">
        <v>2003</v>
      </c>
      <c r="D1247" t="s">
        <v>623</v>
      </c>
      <c r="E1247">
        <v>811</v>
      </c>
      <c r="F1247" t="s">
        <v>61</v>
      </c>
      <c r="G1247">
        <v>116</v>
      </c>
      <c r="H1247" t="s">
        <v>390</v>
      </c>
      <c r="I1247">
        <v>3</v>
      </c>
      <c r="J1247" t="s">
        <v>373</v>
      </c>
      <c r="K1247">
        <v>3</v>
      </c>
    </row>
    <row r="1248" spans="1:11" hidden="1" x14ac:dyDescent="0.25">
      <c r="A1248" t="s">
        <v>172</v>
      </c>
      <c r="B1248" t="s">
        <v>172</v>
      </c>
      <c r="C1248">
        <v>2004</v>
      </c>
      <c r="D1248" t="s">
        <v>623</v>
      </c>
      <c r="E1248">
        <v>811</v>
      </c>
      <c r="F1248" t="s">
        <v>61</v>
      </c>
      <c r="G1248">
        <v>116</v>
      </c>
      <c r="H1248" t="s">
        <v>390</v>
      </c>
      <c r="I1248">
        <v>3</v>
      </c>
      <c r="J1248" t="s">
        <v>373</v>
      </c>
      <c r="K1248">
        <v>3</v>
      </c>
    </row>
    <row r="1249" spans="1:12" hidden="1" x14ac:dyDescent="0.25">
      <c r="A1249" t="s">
        <v>172</v>
      </c>
      <c r="B1249" t="s">
        <v>172</v>
      </c>
      <c r="C1249">
        <v>2005</v>
      </c>
      <c r="D1249" t="s">
        <v>623</v>
      </c>
      <c r="E1249">
        <v>811</v>
      </c>
      <c r="F1249" t="s">
        <v>61</v>
      </c>
      <c r="G1249">
        <v>116</v>
      </c>
      <c r="H1249" t="s">
        <v>390</v>
      </c>
      <c r="I1249">
        <v>3</v>
      </c>
      <c r="J1249" t="s">
        <v>373</v>
      </c>
      <c r="K1249">
        <v>3</v>
      </c>
    </row>
    <row r="1250" spans="1:12" hidden="1" x14ac:dyDescent="0.25">
      <c r="A1250" t="s">
        <v>172</v>
      </c>
      <c r="B1250" t="s">
        <v>172</v>
      </c>
      <c r="C1250">
        <v>2006</v>
      </c>
      <c r="D1250" t="s">
        <v>623</v>
      </c>
      <c r="E1250">
        <v>811</v>
      </c>
      <c r="F1250" t="s">
        <v>61</v>
      </c>
      <c r="G1250">
        <v>116</v>
      </c>
      <c r="H1250" t="s">
        <v>390</v>
      </c>
      <c r="I1250">
        <v>3</v>
      </c>
      <c r="J1250" t="s">
        <v>373</v>
      </c>
      <c r="K1250">
        <v>3</v>
      </c>
    </row>
    <row r="1251" spans="1:12" hidden="1" x14ac:dyDescent="0.25">
      <c r="A1251" t="s">
        <v>172</v>
      </c>
      <c r="B1251" t="s">
        <v>172</v>
      </c>
      <c r="C1251">
        <v>2007</v>
      </c>
      <c r="D1251" t="s">
        <v>623</v>
      </c>
      <c r="E1251">
        <v>811</v>
      </c>
      <c r="F1251" t="s">
        <v>61</v>
      </c>
      <c r="G1251">
        <v>116</v>
      </c>
      <c r="H1251" t="s">
        <v>390</v>
      </c>
      <c r="I1251">
        <v>3</v>
      </c>
      <c r="J1251" t="s">
        <v>373</v>
      </c>
      <c r="K1251">
        <v>4</v>
      </c>
    </row>
    <row r="1252" spans="1:12" hidden="1" x14ac:dyDescent="0.25">
      <c r="A1252" t="s">
        <v>172</v>
      </c>
      <c r="B1252" t="s">
        <v>172</v>
      </c>
      <c r="C1252">
        <v>2008</v>
      </c>
      <c r="D1252" t="s">
        <v>623</v>
      </c>
      <c r="E1252">
        <v>811</v>
      </c>
      <c r="F1252" t="s">
        <v>61</v>
      </c>
      <c r="G1252">
        <v>116</v>
      </c>
      <c r="H1252" t="s">
        <v>390</v>
      </c>
      <c r="I1252">
        <v>2</v>
      </c>
      <c r="J1252" t="s">
        <v>373</v>
      </c>
      <c r="K1252">
        <v>4</v>
      </c>
    </row>
    <row r="1253" spans="1:12" hidden="1" x14ac:dyDescent="0.25">
      <c r="A1253" t="s">
        <v>172</v>
      </c>
      <c r="B1253" t="s">
        <v>172</v>
      </c>
      <c r="C1253">
        <v>2009</v>
      </c>
      <c r="D1253" t="s">
        <v>623</v>
      </c>
      <c r="E1253">
        <v>811</v>
      </c>
      <c r="F1253" t="s">
        <v>61</v>
      </c>
      <c r="G1253">
        <v>116</v>
      </c>
      <c r="H1253" t="s">
        <v>390</v>
      </c>
      <c r="I1253">
        <v>3</v>
      </c>
      <c r="J1253" t="s">
        <v>373</v>
      </c>
      <c r="K1253">
        <v>3</v>
      </c>
    </row>
    <row r="1254" spans="1:12" hidden="1" x14ac:dyDescent="0.25">
      <c r="A1254" t="s">
        <v>172</v>
      </c>
      <c r="B1254" t="s">
        <v>172</v>
      </c>
      <c r="C1254">
        <v>2010</v>
      </c>
      <c r="D1254" t="s">
        <v>623</v>
      </c>
      <c r="E1254">
        <v>811</v>
      </c>
      <c r="F1254" t="s">
        <v>61</v>
      </c>
      <c r="G1254">
        <v>116</v>
      </c>
      <c r="H1254" t="s">
        <v>390</v>
      </c>
      <c r="I1254">
        <v>3</v>
      </c>
      <c r="J1254" t="s">
        <v>373</v>
      </c>
      <c r="K1254">
        <v>3</v>
      </c>
    </row>
    <row r="1255" spans="1:12" hidden="1" x14ac:dyDescent="0.25">
      <c r="A1255" t="s">
        <v>172</v>
      </c>
      <c r="B1255" t="s">
        <v>172</v>
      </c>
      <c r="C1255">
        <v>2011</v>
      </c>
      <c r="D1255" t="s">
        <v>623</v>
      </c>
      <c r="E1255">
        <v>811</v>
      </c>
      <c r="F1255" t="s">
        <v>61</v>
      </c>
      <c r="G1255">
        <v>116</v>
      </c>
      <c r="H1255" t="s">
        <v>390</v>
      </c>
      <c r="I1255">
        <v>3</v>
      </c>
      <c r="J1255" t="s">
        <v>373</v>
      </c>
      <c r="K1255">
        <v>3</v>
      </c>
    </row>
    <row r="1256" spans="1:12" hidden="1" x14ac:dyDescent="0.25">
      <c r="A1256" t="s">
        <v>172</v>
      </c>
      <c r="B1256" t="s">
        <v>172</v>
      </c>
      <c r="C1256">
        <v>2012</v>
      </c>
      <c r="D1256" t="s">
        <v>623</v>
      </c>
      <c r="E1256">
        <v>811</v>
      </c>
      <c r="F1256" t="s">
        <v>61</v>
      </c>
      <c r="G1256">
        <v>116</v>
      </c>
      <c r="H1256" t="s">
        <v>390</v>
      </c>
      <c r="I1256">
        <v>3</v>
      </c>
      <c r="J1256" t="s">
        <v>373</v>
      </c>
      <c r="K1256">
        <v>3</v>
      </c>
    </row>
    <row r="1257" spans="1:12" hidden="1" x14ac:dyDescent="0.25">
      <c r="A1257" t="s">
        <v>172</v>
      </c>
      <c r="B1257" t="s">
        <v>172</v>
      </c>
      <c r="C1257">
        <v>2013</v>
      </c>
      <c r="D1257" t="s">
        <v>623</v>
      </c>
      <c r="E1257">
        <v>811</v>
      </c>
      <c r="F1257" t="s">
        <v>61</v>
      </c>
      <c r="G1257">
        <v>116</v>
      </c>
      <c r="H1257" t="s">
        <v>390</v>
      </c>
      <c r="I1257" t="s">
        <v>373</v>
      </c>
      <c r="J1257">
        <v>4</v>
      </c>
      <c r="K1257">
        <v>3</v>
      </c>
    </row>
    <row r="1258" spans="1:12" hidden="1" x14ac:dyDescent="0.25">
      <c r="A1258" t="s">
        <v>172</v>
      </c>
      <c r="B1258" t="s">
        <v>172</v>
      </c>
      <c r="C1258">
        <v>2014</v>
      </c>
      <c r="D1258" t="s">
        <v>623</v>
      </c>
      <c r="E1258">
        <v>811</v>
      </c>
      <c r="F1258" t="s">
        <v>61</v>
      </c>
      <c r="G1258">
        <v>116</v>
      </c>
      <c r="H1258" t="s">
        <v>390</v>
      </c>
      <c r="I1258">
        <v>3</v>
      </c>
      <c r="J1258">
        <v>3</v>
      </c>
      <c r="K1258">
        <v>3</v>
      </c>
    </row>
    <row r="1259" spans="1:12" hidden="1" x14ac:dyDescent="0.25">
      <c r="A1259" t="s">
        <v>172</v>
      </c>
      <c r="B1259" t="s">
        <v>172</v>
      </c>
      <c r="C1259">
        <v>2015</v>
      </c>
      <c r="D1259" t="s">
        <v>623</v>
      </c>
      <c r="E1259">
        <v>811</v>
      </c>
      <c r="F1259" t="s">
        <v>61</v>
      </c>
      <c r="G1259">
        <v>116</v>
      </c>
      <c r="H1259" t="s">
        <v>390</v>
      </c>
      <c r="I1259">
        <v>2</v>
      </c>
      <c r="J1259">
        <v>3</v>
      </c>
      <c r="K1259">
        <v>2</v>
      </c>
    </row>
    <row r="1260" spans="1:12" hidden="1" x14ac:dyDescent="0.25">
      <c r="A1260" t="s">
        <v>172</v>
      </c>
      <c r="B1260" t="s">
        <v>172</v>
      </c>
      <c r="C1260">
        <v>2016</v>
      </c>
      <c r="D1260" t="s">
        <v>623</v>
      </c>
      <c r="E1260">
        <v>811</v>
      </c>
      <c r="F1260" t="s">
        <v>61</v>
      </c>
      <c r="G1260">
        <v>116</v>
      </c>
      <c r="H1260" t="s">
        <v>390</v>
      </c>
      <c r="I1260">
        <v>3</v>
      </c>
      <c r="J1260">
        <v>3</v>
      </c>
      <c r="K1260">
        <v>2</v>
      </c>
    </row>
    <row r="1261" spans="1:12" x14ac:dyDescent="0.25">
      <c r="A1261" t="s">
        <v>172</v>
      </c>
      <c r="B1261" t="s">
        <v>172</v>
      </c>
      <c r="C1261">
        <v>2017</v>
      </c>
      <c r="D1261" t="s">
        <v>623</v>
      </c>
      <c r="E1261">
        <v>811</v>
      </c>
      <c r="F1261" t="s">
        <v>61</v>
      </c>
      <c r="G1261">
        <v>116</v>
      </c>
      <c r="H1261" t="s">
        <v>390</v>
      </c>
      <c r="I1261" s="109">
        <v>4</v>
      </c>
      <c r="J1261" s="109">
        <v>3</v>
      </c>
      <c r="K1261" s="109">
        <v>2</v>
      </c>
      <c r="L1261" s="108">
        <f>AVERAGE(I1261:K1261)</f>
        <v>3</v>
      </c>
    </row>
    <row r="1262" spans="1:12" hidden="1" x14ac:dyDescent="0.25">
      <c r="A1262" t="s">
        <v>173</v>
      </c>
      <c r="B1262" t="s">
        <v>173</v>
      </c>
      <c r="C1262">
        <v>1976</v>
      </c>
      <c r="D1262" t="s">
        <v>622</v>
      </c>
      <c r="E1262">
        <v>471</v>
      </c>
      <c r="F1262" t="s">
        <v>6</v>
      </c>
      <c r="G1262">
        <v>120</v>
      </c>
      <c r="H1262" t="s">
        <v>371</v>
      </c>
      <c r="I1262">
        <v>3</v>
      </c>
      <c r="J1262" t="s">
        <v>373</v>
      </c>
      <c r="K1262">
        <v>2</v>
      </c>
    </row>
    <row r="1263" spans="1:12" hidden="1" x14ac:dyDescent="0.25">
      <c r="A1263" t="s">
        <v>173</v>
      </c>
      <c r="B1263" t="s">
        <v>173</v>
      </c>
      <c r="C1263">
        <v>1977</v>
      </c>
      <c r="D1263" t="s">
        <v>622</v>
      </c>
      <c r="E1263">
        <v>471</v>
      </c>
      <c r="F1263" t="s">
        <v>6</v>
      </c>
      <c r="G1263">
        <v>120</v>
      </c>
      <c r="H1263" t="s">
        <v>371</v>
      </c>
      <c r="I1263">
        <v>3</v>
      </c>
      <c r="J1263" t="s">
        <v>373</v>
      </c>
      <c r="K1263">
        <v>1</v>
      </c>
    </row>
    <row r="1264" spans="1:12" hidden="1" x14ac:dyDescent="0.25">
      <c r="A1264" t="s">
        <v>173</v>
      </c>
      <c r="B1264" t="s">
        <v>173</v>
      </c>
      <c r="C1264">
        <v>1978</v>
      </c>
      <c r="D1264" t="s">
        <v>622</v>
      </c>
      <c r="E1264">
        <v>471</v>
      </c>
      <c r="F1264" t="s">
        <v>6</v>
      </c>
      <c r="G1264">
        <v>120</v>
      </c>
      <c r="H1264" t="s">
        <v>371</v>
      </c>
      <c r="I1264">
        <v>3</v>
      </c>
      <c r="J1264" t="s">
        <v>373</v>
      </c>
      <c r="K1264">
        <v>2</v>
      </c>
    </row>
    <row r="1265" spans="1:11" hidden="1" x14ac:dyDescent="0.25">
      <c r="A1265" t="s">
        <v>173</v>
      </c>
      <c r="B1265" t="s">
        <v>173</v>
      </c>
      <c r="C1265">
        <v>1979</v>
      </c>
      <c r="D1265" t="s">
        <v>622</v>
      </c>
      <c r="E1265">
        <v>471</v>
      </c>
      <c r="F1265" t="s">
        <v>6</v>
      </c>
      <c r="G1265">
        <v>120</v>
      </c>
      <c r="H1265" t="s">
        <v>371</v>
      </c>
      <c r="I1265">
        <v>4</v>
      </c>
      <c r="J1265" t="s">
        <v>373</v>
      </c>
      <c r="K1265">
        <v>3</v>
      </c>
    </row>
    <row r="1266" spans="1:11" hidden="1" x14ac:dyDescent="0.25">
      <c r="A1266" t="s">
        <v>173</v>
      </c>
      <c r="B1266" t="s">
        <v>173</v>
      </c>
      <c r="C1266">
        <v>1980</v>
      </c>
      <c r="D1266" t="s">
        <v>622</v>
      </c>
      <c r="E1266">
        <v>471</v>
      </c>
      <c r="F1266" t="s">
        <v>6</v>
      </c>
      <c r="G1266">
        <v>120</v>
      </c>
      <c r="H1266" t="s">
        <v>371</v>
      </c>
      <c r="I1266">
        <v>2</v>
      </c>
      <c r="J1266" t="s">
        <v>373</v>
      </c>
      <c r="K1266">
        <v>2</v>
      </c>
    </row>
    <row r="1267" spans="1:11" hidden="1" x14ac:dyDescent="0.25">
      <c r="A1267" t="s">
        <v>173</v>
      </c>
      <c r="B1267" t="s">
        <v>173</v>
      </c>
      <c r="C1267">
        <v>1981</v>
      </c>
      <c r="D1267" t="s">
        <v>622</v>
      </c>
      <c r="E1267">
        <v>471</v>
      </c>
      <c r="F1267" t="s">
        <v>6</v>
      </c>
      <c r="G1267">
        <v>120</v>
      </c>
      <c r="H1267" t="s">
        <v>371</v>
      </c>
      <c r="I1267">
        <v>2</v>
      </c>
      <c r="J1267" t="s">
        <v>373</v>
      </c>
      <c r="K1267">
        <v>2</v>
      </c>
    </row>
    <row r="1268" spans="1:11" hidden="1" x14ac:dyDescent="0.25">
      <c r="A1268" t="s">
        <v>173</v>
      </c>
      <c r="B1268" t="s">
        <v>173</v>
      </c>
      <c r="C1268">
        <v>1982</v>
      </c>
      <c r="D1268" t="s">
        <v>622</v>
      </c>
      <c r="E1268">
        <v>471</v>
      </c>
      <c r="F1268" t="s">
        <v>6</v>
      </c>
      <c r="G1268">
        <v>120</v>
      </c>
      <c r="H1268" t="s">
        <v>371</v>
      </c>
      <c r="I1268">
        <v>2</v>
      </c>
      <c r="J1268" t="s">
        <v>373</v>
      </c>
      <c r="K1268">
        <v>2</v>
      </c>
    </row>
    <row r="1269" spans="1:11" hidden="1" x14ac:dyDescent="0.25">
      <c r="A1269" t="s">
        <v>173</v>
      </c>
      <c r="B1269" t="s">
        <v>173</v>
      </c>
      <c r="C1269">
        <v>1983</v>
      </c>
      <c r="D1269" t="s">
        <v>622</v>
      </c>
      <c r="E1269">
        <v>471</v>
      </c>
      <c r="F1269" t="s">
        <v>6</v>
      </c>
      <c r="G1269">
        <v>120</v>
      </c>
      <c r="H1269" t="s">
        <v>371</v>
      </c>
      <c r="I1269">
        <v>2</v>
      </c>
      <c r="J1269" t="s">
        <v>373</v>
      </c>
      <c r="K1269">
        <v>2</v>
      </c>
    </row>
    <row r="1270" spans="1:11" hidden="1" x14ac:dyDescent="0.25">
      <c r="A1270" t="s">
        <v>173</v>
      </c>
      <c r="B1270" t="s">
        <v>173</v>
      </c>
      <c r="C1270">
        <v>1984</v>
      </c>
      <c r="D1270" t="s">
        <v>622</v>
      </c>
      <c r="E1270">
        <v>471</v>
      </c>
      <c r="F1270" t="s">
        <v>6</v>
      </c>
      <c r="G1270">
        <v>120</v>
      </c>
      <c r="H1270" t="s">
        <v>371</v>
      </c>
      <c r="I1270">
        <v>4</v>
      </c>
      <c r="J1270" t="s">
        <v>373</v>
      </c>
      <c r="K1270">
        <v>3</v>
      </c>
    </row>
    <row r="1271" spans="1:11" hidden="1" x14ac:dyDescent="0.25">
      <c r="A1271" t="s">
        <v>173</v>
      </c>
      <c r="B1271" t="s">
        <v>173</v>
      </c>
      <c r="C1271">
        <v>1985</v>
      </c>
      <c r="D1271" t="s">
        <v>622</v>
      </c>
      <c r="E1271">
        <v>471</v>
      </c>
      <c r="F1271" t="s">
        <v>6</v>
      </c>
      <c r="G1271">
        <v>120</v>
      </c>
      <c r="H1271" t="s">
        <v>371</v>
      </c>
      <c r="I1271">
        <v>3</v>
      </c>
      <c r="J1271" t="s">
        <v>373</v>
      </c>
      <c r="K1271">
        <v>2</v>
      </c>
    </row>
    <row r="1272" spans="1:11" hidden="1" x14ac:dyDescent="0.25">
      <c r="A1272" t="s">
        <v>173</v>
      </c>
      <c r="B1272" t="s">
        <v>173</v>
      </c>
      <c r="C1272">
        <v>1986</v>
      </c>
      <c r="D1272" t="s">
        <v>622</v>
      </c>
      <c r="E1272">
        <v>471</v>
      </c>
      <c r="F1272" t="s">
        <v>6</v>
      </c>
      <c r="G1272">
        <v>120</v>
      </c>
      <c r="H1272" t="s">
        <v>371</v>
      </c>
      <c r="I1272">
        <v>2</v>
      </c>
      <c r="J1272" t="s">
        <v>373</v>
      </c>
      <c r="K1272">
        <v>2</v>
      </c>
    </row>
    <row r="1273" spans="1:11" hidden="1" x14ac:dyDescent="0.25">
      <c r="A1273" t="s">
        <v>173</v>
      </c>
      <c r="B1273" t="s">
        <v>173</v>
      </c>
      <c r="C1273">
        <v>1987</v>
      </c>
      <c r="D1273" t="s">
        <v>622</v>
      </c>
      <c r="E1273">
        <v>471</v>
      </c>
      <c r="F1273" t="s">
        <v>6</v>
      </c>
      <c r="G1273">
        <v>120</v>
      </c>
      <c r="H1273" t="s">
        <v>371</v>
      </c>
      <c r="I1273">
        <v>2</v>
      </c>
      <c r="J1273" t="s">
        <v>373</v>
      </c>
      <c r="K1273">
        <v>2</v>
      </c>
    </row>
    <row r="1274" spans="1:11" hidden="1" x14ac:dyDescent="0.25">
      <c r="A1274" t="s">
        <v>173</v>
      </c>
      <c r="B1274" t="s">
        <v>173</v>
      </c>
      <c r="C1274">
        <v>1988</v>
      </c>
      <c r="D1274" t="s">
        <v>622</v>
      </c>
      <c r="E1274">
        <v>471</v>
      </c>
      <c r="F1274" t="s">
        <v>6</v>
      </c>
      <c r="G1274">
        <v>120</v>
      </c>
      <c r="H1274" t="s">
        <v>371</v>
      </c>
      <c r="I1274">
        <v>2</v>
      </c>
      <c r="J1274" t="s">
        <v>373</v>
      </c>
      <c r="K1274">
        <v>2</v>
      </c>
    </row>
    <row r="1275" spans="1:11" hidden="1" x14ac:dyDescent="0.25">
      <c r="A1275" t="s">
        <v>173</v>
      </c>
      <c r="B1275" t="s">
        <v>173</v>
      </c>
      <c r="C1275">
        <v>1989</v>
      </c>
      <c r="D1275" t="s">
        <v>622</v>
      </c>
      <c r="E1275">
        <v>471</v>
      </c>
      <c r="F1275" t="s">
        <v>6</v>
      </c>
      <c r="G1275">
        <v>120</v>
      </c>
      <c r="H1275" t="s">
        <v>371</v>
      </c>
      <c r="I1275">
        <v>2</v>
      </c>
      <c r="J1275" t="s">
        <v>373</v>
      </c>
      <c r="K1275">
        <v>2</v>
      </c>
    </row>
    <row r="1276" spans="1:11" hidden="1" x14ac:dyDescent="0.25">
      <c r="A1276" t="s">
        <v>173</v>
      </c>
      <c r="B1276" t="s">
        <v>173</v>
      </c>
      <c r="C1276">
        <v>1990</v>
      </c>
      <c r="D1276" t="s">
        <v>622</v>
      </c>
      <c r="E1276">
        <v>471</v>
      </c>
      <c r="F1276" t="s">
        <v>6</v>
      </c>
      <c r="G1276">
        <v>120</v>
      </c>
      <c r="H1276" t="s">
        <v>371</v>
      </c>
      <c r="I1276">
        <v>2</v>
      </c>
      <c r="J1276" t="s">
        <v>373</v>
      </c>
      <c r="K1276">
        <v>3</v>
      </c>
    </row>
    <row r="1277" spans="1:11" hidden="1" x14ac:dyDescent="0.25">
      <c r="A1277" t="s">
        <v>173</v>
      </c>
      <c r="B1277" t="s">
        <v>173</v>
      </c>
      <c r="C1277">
        <v>1991</v>
      </c>
      <c r="D1277" t="s">
        <v>622</v>
      </c>
      <c r="E1277">
        <v>471</v>
      </c>
      <c r="F1277" t="s">
        <v>6</v>
      </c>
      <c r="G1277">
        <v>120</v>
      </c>
      <c r="H1277" t="s">
        <v>371</v>
      </c>
      <c r="I1277">
        <v>3</v>
      </c>
      <c r="J1277" t="s">
        <v>373</v>
      </c>
      <c r="K1277">
        <v>4</v>
      </c>
    </row>
    <row r="1278" spans="1:11" hidden="1" x14ac:dyDescent="0.25">
      <c r="A1278" t="s">
        <v>173</v>
      </c>
      <c r="B1278" t="s">
        <v>173</v>
      </c>
      <c r="C1278">
        <v>1992</v>
      </c>
      <c r="D1278" t="s">
        <v>622</v>
      </c>
      <c r="E1278">
        <v>471</v>
      </c>
      <c r="F1278" t="s">
        <v>6</v>
      </c>
      <c r="G1278">
        <v>120</v>
      </c>
      <c r="H1278" t="s">
        <v>371</v>
      </c>
      <c r="I1278">
        <v>3</v>
      </c>
      <c r="J1278" t="s">
        <v>373</v>
      </c>
      <c r="K1278">
        <v>4</v>
      </c>
    </row>
    <row r="1279" spans="1:11" hidden="1" x14ac:dyDescent="0.25">
      <c r="A1279" t="s">
        <v>173</v>
      </c>
      <c r="B1279" t="s">
        <v>173</v>
      </c>
      <c r="C1279">
        <v>1993</v>
      </c>
      <c r="D1279" t="s">
        <v>622</v>
      </c>
      <c r="E1279">
        <v>471</v>
      </c>
      <c r="F1279" t="s">
        <v>6</v>
      </c>
      <c r="G1279">
        <v>120</v>
      </c>
      <c r="H1279" t="s">
        <v>371</v>
      </c>
      <c r="I1279">
        <v>3</v>
      </c>
      <c r="J1279" t="s">
        <v>373</v>
      </c>
      <c r="K1279">
        <v>3</v>
      </c>
    </row>
    <row r="1280" spans="1:11" hidden="1" x14ac:dyDescent="0.25">
      <c r="A1280" t="s">
        <v>173</v>
      </c>
      <c r="B1280" t="s">
        <v>173</v>
      </c>
      <c r="C1280">
        <v>1994</v>
      </c>
      <c r="D1280" t="s">
        <v>622</v>
      </c>
      <c r="E1280">
        <v>471</v>
      </c>
      <c r="F1280" t="s">
        <v>6</v>
      </c>
      <c r="G1280">
        <v>120</v>
      </c>
      <c r="H1280" t="s">
        <v>371</v>
      </c>
      <c r="I1280">
        <v>4</v>
      </c>
      <c r="J1280" t="s">
        <v>373</v>
      </c>
      <c r="K1280">
        <v>4</v>
      </c>
    </row>
    <row r="1281" spans="1:11" hidden="1" x14ac:dyDescent="0.25">
      <c r="A1281" t="s">
        <v>173</v>
      </c>
      <c r="B1281" t="s">
        <v>173</v>
      </c>
      <c r="C1281">
        <v>1995</v>
      </c>
      <c r="D1281" t="s">
        <v>622</v>
      </c>
      <c r="E1281">
        <v>471</v>
      </c>
      <c r="F1281" t="s">
        <v>6</v>
      </c>
      <c r="G1281">
        <v>120</v>
      </c>
      <c r="H1281" t="s">
        <v>371</v>
      </c>
      <c r="I1281">
        <v>3</v>
      </c>
      <c r="J1281" t="s">
        <v>373</v>
      </c>
      <c r="K1281">
        <v>3</v>
      </c>
    </row>
    <row r="1282" spans="1:11" hidden="1" x14ac:dyDescent="0.25">
      <c r="A1282" t="s">
        <v>173</v>
      </c>
      <c r="B1282" t="s">
        <v>173</v>
      </c>
      <c r="C1282">
        <v>1996</v>
      </c>
      <c r="D1282" t="s">
        <v>622</v>
      </c>
      <c r="E1282">
        <v>471</v>
      </c>
      <c r="F1282" t="s">
        <v>6</v>
      </c>
      <c r="G1282">
        <v>120</v>
      </c>
      <c r="H1282" t="s">
        <v>371</v>
      </c>
      <c r="I1282">
        <v>3</v>
      </c>
      <c r="J1282" t="s">
        <v>373</v>
      </c>
      <c r="K1282">
        <v>3</v>
      </c>
    </row>
    <row r="1283" spans="1:11" hidden="1" x14ac:dyDescent="0.25">
      <c r="A1283" t="s">
        <v>173</v>
      </c>
      <c r="B1283" t="s">
        <v>173</v>
      </c>
      <c r="C1283">
        <v>1997</v>
      </c>
      <c r="D1283" t="s">
        <v>622</v>
      </c>
      <c r="E1283">
        <v>471</v>
      </c>
      <c r="F1283" t="s">
        <v>6</v>
      </c>
      <c r="G1283">
        <v>120</v>
      </c>
      <c r="H1283" t="s">
        <v>371</v>
      </c>
      <c r="I1283">
        <v>3</v>
      </c>
      <c r="J1283" t="s">
        <v>373</v>
      </c>
      <c r="K1283">
        <v>3</v>
      </c>
    </row>
    <row r="1284" spans="1:11" hidden="1" x14ac:dyDescent="0.25">
      <c r="A1284" t="s">
        <v>173</v>
      </c>
      <c r="B1284" t="s">
        <v>173</v>
      </c>
      <c r="C1284">
        <v>1998</v>
      </c>
      <c r="D1284" t="s">
        <v>622</v>
      </c>
      <c r="E1284">
        <v>471</v>
      </c>
      <c r="F1284" t="s">
        <v>6</v>
      </c>
      <c r="G1284">
        <v>120</v>
      </c>
      <c r="H1284" t="s">
        <v>371</v>
      </c>
      <c r="I1284">
        <v>4</v>
      </c>
      <c r="J1284" t="s">
        <v>373</v>
      </c>
      <c r="K1284">
        <v>3</v>
      </c>
    </row>
    <row r="1285" spans="1:11" hidden="1" x14ac:dyDescent="0.25">
      <c r="A1285" t="s">
        <v>173</v>
      </c>
      <c r="B1285" t="s">
        <v>173</v>
      </c>
      <c r="C1285">
        <v>1999</v>
      </c>
      <c r="D1285" t="s">
        <v>622</v>
      </c>
      <c r="E1285">
        <v>471</v>
      </c>
      <c r="F1285" t="s">
        <v>6</v>
      </c>
      <c r="G1285">
        <v>120</v>
      </c>
      <c r="H1285" t="s">
        <v>371</v>
      </c>
      <c r="I1285">
        <v>4</v>
      </c>
      <c r="J1285" t="s">
        <v>373</v>
      </c>
      <c r="K1285">
        <v>4</v>
      </c>
    </row>
    <row r="1286" spans="1:11" hidden="1" x14ac:dyDescent="0.25">
      <c r="A1286" t="s">
        <v>173</v>
      </c>
      <c r="B1286" t="s">
        <v>173</v>
      </c>
      <c r="C1286">
        <v>2000</v>
      </c>
      <c r="D1286" t="s">
        <v>622</v>
      </c>
      <c r="E1286">
        <v>471</v>
      </c>
      <c r="F1286" t="s">
        <v>6</v>
      </c>
      <c r="G1286">
        <v>120</v>
      </c>
      <c r="H1286" t="s">
        <v>371</v>
      </c>
      <c r="I1286">
        <v>4</v>
      </c>
      <c r="J1286" t="s">
        <v>373</v>
      </c>
      <c r="K1286">
        <v>4</v>
      </c>
    </row>
    <row r="1287" spans="1:11" hidden="1" x14ac:dyDescent="0.25">
      <c r="A1287" t="s">
        <v>173</v>
      </c>
      <c r="B1287" t="s">
        <v>173</v>
      </c>
      <c r="C1287">
        <v>2001</v>
      </c>
      <c r="D1287" t="s">
        <v>622</v>
      </c>
      <c r="E1287">
        <v>471</v>
      </c>
      <c r="F1287" t="s">
        <v>6</v>
      </c>
      <c r="G1287">
        <v>120</v>
      </c>
      <c r="H1287" t="s">
        <v>371</v>
      </c>
      <c r="I1287">
        <v>3</v>
      </c>
      <c r="J1287" t="s">
        <v>373</v>
      </c>
      <c r="K1287">
        <v>3</v>
      </c>
    </row>
    <row r="1288" spans="1:11" hidden="1" x14ac:dyDescent="0.25">
      <c r="A1288" t="s">
        <v>173</v>
      </c>
      <c r="B1288" t="s">
        <v>173</v>
      </c>
      <c r="C1288">
        <v>2002</v>
      </c>
      <c r="D1288" t="s">
        <v>622</v>
      </c>
      <c r="E1288">
        <v>471</v>
      </c>
      <c r="F1288" t="s">
        <v>6</v>
      </c>
      <c r="G1288">
        <v>120</v>
      </c>
      <c r="H1288" t="s">
        <v>371</v>
      </c>
      <c r="I1288">
        <v>2</v>
      </c>
      <c r="J1288" t="s">
        <v>373</v>
      </c>
      <c r="K1288">
        <v>4</v>
      </c>
    </row>
    <row r="1289" spans="1:11" hidden="1" x14ac:dyDescent="0.25">
      <c r="A1289" t="s">
        <v>173</v>
      </c>
      <c r="B1289" t="s">
        <v>173</v>
      </c>
      <c r="C1289">
        <v>2003</v>
      </c>
      <c r="D1289" t="s">
        <v>622</v>
      </c>
      <c r="E1289">
        <v>471</v>
      </c>
      <c r="F1289" t="s">
        <v>6</v>
      </c>
      <c r="G1289">
        <v>120</v>
      </c>
      <c r="H1289" t="s">
        <v>371</v>
      </c>
      <c r="I1289">
        <v>4</v>
      </c>
      <c r="J1289" t="s">
        <v>373</v>
      </c>
      <c r="K1289">
        <v>4</v>
      </c>
    </row>
    <row r="1290" spans="1:11" hidden="1" x14ac:dyDescent="0.25">
      <c r="A1290" t="s">
        <v>173</v>
      </c>
      <c r="B1290" t="s">
        <v>173</v>
      </c>
      <c r="C1290">
        <v>2004</v>
      </c>
      <c r="D1290" t="s">
        <v>622</v>
      </c>
      <c r="E1290">
        <v>471</v>
      </c>
      <c r="F1290" t="s">
        <v>6</v>
      </c>
      <c r="G1290">
        <v>120</v>
      </c>
      <c r="H1290" t="s">
        <v>371</v>
      </c>
      <c r="I1290">
        <v>3</v>
      </c>
      <c r="J1290" t="s">
        <v>373</v>
      </c>
      <c r="K1290">
        <v>4</v>
      </c>
    </row>
    <row r="1291" spans="1:11" hidden="1" x14ac:dyDescent="0.25">
      <c r="A1291" t="s">
        <v>173</v>
      </c>
      <c r="B1291" t="s">
        <v>173</v>
      </c>
      <c r="C1291">
        <v>2005</v>
      </c>
      <c r="D1291" t="s">
        <v>622</v>
      </c>
      <c r="E1291">
        <v>471</v>
      </c>
      <c r="F1291" t="s">
        <v>6</v>
      </c>
      <c r="G1291">
        <v>120</v>
      </c>
      <c r="H1291" t="s">
        <v>371</v>
      </c>
      <c r="I1291">
        <v>3</v>
      </c>
      <c r="J1291" t="s">
        <v>373</v>
      </c>
      <c r="K1291">
        <v>4</v>
      </c>
    </row>
    <row r="1292" spans="1:11" hidden="1" x14ac:dyDescent="0.25">
      <c r="A1292" t="s">
        <v>173</v>
      </c>
      <c r="B1292" t="s">
        <v>173</v>
      </c>
      <c r="C1292">
        <v>2006</v>
      </c>
      <c r="D1292" t="s">
        <v>622</v>
      </c>
      <c r="E1292">
        <v>471</v>
      </c>
      <c r="F1292" t="s">
        <v>6</v>
      </c>
      <c r="G1292">
        <v>120</v>
      </c>
      <c r="H1292" t="s">
        <v>371</v>
      </c>
      <c r="I1292">
        <v>3</v>
      </c>
      <c r="J1292" t="s">
        <v>373</v>
      </c>
      <c r="K1292">
        <v>4</v>
      </c>
    </row>
    <row r="1293" spans="1:11" hidden="1" x14ac:dyDescent="0.25">
      <c r="A1293" t="s">
        <v>173</v>
      </c>
      <c r="B1293" t="s">
        <v>173</v>
      </c>
      <c r="C1293">
        <v>2007</v>
      </c>
      <c r="D1293" t="s">
        <v>622</v>
      </c>
      <c r="E1293">
        <v>471</v>
      </c>
      <c r="F1293" t="s">
        <v>6</v>
      </c>
      <c r="G1293">
        <v>120</v>
      </c>
      <c r="H1293" t="s">
        <v>371</v>
      </c>
      <c r="I1293">
        <v>3</v>
      </c>
      <c r="J1293" t="s">
        <v>373</v>
      </c>
      <c r="K1293">
        <v>3</v>
      </c>
    </row>
    <row r="1294" spans="1:11" hidden="1" x14ac:dyDescent="0.25">
      <c r="A1294" t="s">
        <v>173</v>
      </c>
      <c r="B1294" t="s">
        <v>173</v>
      </c>
      <c r="C1294">
        <v>2008</v>
      </c>
      <c r="D1294" t="s">
        <v>622</v>
      </c>
      <c r="E1294">
        <v>471</v>
      </c>
      <c r="F1294" t="s">
        <v>6</v>
      </c>
      <c r="G1294">
        <v>120</v>
      </c>
      <c r="H1294" t="s">
        <v>371</v>
      </c>
      <c r="I1294">
        <v>4</v>
      </c>
      <c r="J1294" t="s">
        <v>373</v>
      </c>
      <c r="K1294">
        <v>4</v>
      </c>
    </row>
    <row r="1295" spans="1:11" hidden="1" x14ac:dyDescent="0.25">
      <c r="A1295" t="s">
        <v>173</v>
      </c>
      <c r="B1295" t="s">
        <v>173</v>
      </c>
      <c r="C1295">
        <v>2009</v>
      </c>
      <c r="D1295" t="s">
        <v>622</v>
      </c>
      <c r="E1295">
        <v>471</v>
      </c>
      <c r="F1295" t="s">
        <v>6</v>
      </c>
      <c r="G1295">
        <v>120</v>
      </c>
      <c r="H1295" t="s">
        <v>371</v>
      </c>
      <c r="I1295">
        <v>2</v>
      </c>
      <c r="J1295" t="s">
        <v>373</v>
      </c>
      <c r="K1295">
        <v>3</v>
      </c>
    </row>
    <row r="1296" spans="1:11" hidden="1" x14ac:dyDescent="0.25">
      <c r="A1296" t="s">
        <v>173</v>
      </c>
      <c r="B1296" t="s">
        <v>173</v>
      </c>
      <c r="C1296">
        <v>2010</v>
      </c>
      <c r="D1296" t="s">
        <v>622</v>
      </c>
      <c r="E1296">
        <v>471</v>
      </c>
      <c r="F1296" t="s">
        <v>6</v>
      </c>
      <c r="G1296">
        <v>120</v>
      </c>
      <c r="H1296" t="s">
        <v>371</v>
      </c>
      <c r="I1296">
        <v>2</v>
      </c>
      <c r="J1296" t="s">
        <v>373</v>
      </c>
      <c r="K1296">
        <v>3</v>
      </c>
    </row>
    <row r="1297" spans="1:12" hidden="1" x14ac:dyDescent="0.25">
      <c r="A1297" t="s">
        <v>173</v>
      </c>
      <c r="B1297" t="s">
        <v>173</v>
      </c>
      <c r="C1297">
        <v>2011</v>
      </c>
      <c r="D1297" t="s">
        <v>622</v>
      </c>
      <c r="E1297">
        <v>471</v>
      </c>
      <c r="F1297" t="s">
        <v>6</v>
      </c>
      <c r="G1297">
        <v>120</v>
      </c>
      <c r="H1297" t="s">
        <v>371</v>
      </c>
      <c r="I1297">
        <v>2</v>
      </c>
      <c r="J1297" t="s">
        <v>373</v>
      </c>
      <c r="K1297">
        <v>3</v>
      </c>
    </row>
    <row r="1298" spans="1:12" hidden="1" x14ac:dyDescent="0.25">
      <c r="A1298" t="s">
        <v>173</v>
      </c>
      <c r="B1298" t="s">
        <v>173</v>
      </c>
      <c r="C1298">
        <v>2012</v>
      </c>
      <c r="D1298" t="s">
        <v>622</v>
      </c>
      <c r="E1298">
        <v>471</v>
      </c>
      <c r="F1298" t="s">
        <v>6</v>
      </c>
      <c r="G1298">
        <v>120</v>
      </c>
      <c r="H1298" t="s">
        <v>371</v>
      </c>
      <c r="I1298">
        <v>2</v>
      </c>
      <c r="J1298" t="s">
        <v>373</v>
      </c>
      <c r="K1298">
        <v>3</v>
      </c>
    </row>
    <row r="1299" spans="1:12" hidden="1" x14ac:dyDescent="0.25">
      <c r="A1299" t="s">
        <v>173</v>
      </c>
      <c r="B1299" t="s">
        <v>173</v>
      </c>
      <c r="C1299">
        <v>2013</v>
      </c>
      <c r="D1299" t="s">
        <v>622</v>
      </c>
      <c r="E1299">
        <v>471</v>
      </c>
      <c r="F1299" t="s">
        <v>6</v>
      </c>
      <c r="G1299">
        <v>120</v>
      </c>
      <c r="H1299" t="s">
        <v>371</v>
      </c>
      <c r="I1299" t="s">
        <v>373</v>
      </c>
      <c r="J1299" t="s">
        <v>373</v>
      </c>
      <c r="K1299">
        <v>3</v>
      </c>
    </row>
    <row r="1300" spans="1:12" hidden="1" x14ac:dyDescent="0.25">
      <c r="A1300" t="s">
        <v>173</v>
      </c>
      <c r="B1300" t="s">
        <v>173</v>
      </c>
      <c r="C1300">
        <v>2014</v>
      </c>
      <c r="D1300" t="s">
        <v>622</v>
      </c>
      <c r="E1300">
        <v>471</v>
      </c>
      <c r="F1300" t="s">
        <v>6</v>
      </c>
      <c r="G1300">
        <v>120</v>
      </c>
      <c r="H1300" t="s">
        <v>371</v>
      </c>
      <c r="I1300">
        <v>4</v>
      </c>
      <c r="J1300" t="s">
        <v>373</v>
      </c>
      <c r="K1300">
        <v>3</v>
      </c>
    </row>
    <row r="1301" spans="1:12" hidden="1" x14ac:dyDescent="0.25">
      <c r="A1301" t="s">
        <v>173</v>
      </c>
      <c r="B1301" t="s">
        <v>173</v>
      </c>
      <c r="C1301">
        <v>2015</v>
      </c>
      <c r="D1301" t="s">
        <v>622</v>
      </c>
      <c r="E1301">
        <v>471</v>
      </c>
      <c r="F1301" t="s">
        <v>6</v>
      </c>
      <c r="G1301">
        <v>120</v>
      </c>
      <c r="H1301" t="s">
        <v>371</v>
      </c>
      <c r="I1301">
        <v>3</v>
      </c>
      <c r="J1301" t="s">
        <v>373</v>
      </c>
      <c r="K1301">
        <v>3</v>
      </c>
    </row>
    <row r="1302" spans="1:12" hidden="1" x14ac:dyDescent="0.25">
      <c r="A1302" t="s">
        <v>173</v>
      </c>
      <c r="B1302" t="s">
        <v>173</v>
      </c>
      <c r="C1302">
        <v>2016</v>
      </c>
      <c r="D1302" t="s">
        <v>622</v>
      </c>
      <c r="E1302">
        <v>471</v>
      </c>
      <c r="F1302" t="s">
        <v>6</v>
      </c>
      <c r="G1302">
        <v>120</v>
      </c>
      <c r="H1302" t="s">
        <v>371</v>
      </c>
      <c r="I1302">
        <v>4</v>
      </c>
      <c r="J1302" t="s">
        <v>373</v>
      </c>
      <c r="K1302">
        <v>3</v>
      </c>
    </row>
    <row r="1303" spans="1:12" x14ac:dyDescent="0.25">
      <c r="A1303" t="s">
        <v>173</v>
      </c>
      <c r="B1303" t="s">
        <v>173</v>
      </c>
      <c r="C1303">
        <v>2017</v>
      </c>
      <c r="D1303" t="s">
        <v>622</v>
      </c>
      <c r="E1303">
        <v>471</v>
      </c>
      <c r="F1303" t="s">
        <v>6</v>
      </c>
      <c r="G1303">
        <v>120</v>
      </c>
      <c r="H1303" t="s">
        <v>371</v>
      </c>
      <c r="I1303" s="109">
        <v>4</v>
      </c>
      <c r="J1303" s="109" t="s">
        <v>373</v>
      </c>
      <c r="K1303" s="109">
        <v>3</v>
      </c>
      <c r="L1303" s="108">
        <f>AVERAGE(I1303:K1303)</f>
        <v>3.5</v>
      </c>
    </row>
    <row r="1304" spans="1:12" hidden="1" x14ac:dyDescent="0.25">
      <c r="A1304" t="s">
        <v>621</v>
      </c>
      <c r="B1304" t="s">
        <v>621</v>
      </c>
      <c r="C1304">
        <v>1976</v>
      </c>
      <c r="D1304" t="s">
        <v>620</v>
      </c>
      <c r="E1304">
        <v>20</v>
      </c>
      <c r="F1304" t="s">
        <v>620</v>
      </c>
      <c r="G1304">
        <v>124</v>
      </c>
      <c r="H1304" t="s">
        <v>397</v>
      </c>
      <c r="I1304">
        <v>1</v>
      </c>
      <c r="J1304" t="s">
        <v>373</v>
      </c>
      <c r="K1304">
        <v>1</v>
      </c>
    </row>
    <row r="1305" spans="1:12" hidden="1" x14ac:dyDescent="0.25">
      <c r="A1305" t="s">
        <v>621</v>
      </c>
      <c r="B1305" t="s">
        <v>621</v>
      </c>
      <c r="C1305">
        <v>1977</v>
      </c>
      <c r="D1305" t="s">
        <v>620</v>
      </c>
      <c r="E1305">
        <v>20</v>
      </c>
      <c r="F1305" t="s">
        <v>620</v>
      </c>
      <c r="G1305">
        <v>124</v>
      </c>
      <c r="H1305" t="s">
        <v>397</v>
      </c>
      <c r="I1305" t="s">
        <v>373</v>
      </c>
      <c r="J1305" t="s">
        <v>373</v>
      </c>
      <c r="K1305">
        <v>1</v>
      </c>
    </row>
    <row r="1306" spans="1:12" hidden="1" x14ac:dyDescent="0.25">
      <c r="A1306" t="s">
        <v>621</v>
      </c>
      <c r="B1306" t="s">
        <v>621</v>
      </c>
      <c r="C1306">
        <v>1978</v>
      </c>
      <c r="D1306" t="s">
        <v>620</v>
      </c>
      <c r="E1306">
        <v>20</v>
      </c>
      <c r="F1306" t="s">
        <v>620</v>
      </c>
      <c r="G1306">
        <v>124</v>
      </c>
      <c r="H1306" t="s">
        <v>397</v>
      </c>
      <c r="I1306" t="s">
        <v>373</v>
      </c>
      <c r="J1306" t="s">
        <v>373</v>
      </c>
      <c r="K1306">
        <v>1</v>
      </c>
    </row>
    <row r="1307" spans="1:12" hidden="1" x14ac:dyDescent="0.25">
      <c r="A1307" t="s">
        <v>621</v>
      </c>
      <c r="B1307" t="s">
        <v>621</v>
      </c>
      <c r="C1307">
        <v>1979</v>
      </c>
      <c r="D1307" t="s">
        <v>620</v>
      </c>
      <c r="E1307">
        <v>20</v>
      </c>
      <c r="F1307" t="s">
        <v>620</v>
      </c>
      <c r="G1307">
        <v>124</v>
      </c>
      <c r="H1307" t="s">
        <v>397</v>
      </c>
      <c r="I1307" t="s">
        <v>373</v>
      </c>
      <c r="J1307" t="s">
        <v>373</v>
      </c>
      <c r="K1307">
        <v>1</v>
      </c>
    </row>
    <row r="1308" spans="1:12" hidden="1" x14ac:dyDescent="0.25">
      <c r="A1308" t="s">
        <v>621</v>
      </c>
      <c r="B1308" t="s">
        <v>621</v>
      </c>
      <c r="C1308">
        <v>1980</v>
      </c>
      <c r="D1308" t="s">
        <v>620</v>
      </c>
      <c r="E1308">
        <v>20</v>
      </c>
      <c r="F1308" t="s">
        <v>620</v>
      </c>
      <c r="G1308">
        <v>124</v>
      </c>
      <c r="H1308" t="s">
        <v>397</v>
      </c>
      <c r="I1308" t="s">
        <v>373</v>
      </c>
      <c r="J1308" t="s">
        <v>373</v>
      </c>
      <c r="K1308">
        <v>1</v>
      </c>
    </row>
    <row r="1309" spans="1:12" hidden="1" x14ac:dyDescent="0.25">
      <c r="A1309" t="s">
        <v>621</v>
      </c>
      <c r="B1309" t="s">
        <v>621</v>
      </c>
      <c r="C1309">
        <v>1981</v>
      </c>
      <c r="D1309" t="s">
        <v>620</v>
      </c>
      <c r="E1309">
        <v>20</v>
      </c>
      <c r="F1309" t="s">
        <v>620</v>
      </c>
      <c r="G1309">
        <v>124</v>
      </c>
      <c r="H1309" t="s">
        <v>397</v>
      </c>
      <c r="I1309" t="s">
        <v>373</v>
      </c>
      <c r="J1309" t="s">
        <v>373</v>
      </c>
      <c r="K1309">
        <v>1</v>
      </c>
    </row>
    <row r="1310" spans="1:12" hidden="1" x14ac:dyDescent="0.25">
      <c r="A1310" t="s">
        <v>621</v>
      </c>
      <c r="B1310" t="s">
        <v>621</v>
      </c>
      <c r="C1310">
        <v>1982</v>
      </c>
      <c r="D1310" t="s">
        <v>620</v>
      </c>
      <c r="E1310">
        <v>20</v>
      </c>
      <c r="F1310" t="s">
        <v>620</v>
      </c>
      <c r="G1310">
        <v>124</v>
      </c>
      <c r="H1310" t="s">
        <v>397</v>
      </c>
      <c r="I1310" t="s">
        <v>373</v>
      </c>
      <c r="J1310" t="s">
        <v>373</v>
      </c>
      <c r="K1310">
        <v>1</v>
      </c>
    </row>
    <row r="1311" spans="1:12" hidden="1" x14ac:dyDescent="0.25">
      <c r="A1311" t="s">
        <v>621</v>
      </c>
      <c r="B1311" t="s">
        <v>621</v>
      </c>
      <c r="C1311">
        <v>1983</v>
      </c>
      <c r="D1311" t="s">
        <v>620</v>
      </c>
      <c r="E1311">
        <v>20</v>
      </c>
      <c r="F1311" t="s">
        <v>620</v>
      </c>
      <c r="G1311">
        <v>124</v>
      </c>
      <c r="H1311" t="s">
        <v>397</v>
      </c>
      <c r="I1311">
        <v>1</v>
      </c>
      <c r="J1311" t="s">
        <v>373</v>
      </c>
      <c r="K1311">
        <v>1</v>
      </c>
    </row>
    <row r="1312" spans="1:12" hidden="1" x14ac:dyDescent="0.25">
      <c r="A1312" t="s">
        <v>621</v>
      </c>
      <c r="B1312" t="s">
        <v>621</v>
      </c>
      <c r="C1312">
        <v>1984</v>
      </c>
      <c r="D1312" t="s">
        <v>620</v>
      </c>
      <c r="E1312">
        <v>20</v>
      </c>
      <c r="F1312" t="s">
        <v>620</v>
      </c>
      <c r="G1312">
        <v>124</v>
      </c>
      <c r="H1312" t="s">
        <v>397</v>
      </c>
      <c r="I1312">
        <v>1</v>
      </c>
      <c r="J1312" t="s">
        <v>373</v>
      </c>
      <c r="K1312">
        <v>1</v>
      </c>
    </row>
    <row r="1313" spans="1:11" hidden="1" x14ac:dyDescent="0.25">
      <c r="A1313" t="s">
        <v>621</v>
      </c>
      <c r="B1313" t="s">
        <v>621</v>
      </c>
      <c r="C1313">
        <v>1985</v>
      </c>
      <c r="D1313" t="s">
        <v>620</v>
      </c>
      <c r="E1313">
        <v>20</v>
      </c>
      <c r="F1313" t="s">
        <v>620</v>
      </c>
      <c r="G1313">
        <v>124</v>
      </c>
      <c r="H1313" t="s">
        <v>397</v>
      </c>
      <c r="I1313" t="s">
        <v>373</v>
      </c>
      <c r="J1313" t="s">
        <v>373</v>
      </c>
      <c r="K1313">
        <v>1</v>
      </c>
    </row>
    <row r="1314" spans="1:11" hidden="1" x14ac:dyDescent="0.25">
      <c r="A1314" t="s">
        <v>621</v>
      </c>
      <c r="B1314" t="s">
        <v>621</v>
      </c>
      <c r="C1314">
        <v>1986</v>
      </c>
      <c r="D1314" t="s">
        <v>620</v>
      </c>
      <c r="E1314">
        <v>20</v>
      </c>
      <c r="F1314" t="s">
        <v>620</v>
      </c>
      <c r="G1314">
        <v>124</v>
      </c>
      <c r="H1314" t="s">
        <v>397</v>
      </c>
      <c r="I1314">
        <v>1</v>
      </c>
      <c r="J1314" t="s">
        <v>373</v>
      </c>
      <c r="K1314">
        <v>1</v>
      </c>
    </row>
    <row r="1315" spans="1:11" hidden="1" x14ac:dyDescent="0.25">
      <c r="A1315" t="s">
        <v>621</v>
      </c>
      <c r="B1315" t="s">
        <v>621</v>
      </c>
      <c r="C1315">
        <v>1987</v>
      </c>
      <c r="D1315" t="s">
        <v>620</v>
      </c>
      <c r="E1315">
        <v>20</v>
      </c>
      <c r="F1315" t="s">
        <v>620</v>
      </c>
      <c r="G1315">
        <v>124</v>
      </c>
      <c r="H1315" t="s">
        <v>397</v>
      </c>
      <c r="I1315">
        <v>1</v>
      </c>
      <c r="J1315" t="s">
        <v>373</v>
      </c>
      <c r="K1315">
        <v>1</v>
      </c>
    </row>
    <row r="1316" spans="1:11" hidden="1" x14ac:dyDescent="0.25">
      <c r="A1316" t="s">
        <v>621</v>
      </c>
      <c r="B1316" t="s">
        <v>621</v>
      </c>
      <c r="C1316">
        <v>1988</v>
      </c>
      <c r="D1316" t="s">
        <v>620</v>
      </c>
      <c r="E1316">
        <v>20</v>
      </c>
      <c r="F1316" t="s">
        <v>620</v>
      </c>
      <c r="G1316">
        <v>124</v>
      </c>
      <c r="H1316" t="s">
        <v>397</v>
      </c>
      <c r="I1316" t="s">
        <v>373</v>
      </c>
      <c r="J1316" t="s">
        <v>373</v>
      </c>
      <c r="K1316">
        <v>1</v>
      </c>
    </row>
    <row r="1317" spans="1:11" hidden="1" x14ac:dyDescent="0.25">
      <c r="A1317" t="s">
        <v>621</v>
      </c>
      <c r="B1317" t="s">
        <v>621</v>
      </c>
      <c r="C1317">
        <v>1989</v>
      </c>
      <c r="D1317" t="s">
        <v>620</v>
      </c>
      <c r="E1317">
        <v>20</v>
      </c>
      <c r="F1317" t="s">
        <v>620</v>
      </c>
      <c r="G1317">
        <v>124</v>
      </c>
      <c r="H1317" t="s">
        <v>397</v>
      </c>
      <c r="I1317" t="s">
        <v>373</v>
      </c>
      <c r="J1317" t="s">
        <v>373</v>
      </c>
      <c r="K1317">
        <v>1</v>
      </c>
    </row>
    <row r="1318" spans="1:11" hidden="1" x14ac:dyDescent="0.25">
      <c r="A1318" t="s">
        <v>621</v>
      </c>
      <c r="B1318" t="s">
        <v>621</v>
      </c>
      <c r="C1318">
        <v>1990</v>
      </c>
      <c r="D1318" t="s">
        <v>620</v>
      </c>
      <c r="E1318">
        <v>20</v>
      </c>
      <c r="F1318" t="s">
        <v>620</v>
      </c>
      <c r="G1318">
        <v>124</v>
      </c>
      <c r="H1318" t="s">
        <v>397</v>
      </c>
      <c r="I1318">
        <v>1</v>
      </c>
      <c r="J1318" t="s">
        <v>373</v>
      </c>
      <c r="K1318">
        <v>1</v>
      </c>
    </row>
    <row r="1319" spans="1:11" hidden="1" x14ac:dyDescent="0.25">
      <c r="A1319" t="s">
        <v>621</v>
      </c>
      <c r="B1319" t="s">
        <v>621</v>
      </c>
      <c r="C1319">
        <v>1991</v>
      </c>
      <c r="D1319" t="s">
        <v>620</v>
      </c>
      <c r="E1319">
        <v>20</v>
      </c>
      <c r="F1319" t="s">
        <v>620</v>
      </c>
      <c r="G1319">
        <v>124</v>
      </c>
      <c r="H1319" t="s">
        <v>397</v>
      </c>
      <c r="I1319">
        <v>1</v>
      </c>
      <c r="J1319" t="s">
        <v>373</v>
      </c>
      <c r="K1319">
        <v>1</v>
      </c>
    </row>
    <row r="1320" spans="1:11" hidden="1" x14ac:dyDescent="0.25">
      <c r="A1320" t="s">
        <v>621</v>
      </c>
      <c r="B1320" t="s">
        <v>621</v>
      </c>
      <c r="C1320">
        <v>1992</v>
      </c>
      <c r="D1320" t="s">
        <v>620</v>
      </c>
      <c r="E1320">
        <v>20</v>
      </c>
      <c r="F1320" t="s">
        <v>620</v>
      </c>
      <c r="G1320">
        <v>124</v>
      </c>
      <c r="H1320" t="s">
        <v>397</v>
      </c>
      <c r="I1320">
        <v>1</v>
      </c>
      <c r="J1320" t="s">
        <v>373</v>
      </c>
      <c r="K1320">
        <v>1</v>
      </c>
    </row>
    <row r="1321" spans="1:11" hidden="1" x14ac:dyDescent="0.25">
      <c r="A1321" t="s">
        <v>621</v>
      </c>
      <c r="B1321" t="s">
        <v>621</v>
      </c>
      <c r="C1321">
        <v>1993</v>
      </c>
      <c r="D1321" t="s">
        <v>620</v>
      </c>
      <c r="E1321">
        <v>20</v>
      </c>
      <c r="F1321" t="s">
        <v>620</v>
      </c>
      <c r="G1321">
        <v>124</v>
      </c>
      <c r="H1321" t="s">
        <v>397</v>
      </c>
      <c r="I1321">
        <v>1</v>
      </c>
      <c r="J1321" t="s">
        <v>373</v>
      </c>
      <c r="K1321">
        <v>1</v>
      </c>
    </row>
    <row r="1322" spans="1:11" hidden="1" x14ac:dyDescent="0.25">
      <c r="A1322" t="s">
        <v>621</v>
      </c>
      <c r="B1322" t="s">
        <v>621</v>
      </c>
      <c r="C1322">
        <v>1994</v>
      </c>
      <c r="D1322" t="s">
        <v>620</v>
      </c>
      <c r="E1322">
        <v>20</v>
      </c>
      <c r="F1322" t="s">
        <v>620</v>
      </c>
      <c r="G1322">
        <v>124</v>
      </c>
      <c r="H1322" t="s">
        <v>397</v>
      </c>
      <c r="I1322">
        <v>1</v>
      </c>
      <c r="J1322" t="s">
        <v>373</v>
      </c>
      <c r="K1322">
        <v>1</v>
      </c>
    </row>
    <row r="1323" spans="1:11" hidden="1" x14ac:dyDescent="0.25">
      <c r="A1323" t="s">
        <v>621</v>
      </c>
      <c r="B1323" t="s">
        <v>621</v>
      </c>
      <c r="C1323">
        <v>1995</v>
      </c>
      <c r="D1323" t="s">
        <v>620</v>
      </c>
      <c r="E1323">
        <v>20</v>
      </c>
      <c r="F1323" t="s">
        <v>620</v>
      </c>
      <c r="G1323">
        <v>124</v>
      </c>
      <c r="H1323" t="s">
        <v>397</v>
      </c>
      <c r="I1323" t="s">
        <v>373</v>
      </c>
      <c r="J1323" t="s">
        <v>373</v>
      </c>
      <c r="K1323">
        <v>1</v>
      </c>
    </row>
    <row r="1324" spans="1:11" hidden="1" x14ac:dyDescent="0.25">
      <c r="A1324" t="s">
        <v>621</v>
      </c>
      <c r="B1324" t="s">
        <v>621</v>
      </c>
      <c r="C1324">
        <v>1996</v>
      </c>
      <c r="D1324" t="s">
        <v>620</v>
      </c>
      <c r="E1324">
        <v>20</v>
      </c>
      <c r="F1324" t="s">
        <v>620</v>
      </c>
      <c r="G1324">
        <v>124</v>
      </c>
      <c r="H1324" t="s">
        <v>397</v>
      </c>
      <c r="I1324">
        <v>1</v>
      </c>
      <c r="J1324" t="s">
        <v>373</v>
      </c>
      <c r="K1324">
        <v>1</v>
      </c>
    </row>
    <row r="1325" spans="1:11" hidden="1" x14ac:dyDescent="0.25">
      <c r="A1325" t="s">
        <v>621</v>
      </c>
      <c r="B1325" t="s">
        <v>621</v>
      </c>
      <c r="C1325">
        <v>1997</v>
      </c>
      <c r="D1325" t="s">
        <v>620</v>
      </c>
      <c r="E1325">
        <v>20</v>
      </c>
      <c r="F1325" t="s">
        <v>620</v>
      </c>
      <c r="G1325">
        <v>124</v>
      </c>
      <c r="H1325" t="s">
        <v>397</v>
      </c>
      <c r="I1325" t="s">
        <v>373</v>
      </c>
      <c r="J1325" t="s">
        <v>373</v>
      </c>
      <c r="K1325">
        <v>1</v>
      </c>
    </row>
    <row r="1326" spans="1:11" hidden="1" x14ac:dyDescent="0.25">
      <c r="A1326" t="s">
        <v>621</v>
      </c>
      <c r="B1326" t="s">
        <v>621</v>
      </c>
      <c r="C1326">
        <v>1998</v>
      </c>
      <c r="D1326" t="s">
        <v>620</v>
      </c>
      <c r="E1326">
        <v>20</v>
      </c>
      <c r="F1326" t="s">
        <v>620</v>
      </c>
      <c r="G1326">
        <v>124</v>
      </c>
      <c r="H1326" t="s">
        <v>397</v>
      </c>
      <c r="I1326" t="s">
        <v>373</v>
      </c>
      <c r="J1326" t="s">
        <v>373</v>
      </c>
      <c r="K1326">
        <v>1</v>
      </c>
    </row>
    <row r="1327" spans="1:11" hidden="1" x14ac:dyDescent="0.25">
      <c r="A1327" t="s">
        <v>621</v>
      </c>
      <c r="B1327" t="s">
        <v>621</v>
      </c>
      <c r="C1327">
        <v>1999</v>
      </c>
      <c r="D1327" t="s">
        <v>620</v>
      </c>
      <c r="E1327">
        <v>20</v>
      </c>
      <c r="F1327" t="s">
        <v>620</v>
      </c>
      <c r="G1327">
        <v>124</v>
      </c>
      <c r="H1327" t="s">
        <v>397</v>
      </c>
      <c r="I1327" t="s">
        <v>373</v>
      </c>
      <c r="J1327" t="s">
        <v>373</v>
      </c>
      <c r="K1327">
        <v>1</v>
      </c>
    </row>
    <row r="1328" spans="1:11" hidden="1" x14ac:dyDescent="0.25">
      <c r="A1328" t="s">
        <v>621</v>
      </c>
      <c r="B1328" t="s">
        <v>621</v>
      </c>
      <c r="C1328">
        <v>2000</v>
      </c>
      <c r="D1328" t="s">
        <v>620</v>
      </c>
      <c r="E1328">
        <v>20</v>
      </c>
      <c r="F1328" t="s">
        <v>620</v>
      </c>
      <c r="G1328">
        <v>124</v>
      </c>
      <c r="H1328" t="s">
        <v>397</v>
      </c>
      <c r="I1328">
        <v>1</v>
      </c>
      <c r="J1328" t="s">
        <v>373</v>
      </c>
      <c r="K1328">
        <v>1</v>
      </c>
    </row>
    <row r="1329" spans="1:11" hidden="1" x14ac:dyDescent="0.25">
      <c r="A1329" t="s">
        <v>621</v>
      </c>
      <c r="B1329" t="s">
        <v>621</v>
      </c>
      <c r="C1329">
        <v>2001</v>
      </c>
      <c r="D1329" t="s">
        <v>620</v>
      </c>
      <c r="E1329">
        <v>20</v>
      </c>
      <c r="F1329" t="s">
        <v>620</v>
      </c>
      <c r="G1329">
        <v>124</v>
      </c>
      <c r="H1329" t="s">
        <v>397</v>
      </c>
      <c r="I1329">
        <v>1</v>
      </c>
      <c r="J1329" t="s">
        <v>373</v>
      </c>
      <c r="K1329">
        <v>1</v>
      </c>
    </row>
    <row r="1330" spans="1:11" hidden="1" x14ac:dyDescent="0.25">
      <c r="A1330" t="s">
        <v>621</v>
      </c>
      <c r="B1330" t="s">
        <v>621</v>
      </c>
      <c r="C1330">
        <v>2002</v>
      </c>
      <c r="D1330" t="s">
        <v>620</v>
      </c>
      <c r="E1330">
        <v>20</v>
      </c>
      <c r="F1330" t="s">
        <v>620</v>
      </c>
      <c r="G1330">
        <v>124</v>
      </c>
      <c r="H1330" t="s">
        <v>397</v>
      </c>
      <c r="I1330">
        <v>1</v>
      </c>
      <c r="J1330" t="s">
        <v>373</v>
      </c>
      <c r="K1330">
        <v>2</v>
      </c>
    </row>
    <row r="1331" spans="1:11" hidden="1" x14ac:dyDescent="0.25">
      <c r="A1331" t="s">
        <v>621</v>
      </c>
      <c r="B1331" t="s">
        <v>621</v>
      </c>
      <c r="C1331">
        <v>2003</v>
      </c>
      <c r="D1331" t="s">
        <v>620</v>
      </c>
      <c r="E1331">
        <v>20</v>
      </c>
      <c r="F1331" t="s">
        <v>620</v>
      </c>
      <c r="G1331">
        <v>124</v>
      </c>
      <c r="H1331" t="s">
        <v>397</v>
      </c>
      <c r="I1331">
        <v>1</v>
      </c>
      <c r="J1331" t="s">
        <v>373</v>
      </c>
      <c r="K1331">
        <v>1</v>
      </c>
    </row>
    <row r="1332" spans="1:11" hidden="1" x14ac:dyDescent="0.25">
      <c r="A1332" t="s">
        <v>621</v>
      </c>
      <c r="B1332" t="s">
        <v>621</v>
      </c>
      <c r="C1332">
        <v>2004</v>
      </c>
      <c r="D1332" t="s">
        <v>620</v>
      </c>
      <c r="E1332">
        <v>20</v>
      </c>
      <c r="F1332" t="s">
        <v>620</v>
      </c>
      <c r="G1332">
        <v>124</v>
      </c>
      <c r="H1332" t="s">
        <v>397</v>
      </c>
      <c r="I1332">
        <v>1</v>
      </c>
      <c r="J1332" t="s">
        <v>373</v>
      </c>
      <c r="K1332">
        <v>1</v>
      </c>
    </row>
    <row r="1333" spans="1:11" hidden="1" x14ac:dyDescent="0.25">
      <c r="A1333" t="s">
        <v>621</v>
      </c>
      <c r="B1333" t="s">
        <v>621</v>
      </c>
      <c r="C1333">
        <v>2005</v>
      </c>
      <c r="D1333" t="s">
        <v>620</v>
      </c>
      <c r="E1333">
        <v>20</v>
      </c>
      <c r="F1333" t="s">
        <v>620</v>
      </c>
      <c r="G1333">
        <v>124</v>
      </c>
      <c r="H1333" t="s">
        <v>397</v>
      </c>
      <c r="I1333">
        <v>1</v>
      </c>
      <c r="J1333" t="s">
        <v>373</v>
      </c>
      <c r="K1333">
        <v>1</v>
      </c>
    </row>
    <row r="1334" spans="1:11" hidden="1" x14ac:dyDescent="0.25">
      <c r="A1334" t="s">
        <v>621</v>
      </c>
      <c r="B1334" t="s">
        <v>621</v>
      </c>
      <c r="C1334">
        <v>2006</v>
      </c>
      <c r="D1334" t="s">
        <v>620</v>
      </c>
      <c r="E1334">
        <v>20</v>
      </c>
      <c r="F1334" t="s">
        <v>620</v>
      </c>
      <c r="G1334">
        <v>124</v>
      </c>
      <c r="H1334" t="s">
        <v>397</v>
      </c>
      <c r="I1334">
        <v>1</v>
      </c>
      <c r="J1334" t="s">
        <v>373</v>
      </c>
      <c r="K1334">
        <v>1</v>
      </c>
    </row>
    <row r="1335" spans="1:11" hidden="1" x14ac:dyDescent="0.25">
      <c r="A1335" t="s">
        <v>621</v>
      </c>
      <c r="B1335" t="s">
        <v>621</v>
      </c>
      <c r="C1335">
        <v>2007</v>
      </c>
      <c r="D1335" t="s">
        <v>620</v>
      </c>
      <c r="E1335">
        <v>20</v>
      </c>
      <c r="F1335" t="s">
        <v>620</v>
      </c>
      <c r="G1335">
        <v>124</v>
      </c>
      <c r="H1335" t="s">
        <v>397</v>
      </c>
      <c r="I1335">
        <v>2</v>
      </c>
      <c r="J1335" t="s">
        <v>373</v>
      </c>
      <c r="K1335">
        <v>1</v>
      </c>
    </row>
    <row r="1336" spans="1:11" hidden="1" x14ac:dyDescent="0.25">
      <c r="A1336" t="s">
        <v>621</v>
      </c>
      <c r="B1336" t="s">
        <v>621</v>
      </c>
      <c r="C1336">
        <v>2008</v>
      </c>
      <c r="D1336" t="s">
        <v>620</v>
      </c>
      <c r="E1336">
        <v>20</v>
      </c>
      <c r="F1336" t="s">
        <v>620</v>
      </c>
      <c r="G1336">
        <v>124</v>
      </c>
      <c r="H1336" t="s">
        <v>397</v>
      </c>
      <c r="I1336">
        <v>2</v>
      </c>
      <c r="J1336" t="s">
        <v>373</v>
      </c>
      <c r="K1336">
        <v>1</v>
      </c>
    </row>
    <row r="1337" spans="1:11" hidden="1" x14ac:dyDescent="0.25">
      <c r="A1337" t="s">
        <v>621</v>
      </c>
      <c r="B1337" t="s">
        <v>621</v>
      </c>
      <c r="C1337">
        <v>2009</v>
      </c>
      <c r="D1337" t="s">
        <v>620</v>
      </c>
      <c r="E1337">
        <v>20</v>
      </c>
      <c r="F1337" t="s">
        <v>620</v>
      </c>
      <c r="G1337">
        <v>124</v>
      </c>
      <c r="H1337" t="s">
        <v>397</v>
      </c>
      <c r="I1337">
        <v>1</v>
      </c>
      <c r="J1337" t="s">
        <v>373</v>
      </c>
      <c r="K1337">
        <v>1</v>
      </c>
    </row>
    <row r="1338" spans="1:11" hidden="1" x14ac:dyDescent="0.25">
      <c r="A1338" t="s">
        <v>621</v>
      </c>
      <c r="B1338" t="s">
        <v>621</v>
      </c>
      <c r="C1338">
        <v>2010</v>
      </c>
      <c r="D1338" t="s">
        <v>620</v>
      </c>
      <c r="E1338">
        <v>20</v>
      </c>
      <c r="F1338" t="s">
        <v>620</v>
      </c>
      <c r="G1338">
        <v>124</v>
      </c>
      <c r="H1338" t="s">
        <v>397</v>
      </c>
      <c r="I1338">
        <v>1</v>
      </c>
      <c r="J1338" t="s">
        <v>373</v>
      </c>
      <c r="K1338">
        <v>1</v>
      </c>
    </row>
    <row r="1339" spans="1:11" hidden="1" x14ac:dyDescent="0.25">
      <c r="A1339" t="s">
        <v>621</v>
      </c>
      <c r="B1339" t="s">
        <v>621</v>
      </c>
      <c r="C1339">
        <v>2011</v>
      </c>
      <c r="D1339" t="s">
        <v>620</v>
      </c>
      <c r="E1339">
        <v>20</v>
      </c>
      <c r="F1339" t="s">
        <v>620</v>
      </c>
      <c r="G1339">
        <v>124</v>
      </c>
      <c r="H1339" t="s">
        <v>397</v>
      </c>
      <c r="I1339">
        <v>1</v>
      </c>
      <c r="J1339" t="s">
        <v>373</v>
      </c>
      <c r="K1339">
        <v>1</v>
      </c>
    </row>
    <row r="1340" spans="1:11" hidden="1" x14ac:dyDescent="0.25">
      <c r="A1340" t="s">
        <v>621</v>
      </c>
      <c r="B1340" t="s">
        <v>621</v>
      </c>
      <c r="C1340">
        <v>2012</v>
      </c>
      <c r="D1340" t="s">
        <v>620</v>
      </c>
      <c r="E1340">
        <v>20</v>
      </c>
      <c r="F1340" t="s">
        <v>620</v>
      </c>
      <c r="G1340">
        <v>124</v>
      </c>
      <c r="H1340" t="s">
        <v>397</v>
      </c>
      <c r="I1340">
        <v>1</v>
      </c>
      <c r="J1340" t="s">
        <v>373</v>
      </c>
      <c r="K1340">
        <v>1</v>
      </c>
    </row>
    <row r="1341" spans="1:11" hidden="1" x14ac:dyDescent="0.25">
      <c r="A1341" t="s">
        <v>621</v>
      </c>
      <c r="B1341" t="s">
        <v>621</v>
      </c>
      <c r="C1341">
        <v>2013</v>
      </c>
      <c r="D1341" t="s">
        <v>620</v>
      </c>
      <c r="E1341">
        <v>20</v>
      </c>
      <c r="F1341" t="s">
        <v>620</v>
      </c>
      <c r="G1341">
        <v>124</v>
      </c>
      <c r="H1341" t="s">
        <v>397</v>
      </c>
      <c r="I1341" t="s">
        <v>373</v>
      </c>
      <c r="J1341">
        <v>1</v>
      </c>
      <c r="K1341">
        <v>1</v>
      </c>
    </row>
    <row r="1342" spans="1:11" hidden="1" x14ac:dyDescent="0.25">
      <c r="A1342" t="s">
        <v>621</v>
      </c>
      <c r="B1342" t="s">
        <v>621</v>
      </c>
      <c r="C1342">
        <v>2014</v>
      </c>
      <c r="D1342" t="s">
        <v>620</v>
      </c>
      <c r="E1342">
        <v>20</v>
      </c>
      <c r="F1342" t="s">
        <v>620</v>
      </c>
      <c r="G1342">
        <v>124</v>
      </c>
      <c r="H1342" t="s">
        <v>397</v>
      </c>
      <c r="I1342">
        <v>1</v>
      </c>
      <c r="J1342">
        <v>1</v>
      </c>
      <c r="K1342">
        <v>1</v>
      </c>
    </row>
    <row r="1343" spans="1:11" hidden="1" x14ac:dyDescent="0.25">
      <c r="A1343" t="s">
        <v>621</v>
      </c>
      <c r="B1343" t="s">
        <v>621</v>
      </c>
      <c r="C1343">
        <v>2015</v>
      </c>
      <c r="D1343" t="s">
        <v>620</v>
      </c>
      <c r="E1343">
        <v>20</v>
      </c>
      <c r="F1343" t="s">
        <v>620</v>
      </c>
      <c r="G1343">
        <v>124</v>
      </c>
      <c r="H1343" t="s">
        <v>397</v>
      </c>
      <c r="I1343">
        <v>1</v>
      </c>
      <c r="J1343">
        <v>1</v>
      </c>
      <c r="K1343">
        <v>1</v>
      </c>
    </row>
    <row r="1344" spans="1:11" hidden="1" x14ac:dyDescent="0.25">
      <c r="A1344" t="s">
        <v>621</v>
      </c>
      <c r="B1344" t="s">
        <v>621</v>
      </c>
      <c r="C1344">
        <v>2016</v>
      </c>
      <c r="D1344" t="s">
        <v>620</v>
      </c>
      <c r="E1344">
        <v>20</v>
      </c>
      <c r="F1344" t="s">
        <v>620</v>
      </c>
      <c r="G1344">
        <v>124</v>
      </c>
      <c r="H1344" t="s">
        <v>397</v>
      </c>
      <c r="I1344">
        <v>1</v>
      </c>
      <c r="J1344">
        <v>1</v>
      </c>
      <c r="K1344">
        <v>1</v>
      </c>
    </row>
    <row r="1345" spans="1:12" x14ac:dyDescent="0.25">
      <c r="A1345" t="s">
        <v>621</v>
      </c>
      <c r="B1345" t="s">
        <v>621</v>
      </c>
      <c r="C1345">
        <v>2017</v>
      </c>
      <c r="D1345" t="s">
        <v>620</v>
      </c>
      <c r="E1345">
        <v>20</v>
      </c>
      <c r="F1345" t="s">
        <v>620</v>
      </c>
      <c r="G1345">
        <v>124</v>
      </c>
      <c r="H1345" t="s">
        <v>397</v>
      </c>
      <c r="I1345" s="109">
        <v>1</v>
      </c>
      <c r="J1345" s="109">
        <v>1</v>
      </c>
      <c r="K1345" s="109">
        <v>1</v>
      </c>
      <c r="L1345" s="108">
        <f>AVERAGE(I1345:K1345)</f>
        <v>1</v>
      </c>
    </row>
    <row r="1346" spans="1:12" hidden="1" x14ac:dyDescent="0.25">
      <c r="A1346" t="s">
        <v>619</v>
      </c>
      <c r="B1346" t="s">
        <v>619</v>
      </c>
      <c r="C1346">
        <v>1976</v>
      </c>
      <c r="D1346" t="s">
        <v>618</v>
      </c>
      <c r="E1346">
        <v>482</v>
      </c>
      <c r="F1346" t="s">
        <v>8</v>
      </c>
      <c r="G1346">
        <v>140</v>
      </c>
      <c r="H1346" t="s">
        <v>371</v>
      </c>
      <c r="I1346">
        <v>2</v>
      </c>
      <c r="J1346" t="s">
        <v>373</v>
      </c>
      <c r="K1346" t="s">
        <v>373</v>
      </c>
    </row>
    <row r="1347" spans="1:12" hidden="1" x14ac:dyDescent="0.25">
      <c r="A1347" t="s">
        <v>619</v>
      </c>
      <c r="B1347" t="s">
        <v>619</v>
      </c>
      <c r="C1347">
        <v>1977</v>
      </c>
      <c r="D1347" t="s">
        <v>618</v>
      </c>
      <c r="E1347">
        <v>482</v>
      </c>
      <c r="F1347" t="s">
        <v>8</v>
      </c>
      <c r="G1347">
        <v>140</v>
      </c>
      <c r="H1347" t="s">
        <v>371</v>
      </c>
      <c r="I1347">
        <v>2</v>
      </c>
      <c r="J1347" t="s">
        <v>373</v>
      </c>
      <c r="K1347">
        <v>2</v>
      </c>
    </row>
    <row r="1348" spans="1:12" hidden="1" x14ac:dyDescent="0.25">
      <c r="A1348" t="s">
        <v>619</v>
      </c>
      <c r="B1348" t="s">
        <v>619</v>
      </c>
      <c r="C1348">
        <v>1978</v>
      </c>
      <c r="D1348" t="s">
        <v>618</v>
      </c>
      <c r="E1348">
        <v>482</v>
      </c>
      <c r="F1348" t="s">
        <v>8</v>
      </c>
      <c r="G1348">
        <v>140</v>
      </c>
      <c r="H1348" t="s">
        <v>371</v>
      </c>
      <c r="I1348">
        <v>4</v>
      </c>
      <c r="J1348" t="s">
        <v>373</v>
      </c>
      <c r="K1348">
        <v>2</v>
      </c>
    </row>
    <row r="1349" spans="1:12" hidden="1" x14ac:dyDescent="0.25">
      <c r="A1349" t="s">
        <v>619</v>
      </c>
      <c r="B1349" t="s">
        <v>619</v>
      </c>
      <c r="C1349">
        <v>1979</v>
      </c>
      <c r="D1349" t="s">
        <v>618</v>
      </c>
      <c r="E1349">
        <v>482</v>
      </c>
      <c r="F1349" t="s">
        <v>8</v>
      </c>
      <c r="G1349">
        <v>140</v>
      </c>
      <c r="H1349" t="s">
        <v>371</v>
      </c>
      <c r="I1349">
        <v>4</v>
      </c>
      <c r="J1349" t="s">
        <v>373</v>
      </c>
      <c r="K1349">
        <v>4</v>
      </c>
    </row>
    <row r="1350" spans="1:12" hidden="1" x14ac:dyDescent="0.25">
      <c r="A1350" t="s">
        <v>619</v>
      </c>
      <c r="B1350" t="s">
        <v>619</v>
      </c>
      <c r="C1350">
        <v>1980</v>
      </c>
      <c r="D1350" t="s">
        <v>618</v>
      </c>
      <c r="E1350">
        <v>482</v>
      </c>
      <c r="F1350" t="s">
        <v>8</v>
      </c>
      <c r="G1350">
        <v>140</v>
      </c>
      <c r="H1350" t="s">
        <v>371</v>
      </c>
      <c r="I1350" t="s">
        <v>373</v>
      </c>
      <c r="J1350" t="s">
        <v>373</v>
      </c>
      <c r="K1350" t="s">
        <v>373</v>
      </c>
    </row>
    <row r="1351" spans="1:12" hidden="1" x14ac:dyDescent="0.25">
      <c r="A1351" t="s">
        <v>619</v>
      </c>
      <c r="B1351" t="s">
        <v>619</v>
      </c>
      <c r="C1351">
        <v>1981</v>
      </c>
      <c r="D1351" t="s">
        <v>618</v>
      </c>
      <c r="E1351">
        <v>482</v>
      </c>
      <c r="F1351" t="s">
        <v>8</v>
      </c>
      <c r="G1351">
        <v>140</v>
      </c>
      <c r="H1351" t="s">
        <v>371</v>
      </c>
      <c r="I1351" t="s">
        <v>373</v>
      </c>
      <c r="J1351" t="s">
        <v>373</v>
      </c>
      <c r="K1351" t="s">
        <v>373</v>
      </c>
    </row>
    <row r="1352" spans="1:12" hidden="1" x14ac:dyDescent="0.25">
      <c r="A1352" t="s">
        <v>619</v>
      </c>
      <c r="B1352" t="s">
        <v>619</v>
      </c>
      <c r="C1352">
        <v>1982</v>
      </c>
      <c r="D1352" t="s">
        <v>618</v>
      </c>
      <c r="E1352">
        <v>482</v>
      </c>
      <c r="F1352" t="s">
        <v>8</v>
      </c>
      <c r="G1352">
        <v>140</v>
      </c>
      <c r="H1352" t="s">
        <v>371</v>
      </c>
      <c r="I1352" t="s">
        <v>373</v>
      </c>
      <c r="J1352" t="s">
        <v>373</v>
      </c>
      <c r="K1352" t="s">
        <v>373</v>
      </c>
    </row>
    <row r="1353" spans="1:12" hidden="1" x14ac:dyDescent="0.25">
      <c r="A1353" t="s">
        <v>619</v>
      </c>
      <c r="B1353" t="s">
        <v>619</v>
      </c>
      <c r="C1353">
        <v>1983</v>
      </c>
      <c r="D1353" t="s">
        <v>618</v>
      </c>
      <c r="E1353">
        <v>482</v>
      </c>
      <c r="F1353" t="s">
        <v>8</v>
      </c>
      <c r="G1353">
        <v>140</v>
      </c>
      <c r="H1353" t="s">
        <v>371</v>
      </c>
      <c r="I1353" t="s">
        <v>373</v>
      </c>
      <c r="J1353" t="s">
        <v>373</v>
      </c>
      <c r="K1353" t="s">
        <v>373</v>
      </c>
    </row>
    <row r="1354" spans="1:12" hidden="1" x14ac:dyDescent="0.25">
      <c r="A1354" t="s">
        <v>619</v>
      </c>
      <c r="B1354" t="s">
        <v>619</v>
      </c>
      <c r="C1354">
        <v>1984</v>
      </c>
      <c r="D1354" t="s">
        <v>618</v>
      </c>
      <c r="E1354">
        <v>482</v>
      </c>
      <c r="F1354" t="s">
        <v>8</v>
      </c>
      <c r="G1354">
        <v>140</v>
      </c>
      <c r="H1354" t="s">
        <v>371</v>
      </c>
      <c r="I1354" t="s">
        <v>373</v>
      </c>
      <c r="J1354" t="s">
        <v>373</v>
      </c>
      <c r="K1354" t="s">
        <v>373</v>
      </c>
    </row>
    <row r="1355" spans="1:12" hidden="1" x14ac:dyDescent="0.25">
      <c r="A1355" t="s">
        <v>619</v>
      </c>
      <c r="B1355" t="s">
        <v>619</v>
      </c>
      <c r="C1355">
        <v>1985</v>
      </c>
      <c r="D1355" t="s">
        <v>618</v>
      </c>
      <c r="E1355">
        <v>482</v>
      </c>
      <c r="F1355" t="s">
        <v>8</v>
      </c>
      <c r="G1355">
        <v>140</v>
      </c>
      <c r="H1355" t="s">
        <v>371</v>
      </c>
      <c r="I1355" t="s">
        <v>373</v>
      </c>
      <c r="J1355" t="s">
        <v>373</v>
      </c>
      <c r="K1355" t="s">
        <v>373</v>
      </c>
    </row>
    <row r="1356" spans="1:12" hidden="1" x14ac:dyDescent="0.25">
      <c r="A1356" t="s">
        <v>619</v>
      </c>
      <c r="B1356" t="s">
        <v>619</v>
      </c>
      <c r="C1356">
        <v>1986</v>
      </c>
      <c r="D1356" t="s">
        <v>618</v>
      </c>
      <c r="E1356">
        <v>482</v>
      </c>
      <c r="F1356" t="s">
        <v>8</v>
      </c>
      <c r="G1356">
        <v>140</v>
      </c>
      <c r="H1356" t="s">
        <v>371</v>
      </c>
      <c r="I1356" t="s">
        <v>373</v>
      </c>
      <c r="J1356" t="s">
        <v>373</v>
      </c>
      <c r="K1356" t="s">
        <v>373</v>
      </c>
    </row>
    <row r="1357" spans="1:12" hidden="1" x14ac:dyDescent="0.25">
      <c r="A1357" t="s">
        <v>619</v>
      </c>
      <c r="B1357" t="s">
        <v>619</v>
      </c>
      <c r="C1357">
        <v>1987</v>
      </c>
      <c r="D1357" t="s">
        <v>618</v>
      </c>
      <c r="E1357">
        <v>482</v>
      </c>
      <c r="F1357" t="s">
        <v>8</v>
      </c>
      <c r="G1357">
        <v>140</v>
      </c>
      <c r="H1357" t="s">
        <v>371</v>
      </c>
      <c r="I1357">
        <v>2</v>
      </c>
      <c r="J1357" t="s">
        <v>373</v>
      </c>
      <c r="K1357">
        <v>2</v>
      </c>
    </row>
    <row r="1358" spans="1:12" hidden="1" x14ac:dyDescent="0.25">
      <c r="A1358" t="s">
        <v>619</v>
      </c>
      <c r="B1358" t="s">
        <v>619</v>
      </c>
      <c r="C1358">
        <v>1988</v>
      </c>
      <c r="D1358" t="s">
        <v>618</v>
      </c>
      <c r="E1358">
        <v>482</v>
      </c>
      <c r="F1358" t="s">
        <v>8</v>
      </c>
      <c r="G1358">
        <v>140</v>
      </c>
      <c r="H1358" t="s">
        <v>371</v>
      </c>
      <c r="I1358">
        <v>2</v>
      </c>
      <c r="J1358" t="s">
        <v>373</v>
      </c>
      <c r="K1358">
        <v>2</v>
      </c>
    </row>
    <row r="1359" spans="1:12" hidden="1" x14ac:dyDescent="0.25">
      <c r="A1359" t="s">
        <v>619</v>
      </c>
      <c r="B1359" t="s">
        <v>619</v>
      </c>
      <c r="C1359">
        <v>1989</v>
      </c>
      <c r="D1359" t="s">
        <v>618</v>
      </c>
      <c r="E1359">
        <v>482</v>
      </c>
      <c r="F1359" t="s">
        <v>8</v>
      </c>
      <c r="G1359">
        <v>140</v>
      </c>
      <c r="H1359" t="s">
        <v>371</v>
      </c>
      <c r="I1359">
        <v>2</v>
      </c>
      <c r="J1359" t="s">
        <v>373</v>
      </c>
      <c r="K1359">
        <v>2</v>
      </c>
    </row>
    <row r="1360" spans="1:12" hidden="1" x14ac:dyDescent="0.25">
      <c r="A1360" t="s">
        <v>619</v>
      </c>
      <c r="B1360" t="s">
        <v>619</v>
      </c>
      <c r="C1360">
        <v>1990</v>
      </c>
      <c r="D1360" t="s">
        <v>618</v>
      </c>
      <c r="E1360">
        <v>482</v>
      </c>
      <c r="F1360" t="s">
        <v>8</v>
      </c>
      <c r="G1360">
        <v>140</v>
      </c>
      <c r="H1360" t="s">
        <v>371</v>
      </c>
      <c r="I1360">
        <v>2</v>
      </c>
      <c r="J1360" t="s">
        <v>373</v>
      </c>
      <c r="K1360">
        <v>2</v>
      </c>
    </row>
    <row r="1361" spans="1:11" hidden="1" x14ac:dyDescent="0.25">
      <c r="A1361" t="s">
        <v>619</v>
      </c>
      <c r="B1361" t="s">
        <v>619</v>
      </c>
      <c r="C1361">
        <v>1991</v>
      </c>
      <c r="D1361" t="s">
        <v>618</v>
      </c>
      <c r="E1361">
        <v>482</v>
      </c>
      <c r="F1361" t="s">
        <v>8</v>
      </c>
      <c r="G1361">
        <v>140</v>
      </c>
      <c r="H1361" t="s">
        <v>371</v>
      </c>
      <c r="I1361">
        <v>2</v>
      </c>
      <c r="J1361" t="s">
        <v>373</v>
      </c>
      <c r="K1361">
        <v>2</v>
      </c>
    </row>
    <row r="1362" spans="1:11" hidden="1" x14ac:dyDescent="0.25">
      <c r="A1362" t="s">
        <v>619</v>
      </c>
      <c r="B1362" t="s">
        <v>619</v>
      </c>
      <c r="C1362">
        <v>1992</v>
      </c>
      <c r="D1362" t="s">
        <v>618</v>
      </c>
      <c r="E1362">
        <v>482</v>
      </c>
      <c r="F1362" t="s">
        <v>8</v>
      </c>
      <c r="G1362">
        <v>140</v>
      </c>
      <c r="H1362" t="s">
        <v>371</v>
      </c>
      <c r="I1362">
        <v>2</v>
      </c>
      <c r="J1362" t="s">
        <v>373</v>
      </c>
      <c r="K1362">
        <v>3</v>
      </c>
    </row>
    <row r="1363" spans="1:11" hidden="1" x14ac:dyDescent="0.25">
      <c r="A1363" t="s">
        <v>619</v>
      </c>
      <c r="B1363" t="s">
        <v>619</v>
      </c>
      <c r="C1363">
        <v>1993</v>
      </c>
      <c r="D1363" t="s">
        <v>618</v>
      </c>
      <c r="E1363">
        <v>482</v>
      </c>
      <c r="F1363" t="s">
        <v>8</v>
      </c>
      <c r="G1363">
        <v>140</v>
      </c>
      <c r="H1363" t="s">
        <v>371</v>
      </c>
      <c r="I1363">
        <v>2</v>
      </c>
      <c r="J1363" t="s">
        <v>373</v>
      </c>
      <c r="K1363">
        <v>2</v>
      </c>
    </row>
    <row r="1364" spans="1:11" hidden="1" x14ac:dyDescent="0.25">
      <c r="A1364" t="s">
        <v>619</v>
      </c>
      <c r="B1364" t="s">
        <v>619</v>
      </c>
      <c r="C1364">
        <v>1994</v>
      </c>
      <c r="D1364" t="s">
        <v>618</v>
      </c>
      <c r="E1364">
        <v>482</v>
      </c>
      <c r="F1364" t="s">
        <v>8</v>
      </c>
      <c r="G1364">
        <v>140</v>
      </c>
      <c r="H1364" t="s">
        <v>371</v>
      </c>
      <c r="I1364" t="s">
        <v>373</v>
      </c>
      <c r="J1364" t="s">
        <v>373</v>
      </c>
      <c r="K1364">
        <v>2</v>
      </c>
    </row>
    <row r="1365" spans="1:11" hidden="1" x14ac:dyDescent="0.25">
      <c r="A1365" t="s">
        <v>619</v>
      </c>
      <c r="B1365" t="s">
        <v>619</v>
      </c>
      <c r="C1365">
        <v>1995</v>
      </c>
      <c r="D1365" t="s">
        <v>618</v>
      </c>
      <c r="E1365">
        <v>482</v>
      </c>
      <c r="F1365" t="s">
        <v>8</v>
      </c>
      <c r="G1365">
        <v>140</v>
      </c>
      <c r="H1365" t="s">
        <v>371</v>
      </c>
      <c r="I1365" t="s">
        <v>373</v>
      </c>
      <c r="J1365" t="s">
        <v>373</v>
      </c>
      <c r="K1365">
        <v>2</v>
      </c>
    </row>
    <row r="1366" spans="1:11" hidden="1" x14ac:dyDescent="0.25">
      <c r="A1366" t="s">
        <v>619</v>
      </c>
      <c r="B1366" t="s">
        <v>619</v>
      </c>
      <c r="C1366">
        <v>1996</v>
      </c>
      <c r="D1366" t="s">
        <v>618</v>
      </c>
      <c r="E1366">
        <v>482</v>
      </c>
      <c r="F1366" t="s">
        <v>8</v>
      </c>
      <c r="G1366">
        <v>140</v>
      </c>
      <c r="H1366" t="s">
        <v>371</v>
      </c>
      <c r="I1366" t="s">
        <v>373</v>
      </c>
      <c r="J1366" t="s">
        <v>373</v>
      </c>
      <c r="K1366">
        <v>2</v>
      </c>
    </row>
    <row r="1367" spans="1:11" hidden="1" x14ac:dyDescent="0.25">
      <c r="A1367" t="s">
        <v>619</v>
      </c>
      <c r="B1367" t="s">
        <v>619</v>
      </c>
      <c r="C1367">
        <v>1997</v>
      </c>
      <c r="D1367" t="s">
        <v>618</v>
      </c>
      <c r="E1367">
        <v>482</v>
      </c>
      <c r="F1367" t="s">
        <v>8</v>
      </c>
      <c r="G1367">
        <v>140</v>
      </c>
      <c r="H1367" t="s">
        <v>371</v>
      </c>
      <c r="I1367" t="s">
        <v>373</v>
      </c>
      <c r="J1367" t="s">
        <v>373</v>
      </c>
      <c r="K1367">
        <v>3</v>
      </c>
    </row>
    <row r="1368" spans="1:11" hidden="1" x14ac:dyDescent="0.25">
      <c r="A1368" t="s">
        <v>619</v>
      </c>
      <c r="B1368" t="s">
        <v>619</v>
      </c>
      <c r="C1368">
        <v>1998</v>
      </c>
      <c r="D1368" t="s">
        <v>618</v>
      </c>
      <c r="E1368">
        <v>482</v>
      </c>
      <c r="F1368" t="s">
        <v>8</v>
      </c>
      <c r="G1368">
        <v>140</v>
      </c>
      <c r="H1368" t="s">
        <v>371</v>
      </c>
      <c r="I1368" t="s">
        <v>373</v>
      </c>
      <c r="J1368" t="s">
        <v>373</v>
      </c>
      <c r="K1368">
        <v>2</v>
      </c>
    </row>
    <row r="1369" spans="1:11" hidden="1" x14ac:dyDescent="0.25">
      <c r="A1369" t="s">
        <v>619</v>
      </c>
      <c r="B1369" t="s">
        <v>619</v>
      </c>
      <c r="C1369">
        <v>1999</v>
      </c>
      <c r="D1369" t="s">
        <v>618</v>
      </c>
      <c r="E1369">
        <v>482</v>
      </c>
      <c r="F1369" t="s">
        <v>8</v>
      </c>
      <c r="G1369">
        <v>140</v>
      </c>
      <c r="H1369" t="s">
        <v>371</v>
      </c>
      <c r="I1369" t="s">
        <v>373</v>
      </c>
      <c r="J1369" t="s">
        <v>373</v>
      </c>
      <c r="K1369">
        <v>3</v>
      </c>
    </row>
    <row r="1370" spans="1:11" hidden="1" x14ac:dyDescent="0.25">
      <c r="A1370" t="s">
        <v>619</v>
      </c>
      <c r="B1370" t="s">
        <v>619</v>
      </c>
      <c r="C1370">
        <v>2000</v>
      </c>
      <c r="D1370" t="s">
        <v>618</v>
      </c>
      <c r="E1370">
        <v>482</v>
      </c>
      <c r="F1370" t="s">
        <v>8</v>
      </c>
      <c r="G1370">
        <v>140</v>
      </c>
      <c r="H1370" t="s">
        <v>371</v>
      </c>
      <c r="I1370" t="s">
        <v>373</v>
      </c>
      <c r="J1370" t="s">
        <v>373</v>
      </c>
      <c r="K1370">
        <v>2</v>
      </c>
    </row>
    <row r="1371" spans="1:11" hidden="1" x14ac:dyDescent="0.25">
      <c r="A1371" t="s">
        <v>619</v>
      </c>
      <c r="B1371" t="s">
        <v>619</v>
      </c>
      <c r="C1371">
        <v>2001</v>
      </c>
      <c r="D1371" t="s">
        <v>618</v>
      </c>
      <c r="E1371">
        <v>482</v>
      </c>
      <c r="F1371" t="s">
        <v>8</v>
      </c>
      <c r="G1371">
        <v>140</v>
      </c>
      <c r="H1371" t="s">
        <v>371</v>
      </c>
      <c r="I1371">
        <v>4</v>
      </c>
      <c r="J1371" t="s">
        <v>373</v>
      </c>
      <c r="K1371">
        <v>4</v>
      </c>
    </row>
    <row r="1372" spans="1:11" hidden="1" x14ac:dyDescent="0.25">
      <c r="A1372" t="s">
        <v>619</v>
      </c>
      <c r="B1372" t="s">
        <v>619</v>
      </c>
      <c r="C1372">
        <v>2002</v>
      </c>
      <c r="D1372" t="s">
        <v>618</v>
      </c>
      <c r="E1372">
        <v>482</v>
      </c>
      <c r="F1372" t="s">
        <v>8</v>
      </c>
      <c r="G1372">
        <v>140</v>
      </c>
      <c r="H1372" t="s">
        <v>371</v>
      </c>
      <c r="I1372">
        <v>3</v>
      </c>
      <c r="J1372" t="s">
        <v>373</v>
      </c>
      <c r="K1372">
        <v>3</v>
      </c>
    </row>
    <row r="1373" spans="1:11" hidden="1" x14ac:dyDescent="0.25">
      <c r="A1373" t="s">
        <v>619</v>
      </c>
      <c r="B1373" t="s">
        <v>619</v>
      </c>
      <c r="C1373">
        <v>2003</v>
      </c>
      <c r="D1373" t="s">
        <v>618</v>
      </c>
      <c r="E1373">
        <v>482</v>
      </c>
      <c r="F1373" t="s">
        <v>8</v>
      </c>
      <c r="G1373">
        <v>140</v>
      </c>
      <c r="H1373" t="s">
        <v>371</v>
      </c>
      <c r="I1373">
        <v>4</v>
      </c>
      <c r="J1373" t="s">
        <v>373</v>
      </c>
      <c r="K1373">
        <v>4</v>
      </c>
    </row>
    <row r="1374" spans="1:11" hidden="1" x14ac:dyDescent="0.25">
      <c r="A1374" t="s">
        <v>619</v>
      </c>
      <c r="B1374" t="s">
        <v>619</v>
      </c>
      <c r="C1374">
        <v>2004</v>
      </c>
      <c r="D1374" t="s">
        <v>618</v>
      </c>
      <c r="E1374">
        <v>482</v>
      </c>
      <c r="F1374" t="s">
        <v>8</v>
      </c>
      <c r="G1374">
        <v>140</v>
      </c>
      <c r="H1374" t="s">
        <v>371</v>
      </c>
      <c r="I1374">
        <v>2</v>
      </c>
      <c r="J1374" t="s">
        <v>373</v>
      </c>
      <c r="K1374">
        <v>4</v>
      </c>
    </row>
    <row r="1375" spans="1:11" hidden="1" x14ac:dyDescent="0.25">
      <c r="A1375" t="s">
        <v>619</v>
      </c>
      <c r="B1375" t="s">
        <v>619</v>
      </c>
      <c r="C1375">
        <v>2005</v>
      </c>
      <c r="D1375" t="s">
        <v>618</v>
      </c>
      <c r="E1375">
        <v>482</v>
      </c>
      <c r="F1375" t="s">
        <v>8</v>
      </c>
      <c r="G1375">
        <v>140</v>
      </c>
      <c r="H1375" t="s">
        <v>371</v>
      </c>
      <c r="I1375">
        <v>3</v>
      </c>
      <c r="J1375" t="s">
        <v>373</v>
      </c>
      <c r="K1375">
        <v>4</v>
      </c>
    </row>
    <row r="1376" spans="1:11" hidden="1" x14ac:dyDescent="0.25">
      <c r="A1376" t="s">
        <v>619</v>
      </c>
      <c r="B1376" t="s">
        <v>619</v>
      </c>
      <c r="C1376">
        <v>2006</v>
      </c>
      <c r="D1376" t="s">
        <v>618</v>
      </c>
      <c r="E1376">
        <v>482</v>
      </c>
      <c r="F1376" t="s">
        <v>8</v>
      </c>
      <c r="G1376">
        <v>140</v>
      </c>
      <c r="H1376" t="s">
        <v>371</v>
      </c>
      <c r="I1376">
        <v>4</v>
      </c>
      <c r="J1376" t="s">
        <v>373</v>
      </c>
      <c r="K1376">
        <v>5</v>
      </c>
    </row>
    <row r="1377" spans="1:12" hidden="1" x14ac:dyDescent="0.25">
      <c r="A1377" t="s">
        <v>619</v>
      </c>
      <c r="B1377" t="s">
        <v>619</v>
      </c>
      <c r="C1377">
        <v>2007</v>
      </c>
      <c r="D1377" t="s">
        <v>618</v>
      </c>
      <c r="E1377">
        <v>482</v>
      </c>
      <c r="F1377" t="s">
        <v>8</v>
      </c>
      <c r="G1377">
        <v>140</v>
      </c>
      <c r="H1377" t="s">
        <v>371</v>
      </c>
      <c r="I1377">
        <v>4</v>
      </c>
      <c r="J1377" t="s">
        <v>373</v>
      </c>
      <c r="K1377">
        <v>5</v>
      </c>
    </row>
    <row r="1378" spans="1:12" hidden="1" x14ac:dyDescent="0.25">
      <c r="A1378" t="s">
        <v>619</v>
      </c>
      <c r="B1378" t="s">
        <v>619</v>
      </c>
      <c r="C1378">
        <v>2008</v>
      </c>
      <c r="D1378" t="s">
        <v>618</v>
      </c>
      <c r="E1378">
        <v>482</v>
      </c>
      <c r="F1378" t="s">
        <v>8</v>
      </c>
      <c r="G1378">
        <v>140</v>
      </c>
      <c r="H1378" t="s">
        <v>371</v>
      </c>
      <c r="I1378">
        <v>4</v>
      </c>
      <c r="J1378" t="s">
        <v>373</v>
      </c>
      <c r="K1378">
        <v>4</v>
      </c>
    </row>
    <row r="1379" spans="1:12" hidden="1" x14ac:dyDescent="0.25">
      <c r="A1379" t="s">
        <v>619</v>
      </c>
      <c r="B1379" t="s">
        <v>619</v>
      </c>
      <c r="C1379">
        <v>2009</v>
      </c>
      <c r="D1379" t="s">
        <v>618</v>
      </c>
      <c r="E1379">
        <v>482</v>
      </c>
      <c r="F1379" t="s">
        <v>8</v>
      </c>
      <c r="G1379">
        <v>140</v>
      </c>
      <c r="H1379" t="s">
        <v>371</v>
      </c>
      <c r="I1379">
        <v>4</v>
      </c>
      <c r="J1379" t="s">
        <v>373</v>
      </c>
      <c r="K1379">
        <v>4</v>
      </c>
    </row>
    <row r="1380" spans="1:12" hidden="1" x14ac:dyDescent="0.25">
      <c r="A1380" t="s">
        <v>619</v>
      </c>
      <c r="B1380" t="s">
        <v>619</v>
      </c>
      <c r="C1380">
        <v>2010</v>
      </c>
      <c r="D1380" t="s">
        <v>618</v>
      </c>
      <c r="E1380">
        <v>482</v>
      </c>
      <c r="F1380" t="s">
        <v>8</v>
      </c>
      <c r="G1380">
        <v>140</v>
      </c>
      <c r="H1380" t="s">
        <v>371</v>
      </c>
      <c r="I1380">
        <v>4</v>
      </c>
      <c r="J1380" t="s">
        <v>373</v>
      </c>
      <c r="K1380">
        <v>5</v>
      </c>
    </row>
    <row r="1381" spans="1:12" hidden="1" x14ac:dyDescent="0.25">
      <c r="A1381" t="s">
        <v>619</v>
      </c>
      <c r="B1381" t="s">
        <v>619</v>
      </c>
      <c r="C1381">
        <v>2011</v>
      </c>
      <c r="D1381" t="s">
        <v>618</v>
      </c>
      <c r="E1381">
        <v>482</v>
      </c>
      <c r="F1381" t="s">
        <v>8</v>
      </c>
      <c r="G1381">
        <v>140</v>
      </c>
      <c r="H1381" t="s">
        <v>371</v>
      </c>
      <c r="I1381">
        <v>4</v>
      </c>
      <c r="J1381" t="s">
        <v>373</v>
      </c>
      <c r="K1381">
        <v>4</v>
      </c>
    </row>
    <row r="1382" spans="1:12" hidden="1" x14ac:dyDescent="0.25">
      <c r="A1382" t="s">
        <v>619</v>
      </c>
      <c r="B1382" t="s">
        <v>619</v>
      </c>
      <c r="C1382">
        <v>2012</v>
      </c>
      <c r="D1382" t="s">
        <v>618</v>
      </c>
      <c r="E1382">
        <v>482</v>
      </c>
      <c r="F1382" t="s">
        <v>8</v>
      </c>
      <c r="G1382">
        <v>140</v>
      </c>
      <c r="H1382" t="s">
        <v>371</v>
      </c>
      <c r="I1382">
        <v>3</v>
      </c>
      <c r="J1382" t="s">
        <v>373</v>
      </c>
      <c r="K1382">
        <v>5</v>
      </c>
    </row>
    <row r="1383" spans="1:12" hidden="1" x14ac:dyDescent="0.25">
      <c r="A1383" t="s">
        <v>619</v>
      </c>
      <c r="B1383" t="s">
        <v>619</v>
      </c>
      <c r="C1383">
        <v>2013</v>
      </c>
      <c r="D1383" t="s">
        <v>618</v>
      </c>
      <c r="E1383">
        <v>482</v>
      </c>
      <c r="F1383" t="s">
        <v>8</v>
      </c>
      <c r="G1383">
        <v>140</v>
      </c>
      <c r="H1383" t="s">
        <v>371</v>
      </c>
      <c r="I1383" t="s">
        <v>373</v>
      </c>
      <c r="J1383">
        <v>5</v>
      </c>
      <c r="K1383">
        <v>5</v>
      </c>
    </row>
    <row r="1384" spans="1:12" hidden="1" x14ac:dyDescent="0.25">
      <c r="A1384" t="s">
        <v>619</v>
      </c>
      <c r="B1384" t="s">
        <v>619</v>
      </c>
      <c r="C1384">
        <v>2014</v>
      </c>
      <c r="D1384" t="s">
        <v>618</v>
      </c>
      <c r="E1384">
        <v>482</v>
      </c>
      <c r="F1384" t="s">
        <v>8</v>
      </c>
      <c r="G1384">
        <v>140</v>
      </c>
      <c r="H1384" t="s">
        <v>371</v>
      </c>
      <c r="I1384">
        <v>5</v>
      </c>
      <c r="J1384">
        <v>5</v>
      </c>
      <c r="K1384">
        <v>5</v>
      </c>
    </row>
    <row r="1385" spans="1:12" hidden="1" x14ac:dyDescent="0.25">
      <c r="A1385" t="s">
        <v>619</v>
      </c>
      <c r="B1385" t="s">
        <v>619</v>
      </c>
      <c r="C1385">
        <v>2015</v>
      </c>
      <c r="D1385" t="s">
        <v>618</v>
      </c>
      <c r="E1385">
        <v>482</v>
      </c>
      <c r="F1385" t="s">
        <v>8</v>
      </c>
      <c r="G1385">
        <v>140</v>
      </c>
      <c r="H1385" t="s">
        <v>371</v>
      </c>
      <c r="I1385">
        <v>4</v>
      </c>
      <c r="J1385" t="s">
        <v>373</v>
      </c>
      <c r="K1385">
        <v>4</v>
      </c>
    </row>
    <row r="1386" spans="1:12" hidden="1" x14ac:dyDescent="0.25">
      <c r="A1386" t="s">
        <v>619</v>
      </c>
      <c r="B1386" t="s">
        <v>619</v>
      </c>
      <c r="C1386">
        <v>2016</v>
      </c>
      <c r="D1386" t="s">
        <v>618</v>
      </c>
      <c r="E1386">
        <v>482</v>
      </c>
      <c r="F1386" t="s">
        <v>8</v>
      </c>
      <c r="G1386">
        <v>140</v>
      </c>
      <c r="H1386" t="s">
        <v>371</v>
      </c>
      <c r="I1386">
        <v>4</v>
      </c>
      <c r="J1386">
        <v>3</v>
      </c>
      <c r="K1386">
        <v>4</v>
      </c>
    </row>
    <row r="1387" spans="1:12" x14ac:dyDescent="0.25">
      <c r="A1387" t="s">
        <v>619</v>
      </c>
      <c r="B1387" t="s">
        <v>619</v>
      </c>
      <c r="C1387">
        <v>2017</v>
      </c>
      <c r="D1387" t="s">
        <v>618</v>
      </c>
      <c r="E1387">
        <v>482</v>
      </c>
      <c r="F1387" t="s">
        <v>8</v>
      </c>
      <c r="G1387">
        <v>140</v>
      </c>
      <c r="H1387" t="s">
        <v>371</v>
      </c>
      <c r="I1387" s="109">
        <v>4</v>
      </c>
      <c r="J1387" s="109">
        <v>4</v>
      </c>
      <c r="K1387" s="109">
        <v>4</v>
      </c>
      <c r="L1387" s="108">
        <f>AVERAGE(I1387:K1387)</f>
        <v>4</v>
      </c>
    </row>
    <row r="1388" spans="1:12" hidden="1" x14ac:dyDescent="0.25">
      <c r="A1388" t="s">
        <v>174</v>
      </c>
      <c r="B1388" t="s">
        <v>174</v>
      </c>
      <c r="C1388">
        <v>1976</v>
      </c>
      <c r="D1388" t="s">
        <v>617</v>
      </c>
      <c r="E1388">
        <v>483</v>
      </c>
      <c r="F1388" t="s">
        <v>9</v>
      </c>
      <c r="G1388">
        <v>148</v>
      </c>
      <c r="H1388" t="s">
        <v>371</v>
      </c>
      <c r="I1388">
        <v>2</v>
      </c>
      <c r="J1388" t="s">
        <v>373</v>
      </c>
      <c r="K1388" t="s">
        <v>373</v>
      </c>
    </row>
    <row r="1389" spans="1:12" hidden="1" x14ac:dyDescent="0.25">
      <c r="A1389" t="s">
        <v>174</v>
      </c>
      <c r="B1389" t="s">
        <v>174</v>
      </c>
      <c r="C1389">
        <v>1977</v>
      </c>
      <c r="D1389" t="s">
        <v>617</v>
      </c>
      <c r="E1389">
        <v>483</v>
      </c>
      <c r="F1389" t="s">
        <v>9</v>
      </c>
      <c r="G1389">
        <v>148</v>
      </c>
      <c r="H1389" t="s">
        <v>371</v>
      </c>
      <c r="I1389">
        <v>3</v>
      </c>
      <c r="J1389" t="s">
        <v>373</v>
      </c>
      <c r="K1389">
        <v>3</v>
      </c>
    </row>
    <row r="1390" spans="1:12" hidden="1" x14ac:dyDescent="0.25">
      <c r="A1390" t="s">
        <v>174</v>
      </c>
      <c r="B1390" t="s">
        <v>174</v>
      </c>
      <c r="C1390">
        <v>1978</v>
      </c>
      <c r="D1390" t="s">
        <v>617</v>
      </c>
      <c r="E1390">
        <v>483</v>
      </c>
      <c r="F1390" t="s">
        <v>9</v>
      </c>
      <c r="G1390">
        <v>148</v>
      </c>
      <c r="H1390" t="s">
        <v>371</v>
      </c>
      <c r="I1390">
        <v>3</v>
      </c>
      <c r="J1390" t="s">
        <v>373</v>
      </c>
      <c r="K1390">
        <v>3</v>
      </c>
    </row>
    <row r="1391" spans="1:12" hidden="1" x14ac:dyDescent="0.25">
      <c r="A1391" t="s">
        <v>174</v>
      </c>
      <c r="B1391" t="s">
        <v>174</v>
      </c>
      <c r="C1391">
        <v>1979</v>
      </c>
      <c r="D1391" t="s">
        <v>617</v>
      </c>
      <c r="E1391">
        <v>483</v>
      </c>
      <c r="F1391" t="s">
        <v>9</v>
      </c>
      <c r="G1391">
        <v>148</v>
      </c>
      <c r="H1391" t="s">
        <v>371</v>
      </c>
      <c r="I1391">
        <v>3</v>
      </c>
      <c r="J1391" t="s">
        <v>373</v>
      </c>
      <c r="K1391">
        <v>3</v>
      </c>
    </row>
    <row r="1392" spans="1:12" hidden="1" x14ac:dyDescent="0.25">
      <c r="A1392" t="s">
        <v>174</v>
      </c>
      <c r="B1392" t="s">
        <v>174</v>
      </c>
      <c r="C1392">
        <v>1980</v>
      </c>
      <c r="D1392" t="s">
        <v>617</v>
      </c>
      <c r="E1392">
        <v>483</v>
      </c>
      <c r="F1392" t="s">
        <v>9</v>
      </c>
      <c r="G1392">
        <v>148</v>
      </c>
      <c r="H1392" t="s">
        <v>371</v>
      </c>
      <c r="I1392" t="s">
        <v>373</v>
      </c>
      <c r="J1392" t="s">
        <v>373</v>
      </c>
      <c r="K1392" t="s">
        <v>373</v>
      </c>
    </row>
    <row r="1393" spans="1:11" hidden="1" x14ac:dyDescent="0.25">
      <c r="A1393" t="s">
        <v>174</v>
      </c>
      <c r="B1393" t="s">
        <v>174</v>
      </c>
      <c r="C1393">
        <v>1981</v>
      </c>
      <c r="D1393" t="s">
        <v>617</v>
      </c>
      <c r="E1393">
        <v>483</v>
      </c>
      <c r="F1393" t="s">
        <v>9</v>
      </c>
      <c r="G1393">
        <v>148</v>
      </c>
      <c r="H1393" t="s">
        <v>371</v>
      </c>
      <c r="I1393" t="s">
        <v>373</v>
      </c>
      <c r="J1393" t="s">
        <v>373</v>
      </c>
      <c r="K1393" t="s">
        <v>373</v>
      </c>
    </row>
    <row r="1394" spans="1:11" hidden="1" x14ac:dyDescent="0.25">
      <c r="A1394" t="s">
        <v>174</v>
      </c>
      <c r="B1394" t="s">
        <v>174</v>
      </c>
      <c r="C1394">
        <v>1982</v>
      </c>
      <c r="D1394" t="s">
        <v>617</v>
      </c>
      <c r="E1394">
        <v>483</v>
      </c>
      <c r="F1394" t="s">
        <v>9</v>
      </c>
      <c r="G1394">
        <v>148</v>
      </c>
      <c r="H1394" t="s">
        <v>371</v>
      </c>
      <c r="I1394">
        <v>3</v>
      </c>
      <c r="J1394" t="s">
        <v>373</v>
      </c>
      <c r="K1394">
        <v>3</v>
      </c>
    </row>
    <row r="1395" spans="1:11" hidden="1" x14ac:dyDescent="0.25">
      <c r="A1395" t="s">
        <v>174</v>
      </c>
      <c r="B1395" t="s">
        <v>174</v>
      </c>
      <c r="C1395">
        <v>1983</v>
      </c>
      <c r="D1395" t="s">
        <v>617</v>
      </c>
      <c r="E1395">
        <v>483</v>
      </c>
      <c r="F1395" t="s">
        <v>9</v>
      </c>
      <c r="G1395">
        <v>148</v>
      </c>
      <c r="H1395" t="s">
        <v>371</v>
      </c>
      <c r="I1395">
        <v>3</v>
      </c>
      <c r="J1395" t="s">
        <v>373</v>
      </c>
      <c r="K1395" t="s">
        <v>373</v>
      </c>
    </row>
    <row r="1396" spans="1:11" hidden="1" x14ac:dyDescent="0.25">
      <c r="A1396" t="s">
        <v>174</v>
      </c>
      <c r="B1396" t="s">
        <v>174</v>
      </c>
      <c r="C1396">
        <v>1984</v>
      </c>
      <c r="D1396" t="s">
        <v>617</v>
      </c>
      <c r="E1396">
        <v>483</v>
      </c>
      <c r="F1396" t="s">
        <v>9</v>
      </c>
      <c r="G1396">
        <v>148</v>
      </c>
      <c r="H1396" t="s">
        <v>371</v>
      </c>
      <c r="I1396">
        <v>5</v>
      </c>
      <c r="J1396" t="s">
        <v>373</v>
      </c>
      <c r="K1396">
        <v>5</v>
      </c>
    </row>
    <row r="1397" spans="1:11" hidden="1" x14ac:dyDescent="0.25">
      <c r="A1397" t="s">
        <v>174</v>
      </c>
      <c r="B1397" t="s">
        <v>174</v>
      </c>
      <c r="C1397">
        <v>1985</v>
      </c>
      <c r="D1397" t="s">
        <v>617</v>
      </c>
      <c r="E1397">
        <v>483</v>
      </c>
      <c r="F1397" t="s">
        <v>9</v>
      </c>
      <c r="G1397">
        <v>148</v>
      </c>
      <c r="H1397" t="s">
        <v>371</v>
      </c>
      <c r="I1397">
        <v>5</v>
      </c>
      <c r="J1397" t="s">
        <v>373</v>
      </c>
      <c r="K1397">
        <v>5</v>
      </c>
    </row>
    <row r="1398" spans="1:11" hidden="1" x14ac:dyDescent="0.25">
      <c r="A1398" t="s">
        <v>174</v>
      </c>
      <c r="B1398" t="s">
        <v>174</v>
      </c>
      <c r="C1398">
        <v>1986</v>
      </c>
      <c r="D1398" t="s">
        <v>617</v>
      </c>
      <c r="E1398">
        <v>483</v>
      </c>
      <c r="F1398" t="s">
        <v>9</v>
      </c>
      <c r="G1398">
        <v>148</v>
      </c>
      <c r="H1398" t="s">
        <v>371</v>
      </c>
      <c r="I1398">
        <v>2</v>
      </c>
      <c r="J1398" t="s">
        <v>373</v>
      </c>
      <c r="K1398">
        <v>3</v>
      </c>
    </row>
    <row r="1399" spans="1:11" hidden="1" x14ac:dyDescent="0.25">
      <c r="A1399" t="s">
        <v>174</v>
      </c>
      <c r="B1399" t="s">
        <v>174</v>
      </c>
      <c r="C1399">
        <v>1987</v>
      </c>
      <c r="D1399" t="s">
        <v>617</v>
      </c>
      <c r="E1399">
        <v>483</v>
      </c>
      <c r="F1399" t="s">
        <v>9</v>
      </c>
      <c r="G1399">
        <v>148</v>
      </c>
      <c r="H1399" t="s">
        <v>371</v>
      </c>
      <c r="I1399">
        <v>4</v>
      </c>
      <c r="J1399" t="s">
        <v>373</v>
      </c>
      <c r="K1399">
        <v>3</v>
      </c>
    </row>
    <row r="1400" spans="1:11" hidden="1" x14ac:dyDescent="0.25">
      <c r="A1400" t="s">
        <v>174</v>
      </c>
      <c r="B1400" t="s">
        <v>174</v>
      </c>
      <c r="C1400">
        <v>1988</v>
      </c>
      <c r="D1400" t="s">
        <v>617</v>
      </c>
      <c r="E1400">
        <v>483</v>
      </c>
      <c r="F1400" t="s">
        <v>9</v>
      </c>
      <c r="G1400">
        <v>148</v>
      </c>
      <c r="H1400" t="s">
        <v>371</v>
      </c>
      <c r="I1400">
        <v>3</v>
      </c>
      <c r="J1400" t="s">
        <v>373</v>
      </c>
      <c r="K1400">
        <v>3</v>
      </c>
    </row>
    <row r="1401" spans="1:11" hidden="1" x14ac:dyDescent="0.25">
      <c r="A1401" t="s">
        <v>174</v>
      </c>
      <c r="B1401" t="s">
        <v>174</v>
      </c>
      <c r="C1401">
        <v>1989</v>
      </c>
      <c r="D1401" t="s">
        <v>617</v>
      </c>
      <c r="E1401">
        <v>483</v>
      </c>
      <c r="F1401" t="s">
        <v>9</v>
      </c>
      <c r="G1401">
        <v>148</v>
      </c>
      <c r="H1401" t="s">
        <v>371</v>
      </c>
      <c r="I1401">
        <v>3</v>
      </c>
      <c r="J1401" t="s">
        <v>373</v>
      </c>
      <c r="K1401">
        <v>3</v>
      </c>
    </row>
    <row r="1402" spans="1:11" hidden="1" x14ac:dyDescent="0.25">
      <c r="A1402" t="s">
        <v>174</v>
      </c>
      <c r="B1402" t="s">
        <v>174</v>
      </c>
      <c r="C1402">
        <v>1990</v>
      </c>
      <c r="D1402" t="s">
        <v>617</v>
      </c>
      <c r="E1402">
        <v>483</v>
      </c>
      <c r="F1402" t="s">
        <v>9</v>
      </c>
      <c r="G1402">
        <v>148</v>
      </c>
      <c r="H1402" t="s">
        <v>371</v>
      </c>
      <c r="I1402">
        <v>4</v>
      </c>
      <c r="J1402" t="s">
        <v>373</v>
      </c>
      <c r="K1402">
        <v>4</v>
      </c>
    </row>
    <row r="1403" spans="1:11" hidden="1" x14ac:dyDescent="0.25">
      <c r="A1403" t="s">
        <v>174</v>
      </c>
      <c r="B1403" t="s">
        <v>174</v>
      </c>
      <c r="C1403">
        <v>1991</v>
      </c>
      <c r="D1403" t="s">
        <v>617</v>
      </c>
      <c r="E1403">
        <v>483</v>
      </c>
      <c r="F1403" t="s">
        <v>9</v>
      </c>
      <c r="G1403">
        <v>148</v>
      </c>
      <c r="H1403" t="s">
        <v>371</v>
      </c>
      <c r="I1403">
        <v>3</v>
      </c>
      <c r="J1403" t="s">
        <v>373</v>
      </c>
      <c r="K1403">
        <v>4</v>
      </c>
    </row>
    <row r="1404" spans="1:11" hidden="1" x14ac:dyDescent="0.25">
      <c r="A1404" t="s">
        <v>174</v>
      </c>
      <c r="B1404" t="s">
        <v>174</v>
      </c>
      <c r="C1404">
        <v>1992</v>
      </c>
      <c r="D1404" t="s">
        <v>617</v>
      </c>
      <c r="E1404">
        <v>483</v>
      </c>
      <c r="F1404" t="s">
        <v>9</v>
      </c>
      <c r="G1404">
        <v>148</v>
      </c>
      <c r="H1404" t="s">
        <v>371</v>
      </c>
      <c r="I1404">
        <v>5</v>
      </c>
      <c r="J1404" t="s">
        <v>373</v>
      </c>
      <c r="K1404">
        <v>4</v>
      </c>
    </row>
    <row r="1405" spans="1:11" hidden="1" x14ac:dyDescent="0.25">
      <c r="A1405" t="s">
        <v>174</v>
      </c>
      <c r="B1405" t="s">
        <v>174</v>
      </c>
      <c r="C1405">
        <v>1993</v>
      </c>
      <c r="D1405" t="s">
        <v>617</v>
      </c>
      <c r="E1405">
        <v>483</v>
      </c>
      <c r="F1405" t="s">
        <v>9</v>
      </c>
      <c r="G1405">
        <v>148</v>
      </c>
      <c r="H1405" t="s">
        <v>371</v>
      </c>
      <c r="I1405">
        <v>5</v>
      </c>
      <c r="J1405" t="s">
        <v>373</v>
      </c>
      <c r="K1405">
        <v>4</v>
      </c>
    </row>
    <row r="1406" spans="1:11" hidden="1" x14ac:dyDescent="0.25">
      <c r="A1406" t="s">
        <v>174</v>
      </c>
      <c r="B1406" t="s">
        <v>174</v>
      </c>
      <c r="C1406">
        <v>1994</v>
      </c>
      <c r="D1406" t="s">
        <v>617</v>
      </c>
      <c r="E1406">
        <v>483</v>
      </c>
      <c r="F1406" t="s">
        <v>9</v>
      </c>
      <c r="G1406">
        <v>148</v>
      </c>
      <c r="H1406" t="s">
        <v>371</v>
      </c>
      <c r="I1406">
        <v>4</v>
      </c>
      <c r="J1406" t="s">
        <v>373</v>
      </c>
      <c r="K1406">
        <v>4</v>
      </c>
    </row>
    <row r="1407" spans="1:11" hidden="1" x14ac:dyDescent="0.25">
      <c r="A1407" t="s">
        <v>174</v>
      </c>
      <c r="B1407" t="s">
        <v>174</v>
      </c>
      <c r="C1407">
        <v>1995</v>
      </c>
      <c r="D1407" t="s">
        <v>617</v>
      </c>
      <c r="E1407">
        <v>483</v>
      </c>
      <c r="F1407" t="s">
        <v>9</v>
      </c>
      <c r="G1407">
        <v>148</v>
      </c>
      <c r="H1407" t="s">
        <v>371</v>
      </c>
      <c r="I1407">
        <v>4</v>
      </c>
      <c r="J1407" t="s">
        <v>373</v>
      </c>
      <c r="K1407">
        <v>4</v>
      </c>
    </row>
    <row r="1408" spans="1:11" hidden="1" x14ac:dyDescent="0.25">
      <c r="A1408" t="s">
        <v>174</v>
      </c>
      <c r="B1408" t="s">
        <v>174</v>
      </c>
      <c r="C1408">
        <v>1996</v>
      </c>
      <c r="D1408" t="s">
        <v>617</v>
      </c>
      <c r="E1408">
        <v>483</v>
      </c>
      <c r="F1408" t="s">
        <v>9</v>
      </c>
      <c r="G1408">
        <v>148</v>
      </c>
      <c r="H1408" t="s">
        <v>371</v>
      </c>
      <c r="I1408">
        <v>4</v>
      </c>
      <c r="J1408" t="s">
        <v>373</v>
      </c>
      <c r="K1408">
        <v>2</v>
      </c>
    </row>
    <row r="1409" spans="1:11" hidden="1" x14ac:dyDescent="0.25">
      <c r="A1409" t="s">
        <v>174</v>
      </c>
      <c r="B1409" t="s">
        <v>174</v>
      </c>
      <c r="C1409">
        <v>1997</v>
      </c>
      <c r="D1409" t="s">
        <v>617</v>
      </c>
      <c r="E1409">
        <v>483</v>
      </c>
      <c r="F1409" t="s">
        <v>9</v>
      </c>
      <c r="G1409">
        <v>148</v>
      </c>
      <c r="H1409" t="s">
        <v>371</v>
      </c>
      <c r="I1409">
        <v>4</v>
      </c>
      <c r="J1409" t="s">
        <v>373</v>
      </c>
      <c r="K1409">
        <v>4</v>
      </c>
    </row>
    <row r="1410" spans="1:11" hidden="1" x14ac:dyDescent="0.25">
      <c r="A1410" t="s">
        <v>174</v>
      </c>
      <c r="B1410" t="s">
        <v>174</v>
      </c>
      <c r="C1410">
        <v>1998</v>
      </c>
      <c r="D1410" t="s">
        <v>617</v>
      </c>
      <c r="E1410">
        <v>483</v>
      </c>
      <c r="F1410" t="s">
        <v>9</v>
      </c>
      <c r="G1410">
        <v>148</v>
      </c>
      <c r="H1410" t="s">
        <v>371</v>
      </c>
      <c r="I1410">
        <v>4</v>
      </c>
      <c r="J1410" t="s">
        <v>373</v>
      </c>
      <c r="K1410">
        <v>4</v>
      </c>
    </row>
    <row r="1411" spans="1:11" hidden="1" x14ac:dyDescent="0.25">
      <c r="A1411" t="s">
        <v>174</v>
      </c>
      <c r="B1411" t="s">
        <v>174</v>
      </c>
      <c r="C1411">
        <v>1999</v>
      </c>
      <c r="D1411" t="s">
        <v>617</v>
      </c>
      <c r="E1411">
        <v>483</v>
      </c>
      <c r="F1411" t="s">
        <v>9</v>
      </c>
      <c r="G1411">
        <v>148</v>
      </c>
      <c r="H1411" t="s">
        <v>371</v>
      </c>
      <c r="I1411">
        <v>4</v>
      </c>
      <c r="J1411" t="s">
        <v>373</v>
      </c>
      <c r="K1411">
        <v>4</v>
      </c>
    </row>
    <row r="1412" spans="1:11" hidden="1" x14ac:dyDescent="0.25">
      <c r="A1412" t="s">
        <v>174</v>
      </c>
      <c r="B1412" t="s">
        <v>174</v>
      </c>
      <c r="C1412">
        <v>2000</v>
      </c>
      <c r="D1412" t="s">
        <v>617</v>
      </c>
      <c r="E1412">
        <v>483</v>
      </c>
      <c r="F1412" t="s">
        <v>9</v>
      </c>
      <c r="G1412">
        <v>148</v>
      </c>
      <c r="H1412" t="s">
        <v>371</v>
      </c>
      <c r="I1412">
        <v>3</v>
      </c>
      <c r="J1412" t="s">
        <v>373</v>
      </c>
      <c r="K1412">
        <v>4</v>
      </c>
    </row>
    <row r="1413" spans="1:11" hidden="1" x14ac:dyDescent="0.25">
      <c r="A1413" t="s">
        <v>174</v>
      </c>
      <c r="B1413" t="s">
        <v>174</v>
      </c>
      <c r="C1413">
        <v>2001</v>
      </c>
      <c r="D1413" t="s">
        <v>617</v>
      </c>
      <c r="E1413">
        <v>483</v>
      </c>
      <c r="F1413" t="s">
        <v>9</v>
      </c>
      <c r="G1413">
        <v>148</v>
      </c>
      <c r="H1413" t="s">
        <v>371</v>
      </c>
      <c r="I1413">
        <v>4</v>
      </c>
      <c r="J1413" t="s">
        <v>373</v>
      </c>
      <c r="K1413">
        <v>4</v>
      </c>
    </row>
    <row r="1414" spans="1:11" hidden="1" x14ac:dyDescent="0.25">
      <c r="A1414" t="s">
        <v>174</v>
      </c>
      <c r="B1414" t="s">
        <v>174</v>
      </c>
      <c r="C1414">
        <v>2002</v>
      </c>
      <c r="D1414" t="s">
        <v>617</v>
      </c>
      <c r="E1414">
        <v>483</v>
      </c>
      <c r="F1414" t="s">
        <v>9</v>
      </c>
      <c r="G1414">
        <v>148</v>
      </c>
      <c r="H1414" t="s">
        <v>371</v>
      </c>
      <c r="I1414">
        <v>2</v>
      </c>
      <c r="J1414" t="s">
        <v>373</v>
      </c>
      <c r="K1414">
        <v>4</v>
      </c>
    </row>
    <row r="1415" spans="1:11" hidden="1" x14ac:dyDescent="0.25">
      <c r="A1415" t="s">
        <v>174</v>
      </c>
      <c r="B1415" t="s">
        <v>174</v>
      </c>
      <c r="C1415">
        <v>2003</v>
      </c>
      <c r="D1415" t="s">
        <v>617</v>
      </c>
      <c r="E1415">
        <v>483</v>
      </c>
      <c r="F1415" t="s">
        <v>9</v>
      </c>
      <c r="G1415">
        <v>148</v>
      </c>
      <c r="H1415" t="s">
        <v>371</v>
      </c>
      <c r="I1415">
        <v>3</v>
      </c>
      <c r="J1415" t="s">
        <v>373</v>
      </c>
      <c r="K1415">
        <v>4</v>
      </c>
    </row>
    <row r="1416" spans="1:11" hidden="1" x14ac:dyDescent="0.25">
      <c r="A1416" t="s">
        <v>174</v>
      </c>
      <c r="B1416" t="s">
        <v>174</v>
      </c>
      <c r="C1416">
        <v>2004</v>
      </c>
      <c r="D1416" t="s">
        <v>617</v>
      </c>
      <c r="E1416">
        <v>483</v>
      </c>
      <c r="F1416" t="s">
        <v>9</v>
      </c>
      <c r="G1416">
        <v>148</v>
      </c>
      <c r="H1416" t="s">
        <v>371</v>
      </c>
      <c r="I1416">
        <v>3</v>
      </c>
      <c r="J1416" t="s">
        <v>373</v>
      </c>
      <c r="K1416">
        <v>4</v>
      </c>
    </row>
    <row r="1417" spans="1:11" hidden="1" x14ac:dyDescent="0.25">
      <c r="A1417" t="s">
        <v>174</v>
      </c>
      <c r="B1417" t="s">
        <v>174</v>
      </c>
      <c r="C1417">
        <v>2005</v>
      </c>
      <c r="D1417" t="s">
        <v>617</v>
      </c>
      <c r="E1417">
        <v>483</v>
      </c>
      <c r="F1417" t="s">
        <v>9</v>
      </c>
      <c r="G1417">
        <v>148</v>
      </c>
      <c r="H1417" t="s">
        <v>371</v>
      </c>
      <c r="I1417">
        <v>2</v>
      </c>
      <c r="J1417" t="s">
        <v>373</v>
      </c>
      <c r="K1417">
        <v>4</v>
      </c>
    </row>
    <row r="1418" spans="1:11" hidden="1" x14ac:dyDescent="0.25">
      <c r="A1418" t="s">
        <v>174</v>
      </c>
      <c r="B1418" t="s">
        <v>174</v>
      </c>
      <c r="C1418">
        <v>2006</v>
      </c>
      <c r="D1418" t="s">
        <v>617</v>
      </c>
      <c r="E1418">
        <v>483</v>
      </c>
      <c r="F1418" t="s">
        <v>9</v>
      </c>
      <c r="G1418">
        <v>148</v>
      </c>
      <c r="H1418" t="s">
        <v>371</v>
      </c>
      <c r="I1418">
        <v>4</v>
      </c>
      <c r="J1418" t="s">
        <v>373</v>
      </c>
      <c r="K1418">
        <v>4</v>
      </c>
    </row>
    <row r="1419" spans="1:11" hidden="1" x14ac:dyDescent="0.25">
      <c r="A1419" t="s">
        <v>174</v>
      </c>
      <c r="B1419" t="s">
        <v>174</v>
      </c>
      <c r="C1419">
        <v>2007</v>
      </c>
      <c r="D1419" t="s">
        <v>617</v>
      </c>
      <c r="E1419">
        <v>483</v>
      </c>
      <c r="F1419" t="s">
        <v>9</v>
      </c>
      <c r="G1419">
        <v>148</v>
      </c>
      <c r="H1419" t="s">
        <v>371</v>
      </c>
      <c r="I1419">
        <v>4</v>
      </c>
      <c r="J1419" t="s">
        <v>373</v>
      </c>
      <c r="K1419">
        <v>4</v>
      </c>
    </row>
    <row r="1420" spans="1:11" hidden="1" x14ac:dyDescent="0.25">
      <c r="A1420" t="s">
        <v>174</v>
      </c>
      <c r="B1420" t="s">
        <v>174</v>
      </c>
      <c r="C1420">
        <v>2008</v>
      </c>
      <c r="D1420" t="s">
        <v>617</v>
      </c>
      <c r="E1420">
        <v>483</v>
      </c>
      <c r="F1420" t="s">
        <v>9</v>
      </c>
      <c r="G1420">
        <v>148</v>
      </c>
      <c r="H1420" t="s">
        <v>371</v>
      </c>
      <c r="I1420">
        <v>5</v>
      </c>
      <c r="J1420" t="s">
        <v>373</v>
      </c>
      <c r="K1420">
        <v>5</v>
      </c>
    </row>
    <row r="1421" spans="1:11" hidden="1" x14ac:dyDescent="0.25">
      <c r="A1421" t="s">
        <v>174</v>
      </c>
      <c r="B1421" t="s">
        <v>174</v>
      </c>
      <c r="C1421">
        <v>2009</v>
      </c>
      <c r="D1421" t="s">
        <v>617</v>
      </c>
      <c r="E1421">
        <v>483</v>
      </c>
      <c r="F1421" t="s">
        <v>9</v>
      </c>
      <c r="G1421">
        <v>148</v>
      </c>
      <c r="H1421" t="s">
        <v>371</v>
      </c>
      <c r="I1421">
        <v>5</v>
      </c>
      <c r="J1421" t="s">
        <v>373</v>
      </c>
      <c r="K1421">
        <v>4</v>
      </c>
    </row>
    <row r="1422" spans="1:11" hidden="1" x14ac:dyDescent="0.25">
      <c r="A1422" t="s">
        <v>174</v>
      </c>
      <c r="B1422" t="s">
        <v>174</v>
      </c>
      <c r="C1422">
        <v>2010</v>
      </c>
      <c r="D1422" t="s">
        <v>617</v>
      </c>
      <c r="E1422">
        <v>483</v>
      </c>
      <c r="F1422" t="s">
        <v>9</v>
      </c>
      <c r="G1422">
        <v>148</v>
      </c>
      <c r="H1422" t="s">
        <v>371</v>
      </c>
      <c r="I1422">
        <v>4</v>
      </c>
      <c r="J1422" t="s">
        <v>373</v>
      </c>
      <c r="K1422">
        <v>4</v>
      </c>
    </row>
    <row r="1423" spans="1:11" hidden="1" x14ac:dyDescent="0.25">
      <c r="A1423" t="s">
        <v>174</v>
      </c>
      <c r="B1423" t="s">
        <v>174</v>
      </c>
      <c r="C1423">
        <v>2011</v>
      </c>
      <c r="D1423" t="s">
        <v>617</v>
      </c>
      <c r="E1423">
        <v>483</v>
      </c>
      <c r="F1423" t="s">
        <v>9</v>
      </c>
      <c r="G1423">
        <v>148</v>
      </c>
      <c r="H1423" t="s">
        <v>371</v>
      </c>
      <c r="I1423">
        <v>4</v>
      </c>
      <c r="J1423" t="s">
        <v>373</v>
      </c>
      <c r="K1423">
        <v>3</v>
      </c>
    </row>
    <row r="1424" spans="1:11" hidden="1" x14ac:dyDescent="0.25">
      <c r="A1424" t="s">
        <v>174</v>
      </c>
      <c r="B1424" t="s">
        <v>174</v>
      </c>
      <c r="C1424">
        <v>2012</v>
      </c>
      <c r="D1424" t="s">
        <v>617</v>
      </c>
      <c r="E1424">
        <v>483</v>
      </c>
      <c r="F1424" t="s">
        <v>9</v>
      </c>
      <c r="G1424">
        <v>148</v>
      </c>
      <c r="H1424" t="s">
        <v>371</v>
      </c>
      <c r="I1424">
        <v>3</v>
      </c>
      <c r="J1424" t="s">
        <v>373</v>
      </c>
      <c r="K1424">
        <v>3</v>
      </c>
    </row>
    <row r="1425" spans="1:12" hidden="1" x14ac:dyDescent="0.25">
      <c r="A1425" t="s">
        <v>174</v>
      </c>
      <c r="B1425" t="s">
        <v>174</v>
      </c>
      <c r="C1425">
        <v>2013</v>
      </c>
      <c r="D1425" t="s">
        <v>617</v>
      </c>
      <c r="E1425">
        <v>483</v>
      </c>
      <c r="F1425" t="s">
        <v>9</v>
      </c>
      <c r="G1425">
        <v>148</v>
      </c>
      <c r="H1425" t="s">
        <v>371</v>
      </c>
      <c r="I1425" t="s">
        <v>373</v>
      </c>
      <c r="J1425" t="s">
        <v>373</v>
      </c>
      <c r="K1425">
        <v>3</v>
      </c>
    </row>
    <row r="1426" spans="1:12" hidden="1" x14ac:dyDescent="0.25">
      <c r="A1426" t="s">
        <v>174</v>
      </c>
      <c r="B1426" t="s">
        <v>174</v>
      </c>
      <c r="C1426">
        <v>2014</v>
      </c>
      <c r="D1426" t="s">
        <v>617</v>
      </c>
      <c r="E1426">
        <v>483</v>
      </c>
      <c r="F1426" t="s">
        <v>9</v>
      </c>
      <c r="G1426">
        <v>148</v>
      </c>
      <c r="H1426" t="s">
        <v>371</v>
      </c>
      <c r="I1426">
        <v>3</v>
      </c>
      <c r="J1426" t="s">
        <v>373</v>
      </c>
      <c r="K1426">
        <v>3</v>
      </c>
    </row>
    <row r="1427" spans="1:12" hidden="1" x14ac:dyDescent="0.25">
      <c r="A1427" t="s">
        <v>174</v>
      </c>
      <c r="B1427" t="s">
        <v>174</v>
      </c>
      <c r="C1427">
        <v>2015</v>
      </c>
      <c r="D1427" t="s">
        <v>617</v>
      </c>
      <c r="E1427">
        <v>483</v>
      </c>
      <c r="F1427" t="s">
        <v>9</v>
      </c>
      <c r="G1427">
        <v>148</v>
      </c>
      <c r="H1427" t="s">
        <v>371</v>
      </c>
      <c r="I1427">
        <v>3</v>
      </c>
      <c r="J1427" t="s">
        <v>373</v>
      </c>
      <c r="K1427">
        <v>3</v>
      </c>
    </row>
    <row r="1428" spans="1:12" hidden="1" x14ac:dyDescent="0.25">
      <c r="A1428" t="s">
        <v>174</v>
      </c>
      <c r="B1428" t="s">
        <v>174</v>
      </c>
      <c r="C1428">
        <v>2016</v>
      </c>
      <c r="D1428" t="s">
        <v>617</v>
      </c>
      <c r="E1428">
        <v>483</v>
      </c>
      <c r="F1428" t="s">
        <v>9</v>
      </c>
      <c r="G1428">
        <v>148</v>
      </c>
      <c r="H1428" t="s">
        <v>371</v>
      </c>
      <c r="I1428">
        <v>4</v>
      </c>
      <c r="J1428" t="s">
        <v>373</v>
      </c>
      <c r="K1428">
        <v>3</v>
      </c>
    </row>
    <row r="1429" spans="1:12" x14ac:dyDescent="0.25">
      <c r="A1429" t="s">
        <v>174</v>
      </c>
      <c r="B1429" t="s">
        <v>174</v>
      </c>
      <c r="C1429">
        <v>2017</v>
      </c>
      <c r="D1429" t="s">
        <v>617</v>
      </c>
      <c r="E1429">
        <v>483</v>
      </c>
      <c r="F1429" t="s">
        <v>9</v>
      </c>
      <c r="G1429">
        <v>148</v>
      </c>
      <c r="H1429" t="s">
        <v>371</v>
      </c>
      <c r="I1429" s="109">
        <v>3</v>
      </c>
      <c r="J1429" s="109" t="s">
        <v>373</v>
      </c>
      <c r="K1429" s="109">
        <v>3</v>
      </c>
      <c r="L1429" s="108">
        <f>AVERAGE(I1429:K1429)</f>
        <v>3</v>
      </c>
    </row>
    <row r="1430" spans="1:12" hidden="1" x14ac:dyDescent="0.25">
      <c r="A1430" t="s">
        <v>175</v>
      </c>
      <c r="B1430" t="s">
        <v>175</v>
      </c>
      <c r="C1430">
        <v>1976</v>
      </c>
      <c r="D1430" t="s">
        <v>141</v>
      </c>
      <c r="E1430">
        <v>155</v>
      </c>
      <c r="F1430" t="s">
        <v>141</v>
      </c>
      <c r="G1430">
        <v>152</v>
      </c>
      <c r="H1430" t="s">
        <v>393</v>
      </c>
      <c r="I1430">
        <v>4</v>
      </c>
      <c r="J1430" t="s">
        <v>373</v>
      </c>
      <c r="K1430">
        <v>3</v>
      </c>
    </row>
    <row r="1431" spans="1:12" hidden="1" x14ac:dyDescent="0.25">
      <c r="A1431" t="s">
        <v>175</v>
      </c>
      <c r="B1431" t="s">
        <v>175</v>
      </c>
      <c r="C1431">
        <v>1977</v>
      </c>
      <c r="D1431" t="s">
        <v>141</v>
      </c>
      <c r="E1431">
        <v>155</v>
      </c>
      <c r="F1431" t="s">
        <v>141</v>
      </c>
      <c r="G1431">
        <v>152</v>
      </c>
      <c r="H1431" t="s">
        <v>393</v>
      </c>
      <c r="I1431">
        <v>4</v>
      </c>
      <c r="J1431" t="s">
        <v>373</v>
      </c>
      <c r="K1431">
        <v>3</v>
      </c>
    </row>
    <row r="1432" spans="1:12" hidden="1" x14ac:dyDescent="0.25">
      <c r="A1432" t="s">
        <v>175</v>
      </c>
      <c r="B1432" t="s">
        <v>175</v>
      </c>
      <c r="C1432">
        <v>1978</v>
      </c>
      <c r="D1432" t="s">
        <v>141</v>
      </c>
      <c r="E1432">
        <v>155</v>
      </c>
      <c r="F1432" t="s">
        <v>141</v>
      </c>
      <c r="G1432">
        <v>152</v>
      </c>
      <c r="H1432" t="s">
        <v>393</v>
      </c>
      <c r="I1432">
        <v>5</v>
      </c>
      <c r="J1432" t="s">
        <v>373</v>
      </c>
      <c r="K1432" t="s">
        <v>373</v>
      </c>
    </row>
    <row r="1433" spans="1:12" hidden="1" x14ac:dyDescent="0.25">
      <c r="A1433" t="s">
        <v>175</v>
      </c>
      <c r="B1433" t="s">
        <v>175</v>
      </c>
      <c r="C1433">
        <v>1979</v>
      </c>
      <c r="D1433" t="s">
        <v>141</v>
      </c>
      <c r="E1433">
        <v>155</v>
      </c>
      <c r="F1433" t="s">
        <v>141</v>
      </c>
      <c r="G1433">
        <v>152</v>
      </c>
      <c r="H1433" t="s">
        <v>393</v>
      </c>
      <c r="I1433">
        <v>4</v>
      </c>
      <c r="J1433" t="s">
        <v>373</v>
      </c>
      <c r="K1433">
        <v>3</v>
      </c>
    </row>
    <row r="1434" spans="1:12" hidden="1" x14ac:dyDescent="0.25">
      <c r="A1434" t="s">
        <v>175</v>
      </c>
      <c r="B1434" t="s">
        <v>175</v>
      </c>
      <c r="C1434">
        <v>1980</v>
      </c>
      <c r="D1434" t="s">
        <v>141</v>
      </c>
      <c r="E1434">
        <v>155</v>
      </c>
      <c r="F1434" t="s">
        <v>141</v>
      </c>
      <c r="G1434">
        <v>152</v>
      </c>
      <c r="H1434" t="s">
        <v>393</v>
      </c>
      <c r="I1434">
        <v>4</v>
      </c>
      <c r="J1434" t="s">
        <v>373</v>
      </c>
      <c r="K1434">
        <v>4</v>
      </c>
    </row>
    <row r="1435" spans="1:12" hidden="1" x14ac:dyDescent="0.25">
      <c r="A1435" t="s">
        <v>175</v>
      </c>
      <c r="B1435" t="s">
        <v>175</v>
      </c>
      <c r="C1435">
        <v>1981</v>
      </c>
      <c r="D1435" t="s">
        <v>141</v>
      </c>
      <c r="E1435">
        <v>155</v>
      </c>
      <c r="F1435" t="s">
        <v>141</v>
      </c>
      <c r="G1435">
        <v>152</v>
      </c>
      <c r="H1435" t="s">
        <v>393</v>
      </c>
      <c r="I1435">
        <v>5</v>
      </c>
      <c r="J1435" t="s">
        <v>373</v>
      </c>
      <c r="K1435">
        <v>3</v>
      </c>
    </row>
    <row r="1436" spans="1:12" hidden="1" x14ac:dyDescent="0.25">
      <c r="A1436" t="s">
        <v>175</v>
      </c>
      <c r="B1436" t="s">
        <v>175</v>
      </c>
      <c r="C1436">
        <v>1982</v>
      </c>
      <c r="D1436" t="s">
        <v>141</v>
      </c>
      <c r="E1436">
        <v>155</v>
      </c>
      <c r="F1436" t="s">
        <v>141</v>
      </c>
      <c r="G1436">
        <v>152</v>
      </c>
      <c r="H1436" t="s">
        <v>393</v>
      </c>
      <c r="I1436">
        <v>4</v>
      </c>
      <c r="J1436" t="s">
        <v>373</v>
      </c>
      <c r="K1436">
        <v>3</v>
      </c>
    </row>
    <row r="1437" spans="1:12" hidden="1" x14ac:dyDescent="0.25">
      <c r="A1437" t="s">
        <v>175</v>
      </c>
      <c r="B1437" t="s">
        <v>175</v>
      </c>
      <c r="C1437">
        <v>1983</v>
      </c>
      <c r="D1437" t="s">
        <v>141</v>
      </c>
      <c r="E1437">
        <v>155</v>
      </c>
      <c r="F1437" t="s">
        <v>141</v>
      </c>
      <c r="G1437">
        <v>152</v>
      </c>
      <c r="H1437" t="s">
        <v>393</v>
      </c>
      <c r="I1437">
        <v>4</v>
      </c>
      <c r="J1437" t="s">
        <v>373</v>
      </c>
      <c r="K1437">
        <v>3</v>
      </c>
    </row>
    <row r="1438" spans="1:12" hidden="1" x14ac:dyDescent="0.25">
      <c r="A1438" t="s">
        <v>175</v>
      </c>
      <c r="B1438" t="s">
        <v>175</v>
      </c>
      <c r="C1438">
        <v>1984</v>
      </c>
      <c r="D1438" t="s">
        <v>141</v>
      </c>
      <c r="E1438">
        <v>155</v>
      </c>
      <c r="F1438" t="s">
        <v>141</v>
      </c>
      <c r="G1438">
        <v>152</v>
      </c>
      <c r="H1438" t="s">
        <v>393</v>
      </c>
      <c r="I1438">
        <v>4</v>
      </c>
      <c r="J1438" t="s">
        <v>373</v>
      </c>
      <c r="K1438">
        <v>3</v>
      </c>
    </row>
    <row r="1439" spans="1:12" hidden="1" x14ac:dyDescent="0.25">
      <c r="A1439" t="s">
        <v>175</v>
      </c>
      <c r="B1439" t="s">
        <v>175</v>
      </c>
      <c r="C1439">
        <v>1985</v>
      </c>
      <c r="D1439" t="s">
        <v>141</v>
      </c>
      <c r="E1439">
        <v>155</v>
      </c>
      <c r="F1439" t="s">
        <v>141</v>
      </c>
      <c r="G1439">
        <v>152</v>
      </c>
      <c r="H1439" t="s">
        <v>393</v>
      </c>
      <c r="I1439">
        <v>4</v>
      </c>
      <c r="J1439" t="s">
        <v>373</v>
      </c>
      <c r="K1439">
        <v>3</v>
      </c>
    </row>
    <row r="1440" spans="1:12" hidden="1" x14ac:dyDescent="0.25">
      <c r="A1440" t="s">
        <v>175</v>
      </c>
      <c r="B1440" t="s">
        <v>175</v>
      </c>
      <c r="C1440">
        <v>1986</v>
      </c>
      <c r="D1440" t="s">
        <v>141</v>
      </c>
      <c r="E1440">
        <v>155</v>
      </c>
      <c r="F1440" t="s">
        <v>141</v>
      </c>
      <c r="G1440">
        <v>152</v>
      </c>
      <c r="H1440" t="s">
        <v>393</v>
      </c>
      <c r="I1440">
        <v>4</v>
      </c>
      <c r="J1440" t="s">
        <v>373</v>
      </c>
      <c r="K1440">
        <v>5</v>
      </c>
    </row>
    <row r="1441" spans="1:11" hidden="1" x14ac:dyDescent="0.25">
      <c r="A1441" t="s">
        <v>175</v>
      </c>
      <c r="B1441" t="s">
        <v>175</v>
      </c>
      <c r="C1441">
        <v>1987</v>
      </c>
      <c r="D1441" t="s">
        <v>141</v>
      </c>
      <c r="E1441">
        <v>155</v>
      </c>
      <c r="F1441" t="s">
        <v>141</v>
      </c>
      <c r="G1441">
        <v>152</v>
      </c>
      <c r="H1441" t="s">
        <v>393</v>
      </c>
      <c r="I1441">
        <v>4</v>
      </c>
      <c r="J1441" t="s">
        <v>373</v>
      </c>
      <c r="K1441">
        <v>4</v>
      </c>
    </row>
    <row r="1442" spans="1:11" hidden="1" x14ac:dyDescent="0.25">
      <c r="A1442" t="s">
        <v>175</v>
      </c>
      <c r="B1442" t="s">
        <v>175</v>
      </c>
      <c r="C1442">
        <v>1988</v>
      </c>
      <c r="D1442" t="s">
        <v>141</v>
      </c>
      <c r="E1442">
        <v>155</v>
      </c>
      <c r="F1442" t="s">
        <v>141</v>
      </c>
      <c r="G1442">
        <v>152</v>
      </c>
      <c r="H1442" t="s">
        <v>393</v>
      </c>
      <c r="I1442">
        <v>3</v>
      </c>
      <c r="J1442" t="s">
        <v>373</v>
      </c>
      <c r="K1442">
        <v>4</v>
      </c>
    </row>
    <row r="1443" spans="1:11" hidden="1" x14ac:dyDescent="0.25">
      <c r="A1443" t="s">
        <v>175</v>
      </c>
      <c r="B1443" t="s">
        <v>175</v>
      </c>
      <c r="C1443">
        <v>1989</v>
      </c>
      <c r="D1443" t="s">
        <v>141</v>
      </c>
      <c r="E1443">
        <v>155</v>
      </c>
      <c r="F1443" t="s">
        <v>141</v>
      </c>
      <c r="G1443">
        <v>152</v>
      </c>
      <c r="H1443" t="s">
        <v>393</v>
      </c>
      <c r="I1443">
        <v>3</v>
      </c>
      <c r="J1443" t="s">
        <v>373</v>
      </c>
      <c r="K1443">
        <v>3</v>
      </c>
    </row>
    <row r="1444" spans="1:11" hidden="1" x14ac:dyDescent="0.25">
      <c r="A1444" t="s">
        <v>175</v>
      </c>
      <c r="B1444" t="s">
        <v>175</v>
      </c>
      <c r="C1444">
        <v>1990</v>
      </c>
      <c r="D1444" t="s">
        <v>141</v>
      </c>
      <c r="E1444">
        <v>155</v>
      </c>
      <c r="F1444" t="s">
        <v>141</v>
      </c>
      <c r="G1444">
        <v>152</v>
      </c>
      <c r="H1444" t="s">
        <v>393</v>
      </c>
      <c r="I1444">
        <v>3</v>
      </c>
      <c r="J1444" t="s">
        <v>373</v>
      </c>
      <c r="K1444">
        <v>3</v>
      </c>
    </row>
    <row r="1445" spans="1:11" hidden="1" x14ac:dyDescent="0.25">
      <c r="A1445" t="s">
        <v>175</v>
      </c>
      <c r="B1445" t="s">
        <v>175</v>
      </c>
      <c r="C1445">
        <v>1991</v>
      </c>
      <c r="D1445" t="s">
        <v>141</v>
      </c>
      <c r="E1445">
        <v>155</v>
      </c>
      <c r="F1445" t="s">
        <v>141</v>
      </c>
      <c r="G1445">
        <v>152</v>
      </c>
      <c r="H1445" t="s">
        <v>393</v>
      </c>
      <c r="I1445">
        <v>3</v>
      </c>
      <c r="J1445" t="s">
        <v>373</v>
      </c>
      <c r="K1445">
        <v>3</v>
      </c>
    </row>
    <row r="1446" spans="1:11" hidden="1" x14ac:dyDescent="0.25">
      <c r="A1446" t="s">
        <v>175</v>
      </c>
      <c r="B1446" t="s">
        <v>175</v>
      </c>
      <c r="C1446">
        <v>1992</v>
      </c>
      <c r="D1446" t="s">
        <v>141</v>
      </c>
      <c r="E1446">
        <v>155</v>
      </c>
      <c r="F1446" t="s">
        <v>141</v>
      </c>
      <c r="G1446">
        <v>152</v>
      </c>
      <c r="H1446" t="s">
        <v>393</v>
      </c>
      <c r="I1446">
        <v>3</v>
      </c>
      <c r="J1446" t="s">
        <v>373</v>
      </c>
      <c r="K1446">
        <v>3</v>
      </c>
    </row>
    <row r="1447" spans="1:11" hidden="1" x14ac:dyDescent="0.25">
      <c r="A1447" t="s">
        <v>175</v>
      </c>
      <c r="B1447" t="s">
        <v>175</v>
      </c>
      <c r="C1447">
        <v>1993</v>
      </c>
      <c r="D1447" t="s">
        <v>141</v>
      </c>
      <c r="E1447">
        <v>155</v>
      </c>
      <c r="F1447" t="s">
        <v>141</v>
      </c>
      <c r="G1447">
        <v>152</v>
      </c>
      <c r="H1447" t="s">
        <v>393</v>
      </c>
      <c r="I1447">
        <v>3</v>
      </c>
      <c r="J1447" t="s">
        <v>373</v>
      </c>
      <c r="K1447">
        <v>2</v>
      </c>
    </row>
    <row r="1448" spans="1:11" hidden="1" x14ac:dyDescent="0.25">
      <c r="A1448" t="s">
        <v>175</v>
      </c>
      <c r="B1448" t="s">
        <v>175</v>
      </c>
      <c r="C1448">
        <v>1994</v>
      </c>
      <c r="D1448" t="s">
        <v>141</v>
      </c>
      <c r="E1448">
        <v>155</v>
      </c>
      <c r="F1448" t="s">
        <v>141</v>
      </c>
      <c r="G1448">
        <v>152</v>
      </c>
      <c r="H1448" t="s">
        <v>393</v>
      </c>
      <c r="I1448">
        <v>2</v>
      </c>
      <c r="J1448" t="s">
        <v>373</v>
      </c>
      <c r="K1448">
        <v>2</v>
      </c>
    </row>
    <row r="1449" spans="1:11" hidden="1" x14ac:dyDescent="0.25">
      <c r="A1449" t="s">
        <v>175</v>
      </c>
      <c r="B1449" t="s">
        <v>175</v>
      </c>
      <c r="C1449">
        <v>1995</v>
      </c>
      <c r="D1449" t="s">
        <v>141</v>
      </c>
      <c r="E1449">
        <v>155</v>
      </c>
      <c r="F1449" t="s">
        <v>141</v>
      </c>
      <c r="G1449">
        <v>152</v>
      </c>
      <c r="H1449" t="s">
        <v>393</v>
      </c>
      <c r="I1449">
        <v>2</v>
      </c>
      <c r="J1449" t="s">
        <v>373</v>
      </c>
      <c r="K1449">
        <v>2</v>
      </c>
    </row>
    <row r="1450" spans="1:11" hidden="1" x14ac:dyDescent="0.25">
      <c r="A1450" t="s">
        <v>175</v>
      </c>
      <c r="B1450" t="s">
        <v>175</v>
      </c>
      <c r="C1450">
        <v>1996</v>
      </c>
      <c r="D1450" t="s">
        <v>141</v>
      </c>
      <c r="E1450">
        <v>155</v>
      </c>
      <c r="F1450" t="s">
        <v>141</v>
      </c>
      <c r="G1450">
        <v>152</v>
      </c>
      <c r="H1450" t="s">
        <v>393</v>
      </c>
      <c r="I1450">
        <v>2</v>
      </c>
      <c r="J1450" t="s">
        <v>373</v>
      </c>
      <c r="K1450">
        <v>2</v>
      </c>
    </row>
    <row r="1451" spans="1:11" hidden="1" x14ac:dyDescent="0.25">
      <c r="A1451" t="s">
        <v>175</v>
      </c>
      <c r="B1451" t="s">
        <v>175</v>
      </c>
      <c r="C1451">
        <v>1997</v>
      </c>
      <c r="D1451" t="s">
        <v>141</v>
      </c>
      <c r="E1451">
        <v>155</v>
      </c>
      <c r="F1451" t="s">
        <v>141</v>
      </c>
      <c r="G1451">
        <v>152</v>
      </c>
      <c r="H1451" t="s">
        <v>393</v>
      </c>
      <c r="I1451">
        <v>2</v>
      </c>
      <c r="J1451" t="s">
        <v>373</v>
      </c>
      <c r="K1451">
        <v>2</v>
      </c>
    </row>
    <row r="1452" spans="1:11" hidden="1" x14ac:dyDescent="0.25">
      <c r="A1452" t="s">
        <v>175</v>
      </c>
      <c r="B1452" t="s">
        <v>175</v>
      </c>
      <c r="C1452">
        <v>1998</v>
      </c>
      <c r="D1452" t="s">
        <v>141</v>
      </c>
      <c r="E1452">
        <v>155</v>
      </c>
      <c r="F1452" t="s">
        <v>141</v>
      </c>
      <c r="G1452">
        <v>152</v>
      </c>
      <c r="H1452" t="s">
        <v>393</v>
      </c>
      <c r="I1452">
        <v>2</v>
      </c>
      <c r="J1452" t="s">
        <v>373</v>
      </c>
      <c r="K1452">
        <v>2</v>
      </c>
    </row>
    <row r="1453" spans="1:11" hidden="1" x14ac:dyDescent="0.25">
      <c r="A1453" t="s">
        <v>175</v>
      </c>
      <c r="B1453" t="s">
        <v>175</v>
      </c>
      <c r="C1453">
        <v>1999</v>
      </c>
      <c r="D1453" t="s">
        <v>141</v>
      </c>
      <c r="E1453">
        <v>155</v>
      </c>
      <c r="F1453" t="s">
        <v>141</v>
      </c>
      <c r="G1453">
        <v>152</v>
      </c>
      <c r="H1453" t="s">
        <v>393</v>
      </c>
      <c r="I1453">
        <v>2</v>
      </c>
      <c r="J1453" t="s">
        <v>373</v>
      </c>
      <c r="K1453">
        <v>2</v>
      </c>
    </row>
    <row r="1454" spans="1:11" hidden="1" x14ac:dyDescent="0.25">
      <c r="A1454" t="s">
        <v>175</v>
      </c>
      <c r="B1454" t="s">
        <v>175</v>
      </c>
      <c r="C1454">
        <v>2000</v>
      </c>
      <c r="D1454" t="s">
        <v>141</v>
      </c>
      <c r="E1454">
        <v>155</v>
      </c>
      <c r="F1454" t="s">
        <v>141</v>
      </c>
      <c r="G1454">
        <v>152</v>
      </c>
      <c r="H1454" t="s">
        <v>393</v>
      </c>
      <c r="I1454">
        <v>2</v>
      </c>
      <c r="J1454" t="s">
        <v>373</v>
      </c>
      <c r="K1454">
        <v>2</v>
      </c>
    </row>
    <row r="1455" spans="1:11" hidden="1" x14ac:dyDescent="0.25">
      <c r="A1455" t="s">
        <v>175</v>
      </c>
      <c r="B1455" t="s">
        <v>175</v>
      </c>
      <c r="C1455">
        <v>2001</v>
      </c>
      <c r="D1455" t="s">
        <v>141</v>
      </c>
      <c r="E1455">
        <v>155</v>
      </c>
      <c r="F1455" t="s">
        <v>141</v>
      </c>
      <c r="G1455">
        <v>152</v>
      </c>
      <c r="H1455" t="s">
        <v>393</v>
      </c>
      <c r="I1455">
        <v>2</v>
      </c>
      <c r="J1455" t="s">
        <v>373</v>
      </c>
      <c r="K1455">
        <v>2</v>
      </c>
    </row>
    <row r="1456" spans="1:11" hidden="1" x14ac:dyDescent="0.25">
      <c r="A1456" t="s">
        <v>175</v>
      </c>
      <c r="B1456" t="s">
        <v>175</v>
      </c>
      <c r="C1456">
        <v>2002</v>
      </c>
      <c r="D1456" t="s">
        <v>141</v>
      </c>
      <c r="E1456">
        <v>155</v>
      </c>
      <c r="F1456" t="s">
        <v>141</v>
      </c>
      <c r="G1456">
        <v>152</v>
      </c>
      <c r="H1456" t="s">
        <v>393</v>
      </c>
      <c r="I1456">
        <v>2</v>
      </c>
      <c r="J1456" t="s">
        <v>373</v>
      </c>
      <c r="K1456">
        <v>2</v>
      </c>
    </row>
    <row r="1457" spans="1:12" hidden="1" x14ac:dyDescent="0.25">
      <c r="A1457" t="s">
        <v>175</v>
      </c>
      <c r="B1457" t="s">
        <v>175</v>
      </c>
      <c r="C1457">
        <v>2003</v>
      </c>
      <c r="D1457" t="s">
        <v>141</v>
      </c>
      <c r="E1457">
        <v>155</v>
      </c>
      <c r="F1457" t="s">
        <v>141</v>
      </c>
      <c r="G1457">
        <v>152</v>
      </c>
      <c r="H1457" t="s">
        <v>393</v>
      </c>
      <c r="I1457">
        <v>2</v>
      </c>
      <c r="J1457" t="s">
        <v>373</v>
      </c>
      <c r="K1457">
        <v>2</v>
      </c>
    </row>
    <row r="1458" spans="1:12" hidden="1" x14ac:dyDescent="0.25">
      <c r="A1458" t="s">
        <v>175</v>
      </c>
      <c r="B1458" t="s">
        <v>175</v>
      </c>
      <c r="C1458">
        <v>2004</v>
      </c>
      <c r="D1458" t="s">
        <v>141</v>
      </c>
      <c r="E1458">
        <v>155</v>
      </c>
      <c r="F1458" t="s">
        <v>141</v>
      </c>
      <c r="G1458">
        <v>152</v>
      </c>
      <c r="H1458" t="s">
        <v>393</v>
      </c>
      <c r="I1458">
        <v>1</v>
      </c>
      <c r="J1458" t="s">
        <v>373</v>
      </c>
      <c r="K1458">
        <v>1</v>
      </c>
    </row>
    <row r="1459" spans="1:12" hidden="1" x14ac:dyDescent="0.25">
      <c r="A1459" t="s">
        <v>175</v>
      </c>
      <c r="B1459" t="s">
        <v>175</v>
      </c>
      <c r="C1459">
        <v>2005</v>
      </c>
      <c r="D1459" t="s">
        <v>141</v>
      </c>
      <c r="E1459">
        <v>155</v>
      </c>
      <c r="F1459" t="s">
        <v>141</v>
      </c>
      <c r="G1459">
        <v>152</v>
      </c>
      <c r="H1459" t="s">
        <v>393</v>
      </c>
      <c r="I1459">
        <v>1</v>
      </c>
      <c r="J1459" t="s">
        <v>373</v>
      </c>
      <c r="K1459">
        <v>1</v>
      </c>
    </row>
    <row r="1460" spans="1:12" hidden="1" x14ac:dyDescent="0.25">
      <c r="A1460" t="s">
        <v>175</v>
      </c>
      <c r="B1460" t="s">
        <v>175</v>
      </c>
      <c r="C1460">
        <v>2006</v>
      </c>
      <c r="D1460" t="s">
        <v>141</v>
      </c>
      <c r="E1460">
        <v>155</v>
      </c>
      <c r="F1460" t="s">
        <v>141</v>
      </c>
      <c r="G1460">
        <v>152</v>
      </c>
      <c r="H1460" t="s">
        <v>393</v>
      </c>
      <c r="I1460">
        <v>2</v>
      </c>
      <c r="J1460" t="s">
        <v>373</v>
      </c>
      <c r="K1460">
        <v>1</v>
      </c>
    </row>
    <row r="1461" spans="1:12" hidden="1" x14ac:dyDescent="0.25">
      <c r="A1461" t="s">
        <v>175</v>
      </c>
      <c r="B1461" t="s">
        <v>175</v>
      </c>
      <c r="C1461">
        <v>2007</v>
      </c>
      <c r="D1461" t="s">
        <v>141</v>
      </c>
      <c r="E1461">
        <v>155</v>
      </c>
      <c r="F1461" t="s">
        <v>141</v>
      </c>
      <c r="G1461">
        <v>152</v>
      </c>
      <c r="H1461" t="s">
        <v>393</v>
      </c>
      <c r="I1461">
        <v>2</v>
      </c>
      <c r="J1461" t="s">
        <v>373</v>
      </c>
      <c r="K1461">
        <v>1</v>
      </c>
    </row>
    <row r="1462" spans="1:12" hidden="1" x14ac:dyDescent="0.25">
      <c r="A1462" t="s">
        <v>175</v>
      </c>
      <c r="B1462" t="s">
        <v>175</v>
      </c>
      <c r="C1462">
        <v>2008</v>
      </c>
      <c r="D1462" t="s">
        <v>141</v>
      </c>
      <c r="E1462">
        <v>155</v>
      </c>
      <c r="F1462" t="s">
        <v>141</v>
      </c>
      <c r="G1462">
        <v>152</v>
      </c>
      <c r="H1462" t="s">
        <v>393</v>
      </c>
      <c r="I1462">
        <v>2</v>
      </c>
      <c r="J1462" t="s">
        <v>373</v>
      </c>
      <c r="K1462">
        <v>2</v>
      </c>
    </row>
    <row r="1463" spans="1:12" hidden="1" x14ac:dyDescent="0.25">
      <c r="A1463" t="s">
        <v>175</v>
      </c>
      <c r="B1463" t="s">
        <v>175</v>
      </c>
      <c r="C1463">
        <v>2009</v>
      </c>
      <c r="D1463" t="s">
        <v>141</v>
      </c>
      <c r="E1463">
        <v>155</v>
      </c>
      <c r="F1463" t="s">
        <v>141</v>
      </c>
      <c r="G1463">
        <v>152</v>
      </c>
      <c r="H1463" t="s">
        <v>393</v>
      </c>
      <c r="I1463">
        <v>2</v>
      </c>
      <c r="J1463" t="s">
        <v>373</v>
      </c>
      <c r="K1463">
        <v>2</v>
      </c>
    </row>
    <row r="1464" spans="1:12" hidden="1" x14ac:dyDescent="0.25">
      <c r="A1464" t="s">
        <v>175</v>
      </c>
      <c r="B1464" t="s">
        <v>175</v>
      </c>
      <c r="C1464">
        <v>2010</v>
      </c>
      <c r="D1464" t="s">
        <v>141</v>
      </c>
      <c r="E1464">
        <v>155</v>
      </c>
      <c r="F1464" t="s">
        <v>141</v>
      </c>
      <c r="G1464">
        <v>152</v>
      </c>
      <c r="H1464" t="s">
        <v>393</v>
      </c>
      <c r="I1464">
        <v>1</v>
      </c>
      <c r="J1464" t="s">
        <v>373</v>
      </c>
      <c r="K1464">
        <v>2</v>
      </c>
    </row>
    <row r="1465" spans="1:12" hidden="1" x14ac:dyDescent="0.25">
      <c r="A1465" t="s">
        <v>175</v>
      </c>
      <c r="B1465" t="s">
        <v>175</v>
      </c>
      <c r="C1465">
        <v>2011</v>
      </c>
      <c r="D1465" t="s">
        <v>141</v>
      </c>
      <c r="E1465">
        <v>155</v>
      </c>
      <c r="F1465" t="s">
        <v>141</v>
      </c>
      <c r="G1465">
        <v>152</v>
      </c>
      <c r="H1465" t="s">
        <v>393</v>
      </c>
      <c r="I1465">
        <v>2</v>
      </c>
      <c r="J1465" t="s">
        <v>373</v>
      </c>
      <c r="K1465">
        <v>2</v>
      </c>
    </row>
    <row r="1466" spans="1:12" hidden="1" x14ac:dyDescent="0.25">
      <c r="A1466" t="s">
        <v>175</v>
      </c>
      <c r="B1466" t="s">
        <v>175</v>
      </c>
      <c r="C1466">
        <v>2012</v>
      </c>
      <c r="D1466" t="s">
        <v>141</v>
      </c>
      <c r="E1466">
        <v>155</v>
      </c>
      <c r="F1466" t="s">
        <v>141</v>
      </c>
      <c r="G1466">
        <v>152</v>
      </c>
      <c r="H1466" t="s">
        <v>393</v>
      </c>
      <c r="I1466">
        <v>2</v>
      </c>
      <c r="J1466" t="s">
        <v>373</v>
      </c>
      <c r="K1466">
        <v>2</v>
      </c>
    </row>
    <row r="1467" spans="1:12" hidden="1" x14ac:dyDescent="0.25">
      <c r="A1467" t="s">
        <v>175</v>
      </c>
      <c r="B1467" t="s">
        <v>175</v>
      </c>
      <c r="C1467">
        <v>2013</v>
      </c>
      <c r="D1467" t="s">
        <v>141</v>
      </c>
      <c r="E1467">
        <v>155</v>
      </c>
      <c r="F1467" t="s">
        <v>141</v>
      </c>
      <c r="G1467">
        <v>152</v>
      </c>
      <c r="H1467" t="s">
        <v>393</v>
      </c>
      <c r="I1467" t="s">
        <v>373</v>
      </c>
      <c r="J1467">
        <v>2</v>
      </c>
      <c r="K1467">
        <v>2</v>
      </c>
    </row>
    <row r="1468" spans="1:12" hidden="1" x14ac:dyDescent="0.25">
      <c r="A1468" t="s">
        <v>175</v>
      </c>
      <c r="B1468" t="s">
        <v>175</v>
      </c>
      <c r="C1468">
        <v>2014</v>
      </c>
      <c r="D1468" t="s">
        <v>141</v>
      </c>
      <c r="E1468">
        <v>155</v>
      </c>
      <c r="F1468" t="s">
        <v>141</v>
      </c>
      <c r="G1468">
        <v>152</v>
      </c>
      <c r="H1468" t="s">
        <v>393</v>
      </c>
      <c r="I1468">
        <v>2</v>
      </c>
      <c r="J1468">
        <v>2</v>
      </c>
      <c r="K1468">
        <v>2</v>
      </c>
    </row>
    <row r="1469" spans="1:12" hidden="1" x14ac:dyDescent="0.25">
      <c r="A1469" t="s">
        <v>175</v>
      </c>
      <c r="B1469" t="s">
        <v>175</v>
      </c>
      <c r="C1469">
        <v>2015</v>
      </c>
      <c r="D1469" t="s">
        <v>141</v>
      </c>
      <c r="E1469">
        <v>155</v>
      </c>
      <c r="F1469" t="s">
        <v>141</v>
      </c>
      <c r="G1469">
        <v>152</v>
      </c>
      <c r="H1469" t="s">
        <v>393</v>
      </c>
      <c r="I1469">
        <v>2</v>
      </c>
      <c r="J1469">
        <v>2</v>
      </c>
      <c r="K1469">
        <v>1</v>
      </c>
    </row>
    <row r="1470" spans="1:12" hidden="1" x14ac:dyDescent="0.25">
      <c r="A1470" t="s">
        <v>175</v>
      </c>
      <c r="B1470" t="s">
        <v>175</v>
      </c>
      <c r="C1470">
        <v>2016</v>
      </c>
      <c r="D1470" t="s">
        <v>141</v>
      </c>
      <c r="E1470">
        <v>155</v>
      </c>
      <c r="F1470" t="s">
        <v>141</v>
      </c>
      <c r="G1470">
        <v>152</v>
      </c>
      <c r="H1470" t="s">
        <v>393</v>
      </c>
      <c r="I1470">
        <v>2</v>
      </c>
      <c r="J1470">
        <v>2</v>
      </c>
      <c r="K1470">
        <v>2</v>
      </c>
    </row>
    <row r="1471" spans="1:12" x14ac:dyDescent="0.25">
      <c r="A1471" t="s">
        <v>175</v>
      </c>
      <c r="B1471" t="s">
        <v>175</v>
      </c>
      <c r="C1471">
        <v>2017</v>
      </c>
      <c r="D1471" t="s">
        <v>141</v>
      </c>
      <c r="E1471">
        <v>155</v>
      </c>
      <c r="F1471" t="s">
        <v>141</v>
      </c>
      <c r="G1471">
        <v>152</v>
      </c>
      <c r="H1471" t="s">
        <v>393</v>
      </c>
      <c r="I1471" s="109">
        <v>2</v>
      </c>
      <c r="J1471" s="109">
        <v>1</v>
      </c>
      <c r="K1471" s="109">
        <v>2</v>
      </c>
      <c r="L1471" s="108">
        <f>AVERAGE(I1471:K1471)</f>
        <v>1.6666666666666667</v>
      </c>
    </row>
    <row r="1472" spans="1:12" hidden="1" x14ac:dyDescent="0.25">
      <c r="A1472" t="s">
        <v>616</v>
      </c>
      <c r="B1472" t="s">
        <v>616</v>
      </c>
      <c r="C1472">
        <v>1976</v>
      </c>
      <c r="D1472" t="s">
        <v>62</v>
      </c>
      <c r="E1472">
        <v>710</v>
      </c>
      <c r="F1472" t="s">
        <v>62</v>
      </c>
      <c r="G1472">
        <v>156</v>
      </c>
      <c r="H1472" t="s">
        <v>390</v>
      </c>
      <c r="I1472">
        <v>4</v>
      </c>
      <c r="J1472" t="s">
        <v>373</v>
      </c>
      <c r="K1472" t="s">
        <v>373</v>
      </c>
    </row>
    <row r="1473" spans="1:11" hidden="1" x14ac:dyDescent="0.25">
      <c r="A1473" t="s">
        <v>616</v>
      </c>
      <c r="B1473" t="s">
        <v>616</v>
      </c>
      <c r="C1473">
        <v>1977</v>
      </c>
      <c r="D1473" t="s">
        <v>62</v>
      </c>
      <c r="E1473">
        <v>710</v>
      </c>
      <c r="F1473" t="s">
        <v>62</v>
      </c>
      <c r="G1473">
        <v>156</v>
      </c>
      <c r="H1473" t="s">
        <v>390</v>
      </c>
      <c r="I1473">
        <v>4</v>
      </c>
      <c r="J1473" t="s">
        <v>373</v>
      </c>
      <c r="K1473" t="s">
        <v>373</v>
      </c>
    </row>
    <row r="1474" spans="1:11" hidden="1" x14ac:dyDescent="0.25">
      <c r="A1474" t="s">
        <v>616</v>
      </c>
      <c r="B1474" t="s">
        <v>616</v>
      </c>
      <c r="C1474">
        <v>1978</v>
      </c>
      <c r="D1474" t="s">
        <v>62</v>
      </c>
      <c r="E1474">
        <v>710</v>
      </c>
      <c r="F1474" t="s">
        <v>62</v>
      </c>
      <c r="G1474">
        <v>156</v>
      </c>
      <c r="H1474" t="s">
        <v>390</v>
      </c>
      <c r="I1474">
        <v>3</v>
      </c>
      <c r="J1474" t="s">
        <v>373</v>
      </c>
      <c r="K1474" t="s">
        <v>373</v>
      </c>
    </row>
    <row r="1475" spans="1:11" hidden="1" x14ac:dyDescent="0.25">
      <c r="A1475" t="s">
        <v>616</v>
      </c>
      <c r="B1475" t="s">
        <v>616</v>
      </c>
      <c r="C1475">
        <v>1979</v>
      </c>
      <c r="D1475" t="s">
        <v>62</v>
      </c>
      <c r="E1475">
        <v>710</v>
      </c>
      <c r="F1475" t="s">
        <v>62</v>
      </c>
      <c r="G1475">
        <v>156</v>
      </c>
      <c r="H1475" t="s">
        <v>390</v>
      </c>
      <c r="I1475">
        <v>3</v>
      </c>
      <c r="J1475" t="s">
        <v>373</v>
      </c>
      <c r="K1475">
        <v>3</v>
      </c>
    </row>
    <row r="1476" spans="1:11" hidden="1" x14ac:dyDescent="0.25">
      <c r="A1476" t="s">
        <v>616</v>
      </c>
      <c r="B1476" t="s">
        <v>616</v>
      </c>
      <c r="C1476">
        <v>1980</v>
      </c>
      <c r="D1476" t="s">
        <v>62</v>
      </c>
      <c r="E1476">
        <v>710</v>
      </c>
      <c r="F1476" t="s">
        <v>62</v>
      </c>
      <c r="G1476">
        <v>156</v>
      </c>
      <c r="H1476" t="s">
        <v>390</v>
      </c>
      <c r="I1476">
        <v>3</v>
      </c>
      <c r="J1476" t="s">
        <v>373</v>
      </c>
      <c r="K1476">
        <v>3</v>
      </c>
    </row>
    <row r="1477" spans="1:11" hidden="1" x14ac:dyDescent="0.25">
      <c r="A1477" t="s">
        <v>616</v>
      </c>
      <c r="B1477" t="s">
        <v>616</v>
      </c>
      <c r="C1477">
        <v>1981</v>
      </c>
      <c r="D1477" t="s">
        <v>62</v>
      </c>
      <c r="E1477">
        <v>710</v>
      </c>
      <c r="F1477" t="s">
        <v>62</v>
      </c>
      <c r="G1477">
        <v>156</v>
      </c>
      <c r="H1477" t="s">
        <v>390</v>
      </c>
      <c r="I1477">
        <v>2</v>
      </c>
      <c r="J1477" t="s">
        <v>373</v>
      </c>
      <c r="K1477">
        <v>3</v>
      </c>
    </row>
    <row r="1478" spans="1:11" hidden="1" x14ac:dyDescent="0.25">
      <c r="A1478" t="s">
        <v>616</v>
      </c>
      <c r="B1478" t="s">
        <v>616</v>
      </c>
      <c r="C1478">
        <v>1982</v>
      </c>
      <c r="D1478" t="s">
        <v>62</v>
      </c>
      <c r="E1478">
        <v>710</v>
      </c>
      <c r="F1478" t="s">
        <v>62</v>
      </c>
      <c r="G1478">
        <v>156</v>
      </c>
      <c r="H1478" t="s">
        <v>390</v>
      </c>
      <c r="I1478">
        <v>3</v>
      </c>
      <c r="J1478" t="s">
        <v>373</v>
      </c>
      <c r="K1478">
        <v>2</v>
      </c>
    </row>
    <row r="1479" spans="1:11" hidden="1" x14ac:dyDescent="0.25">
      <c r="A1479" t="s">
        <v>616</v>
      </c>
      <c r="B1479" t="s">
        <v>616</v>
      </c>
      <c r="C1479">
        <v>1983</v>
      </c>
      <c r="D1479" t="s">
        <v>62</v>
      </c>
      <c r="E1479">
        <v>710</v>
      </c>
      <c r="F1479" t="s">
        <v>62</v>
      </c>
      <c r="G1479">
        <v>156</v>
      </c>
      <c r="H1479" t="s">
        <v>390</v>
      </c>
      <c r="I1479">
        <v>3</v>
      </c>
      <c r="J1479" t="s">
        <v>373</v>
      </c>
      <c r="K1479">
        <v>2</v>
      </c>
    </row>
    <row r="1480" spans="1:11" hidden="1" x14ac:dyDescent="0.25">
      <c r="A1480" t="s">
        <v>616</v>
      </c>
      <c r="B1480" t="s">
        <v>616</v>
      </c>
      <c r="C1480">
        <v>1984</v>
      </c>
      <c r="D1480" t="s">
        <v>62</v>
      </c>
      <c r="E1480">
        <v>710</v>
      </c>
      <c r="F1480" t="s">
        <v>62</v>
      </c>
      <c r="G1480">
        <v>156</v>
      </c>
      <c r="H1480" t="s">
        <v>390</v>
      </c>
      <c r="I1480">
        <v>2</v>
      </c>
      <c r="J1480" t="s">
        <v>373</v>
      </c>
      <c r="K1480">
        <v>3</v>
      </c>
    </row>
    <row r="1481" spans="1:11" hidden="1" x14ac:dyDescent="0.25">
      <c r="A1481" t="s">
        <v>616</v>
      </c>
      <c r="B1481" t="s">
        <v>616</v>
      </c>
      <c r="C1481">
        <v>1985</v>
      </c>
      <c r="D1481" t="s">
        <v>62</v>
      </c>
      <c r="E1481">
        <v>710</v>
      </c>
      <c r="F1481" t="s">
        <v>62</v>
      </c>
      <c r="G1481">
        <v>156</v>
      </c>
      <c r="H1481" t="s">
        <v>390</v>
      </c>
      <c r="I1481">
        <v>3</v>
      </c>
      <c r="J1481" t="s">
        <v>373</v>
      </c>
      <c r="K1481">
        <v>3</v>
      </c>
    </row>
    <row r="1482" spans="1:11" hidden="1" x14ac:dyDescent="0.25">
      <c r="A1482" t="s">
        <v>616</v>
      </c>
      <c r="B1482" t="s">
        <v>616</v>
      </c>
      <c r="C1482">
        <v>1986</v>
      </c>
      <c r="D1482" t="s">
        <v>62</v>
      </c>
      <c r="E1482">
        <v>710</v>
      </c>
      <c r="F1482" t="s">
        <v>62</v>
      </c>
      <c r="G1482">
        <v>156</v>
      </c>
      <c r="H1482" t="s">
        <v>390</v>
      </c>
      <c r="I1482">
        <v>3</v>
      </c>
      <c r="J1482" t="s">
        <v>373</v>
      </c>
      <c r="K1482">
        <v>2</v>
      </c>
    </row>
    <row r="1483" spans="1:11" hidden="1" x14ac:dyDescent="0.25">
      <c r="A1483" t="s">
        <v>616</v>
      </c>
      <c r="B1483" t="s">
        <v>616</v>
      </c>
      <c r="C1483">
        <v>1987</v>
      </c>
      <c r="D1483" t="s">
        <v>62</v>
      </c>
      <c r="E1483">
        <v>710</v>
      </c>
      <c r="F1483" t="s">
        <v>62</v>
      </c>
      <c r="G1483">
        <v>156</v>
      </c>
      <c r="H1483" t="s">
        <v>390</v>
      </c>
      <c r="I1483">
        <v>3</v>
      </c>
      <c r="J1483" t="s">
        <v>373</v>
      </c>
      <c r="K1483">
        <v>3</v>
      </c>
    </row>
    <row r="1484" spans="1:11" hidden="1" x14ac:dyDescent="0.25">
      <c r="A1484" t="s">
        <v>616</v>
      </c>
      <c r="B1484" t="s">
        <v>616</v>
      </c>
      <c r="C1484">
        <v>1988</v>
      </c>
      <c r="D1484" t="s">
        <v>62</v>
      </c>
      <c r="E1484">
        <v>710</v>
      </c>
      <c r="F1484" t="s">
        <v>62</v>
      </c>
      <c r="G1484">
        <v>156</v>
      </c>
      <c r="H1484" t="s">
        <v>390</v>
      </c>
      <c r="I1484">
        <v>3</v>
      </c>
      <c r="J1484" t="s">
        <v>373</v>
      </c>
      <c r="K1484">
        <v>3</v>
      </c>
    </row>
    <row r="1485" spans="1:11" hidden="1" x14ac:dyDescent="0.25">
      <c r="A1485" t="s">
        <v>616</v>
      </c>
      <c r="B1485" t="s">
        <v>616</v>
      </c>
      <c r="C1485">
        <v>1989</v>
      </c>
      <c r="D1485" t="s">
        <v>62</v>
      </c>
      <c r="E1485">
        <v>710</v>
      </c>
      <c r="F1485" t="s">
        <v>62</v>
      </c>
      <c r="G1485">
        <v>156</v>
      </c>
      <c r="H1485" t="s">
        <v>390</v>
      </c>
      <c r="I1485">
        <v>5</v>
      </c>
      <c r="J1485" t="s">
        <v>373</v>
      </c>
      <c r="K1485">
        <v>5</v>
      </c>
    </row>
    <row r="1486" spans="1:11" hidden="1" x14ac:dyDescent="0.25">
      <c r="A1486" t="s">
        <v>616</v>
      </c>
      <c r="B1486" t="s">
        <v>616</v>
      </c>
      <c r="C1486">
        <v>1990</v>
      </c>
      <c r="D1486" t="s">
        <v>62</v>
      </c>
      <c r="E1486">
        <v>710</v>
      </c>
      <c r="F1486" t="s">
        <v>62</v>
      </c>
      <c r="G1486">
        <v>156</v>
      </c>
      <c r="H1486" t="s">
        <v>390</v>
      </c>
      <c r="I1486">
        <v>4</v>
      </c>
      <c r="J1486" t="s">
        <v>373</v>
      </c>
      <c r="K1486">
        <v>4</v>
      </c>
    </row>
    <row r="1487" spans="1:11" hidden="1" x14ac:dyDescent="0.25">
      <c r="A1487" t="s">
        <v>616</v>
      </c>
      <c r="B1487" t="s">
        <v>616</v>
      </c>
      <c r="C1487">
        <v>1991</v>
      </c>
      <c r="D1487" t="s">
        <v>62</v>
      </c>
      <c r="E1487">
        <v>710</v>
      </c>
      <c r="F1487" t="s">
        <v>62</v>
      </c>
      <c r="G1487">
        <v>156</v>
      </c>
      <c r="H1487" t="s">
        <v>390</v>
      </c>
      <c r="I1487">
        <v>4</v>
      </c>
      <c r="J1487" t="s">
        <v>373</v>
      </c>
      <c r="K1487">
        <v>3</v>
      </c>
    </row>
    <row r="1488" spans="1:11" hidden="1" x14ac:dyDescent="0.25">
      <c r="A1488" t="s">
        <v>616</v>
      </c>
      <c r="B1488" t="s">
        <v>616</v>
      </c>
      <c r="C1488">
        <v>1992</v>
      </c>
      <c r="D1488" t="s">
        <v>62</v>
      </c>
      <c r="E1488">
        <v>710</v>
      </c>
      <c r="F1488" t="s">
        <v>62</v>
      </c>
      <c r="G1488">
        <v>156</v>
      </c>
      <c r="H1488" t="s">
        <v>390</v>
      </c>
      <c r="I1488">
        <v>4</v>
      </c>
      <c r="J1488" t="s">
        <v>373</v>
      </c>
      <c r="K1488">
        <v>3</v>
      </c>
    </row>
    <row r="1489" spans="1:11" hidden="1" x14ac:dyDescent="0.25">
      <c r="A1489" t="s">
        <v>616</v>
      </c>
      <c r="B1489" t="s">
        <v>616</v>
      </c>
      <c r="C1489">
        <v>1993</v>
      </c>
      <c r="D1489" t="s">
        <v>62</v>
      </c>
      <c r="E1489">
        <v>710</v>
      </c>
      <c r="F1489" t="s">
        <v>62</v>
      </c>
      <c r="G1489">
        <v>156</v>
      </c>
      <c r="H1489" t="s">
        <v>390</v>
      </c>
      <c r="I1489">
        <v>3</v>
      </c>
      <c r="J1489" t="s">
        <v>373</v>
      </c>
      <c r="K1489">
        <v>3</v>
      </c>
    </row>
    <row r="1490" spans="1:11" hidden="1" x14ac:dyDescent="0.25">
      <c r="A1490" t="s">
        <v>616</v>
      </c>
      <c r="B1490" t="s">
        <v>616</v>
      </c>
      <c r="C1490">
        <v>1994</v>
      </c>
      <c r="D1490" t="s">
        <v>62</v>
      </c>
      <c r="E1490">
        <v>710</v>
      </c>
      <c r="F1490" t="s">
        <v>62</v>
      </c>
      <c r="G1490">
        <v>156</v>
      </c>
      <c r="H1490" t="s">
        <v>390</v>
      </c>
      <c r="I1490">
        <v>4</v>
      </c>
      <c r="J1490" t="s">
        <v>373</v>
      </c>
      <c r="K1490">
        <v>3</v>
      </c>
    </row>
    <row r="1491" spans="1:11" hidden="1" x14ac:dyDescent="0.25">
      <c r="A1491" t="s">
        <v>616</v>
      </c>
      <c r="B1491" t="s">
        <v>616</v>
      </c>
      <c r="C1491">
        <v>1995</v>
      </c>
      <c r="D1491" t="s">
        <v>62</v>
      </c>
      <c r="E1491">
        <v>710</v>
      </c>
      <c r="F1491" t="s">
        <v>62</v>
      </c>
      <c r="G1491">
        <v>156</v>
      </c>
      <c r="H1491" t="s">
        <v>390</v>
      </c>
      <c r="I1491">
        <v>3</v>
      </c>
      <c r="J1491" t="s">
        <v>373</v>
      </c>
      <c r="K1491">
        <v>3</v>
      </c>
    </row>
    <row r="1492" spans="1:11" hidden="1" x14ac:dyDescent="0.25">
      <c r="A1492" t="s">
        <v>616</v>
      </c>
      <c r="B1492" t="s">
        <v>616</v>
      </c>
      <c r="C1492">
        <v>1996</v>
      </c>
      <c r="D1492" t="s">
        <v>62</v>
      </c>
      <c r="E1492">
        <v>710</v>
      </c>
      <c r="F1492" t="s">
        <v>62</v>
      </c>
      <c r="G1492">
        <v>156</v>
      </c>
      <c r="H1492" t="s">
        <v>390</v>
      </c>
      <c r="I1492">
        <v>4</v>
      </c>
      <c r="J1492" t="s">
        <v>373</v>
      </c>
      <c r="K1492">
        <v>3</v>
      </c>
    </row>
    <row r="1493" spans="1:11" hidden="1" x14ac:dyDescent="0.25">
      <c r="A1493" t="s">
        <v>616</v>
      </c>
      <c r="B1493" t="s">
        <v>616</v>
      </c>
      <c r="C1493">
        <v>1997</v>
      </c>
      <c r="D1493" t="s">
        <v>62</v>
      </c>
      <c r="E1493">
        <v>710</v>
      </c>
      <c r="F1493" t="s">
        <v>62</v>
      </c>
      <c r="G1493">
        <v>156</v>
      </c>
      <c r="H1493" t="s">
        <v>390</v>
      </c>
      <c r="I1493">
        <v>4</v>
      </c>
      <c r="J1493" t="s">
        <v>373</v>
      </c>
      <c r="K1493">
        <v>4</v>
      </c>
    </row>
    <row r="1494" spans="1:11" hidden="1" x14ac:dyDescent="0.25">
      <c r="A1494" t="s">
        <v>616</v>
      </c>
      <c r="B1494" t="s">
        <v>616</v>
      </c>
      <c r="C1494">
        <v>1998</v>
      </c>
      <c r="D1494" t="s">
        <v>62</v>
      </c>
      <c r="E1494">
        <v>710</v>
      </c>
      <c r="F1494" t="s">
        <v>62</v>
      </c>
      <c r="G1494">
        <v>156</v>
      </c>
      <c r="H1494" t="s">
        <v>390</v>
      </c>
      <c r="I1494">
        <v>5</v>
      </c>
      <c r="J1494" t="s">
        <v>373</v>
      </c>
      <c r="K1494">
        <v>4</v>
      </c>
    </row>
    <row r="1495" spans="1:11" hidden="1" x14ac:dyDescent="0.25">
      <c r="A1495" t="s">
        <v>616</v>
      </c>
      <c r="B1495" t="s">
        <v>616</v>
      </c>
      <c r="C1495">
        <v>1999</v>
      </c>
      <c r="D1495" t="s">
        <v>62</v>
      </c>
      <c r="E1495">
        <v>710</v>
      </c>
      <c r="F1495" t="s">
        <v>62</v>
      </c>
      <c r="G1495">
        <v>156</v>
      </c>
      <c r="H1495" t="s">
        <v>390</v>
      </c>
      <c r="I1495">
        <v>4</v>
      </c>
      <c r="J1495" t="s">
        <v>373</v>
      </c>
      <c r="K1495">
        <v>4</v>
      </c>
    </row>
    <row r="1496" spans="1:11" hidden="1" x14ac:dyDescent="0.25">
      <c r="A1496" t="s">
        <v>616</v>
      </c>
      <c r="B1496" t="s">
        <v>616</v>
      </c>
      <c r="C1496">
        <v>2000</v>
      </c>
      <c r="D1496" t="s">
        <v>62</v>
      </c>
      <c r="E1496">
        <v>710</v>
      </c>
      <c r="F1496" t="s">
        <v>62</v>
      </c>
      <c r="G1496">
        <v>156</v>
      </c>
      <c r="H1496" t="s">
        <v>390</v>
      </c>
      <c r="I1496">
        <v>5</v>
      </c>
      <c r="J1496" t="s">
        <v>373</v>
      </c>
      <c r="K1496">
        <v>4</v>
      </c>
    </row>
    <row r="1497" spans="1:11" hidden="1" x14ac:dyDescent="0.25">
      <c r="A1497" t="s">
        <v>616</v>
      </c>
      <c r="B1497" t="s">
        <v>616</v>
      </c>
      <c r="C1497">
        <v>2001</v>
      </c>
      <c r="D1497" t="s">
        <v>62</v>
      </c>
      <c r="E1497">
        <v>710</v>
      </c>
      <c r="F1497" t="s">
        <v>62</v>
      </c>
      <c r="G1497">
        <v>156</v>
      </c>
      <c r="H1497" t="s">
        <v>390</v>
      </c>
      <c r="I1497">
        <v>4</v>
      </c>
      <c r="J1497" t="s">
        <v>373</v>
      </c>
      <c r="K1497">
        <v>4</v>
      </c>
    </row>
    <row r="1498" spans="1:11" hidden="1" x14ac:dyDescent="0.25">
      <c r="A1498" t="s">
        <v>616</v>
      </c>
      <c r="B1498" t="s">
        <v>616</v>
      </c>
      <c r="C1498">
        <v>2002</v>
      </c>
      <c r="D1498" t="s">
        <v>62</v>
      </c>
      <c r="E1498">
        <v>710</v>
      </c>
      <c r="F1498" t="s">
        <v>62</v>
      </c>
      <c r="G1498">
        <v>156</v>
      </c>
      <c r="H1498" t="s">
        <v>390</v>
      </c>
      <c r="I1498">
        <v>4</v>
      </c>
      <c r="J1498" t="s">
        <v>373</v>
      </c>
      <c r="K1498">
        <v>4</v>
      </c>
    </row>
    <row r="1499" spans="1:11" hidden="1" x14ac:dyDescent="0.25">
      <c r="A1499" t="s">
        <v>616</v>
      </c>
      <c r="B1499" t="s">
        <v>616</v>
      </c>
      <c r="C1499">
        <v>2003</v>
      </c>
      <c r="D1499" t="s">
        <v>62</v>
      </c>
      <c r="E1499">
        <v>710</v>
      </c>
      <c r="F1499" t="s">
        <v>62</v>
      </c>
      <c r="G1499">
        <v>156</v>
      </c>
      <c r="H1499" t="s">
        <v>390</v>
      </c>
      <c r="I1499">
        <v>4</v>
      </c>
      <c r="J1499" t="s">
        <v>373</v>
      </c>
      <c r="K1499">
        <v>4</v>
      </c>
    </row>
    <row r="1500" spans="1:11" hidden="1" x14ac:dyDescent="0.25">
      <c r="A1500" t="s">
        <v>616</v>
      </c>
      <c r="B1500" t="s">
        <v>616</v>
      </c>
      <c r="C1500">
        <v>2004</v>
      </c>
      <c r="D1500" t="s">
        <v>62</v>
      </c>
      <c r="E1500">
        <v>710</v>
      </c>
      <c r="F1500" t="s">
        <v>62</v>
      </c>
      <c r="G1500">
        <v>156</v>
      </c>
      <c r="H1500" t="s">
        <v>390</v>
      </c>
      <c r="I1500">
        <v>4</v>
      </c>
      <c r="J1500" t="s">
        <v>373</v>
      </c>
      <c r="K1500">
        <v>4</v>
      </c>
    </row>
    <row r="1501" spans="1:11" hidden="1" x14ac:dyDescent="0.25">
      <c r="A1501" t="s">
        <v>616</v>
      </c>
      <c r="B1501" t="s">
        <v>616</v>
      </c>
      <c r="C1501">
        <v>2005</v>
      </c>
      <c r="D1501" t="s">
        <v>62</v>
      </c>
      <c r="E1501">
        <v>710</v>
      </c>
      <c r="F1501" t="s">
        <v>62</v>
      </c>
      <c r="G1501">
        <v>156</v>
      </c>
      <c r="H1501" t="s">
        <v>390</v>
      </c>
      <c r="I1501">
        <v>4</v>
      </c>
      <c r="J1501" t="s">
        <v>373</v>
      </c>
      <c r="K1501">
        <v>4</v>
      </c>
    </row>
    <row r="1502" spans="1:11" hidden="1" x14ac:dyDescent="0.25">
      <c r="A1502" t="s">
        <v>616</v>
      </c>
      <c r="B1502" t="s">
        <v>616</v>
      </c>
      <c r="C1502">
        <v>2006</v>
      </c>
      <c r="D1502" t="s">
        <v>62</v>
      </c>
      <c r="E1502">
        <v>710</v>
      </c>
      <c r="F1502" t="s">
        <v>62</v>
      </c>
      <c r="G1502">
        <v>156</v>
      </c>
      <c r="H1502" t="s">
        <v>390</v>
      </c>
      <c r="I1502">
        <v>4</v>
      </c>
      <c r="J1502" t="s">
        <v>373</v>
      </c>
      <c r="K1502">
        <v>4</v>
      </c>
    </row>
    <row r="1503" spans="1:11" hidden="1" x14ac:dyDescent="0.25">
      <c r="A1503" t="s">
        <v>616</v>
      </c>
      <c r="B1503" t="s">
        <v>616</v>
      </c>
      <c r="C1503">
        <v>2007</v>
      </c>
      <c r="D1503" t="s">
        <v>62</v>
      </c>
      <c r="E1503">
        <v>710</v>
      </c>
      <c r="F1503" t="s">
        <v>62</v>
      </c>
      <c r="G1503">
        <v>156</v>
      </c>
      <c r="H1503" t="s">
        <v>390</v>
      </c>
      <c r="I1503">
        <v>4</v>
      </c>
      <c r="J1503" t="s">
        <v>373</v>
      </c>
      <c r="K1503">
        <v>3</v>
      </c>
    </row>
    <row r="1504" spans="1:11" hidden="1" x14ac:dyDescent="0.25">
      <c r="A1504" t="s">
        <v>616</v>
      </c>
      <c r="B1504" t="s">
        <v>616</v>
      </c>
      <c r="C1504">
        <v>2008</v>
      </c>
      <c r="D1504" t="s">
        <v>62</v>
      </c>
      <c r="E1504">
        <v>710</v>
      </c>
      <c r="F1504" t="s">
        <v>62</v>
      </c>
      <c r="G1504">
        <v>156</v>
      </c>
      <c r="H1504" t="s">
        <v>390</v>
      </c>
      <c r="I1504">
        <v>4</v>
      </c>
      <c r="J1504" t="s">
        <v>373</v>
      </c>
      <c r="K1504">
        <v>4</v>
      </c>
    </row>
    <row r="1505" spans="1:12" hidden="1" x14ac:dyDescent="0.25">
      <c r="A1505" t="s">
        <v>616</v>
      </c>
      <c r="B1505" t="s">
        <v>616</v>
      </c>
      <c r="C1505">
        <v>2009</v>
      </c>
      <c r="D1505" t="s">
        <v>62</v>
      </c>
      <c r="E1505">
        <v>710</v>
      </c>
      <c r="F1505" t="s">
        <v>62</v>
      </c>
      <c r="G1505">
        <v>156</v>
      </c>
      <c r="H1505" t="s">
        <v>390</v>
      </c>
      <c r="I1505">
        <v>4</v>
      </c>
      <c r="J1505" t="s">
        <v>373</v>
      </c>
      <c r="K1505">
        <v>4</v>
      </c>
    </row>
    <row r="1506" spans="1:12" hidden="1" x14ac:dyDescent="0.25">
      <c r="A1506" t="s">
        <v>616</v>
      </c>
      <c r="B1506" t="s">
        <v>616</v>
      </c>
      <c r="C1506">
        <v>2010</v>
      </c>
      <c r="D1506" t="s">
        <v>62</v>
      </c>
      <c r="E1506">
        <v>710</v>
      </c>
      <c r="F1506" t="s">
        <v>62</v>
      </c>
      <c r="G1506">
        <v>156</v>
      </c>
      <c r="H1506" t="s">
        <v>390</v>
      </c>
      <c r="I1506">
        <v>4</v>
      </c>
      <c r="J1506" t="s">
        <v>373</v>
      </c>
      <c r="K1506">
        <v>4</v>
      </c>
    </row>
    <row r="1507" spans="1:12" hidden="1" x14ac:dyDescent="0.25">
      <c r="A1507" t="s">
        <v>616</v>
      </c>
      <c r="B1507" t="s">
        <v>616</v>
      </c>
      <c r="C1507">
        <v>2011</v>
      </c>
      <c r="D1507" t="s">
        <v>62</v>
      </c>
      <c r="E1507">
        <v>710</v>
      </c>
      <c r="F1507" t="s">
        <v>62</v>
      </c>
      <c r="G1507">
        <v>156</v>
      </c>
      <c r="H1507" t="s">
        <v>390</v>
      </c>
      <c r="I1507">
        <v>4</v>
      </c>
      <c r="J1507" t="s">
        <v>373</v>
      </c>
      <c r="K1507">
        <v>4</v>
      </c>
    </row>
    <row r="1508" spans="1:12" hidden="1" x14ac:dyDescent="0.25">
      <c r="A1508" t="s">
        <v>616</v>
      </c>
      <c r="B1508" t="s">
        <v>616</v>
      </c>
      <c r="C1508">
        <v>2012</v>
      </c>
      <c r="D1508" t="s">
        <v>62</v>
      </c>
      <c r="E1508">
        <v>710</v>
      </c>
      <c r="F1508" t="s">
        <v>62</v>
      </c>
      <c r="G1508">
        <v>156</v>
      </c>
      <c r="H1508" t="s">
        <v>390</v>
      </c>
      <c r="I1508">
        <v>4</v>
      </c>
      <c r="J1508" t="s">
        <v>373</v>
      </c>
      <c r="K1508">
        <v>4</v>
      </c>
    </row>
    <row r="1509" spans="1:12" hidden="1" x14ac:dyDescent="0.25">
      <c r="A1509" t="s">
        <v>616</v>
      </c>
      <c r="B1509" t="s">
        <v>616</v>
      </c>
      <c r="C1509">
        <v>2013</v>
      </c>
      <c r="D1509" t="s">
        <v>62</v>
      </c>
      <c r="E1509">
        <v>710</v>
      </c>
      <c r="F1509" t="s">
        <v>62</v>
      </c>
      <c r="G1509">
        <v>156</v>
      </c>
      <c r="H1509" t="s">
        <v>390</v>
      </c>
      <c r="I1509" t="s">
        <v>373</v>
      </c>
      <c r="J1509">
        <v>4</v>
      </c>
      <c r="K1509">
        <v>4</v>
      </c>
    </row>
    <row r="1510" spans="1:12" hidden="1" x14ac:dyDescent="0.25">
      <c r="A1510" t="s">
        <v>616</v>
      </c>
      <c r="B1510" t="s">
        <v>616</v>
      </c>
      <c r="C1510">
        <v>2014</v>
      </c>
      <c r="D1510" t="s">
        <v>62</v>
      </c>
      <c r="E1510">
        <v>710</v>
      </c>
      <c r="F1510" t="s">
        <v>62</v>
      </c>
      <c r="G1510">
        <v>156</v>
      </c>
      <c r="H1510" t="s">
        <v>390</v>
      </c>
      <c r="I1510">
        <v>4</v>
      </c>
      <c r="J1510">
        <v>4</v>
      </c>
      <c r="K1510">
        <v>4</v>
      </c>
    </row>
    <row r="1511" spans="1:12" hidden="1" x14ac:dyDescent="0.25">
      <c r="A1511" t="s">
        <v>616</v>
      </c>
      <c r="B1511" t="s">
        <v>616</v>
      </c>
      <c r="C1511">
        <v>2015</v>
      </c>
      <c r="D1511" t="s">
        <v>62</v>
      </c>
      <c r="E1511">
        <v>710</v>
      </c>
      <c r="F1511" t="s">
        <v>62</v>
      </c>
      <c r="G1511">
        <v>156</v>
      </c>
      <c r="H1511" t="s">
        <v>390</v>
      </c>
      <c r="I1511">
        <v>4</v>
      </c>
      <c r="J1511">
        <v>4</v>
      </c>
      <c r="K1511">
        <v>4</v>
      </c>
    </row>
    <row r="1512" spans="1:12" hidden="1" x14ac:dyDescent="0.25">
      <c r="A1512" t="s">
        <v>616</v>
      </c>
      <c r="B1512" t="s">
        <v>616</v>
      </c>
      <c r="C1512">
        <v>2016</v>
      </c>
      <c r="D1512" t="s">
        <v>62</v>
      </c>
      <c r="E1512">
        <v>710</v>
      </c>
      <c r="F1512" t="s">
        <v>62</v>
      </c>
      <c r="G1512">
        <v>156</v>
      </c>
      <c r="H1512" t="s">
        <v>390</v>
      </c>
      <c r="I1512">
        <v>4</v>
      </c>
      <c r="J1512">
        <v>4</v>
      </c>
      <c r="K1512">
        <v>4</v>
      </c>
    </row>
    <row r="1513" spans="1:12" x14ac:dyDescent="0.25">
      <c r="A1513" t="s">
        <v>616</v>
      </c>
      <c r="B1513" t="s">
        <v>616</v>
      </c>
      <c r="C1513">
        <v>2017</v>
      </c>
      <c r="D1513" t="s">
        <v>62</v>
      </c>
      <c r="E1513">
        <v>710</v>
      </c>
      <c r="F1513" t="s">
        <v>62</v>
      </c>
      <c r="G1513">
        <v>156</v>
      </c>
      <c r="H1513" t="s">
        <v>390</v>
      </c>
      <c r="I1513" s="109">
        <v>4</v>
      </c>
      <c r="J1513" s="109">
        <v>3</v>
      </c>
      <c r="K1513" s="109">
        <v>4</v>
      </c>
      <c r="L1513" s="108">
        <f>AVERAGE(I1513:K1513)</f>
        <v>3.6666666666666665</v>
      </c>
    </row>
    <row r="1514" spans="1:12" hidden="1" x14ac:dyDescent="0.25">
      <c r="A1514" t="s">
        <v>176</v>
      </c>
      <c r="B1514" t="s">
        <v>176</v>
      </c>
      <c r="C1514">
        <v>1976</v>
      </c>
      <c r="D1514" t="s">
        <v>142</v>
      </c>
      <c r="E1514">
        <v>100</v>
      </c>
      <c r="F1514" t="s">
        <v>142</v>
      </c>
      <c r="G1514">
        <v>170</v>
      </c>
      <c r="H1514" t="s">
        <v>393</v>
      </c>
      <c r="I1514">
        <v>2</v>
      </c>
      <c r="J1514" t="s">
        <v>373</v>
      </c>
      <c r="K1514">
        <v>2</v>
      </c>
    </row>
    <row r="1515" spans="1:12" hidden="1" x14ac:dyDescent="0.25">
      <c r="A1515" t="s">
        <v>176</v>
      </c>
      <c r="B1515" t="s">
        <v>176</v>
      </c>
      <c r="C1515">
        <v>1977</v>
      </c>
      <c r="D1515" t="s">
        <v>142</v>
      </c>
      <c r="E1515">
        <v>100</v>
      </c>
      <c r="F1515" t="s">
        <v>142</v>
      </c>
      <c r="G1515">
        <v>170</v>
      </c>
      <c r="H1515" t="s">
        <v>393</v>
      </c>
      <c r="I1515">
        <v>3</v>
      </c>
      <c r="J1515" t="s">
        <v>373</v>
      </c>
      <c r="K1515">
        <v>2</v>
      </c>
    </row>
    <row r="1516" spans="1:12" hidden="1" x14ac:dyDescent="0.25">
      <c r="A1516" t="s">
        <v>176</v>
      </c>
      <c r="B1516" t="s">
        <v>176</v>
      </c>
      <c r="C1516">
        <v>1978</v>
      </c>
      <c r="D1516" t="s">
        <v>142</v>
      </c>
      <c r="E1516">
        <v>100</v>
      </c>
      <c r="F1516" t="s">
        <v>142</v>
      </c>
      <c r="G1516">
        <v>170</v>
      </c>
      <c r="H1516" t="s">
        <v>393</v>
      </c>
      <c r="I1516">
        <v>3</v>
      </c>
      <c r="J1516" t="s">
        <v>373</v>
      </c>
      <c r="K1516">
        <v>2</v>
      </c>
    </row>
    <row r="1517" spans="1:12" hidden="1" x14ac:dyDescent="0.25">
      <c r="A1517" t="s">
        <v>176</v>
      </c>
      <c r="B1517" t="s">
        <v>176</v>
      </c>
      <c r="C1517">
        <v>1979</v>
      </c>
      <c r="D1517" t="s">
        <v>142</v>
      </c>
      <c r="E1517">
        <v>100</v>
      </c>
      <c r="F1517" t="s">
        <v>142</v>
      </c>
      <c r="G1517">
        <v>170</v>
      </c>
      <c r="H1517" t="s">
        <v>393</v>
      </c>
      <c r="I1517">
        <v>5</v>
      </c>
      <c r="J1517" t="s">
        <v>373</v>
      </c>
      <c r="K1517">
        <v>3</v>
      </c>
    </row>
    <row r="1518" spans="1:12" hidden="1" x14ac:dyDescent="0.25">
      <c r="A1518" t="s">
        <v>176</v>
      </c>
      <c r="B1518" t="s">
        <v>176</v>
      </c>
      <c r="C1518">
        <v>1980</v>
      </c>
      <c r="D1518" t="s">
        <v>142</v>
      </c>
      <c r="E1518">
        <v>100</v>
      </c>
      <c r="F1518" t="s">
        <v>142</v>
      </c>
      <c r="G1518">
        <v>170</v>
      </c>
      <c r="H1518" t="s">
        <v>393</v>
      </c>
      <c r="I1518">
        <v>4</v>
      </c>
      <c r="J1518" t="s">
        <v>373</v>
      </c>
      <c r="K1518">
        <v>3</v>
      </c>
    </row>
    <row r="1519" spans="1:12" hidden="1" x14ac:dyDescent="0.25">
      <c r="A1519" t="s">
        <v>176</v>
      </c>
      <c r="B1519" t="s">
        <v>176</v>
      </c>
      <c r="C1519">
        <v>1981</v>
      </c>
      <c r="D1519" t="s">
        <v>142</v>
      </c>
      <c r="E1519">
        <v>100</v>
      </c>
      <c r="F1519" t="s">
        <v>142</v>
      </c>
      <c r="G1519">
        <v>170</v>
      </c>
      <c r="H1519" t="s">
        <v>393</v>
      </c>
      <c r="I1519">
        <v>4</v>
      </c>
      <c r="J1519" t="s">
        <v>373</v>
      </c>
      <c r="K1519">
        <v>3</v>
      </c>
    </row>
    <row r="1520" spans="1:12" hidden="1" x14ac:dyDescent="0.25">
      <c r="A1520" t="s">
        <v>176</v>
      </c>
      <c r="B1520" t="s">
        <v>176</v>
      </c>
      <c r="C1520">
        <v>1982</v>
      </c>
      <c r="D1520" t="s">
        <v>142</v>
      </c>
      <c r="E1520">
        <v>100</v>
      </c>
      <c r="F1520" t="s">
        <v>142</v>
      </c>
      <c r="G1520">
        <v>170</v>
      </c>
      <c r="H1520" t="s">
        <v>393</v>
      </c>
      <c r="I1520">
        <v>5</v>
      </c>
      <c r="J1520" t="s">
        <v>373</v>
      </c>
      <c r="K1520">
        <v>3</v>
      </c>
    </row>
    <row r="1521" spans="1:11" hidden="1" x14ac:dyDescent="0.25">
      <c r="A1521" t="s">
        <v>176</v>
      </c>
      <c r="B1521" t="s">
        <v>176</v>
      </c>
      <c r="C1521">
        <v>1983</v>
      </c>
      <c r="D1521" t="s">
        <v>142</v>
      </c>
      <c r="E1521">
        <v>100</v>
      </c>
      <c r="F1521" t="s">
        <v>142</v>
      </c>
      <c r="G1521">
        <v>170</v>
      </c>
      <c r="H1521" t="s">
        <v>393</v>
      </c>
      <c r="I1521">
        <v>4</v>
      </c>
      <c r="J1521" t="s">
        <v>373</v>
      </c>
      <c r="K1521">
        <v>3</v>
      </c>
    </row>
    <row r="1522" spans="1:11" hidden="1" x14ac:dyDescent="0.25">
      <c r="A1522" t="s">
        <v>176</v>
      </c>
      <c r="B1522" t="s">
        <v>176</v>
      </c>
      <c r="C1522">
        <v>1984</v>
      </c>
      <c r="D1522" t="s">
        <v>142</v>
      </c>
      <c r="E1522">
        <v>100</v>
      </c>
      <c r="F1522" t="s">
        <v>142</v>
      </c>
      <c r="G1522">
        <v>170</v>
      </c>
      <c r="H1522" t="s">
        <v>393</v>
      </c>
      <c r="I1522">
        <v>4</v>
      </c>
      <c r="J1522" t="s">
        <v>373</v>
      </c>
      <c r="K1522">
        <v>3</v>
      </c>
    </row>
    <row r="1523" spans="1:11" hidden="1" x14ac:dyDescent="0.25">
      <c r="A1523" t="s">
        <v>176</v>
      </c>
      <c r="B1523" t="s">
        <v>176</v>
      </c>
      <c r="C1523">
        <v>1985</v>
      </c>
      <c r="D1523" t="s">
        <v>142</v>
      </c>
      <c r="E1523">
        <v>100</v>
      </c>
      <c r="F1523" t="s">
        <v>142</v>
      </c>
      <c r="G1523">
        <v>170</v>
      </c>
      <c r="H1523" t="s">
        <v>393</v>
      </c>
      <c r="I1523">
        <v>4</v>
      </c>
      <c r="J1523" t="s">
        <v>373</v>
      </c>
      <c r="K1523">
        <v>3</v>
      </c>
    </row>
    <row r="1524" spans="1:11" hidden="1" x14ac:dyDescent="0.25">
      <c r="A1524" t="s">
        <v>176</v>
      </c>
      <c r="B1524" t="s">
        <v>176</v>
      </c>
      <c r="C1524">
        <v>1986</v>
      </c>
      <c r="D1524" t="s">
        <v>142</v>
      </c>
      <c r="E1524">
        <v>100</v>
      </c>
      <c r="F1524" t="s">
        <v>142</v>
      </c>
      <c r="G1524">
        <v>170</v>
      </c>
      <c r="H1524" t="s">
        <v>393</v>
      </c>
      <c r="I1524">
        <v>5</v>
      </c>
      <c r="J1524" t="s">
        <v>373</v>
      </c>
      <c r="K1524">
        <v>4</v>
      </c>
    </row>
    <row r="1525" spans="1:11" hidden="1" x14ac:dyDescent="0.25">
      <c r="A1525" t="s">
        <v>176</v>
      </c>
      <c r="B1525" t="s">
        <v>176</v>
      </c>
      <c r="C1525">
        <v>1987</v>
      </c>
      <c r="D1525" t="s">
        <v>142</v>
      </c>
      <c r="E1525">
        <v>100</v>
      </c>
      <c r="F1525" t="s">
        <v>142</v>
      </c>
      <c r="G1525">
        <v>170</v>
      </c>
      <c r="H1525" t="s">
        <v>393</v>
      </c>
      <c r="I1525">
        <v>4</v>
      </c>
      <c r="J1525" t="s">
        <v>373</v>
      </c>
      <c r="K1525">
        <v>4</v>
      </c>
    </row>
    <row r="1526" spans="1:11" hidden="1" x14ac:dyDescent="0.25">
      <c r="A1526" t="s">
        <v>176</v>
      </c>
      <c r="B1526" t="s">
        <v>176</v>
      </c>
      <c r="C1526">
        <v>1988</v>
      </c>
      <c r="D1526" t="s">
        <v>142</v>
      </c>
      <c r="E1526">
        <v>100</v>
      </c>
      <c r="F1526" t="s">
        <v>142</v>
      </c>
      <c r="G1526">
        <v>170</v>
      </c>
      <c r="H1526" t="s">
        <v>393</v>
      </c>
      <c r="I1526">
        <v>5</v>
      </c>
      <c r="J1526" t="s">
        <v>373</v>
      </c>
      <c r="K1526">
        <v>4</v>
      </c>
    </row>
    <row r="1527" spans="1:11" hidden="1" x14ac:dyDescent="0.25">
      <c r="A1527" t="s">
        <v>176</v>
      </c>
      <c r="B1527" t="s">
        <v>176</v>
      </c>
      <c r="C1527">
        <v>1989</v>
      </c>
      <c r="D1527" t="s">
        <v>142</v>
      </c>
      <c r="E1527">
        <v>100</v>
      </c>
      <c r="F1527" t="s">
        <v>142</v>
      </c>
      <c r="G1527">
        <v>170</v>
      </c>
      <c r="H1527" t="s">
        <v>393</v>
      </c>
      <c r="I1527">
        <v>5</v>
      </c>
      <c r="J1527" t="s">
        <v>373</v>
      </c>
      <c r="K1527">
        <v>4</v>
      </c>
    </row>
    <row r="1528" spans="1:11" hidden="1" x14ac:dyDescent="0.25">
      <c r="A1528" t="s">
        <v>176</v>
      </c>
      <c r="B1528" t="s">
        <v>176</v>
      </c>
      <c r="C1528">
        <v>1990</v>
      </c>
      <c r="D1528" t="s">
        <v>142</v>
      </c>
      <c r="E1528">
        <v>100</v>
      </c>
      <c r="F1528" t="s">
        <v>142</v>
      </c>
      <c r="G1528">
        <v>170</v>
      </c>
      <c r="H1528" t="s">
        <v>393</v>
      </c>
      <c r="I1528">
        <v>5</v>
      </c>
      <c r="J1528" t="s">
        <v>373</v>
      </c>
      <c r="K1528">
        <v>5</v>
      </c>
    </row>
    <row r="1529" spans="1:11" hidden="1" x14ac:dyDescent="0.25">
      <c r="A1529" t="s">
        <v>176</v>
      </c>
      <c r="B1529" t="s">
        <v>176</v>
      </c>
      <c r="C1529">
        <v>1991</v>
      </c>
      <c r="D1529" t="s">
        <v>142</v>
      </c>
      <c r="E1529">
        <v>100</v>
      </c>
      <c r="F1529" t="s">
        <v>142</v>
      </c>
      <c r="G1529">
        <v>170</v>
      </c>
      <c r="H1529" t="s">
        <v>393</v>
      </c>
      <c r="I1529">
        <v>5</v>
      </c>
      <c r="J1529" t="s">
        <v>373</v>
      </c>
      <c r="K1529">
        <v>5</v>
      </c>
    </row>
    <row r="1530" spans="1:11" hidden="1" x14ac:dyDescent="0.25">
      <c r="A1530" t="s">
        <v>176</v>
      </c>
      <c r="B1530" t="s">
        <v>176</v>
      </c>
      <c r="C1530">
        <v>1992</v>
      </c>
      <c r="D1530" t="s">
        <v>142</v>
      </c>
      <c r="E1530">
        <v>100</v>
      </c>
      <c r="F1530" t="s">
        <v>142</v>
      </c>
      <c r="G1530">
        <v>170</v>
      </c>
      <c r="H1530" t="s">
        <v>393</v>
      </c>
      <c r="I1530">
        <v>5</v>
      </c>
      <c r="J1530" t="s">
        <v>373</v>
      </c>
      <c r="K1530">
        <v>4</v>
      </c>
    </row>
    <row r="1531" spans="1:11" hidden="1" x14ac:dyDescent="0.25">
      <c r="A1531" t="s">
        <v>176</v>
      </c>
      <c r="B1531" t="s">
        <v>176</v>
      </c>
      <c r="C1531">
        <v>1993</v>
      </c>
      <c r="D1531" t="s">
        <v>142</v>
      </c>
      <c r="E1531">
        <v>100</v>
      </c>
      <c r="F1531" t="s">
        <v>142</v>
      </c>
      <c r="G1531">
        <v>170</v>
      </c>
      <c r="H1531" t="s">
        <v>393</v>
      </c>
      <c r="I1531">
        <v>5</v>
      </c>
      <c r="J1531" t="s">
        <v>373</v>
      </c>
      <c r="K1531">
        <v>5</v>
      </c>
    </row>
    <row r="1532" spans="1:11" hidden="1" x14ac:dyDescent="0.25">
      <c r="A1532" t="s">
        <v>176</v>
      </c>
      <c r="B1532" t="s">
        <v>176</v>
      </c>
      <c r="C1532">
        <v>1994</v>
      </c>
      <c r="D1532" t="s">
        <v>142</v>
      </c>
      <c r="E1532">
        <v>100</v>
      </c>
      <c r="F1532" t="s">
        <v>142</v>
      </c>
      <c r="G1532">
        <v>170</v>
      </c>
      <c r="H1532" t="s">
        <v>393</v>
      </c>
      <c r="I1532">
        <v>5</v>
      </c>
      <c r="J1532" t="s">
        <v>373</v>
      </c>
      <c r="K1532">
        <v>5</v>
      </c>
    </row>
    <row r="1533" spans="1:11" hidden="1" x14ac:dyDescent="0.25">
      <c r="A1533" t="s">
        <v>176</v>
      </c>
      <c r="B1533" t="s">
        <v>176</v>
      </c>
      <c r="C1533">
        <v>1995</v>
      </c>
      <c r="D1533" t="s">
        <v>142</v>
      </c>
      <c r="E1533">
        <v>100</v>
      </c>
      <c r="F1533" t="s">
        <v>142</v>
      </c>
      <c r="G1533">
        <v>170</v>
      </c>
      <c r="H1533" t="s">
        <v>393</v>
      </c>
      <c r="I1533">
        <v>4</v>
      </c>
      <c r="J1533" t="s">
        <v>373</v>
      </c>
      <c r="K1533">
        <v>5</v>
      </c>
    </row>
    <row r="1534" spans="1:11" hidden="1" x14ac:dyDescent="0.25">
      <c r="A1534" t="s">
        <v>176</v>
      </c>
      <c r="B1534" t="s">
        <v>176</v>
      </c>
      <c r="C1534">
        <v>1996</v>
      </c>
      <c r="D1534" t="s">
        <v>142</v>
      </c>
      <c r="E1534">
        <v>100</v>
      </c>
      <c r="F1534" t="s">
        <v>142</v>
      </c>
      <c r="G1534">
        <v>170</v>
      </c>
      <c r="H1534" t="s">
        <v>393</v>
      </c>
      <c r="I1534">
        <v>5</v>
      </c>
      <c r="J1534" t="s">
        <v>373</v>
      </c>
      <c r="K1534">
        <v>5</v>
      </c>
    </row>
    <row r="1535" spans="1:11" hidden="1" x14ac:dyDescent="0.25">
      <c r="A1535" t="s">
        <v>176</v>
      </c>
      <c r="B1535" t="s">
        <v>176</v>
      </c>
      <c r="C1535">
        <v>1997</v>
      </c>
      <c r="D1535" t="s">
        <v>142</v>
      </c>
      <c r="E1535">
        <v>100</v>
      </c>
      <c r="F1535" t="s">
        <v>142</v>
      </c>
      <c r="G1535">
        <v>170</v>
      </c>
      <c r="H1535" t="s">
        <v>393</v>
      </c>
      <c r="I1535">
        <v>5</v>
      </c>
      <c r="J1535" t="s">
        <v>373</v>
      </c>
      <c r="K1535">
        <v>5</v>
      </c>
    </row>
    <row r="1536" spans="1:11" hidden="1" x14ac:dyDescent="0.25">
      <c r="A1536" t="s">
        <v>176</v>
      </c>
      <c r="B1536" t="s">
        <v>176</v>
      </c>
      <c r="C1536">
        <v>1998</v>
      </c>
      <c r="D1536" t="s">
        <v>142</v>
      </c>
      <c r="E1536">
        <v>100</v>
      </c>
      <c r="F1536" t="s">
        <v>142</v>
      </c>
      <c r="G1536">
        <v>170</v>
      </c>
      <c r="H1536" t="s">
        <v>393</v>
      </c>
      <c r="I1536">
        <v>5</v>
      </c>
      <c r="J1536" t="s">
        <v>373</v>
      </c>
      <c r="K1536">
        <v>5</v>
      </c>
    </row>
    <row r="1537" spans="1:11" hidden="1" x14ac:dyDescent="0.25">
      <c r="A1537" t="s">
        <v>176</v>
      </c>
      <c r="B1537" t="s">
        <v>176</v>
      </c>
      <c r="C1537">
        <v>1999</v>
      </c>
      <c r="D1537" t="s">
        <v>142</v>
      </c>
      <c r="E1537">
        <v>100</v>
      </c>
      <c r="F1537" t="s">
        <v>142</v>
      </c>
      <c r="G1537">
        <v>170</v>
      </c>
      <c r="H1537" t="s">
        <v>393</v>
      </c>
      <c r="I1537">
        <v>5</v>
      </c>
      <c r="J1537" t="s">
        <v>373</v>
      </c>
      <c r="K1537">
        <v>5</v>
      </c>
    </row>
    <row r="1538" spans="1:11" hidden="1" x14ac:dyDescent="0.25">
      <c r="A1538" t="s">
        <v>176</v>
      </c>
      <c r="B1538" t="s">
        <v>176</v>
      </c>
      <c r="C1538">
        <v>2000</v>
      </c>
      <c r="D1538" t="s">
        <v>142</v>
      </c>
      <c r="E1538">
        <v>100</v>
      </c>
      <c r="F1538" t="s">
        <v>142</v>
      </c>
      <c r="G1538">
        <v>170</v>
      </c>
      <c r="H1538" t="s">
        <v>393</v>
      </c>
      <c r="I1538">
        <v>5</v>
      </c>
      <c r="J1538" t="s">
        <v>373</v>
      </c>
      <c r="K1538">
        <v>5</v>
      </c>
    </row>
    <row r="1539" spans="1:11" hidden="1" x14ac:dyDescent="0.25">
      <c r="A1539" t="s">
        <v>176</v>
      </c>
      <c r="B1539" t="s">
        <v>176</v>
      </c>
      <c r="C1539">
        <v>2001</v>
      </c>
      <c r="D1539" t="s">
        <v>142</v>
      </c>
      <c r="E1539">
        <v>100</v>
      </c>
      <c r="F1539" t="s">
        <v>142</v>
      </c>
      <c r="G1539">
        <v>170</v>
      </c>
      <c r="H1539" t="s">
        <v>393</v>
      </c>
      <c r="I1539">
        <v>5</v>
      </c>
      <c r="J1539" t="s">
        <v>373</v>
      </c>
      <c r="K1539">
        <v>5</v>
      </c>
    </row>
    <row r="1540" spans="1:11" hidden="1" x14ac:dyDescent="0.25">
      <c r="A1540" t="s">
        <v>176</v>
      </c>
      <c r="B1540" t="s">
        <v>176</v>
      </c>
      <c r="C1540">
        <v>2002</v>
      </c>
      <c r="D1540" t="s">
        <v>142</v>
      </c>
      <c r="E1540">
        <v>100</v>
      </c>
      <c r="F1540" t="s">
        <v>142</v>
      </c>
      <c r="G1540">
        <v>170</v>
      </c>
      <c r="H1540" t="s">
        <v>393</v>
      </c>
      <c r="I1540">
        <v>5</v>
      </c>
      <c r="J1540" t="s">
        <v>373</v>
      </c>
      <c r="K1540">
        <v>5</v>
      </c>
    </row>
    <row r="1541" spans="1:11" hidden="1" x14ac:dyDescent="0.25">
      <c r="A1541" t="s">
        <v>176</v>
      </c>
      <c r="B1541" t="s">
        <v>176</v>
      </c>
      <c r="C1541">
        <v>2003</v>
      </c>
      <c r="D1541" t="s">
        <v>142</v>
      </c>
      <c r="E1541">
        <v>100</v>
      </c>
      <c r="F1541" t="s">
        <v>142</v>
      </c>
      <c r="G1541">
        <v>170</v>
      </c>
      <c r="H1541" t="s">
        <v>393</v>
      </c>
      <c r="I1541">
        <v>5</v>
      </c>
      <c r="J1541" t="s">
        <v>373</v>
      </c>
      <c r="K1541">
        <v>5</v>
      </c>
    </row>
    <row r="1542" spans="1:11" hidden="1" x14ac:dyDescent="0.25">
      <c r="A1542" t="s">
        <v>176</v>
      </c>
      <c r="B1542" t="s">
        <v>176</v>
      </c>
      <c r="C1542">
        <v>2004</v>
      </c>
      <c r="D1542" t="s">
        <v>142</v>
      </c>
      <c r="E1542">
        <v>100</v>
      </c>
      <c r="F1542" t="s">
        <v>142</v>
      </c>
      <c r="G1542">
        <v>170</v>
      </c>
      <c r="H1542" t="s">
        <v>393</v>
      </c>
      <c r="I1542">
        <v>5</v>
      </c>
      <c r="J1542" t="s">
        <v>373</v>
      </c>
      <c r="K1542">
        <v>5</v>
      </c>
    </row>
    <row r="1543" spans="1:11" hidden="1" x14ac:dyDescent="0.25">
      <c r="A1543" t="s">
        <v>176</v>
      </c>
      <c r="B1543" t="s">
        <v>176</v>
      </c>
      <c r="C1543">
        <v>2005</v>
      </c>
      <c r="D1543" t="s">
        <v>142</v>
      </c>
      <c r="E1543">
        <v>100</v>
      </c>
      <c r="F1543" t="s">
        <v>142</v>
      </c>
      <c r="G1543">
        <v>170</v>
      </c>
      <c r="H1543" t="s">
        <v>393</v>
      </c>
      <c r="I1543">
        <v>5</v>
      </c>
      <c r="J1543" t="s">
        <v>373</v>
      </c>
      <c r="K1543">
        <v>4</v>
      </c>
    </row>
    <row r="1544" spans="1:11" hidden="1" x14ac:dyDescent="0.25">
      <c r="A1544" t="s">
        <v>176</v>
      </c>
      <c r="B1544" t="s">
        <v>176</v>
      </c>
      <c r="C1544">
        <v>2006</v>
      </c>
      <c r="D1544" t="s">
        <v>142</v>
      </c>
      <c r="E1544">
        <v>100</v>
      </c>
      <c r="F1544" t="s">
        <v>142</v>
      </c>
      <c r="G1544">
        <v>170</v>
      </c>
      <c r="H1544" t="s">
        <v>393</v>
      </c>
      <c r="I1544">
        <v>5</v>
      </c>
      <c r="J1544" t="s">
        <v>373</v>
      </c>
      <c r="K1544">
        <v>4</v>
      </c>
    </row>
    <row r="1545" spans="1:11" hidden="1" x14ac:dyDescent="0.25">
      <c r="A1545" t="s">
        <v>176</v>
      </c>
      <c r="B1545" t="s">
        <v>176</v>
      </c>
      <c r="C1545">
        <v>2007</v>
      </c>
      <c r="D1545" t="s">
        <v>142</v>
      </c>
      <c r="E1545">
        <v>100</v>
      </c>
      <c r="F1545" t="s">
        <v>142</v>
      </c>
      <c r="G1545">
        <v>170</v>
      </c>
      <c r="H1545" t="s">
        <v>393</v>
      </c>
      <c r="I1545">
        <v>4</v>
      </c>
      <c r="J1545" t="s">
        <v>373</v>
      </c>
      <c r="K1545">
        <v>4</v>
      </c>
    </row>
    <row r="1546" spans="1:11" hidden="1" x14ac:dyDescent="0.25">
      <c r="A1546" t="s">
        <v>176</v>
      </c>
      <c r="B1546" t="s">
        <v>176</v>
      </c>
      <c r="C1546">
        <v>2008</v>
      </c>
      <c r="D1546" t="s">
        <v>142</v>
      </c>
      <c r="E1546">
        <v>100</v>
      </c>
      <c r="F1546" t="s">
        <v>142</v>
      </c>
      <c r="G1546">
        <v>170</v>
      </c>
      <c r="H1546" t="s">
        <v>393</v>
      </c>
      <c r="I1546">
        <v>5</v>
      </c>
      <c r="J1546" t="s">
        <v>373</v>
      </c>
      <c r="K1546">
        <v>4</v>
      </c>
    </row>
    <row r="1547" spans="1:11" hidden="1" x14ac:dyDescent="0.25">
      <c r="A1547" t="s">
        <v>176</v>
      </c>
      <c r="B1547" t="s">
        <v>176</v>
      </c>
      <c r="C1547">
        <v>2009</v>
      </c>
      <c r="D1547" t="s">
        <v>142</v>
      </c>
      <c r="E1547">
        <v>100</v>
      </c>
      <c r="F1547" t="s">
        <v>142</v>
      </c>
      <c r="G1547">
        <v>170</v>
      </c>
      <c r="H1547" t="s">
        <v>393</v>
      </c>
      <c r="I1547">
        <v>5</v>
      </c>
      <c r="J1547" t="s">
        <v>373</v>
      </c>
      <c r="K1547">
        <v>4</v>
      </c>
    </row>
    <row r="1548" spans="1:11" hidden="1" x14ac:dyDescent="0.25">
      <c r="A1548" t="s">
        <v>176</v>
      </c>
      <c r="B1548" t="s">
        <v>176</v>
      </c>
      <c r="C1548">
        <v>2010</v>
      </c>
      <c r="D1548" t="s">
        <v>142</v>
      </c>
      <c r="E1548">
        <v>100</v>
      </c>
      <c r="F1548" t="s">
        <v>142</v>
      </c>
      <c r="G1548">
        <v>170</v>
      </c>
      <c r="H1548" t="s">
        <v>393</v>
      </c>
      <c r="I1548">
        <v>5</v>
      </c>
      <c r="J1548" t="s">
        <v>373</v>
      </c>
      <c r="K1548">
        <v>4</v>
      </c>
    </row>
    <row r="1549" spans="1:11" hidden="1" x14ac:dyDescent="0.25">
      <c r="A1549" t="s">
        <v>176</v>
      </c>
      <c r="B1549" t="s">
        <v>176</v>
      </c>
      <c r="C1549">
        <v>2011</v>
      </c>
      <c r="D1549" t="s">
        <v>142</v>
      </c>
      <c r="E1549">
        <v>100</v>
      </c>
      <c r="F1549" t="s">
        <v>142</v>
      </c>
      <c r="G1549">
        <v>170</v>
      </c>
      <c r="H1549" t="s">
        <v>393</v>
      </c>
      <c r="I1549">
        <v>5</v>
      </c>
      <c r="J1549" t="s">
        <v>373</v>
      </c>
      <c r="K1549">
        <v>3</v>
      </c>
    </row>
    <row r="1550" spans="1:11" hidden="1" x14ac:dyDescent="0.25">
      <c r="A1550" t="s">
        <v>176</v>
      </c>
      <c r="B1550" t="s">
        <v>176</v>
      </c>
      <c r="C1550">
        <v>2012</v>
      </c>
      <c r="D1550" t="s">
        <v>142</v>
      </c>
      <c r="E1550">
        <v>100</v>
      </c>
      <c r="F1550" t="s">
        <v>142</v>
      </c>
      <c r="G1550">
        <v>170</v>
      </c>
      <c r="H1550" t="s">
        <v>393</v>
      </c>
      <c r="I1550">
        <v>4</v>
      </c>
      <c r="J1550" t="s">
        <v>373</v>
      </c>
      <c r="K1550">
        <v>3</v>
      </c>
    </row>
    <row r="1551" spans="1:11" hidden="1" x14ac:dyDescent="0.25">
      <c r="A1551" t="s">
        <v>176</v>
      </c>
      <c r="B1551" t="s">
        <v>176</v>
      </c>
      <c r="C1551">
        <v>2013</v>
      </c>
      <c r="D1551" t="s">
        <v>142</v>
      </c>
      <c r="E1551">
        <v>100</v>
      </c>
      <c r="F1551" t="s">
        <v>142</v>
      </c>
      <c r="G1551">
        <v>170</v>
      </c>
      <c r="H1551" t="s">
        <v>393</v>
      </c>
      <c r="I1551" t="s">
        <v>373</v>
      </c>
      <c r="J1551">
        <v>4</v>
      </c>
      <c r="K1551">
        <v>4</v>
      </c>
    </row>
    <row r="1552" spans="1:11" hidden="1" x14ac:dyDescent="0.25">
      <c r="A1552" t="s">
        <v>176</v>
      </c>
      <c r="B1552" t="s">
        <v>176</v>
      </c>
      <c r="C1552">
        <v>2014</v>
      </c>
      <c r="D1552" t="s">
        <v>142</v>
      </c>
      <c r="E1552">
        <v>100</v>
      </c>
      <c r="F1552" t="s">
        <v>142</v>
      </c>
      <c r="G1552">
        <v>170</v>
      </c>
      <c r="H1552" t="s">
        <v>393</v>
      </c>
      <c r="I1552">
        <v>4</v>
      </c>
      <c r="J1552">
        <v>4</v>
      </c>
      <c r="K1552">
        <v>3</v>
      </c>
    </row>
    <row r="1553" spans="1:12" hidden="1" x14ac:dyDescent="0.25">
      <c r="A1553" t="s">
        <v>176</v>
      </c>
      <c r="B1553" t="s">
        <v>176</v>
      </c>
      <c r="C1553">
        <v>2015</v>
      </c>
      <c r="D1553" t="s">
        <v>142</v>
      </c>
      <c r="E1553">
        <v>100</v>
      </c>
      <c r="F1553" t="s">
        <v>142</v>
      </c>
      <c r="G1553">
        <v>170</v>
      </c>
      <c r="H1553" t="s">
        <v>393</v>
      </c>
      <c r="I1553">
        <v>4</v>
      </c>
      <c r="J1553">
        <v>4</v>
      </c>
      <c r="K1553">
        <v>3</v>
      </c>
    </row>
    <row r="1554" spans="1:12" hidden="1" x14ac:dyDescent="0.25">
      <c r="A1554" t="s">
        <v>176</v>
      </c>
      <c r="B1554" t="s">
        <v>176</v>
      </c>
      <c r="C1554">
        <v>2016</v>
      </c>
      <c r="D1554" t="s">
        <v>142</v>
      </c>
      <c r="E1554">
        <v>100</v>
      </c>
      <c r="F1554" t="s">
        <v>142</v>
      </c>
      <c r="G1554">
        <v>170</v>
      </c>
      <c r="H1554" t="s">
        <v>393</v>
      </c>
      <c r="I1554">
        <v>3</v>
      </c>
      <c r="J1554">
        <v>4</v>
      </c>
      <c r="K1554">
        <v>3</v>
      </c>
    </row>
    <row r="1555" spans="1:12" x14ac:dyDescent="0.25">
      <c r="A1555" t="s">
        <v>176</v>
      </c>
      <c r="B1555" t="s">
        <v>176</v>
      </c>
      <c r="C1555">
        <v>2017</v>
      </c>
      <c r="D1555" t="s">
        <v>142</v>
      </c>
      <c r="E1555">
        <v>100</v>
      </c>
      <c r="F1555" t="s">
        <v>142</v>
      </c>
      <c r="G1555">
        <v>170</v>
      </c>
      <c r="H1555" t="s">
        <v>393</v>
      </c>
      <c r="I1555" s="109">
        <v>4</v>
      </c>
      <c r="J1555" s="109">
        <v>3</v>
      </c>
      <c r="K1555" s="109">
        <v>3</v>
      </c>
      <c r="L1555" s="108">
        <f>AVERAGE(I1555:K1555)</f>
        <v>3.3333333333333335</v>
      </c>
    </row>
    <row r="1556" spans="1:12" hidden="1" x14ac:dyDescent="0.25">
      <c r="A1556" t="s">
        <v>177</v>
      </c>
      <c r="B1556" t="s">
        <v>177</v>
      </c>
      <c r="C1556">
        <v>1976</v>
      </c>
      <c r="D1556" t="s">
        <v>10</v>
      </c>
      <c r="E1556">
        <v>581</v>
      </c>
      <c r="F1556" t="s">
        <v>10</v>
      </c>
      <c r="G1556">
        <v>174</v>
      </c>
      <c r="H1556" t="s">
        <v>371</v>
      </c>
      <c r="I1556">
        <v>2</v>
      </c>
      <c r="J1556" t="s">
        <v>373</v>
      </c>
      <c r="K1556" t="s">
        <v>373</v>
      </c>
    </row>
    <row r="1557" spans="1:12" hidden="1" x14ac:dyDescent="0.25">
      <c r="A1557" t="s">
        <v>177</v>
      </c>
      <c r="B1557" t="s">
        <v>177</v>
      </c>
      <c r="C1557">
        <v>1977</v>
      </c>
      <c r="D1557" t="s">
        <v>10</v>
      </c>
      <c r="E1557">
        <v>581</v>
      </c>
      <c r="F1557" t="s">
        <v>10</v>
      </c>
      <c r="G1557">
        <v>174</v>
      </c>
      <c r="H1557" t="s">
        <v>371</v>
      </c>
      <c r="I1557">
        <v>3</v>
      </c>
      <c r="J1557" t="s">
        <v>373</v>
      </c>
      <c r="K1557" t="s">
        <v>373</v>
      </c>
    </row>
    <row r="1558" spans="1:12" hidden="1" x14ac:dyDescent="0.25">
      <c r="A1558" t="s">
        <v>177</v>
      </c>
      <c r="B1558" t="s">
        <v>177</v>
      </c>
      <c r="C1558">
        <v>1978</v>
      </c>
      <c r="D1558" t="s">
        <v>10</v>
      </c>
      <c r="E1558">
        <v>581</v>
      </c>
      <c r="F1558" t="s">
        <v>10</v>
      </c>
      <c r="G1558">
        <v>174</v>
      </c>
      <c r="H1558" t="s">
        <v>371</v>
      </c>
      <c r="I1558">
        <v>3</v>
      </c>
      <c r="J1558" t="s">
        <v>373</v>
      </c>
      <c r="K1558">
        <v>2</v>
      </c>
    </row>
    <row r="1559" spans="1:12" hidden="1" x14ac:dyDescent="0.25">
      <c r="A1559" t="s">
        <v>177</v>
      </c>
      <c r="B1559" t="s">
        <v>177</v>
      </c>
      <c r="C1559">
        <v>1979</v>
      </c>
      <c r="D1559" t="s">
        <v>10</v>
      </c>
      <c r="E1559">
        <v>581</v>
      </c>
      <c r="F1559" t="s">
        <v>10</v>
      </c>
      <c r="G1559">
        <v>174</v>
      </c>
      <c r="H1559" t="s">
        <v>371</v>
      </c>
      <c r="I1559">
        <v>2</v>
      </c>
      <c r="J1559" t="s">
        <v>373</v>
      </c>
      <c r="K1559">
        <v>2</v>
      </c>
    </row>
    <row r="1560" spans="1:12" hidden="1" x14ac:dyDescent="0.25">
      <c r="A1560" t="s">
        <v>177</v>
      </c>
      <c r="B1560" t="s">
        <v>177</v>
      </c>
      <c r="C1560">
        <v>1980</v>
      </c>
      <c r="D1560" t="s">
        <v>10</v>
      </c>
      <c r="E1560">
        <v>581</v>
      </c>
      <c r="F1560" t="s">
        <v>10</v>
      </c>
      <c r="G1560">
        <v>174</v>
      </c>
      <c r="H1560" t="s">
        <v>371</v>
      </c>
      <c r="I1560">
        <v>2</v>
      </c>
      <c r="J1560" t="s">
        <v>373</v>
      </c>
      <c r="K1560">
        <v>2</v>
      </c>
    </row>
    <row r="1561" spans="1:12" hidden="1" x14ac:dyDescent="0.25">
      <c r="A1561" t="s">
        <v>177</v>
      </c>
      <c r="B1561" t="s">
        <v>177</v>
      </c>
      <c r="C1561">
        <v>1981</v>
      </c>
      <c r="D1561" t="s">
        <v>10</v>
      </c>
      <c r="E1561">
        <v>581</v>
      </c>
      <c r="F1561" t="s">
        <v>10</v>
      </c>
      <c r="G1561">
        <v>174</v>
      </c>
      <c r="H1561" t="s">
        <v>371</v>
      </c>
      <c r="I1561">
        <v>2</v>
      </c>
      <c r="J1561" t="s">
        <v>373</v>
      </c>
      <c r="K1561">
        <v>2</v>
      </c>
    </row>
    <row r="1562" spans="1:12" hidden="1" x14ac:dyDescent="0.25">
      <c r="A1562" t="s">
        <v>177</v>
      </c>
      <c r="B1562" t="s">
        <v>177</v>
      </c>
      <c r="C1562">
        <v>1982</v>
      </c>
      <c r="D1562" t="s">
        <v>10</v>
      </c>
      <c r="E1562">
        <v>581</v>
      </c>
      <c r="F1562" t="s">
        <v>10</v>
      </c>
      <c r="G1562">
        <v>174</v>
      </c>
      <c r="H1562" t="s">
        <v>371</v>
      </c>
      <c r="I1562">
        <v>2</v>
      </c>
      <c r="J1562" t="s">
        <v>373</v>
      </c>
      <c r="K1562">
        <v>2</v>
      </c>
    </row>
    <row r="1563" spans="1:12" hidden="1" x14ac:dyDescent="0.25">
      <c r="A1563" t="s">
        <v>177</v>
      </c>
      <c r="B1563" t="s">
        <v>177</v>
      </c>
      <c r="C1563">
        <v>1983</v>
      </c>
      <c r="D1563" t="s">
        <v>10</v>
      </c>
      <c r="E1563">
        <v>581</v>
      </c>
      <c r="F1563" t="s">
        <v>10</v>
      </c>
      <c r="G1563">
        <v>174</v>
      </c>
      <c r="H1563" t="s">
        <v>371</v>
      </c>
      <c r="I1563">
        <v>2</v>
      </c>
      <c r="J1563" t="s">
        <v>373</v>
      </c>
      <c r="K1563">
        <v>2</v>
      </c>
    </row>
    <row r="1564" spans="1:12" hidden="1" x14ac:dyDescent="0.25">
      <c r="A1564" t="s">
        <v>177</v>
      </c>
      <c r="B1564" t="s">
        <v>177</v>
      </c>
      <c r="C1564">
        <v>1984</v>
      </c>
      <c r="D1564" t="s">
        <v>10</v>
      </c>
      <c r="E1564">
        <v>581</v>
      </c>
      <c r="F1564" t="s">
        <v>10</v>
      </c>
      <c r="G1564">
        <v>174</v>
      </c>
      <c r="H1564" t="s">
        <v>371</v>
      </c>
      <c r="I1564" t="s">
        <v>373</v>
      </c>
      <c r="J1564" t="s">
        <v>373</v>
      </c>
      <c r="K1564">
        <v>2</v>
      </c>
    </row>
    <row r="1565" spans="1:12" hidden="1" x14ac:dyDescent="0.25">
      <c r="A1565" t="s">
        <v>177</v>
      </c>
      <c r="B1565" t="s">
        <v>177</v>
      </c>
      <c r="C1565">
        <v>1985</v>
      </c>
      <c r="D1565" t="s">
        <v>10</v>
      </c>
      <c r="E1565">
        <v>581</v>
      </c>
      <c r="F1565" t="s">
        <v>10</v>
      </c>
      <c r="G1565">
        <v>174</v>
      </c>
      <c r="H1565" t="s">
        <v>371</v>
      </c>
      <c r="I1565">
        <v>3</v>
      </c>
      <c r="J1565" t="s">
        <v>373</v>
      </c>
      <c r="K1565">
        <v>2</v>
      </c>
    </row>
    <row r="1566" spans="1:12" hidden="1" x14ac:dyDescent="0.25">
      <c r="A1566" t="s">
        <v>177</v>
      </c>
      <c r="B1566" t="s">
        <v>177</v>
      </c>
      <c r="C1566">
        <v>1986</v>
      </c>
      <c r="D1566" t="s">
        <v>10</v>
      </c>
      <c r="E1566">
        <v>581</v>
      </c>
      <c r="F1566" t="s">
        <v>10</v>
      </c>
      <c r="G1566">
        <v>174</v>
      </c>
      <c r="H1566" t="s">
        <v>371</v>
      </c>
      <c r="I1566">
        <v>3</v>
      </c>
      <c r="J1566" t="s">
        <v>373</v>
      </c>
      <c r="K1566">
        <v>2</v>
      </c>
    </row>
    <row r="1567" spans="1:12" hidden="1" x14ac:dyDescent="0.25">
      <c r="A1567" t="s">
        <v>177</v>
      </c>
      <c r="B1567" t="s">
        <v>177</v>
      </c>
      <c r="C1567">
        <v>1987</v>
      </c>
      <c r="D1567" t="s">
        <v>10</v>
      </c>
      <c r="E1567">
        <v>581</v>
      </c>
      <c r="F1567" t="s">
        <v>10</v>
      </c>
      <c r="G1567">
        <v>174</v>
      </c>
      <c r="H1567" t="s">
        <v>371</v>
      </c>
      <c r="I1567">
        <v>3</v>
      </c>
      <c r="J1567" t="s">
        <v>373</v>
      </c>
      <c r="K1567">
        <v>3</v>
      </c>
    </row>
    <row r="1568" spans="1:12" hidden="1" x14ac:dyDescent="0.25">
      <c r="A1568" t="s">
        <v>177</v>
      </c>
      <c r="B1568" t="s">
        <v>177</v>
      </c>
      <c r="C1568">
        <v>1988</v>
      </c>
      <c r="D1568" t="s">
        <v>10</v>
      </c>
      <c r="E1568">
        <v>581</v>
      </c>
      <c r="F1568" t="s">
        <v>10</v>
      </c>
      <c r="G1568">
        <v>174</v>
      </c>
      <c r="H1568" t="s">
        <v>371</v>
      </c>
      <c r="I1568">
        <v>2</v>
      </c>
      <c r="J1568" t="s">
        <v>373</v>
      </c>
      <c r="K1568">
        <v>2</v>
      </c>
    </row>
    <row r="1569" spans="1:11" hidden="1" x14ac:dyDescent="0.25">
      <c r="A1569" t="s">
        <v>177</v>
      </c>
      <c r="B1569" t="s">
        <v>177</v>
      </c>
      <c r="C1569">
        <v>1989</v>
      </c>
      <c r="D1569" t="s">
        <v>10</v>
      </c>
      <c r="E1569">
        <v>581</v>
      </c>
      <c r="F1569" t="s">
        <v>10</v>
      </c>
      <c r="G1569">
        <v>174</v>
      </c>
      <c r="H1569" t="s">
        <v>371</v>
      </c>
      <c r="I1569">
        <v>2</v>
      </c>
      <c r="J1569" t="s">
        <v>373</v>
      </c>
      <c r="K1569">
        <v>2</v>
      </c>
    </row>
    <row r="1570" spans="1:11" hidden="1" x14ac:dyDescent="0.25">
      <c r="A1570" t="s">
        <v>177</v>
      </c>
      <c r="B1570" t="s">
        <v>177</v>
      </c>
      <c r="C1570">
        <v>1990</v>
      </c>
      <c r="D1570" t="s">
        <v>10</v>
      </c>
      <c r="E1570">
        <v>581</v>
      </c>
      <c r="F1570" t="s">
        <v>10</v>
      </c>
      <c r="G1570">
        <v>174</v>
      </c>
      <c r="H1570" t="s">
        <v>371</v>
      </c>
      <c r="I1570">
        <v>2</v>
      </c>
      <c r="J1570" t="s">
        <v>373</v>
      </c>
      <c r="K1570">
        <v>1</v>
      </c>
    </row>
    <row r="1571" spans="1:11" hidden="1" x14ac:dyDescent="0.25">
      <c r="A1571" t="s">
        <v>177</v>
      </c>
      <c r="B1571" t="s">
        <v>177</v>
      </c>
      <c r="C1571">
        <v>1991</v>
      </c>
      <c r="D1571" t="s">
        <v>10</v>
      </c>
      <c r="E1571">
        <v>581</v>
      </c>
      <c r="F1571" t="s">
        <v>10</v>
      </c>
      <c r="G1571">
        <v>174</v>
      </c>
      <c r="H1571" t="s">
        <v>371</v>
      </c>
      <c r="I1571">
        <v>2</v>
      </c>
      <c r="J1571" t="s">
        <v>373</v>
      </c>
      <c r="K1571">
        <v>1</v>
      </c>
    </row>
    <row r="1572" spans="1:11" hidden="1" x14ac:dyDescent="0.25">
      <c r="A1572" t="s">
        <v>177</v>
      </c>
      <c r="B1572" t="s">
        <v>177</v>
      </c>
      <c r="C1572">
        <v>1992</v>
      </c>
      <c r="D1572" t="s">
        <v>10</v>
      </c>
      <c r="E1572">
        <v>581</v>
      </c>
      <c r="F1572" t="s">
        <v>10</v>
      </c>
      <c r="G1572">
        <v>174</v>
      </c>
      <c r="H1572" t="s">
        <v>371</v>
      </c>
      <c r="I1572">
        <v>3</v>
      </c>
      <c r="J1572" t="s">
        <v>373</v>
      </c>
      <c r="K1572">
        <v>2</v>
      </c>
    </row>
    <row r="1573" spans="1:11" hidden="1" x14ac:dyDescent="0.25">
      <c r="A1573" t="s">
        <v>177</v>
      </c>
      <c r="B1573" t="s">
        <v>177</v>
      </c>
      <c r="C1573">
        <v>1993</v>
      </c>
      <c r="D1573" t="s">
        <v>10</v>
      </c>
      <c r="E1573">
        <v>581</v>
      </c>
      <c r="F1573" t="s">
        <v>10</v>
      </c>
      <c r="G1573">
        <v>174</v>
      </c>
      <c r="H1573" t="s">
        <v>371</v>
      </c>
      <c r="I1573">
        <v>3</v>
      </c>
      <c r="J1573" t="s">
        <v>373</v>
      </c>
      <c r="K1573">
        <v>1</v>
      </c>
    </row>
    <row r="1574" spans="1:11" hidden="1" x14ac:dyDescent="0.25">
      <c r="A1574" t="s">
        <v>177</v>
      </c>
      <c r="B1574" t="s">
        <v>177</v>
      </c>
      <c r="C1574">
        <v>1994</v>
      </c>
      <c r="D1574" t="s">
        <v>10</v>
      </c>
      <c r="E1574">
        <v>581</v>
      </c>
      <c r="F1574" t="s">
        <v>10</v>
      </c>
      <c r="G1574">
        <v>174</v>
      </c>
      <c r="H1574" t="s">
        <v>371</v>
      </c>
      <c r="I1574" t="s">
        <v>373</v>
      </c>
      <c r="J1574" t="s">
        <v>373</v>
      </c>
      <c r="K1574">
        <v>2</v>
      </c>
    </row>
    <row r="1575" spans="1:11" hidden="1" x14ac:dyDescent="0.25">
      <c r="A1575" t="s">
        <v>177</v>
      </c>
      <c r="B1575" t="s">
        <v>177</v>
      </c>
      <c r="C1575">
        <v>1995</v>
      </c>
      <c r="D1575" t="s">
        <v>10</v>
      </c>
      <c r="E1575">
        <v>581</v>
      </c>
      <c r="F1575" t="s">
        <v>10</v>
      </c>
      <c r="G1575">
        <v>174</v>
      </c>
      <c r="H1575" t="s">
        <v>371</v>
      </c>
      <c r="I1575" t="s">
        <v>373</v>
      </c>
      <c r="J1575" t="s">
        <v>373</v>
      </c>
      <c r="K1575">
        <v>2</v>
      </c>
    </row>
    <row r="1576" spans="1:11" hidden="1" x14ac:dyDescent="0.25">
      <c r="A1576" t="s">
        <v>177</v>
      </c>
      <c r="B1576" t="s">
        <v>177</v>
      </c>
      <c r="C1576">
        <v>1996</v>
      </c>
      <c r="D1576" t="s">
        <v>10</v>
      </c>
      <c r="E1576">
        <v>581</v>
      </c>
      <c r="F1576" t="s">
        <v>10</v>
      </c>
      <c r="G1576">
        <v>174</v>
      </c>
      <c r="H1576" t="s">
        <v>371</v>
      </c>
      <c r="I1576">
        <v>1</v>
      </c>
      <c r="J1576" t="s">
        <v>373</v>
      </c>
      <c r="K1576">
        <v>1</v>
      </c>
    </row>
    <row r="1577" spans="1:11" hidden="1" x14ac:dyDescent="0.25">
      <c r="A1577" t="s">
        <v>177</v>
      </c>
      <c r="B1577" t="s">
        <v>177</v>
      </c>
      <c r="C1577">
        <v>1997</v>
      </c>
      <c r="D1577" t="s">
        <v>10</v>
      </c>
      <c r="E1577">
        <v>581</v>
      </c>
      <c r="F1577" t="s">
        <v>10</v>
      </c>
      <c r="G1577">
        <v>174</v>
      </c>
      <c r="H1577" t="s">
        <v>371</v>
      </c>
      <c r="I1577">
        <v>2</v>
      </c>
      <c r="J1577" t="s">
        <v>373</v>
      </c>
      <c r="K1577">
        <v>3</v>
      </c>
    </row>
    <row r="1578" spans="1:11" hidden="1" x14ac:dyDescent="0.25">
      <c r="A1578" t="s">
        <v>177</v>
      </c>
      <c r="B1578" t="s">
        <v>177</v>
      </c>
      <c r="C1578">
        <v>1998</v>
      </c>
      <c r="D1578" t="s">
        <v>10</v>
      </c>
      <c r="E1578">
        <v>581</v>
      </c>
      <c r="F1578" t="s">
        <v>10</v>
      </c>
      <c r="G1578">
        <v>174</v>
      </c>
      <c r="H1578" t="s">
        <v>371</v>
      </c>
      <c r="I1578" t="s">
        <v>373</v>
      </c>
      <c r="J1578" t="s">
        <v>373</v>
      </c>
      <c r="K1578">
        <v>1</v>
      </c>
    </row>
    <row r="1579" spans="1:11" hidden="1" x14ac:dyDescent="0.25">
      <c r="A1579" t="s">
        <v>177</v>
      </c>
      <c r="B1579" t="s">
        <v>177</v>
      </c>
      <c r="C1579">
        <v>1999</v>
      </c>
      <c r="D1579" t="s">
        <v>10</v>
      </c>
      <c r="E1579">
        <v>581</v>
      </c>
      <c r="F1579" t="s">
        <v>10</v>
      </c>
      <c r="G1579">
        <v>174</v>
      </c>
      <c r="H1579" t="s">
        <v>371</v>
      </c>
      <c r="I1579" t="s">
        <v>373</v>
      </c>
      <c r="J1579" t="s">
        <v>373</v>
      </c>
      <c r="K1579">
        <v>3</v>
      </c>
    </row>
    <row r="1580" spans="1:11" hidden="1" x14ac:dyDescent="0.25">
      <c r="A1580" t="s">
        <v>177</v>
      </c>
      <c r="B1580" t="s">
        <v>177</v>
      </c>
      <c r="C1580">
        <v>2000</v>
      </c>
      <c r="D1580" t="s">
        <v>10</v>
      </c>
      <c r="E1580">
        <v>581</v>
      </c>
      <c r="F1580" t="s">
        <v>10</v>
      </c>
      <c r="G1580">
        <v>174</v>
      </c>
      <c r="H1580" t="s">
        <v>371</v>
      </c>
      <c r="I1580" t="s">
        <v>373</v>
      </c>
      <c r="J1580" t="s">
        <v>373</v>
      </c>
      <c r="K1580">
        <v>2</v>
      </c>
    </row>
    <row r="1581" spans="1:11" hidden="1" x14ac:dyDescent="0.25">
      <c r="A1581" t="s">
        <v>177</v>
      </c>
      <c r="B1581" t="s">
        <v>177</v>
      </c>
      <c r="C1581">
        <v>2001</v>
      </c>
      <c r="D1581" t="s">
        <v>10</v>
      </c>
      <c r="E1581">
        <v>581</v>
      </c>
      <c r="F1581" t="s">
        <v>10</v>
      </c>
      <c r="G1581">
        <v>174</v>
      </c>
      <c r="H1581" t="s">
        <v>371</v>
      </c>
      <c r="I1581" t="s">
        <v>373</v>
      </c>
      <c r="J1581" t="s">
        <v>373</v>
      </c>
      <c r="K1581">
        <v>2</v>
      </c>
    </row>
    <row r="1582" spans="1:11" hidden="1" x14ac:dyDescent="0.25">
      <c r="A1582" t="s">
        <v>177</v>
      </c>
      <c r="B1582" t="s">
        <v>177</v>
      </c>
      <c r="C1582">
        <v>2002</v>
      </c>
      <c r="D1582" t="s">
        <v>10</v>
      </c>
      <c r="E1582">
        <v>581</v>
      </c>
      <c r="F1582" t="s">
        <v>10</v>
      </c>
      <c r="G1582">
        <v>174</v>
      </c>
      <c r="H1582" t="s">
        <v>371</v>
      </c>
      <c r="I1582">
        <v>1</v>
      </c>
      <c r="J1582" t="s">
        <v>373</v>
      </c>
      <c r="K1582">
        <v>1</v>
      </c>
    </row>
    <row r="1583" spans="1:11" hidden="1" x14ac:dyDescent="0.25">
      <c r="A1583" t="s">
        <v>177</v>
      </c>
      <c r="B1583" t="s">
        <v>177</v>
      </c>
      <c r="C1583">
        <v>2003</v>
      </c>
      <c r="D1583" t="s">
        <v>10</v>
      </c>
      <c r="E1583">
        <v>581</v>
      </c>
      <c r="F1583" t="s">
        <v>10</v>
      </c>
      <c r="G1583">
        <v>174</v>
      </c>
      <c r="H1583" t="s">
        <v>371</v>
      </c>
      <c r="I1583">
        <v>2</v>
      </c>
      <c r="J1583" t="s">
        <v>373</v>
      </c>
      <c r="K1583">
        <v>2</v>
      </c>
    </row>
    <row r="1584" spans="1:11" hidden="1" x14ac:dyDescent="0.25">
      <c r="A1584" t="s">
        <v>177</v>
      </c>
      <c r="B1584" t="s">
        <v>177</v>
      </c>
      <c r="C1584">
        <v>2004</v>
      </c>
      <c r="D1584" t="s">
        <v>10</v>
      </c>
      <c r="E1584">
        <v>581</v>
      </c>
      <c r="F1584" t="s">
        <v>10</v>
      </c>
      <c r="G1584">
        <v>174</v>
      </c>
      <c r="H1584" t="s">
        <v>371</v>
      </c>
      <c r="I1584" t="s">
        <v>373</v>
      </c>
      <c r="J1584" t="s">
        <v>373</v>
      </c>
      <c r="K1584">
        <v>1</v>
      </c>
    </row>
    <row r="1585" spans="1:12" hidden="1" x14ac:dyDescent="0.25">
      <c r="A1585" t="s">
        <v>177</v>
      </c>
      <c r="B1585" t="s">
        <v>177</v>
      </c>
      <c r="C1585">
        <v>2005</v>
      </c>
      <c r="D1585" t="s">
        <v>10</v>
      </c>
      <c r="E1585">
        <v>581</v>
      </c>
      <c r="F1585" t="s">
        <v>10</v>
      </c>
      <c r="G1585">
        <v>174</v>
      </c>
      <c r="H1585" t="s">
        <v>371</v>
      </c>
      <c r="I1585" t="s">
        <v>373</v>
      </c>
      <c r="J1585" t="s">
        <v>373</v>
      </c>
      <c r="K1585">
        <v>1</v>
      </c>
    </row>
    <row r="1586" spans="1:12" hidden="1" x14ac:dyDescent="0.25">
      <c r="A1586" t="s">
        <v>177</v>
      </c>
      <c r="B1586" t="s">
        <v>177</v>
      </c>
      <c r="C1586">
        <v>2006</v>
      </c>
      <c r="D1586" t="s">
        <v>10</v>
      </c>
      <c r="E1586">
        <v>581</v>
      </c>
      <c r="F1586" t="s">
        <v>10</v>
      </c>
      <c r="G1586">
        <v>174</v>
      </c>
      <c r="H1586" t="s">
        <v>371</v>
      </c>
      <c r="I1586" t="s">
        <v>373</v>
      </c>
      <c r="J1586" t="s">
        <v>373</v>
      </c>
      <c r="K1586">
        <v>1</v>
      </c>
    </row>
    <row r="1587" spans="1:12" hidden="1" x14ac:dyDescent="0.25">
      <c r="A1587" t="s">
        <v>177</v>
      </c>
      <c r="B1587" t="s">
        <v>177</v>
      </c>
      <c r="C1587">
        <v>2007</v>
      </c>
      <c r="D1587" t="s">
        <v>10</v>
      </c>
      <c r="E1587">
        <v>581</v>
      </c>
      <c r="F1587" t="s">
        <v>10</v>
      </c>
      <c r="G1587">
        <v>174</v>
      </c>
      <c r="H1587" t="s">
        <v>371</v>
      </c>
      <c r="I1587" t="s">
        <v>373</v>
      </c>
      <c r="J1587" t="s">
        <v>373</v>
      </c>
      <c r="K1587">
        <v>3</v>
      </c>
    </row>
    <row r="1588" spans="1:12" hidden="1" x14ac:dyDescent="0.25">
      <c r="A1588" t="s">
        <v>177</v>
      </c>
      <c r="B1588" t="s">
        <v>177</v>
      </c>
      <c r="C1588">
        <v>2008</v>
      </c>
      <c r="D1588" t="s">
        <v>10</v>
      </c>
      <c r="E1588">
        <v>581</v>
      </c>
      <c r="F1588" t="s">
        <v>10</v>
      </c>
      <c r="G1588">
        <v>174</v>
      </c>
      <c r="H1588" t="s">
        <v>371</v>
      </c>
      <c r="I1588" t="s">
        <v>373</v>
      </c>
      <c r="J1588" t="s">
        <v>373</v>
      </c>
      <c r="K1588">
        <v>3</v>
      </c>
    </row>
    <row r="1589" spans="1:12" hidden="1" x14ac:dyDescent="0.25">
      <c r="A1589" t="s">
        <v>177</v>
      </c>
      <c r="B1589" t="s">
        <v>177</v>
      </c>
      <c r="C1589">
        <v>2009</v>
      </c>
      <c r="D1589" t="s">
        <v>10</v>
      </c>
      <c r="E1589">
        <v>581</v>
      </c>
      <c r="F1589" t="s">
        <v>10</v>
      </c>
      <c r="G1589">
        <v>174</v>
      </c>
      <c r="H1589" t="s">
        <v>371</v>
      </c>
      <c r="I1589" t="s">
        <v>373</v>
      </c>
      <c r="J1589" t="s">
        <v>373</v>
      </c>
      <c r="K1589">
        <v>1</v>
      </c>
    </row>
    <row r="1590" spans="1:12" hidden="1" x14ac:dyDescent="0.25">
      <c r="A1590" t="s">
        <v>177</v>
      </c>
      <c r="B1590" t="s">
        <v>177</v>
      </c>
      <c r="C1590">
        <v>2010</v>
      </c>
      <c r="D1590" t="s">
        <v>10</v>
      </c>
      <c r="E1590">
        <v>581</v>
      </c>
      <c r="F1590" t="s">
        <v>10</v>
      </c>
      <c r="G1590">
        <v>174</v>
      </c>
      <c r="H1590" t="s">
        <v>371</v>
      </c>
      <c r="I1590" t="s">
        <v>373</v>
      </c>
      <c r="J1590" t="s">
        <v>373</v>
      </c>
      <c r="K1590">
        <v>1</v>
      </c>
    </row>
    <row r="1591" spans="1:12" hidden="1" x14ac:dyDescent="0.25">
      <c r="A1591" t="s">
        <v>177</v>
      </c>
      <c r="B1591" t="s">
        <v>177</v>
      </c>
      <c r="C1591">
        <v>2011</v>
      </c>
      <c r="D1591" t="s">
        <v>10</v>
      </c>
      <c r="E1591">
        <v>581</v>
      </c>
      <c r="F1591" t="s">
        <v>10</v>
      </c>
      <c r="G1591">
        <v>174</v>
      </c>
      <c r="H1591" t="s">
        <v>371</v>
      </c>
      <c r="I1591" t="s">
        <v>373</v>
      </c>
      <c r="J1591" t="s">
        <v>373</v>
      </c>
      <c r="K1591">
        <v>2</v>
      </c>
    </row>
    <row r="1592" spans="1:12" hidden="1" x14ac:dyDescent="0.25">
      <c r="A1592" t="s">
        <v>177</v>
      </c>
      <c r="B1592" t="s">
        <v>177</v>
      </c>
      <c r="C1592">
        <v>2012</v>
      </c>
      <c r="D1592" t="s">
        <v>10</v>
      </c>
      <c r="E1592">
        <v>581</v>
      </c>
      <c r="F1592" t="s">
        <v>10</v>
      </c>
      <c r="G1592">
        <v>174</v>
      </c>
      <c r="H1592" t="s">
        <v>371</v>
      </c>
      <c r="I1592" t="s">
        <v>373</v>
      </c>
      <c r="J1592" t="s">
        <v>373</v>
      </c>
      <c r="K1592">
        <v>2</v>
      </c>
    </row>
    <row r="1593" spans="1:12" hidden="1" x14ac:dyDescent="0.25">
      <c r="A1593" t="s">
        <v>177</v>
      </c>
      <c r="B1593" t="s">
        <v>177</v>
      </c>
      <c r="C1593">
        <v>2013</v>
      </c>
      <c r="D1593" t="s">
        <v>10</v>
      </c>
      <c r="E1593">
        <v>581</v>
      </c>
      <c r="F1593" t="s">
        <v>10</v>
      </c>
      <c r="G1593">
        <v>174</v>
      </c>
      <c r="H1593" t="s">
        <v>371</v>
      </c>
      <c r="I1593" t="s">
        <v>373</v>
      </c>
      <c r="J1593" t="s">
        <v>373</v>
      </c>
      <c r="K1593">
        <v>1</v>
      </c>
    </row>
    <row r="1594" spans="1:12" hidden="1" x14ac:dyDescent="0.25">
      <c r="A1594" t="s">
        <v>177</v>
      </c>
      <c r="B1594" t="s">
        <v>177</v>
      </c>
      <c r="C1594">
        <v>2014</v>
      </c>
      <c r="D1594" t="s">
        <v>10</v>
      </c>
      <c r="E1594">
        <v>581</v>
      </c>
      <c r="F1594" t="s">
        <v>10</v>
      </c>
      <c r="G1594">
        <v>174</v>
      </c>
      <c r="H1594" t="s">
        <v>371</v>
      </c>
      <c r="I1594" t="s">
        <v>373</v>
      </c>
      <c r="J1594" t="s">
        <v>373</v>
      </c>
      <c r="K1594">
        <v>1</v>
      </c>
    </row>
    <row r="1595" spans="1:12" hidden="1" x14ac:dyDescent="0.25">
      <c r="A1595" t="s">
        <v>177</v>
      </c>
      <c r="B1595" t="s">
        <v>177</v>
      </c>
      <c r="C1595">
        <v>2015</v>
      </c>
      <c r="D1595" t="s">
        <v>10</v>
      </c>
      <c r="E1595">
        <v>581</v>
      </c>
      <c r="F1595" t="s">
        <v>10</v>
      </c>
      <c r="G1595">
        <v>174</v>
      </c>
      <c r="H1595" t="s">
        <v>371</v>
      </c>
      <c r="I1595" t="s">
        <v>373</v>
      </c>
      <c r="J1595" t="s">
        <v>373</v>
      </c>
      <c r="K1595">
        <v>1</v>
      </c>
    </row>
    <row r="1596" spans="1:12" hidden="1" x14ac:dyDescent="0.25">
      <c r="A1596" t="s">
        <v>177</v>
      </c>
      <c r="B1596" t="s">
        <v>177</v>
      </c>
      <c r="C1596">
        <v>2016</v>
      </c>
      <c r="D1596" t="s">
        <v>10</v>
      </c>
      <c r="E1596">
        <v>581</v>
      </c>
      <c r="F1596" t="s">
        <v>10</v>
      </c>
      <c r="G1596">
        <v>174</v>
      </c>
      <c r="H1596" t="s">
        <v>371</v>
      </c>
      <c r="I1596" t="s">
        <v>373</v>
      </c>
      <c r="J1596" t="s">
        <v>373</v>
      </c>
      <c r="K1596">
        <v>1</v>
      </c>
    </row>
    <row r="1597" spans="1:12" x14ac:dyDescent="0.25">
      <c r="A1597" t="s">
        <v>177</v>
      </c>
      <c r="B1597" t="s">
        <v>177</v>
      </c>
      <c r="C1597">
        <v>2017</v>
      </c>
      <c r="D1597" t="s">
        <v>10</v>
      </c>
      <c r="E1597">
        <v>581</v>
      </c>
      <c r="F1597" t="s">
        <v>10</v>
      </c>
      <c r="G1597">
        <v>174</v>
      </c>
      <c r="H1597" t="s">
        <v>371</v>
      </c>
      <c r="I1597" s="109" t="s">
        <v>373</v>
      </c>
      <c r="J1597" s="109" t="s">
        <v>373</v>
      </c>
      <c r="K1597" s="109">
        <v>1</v>
      </c>
      <c r="L1597" s="108">
        <f>AVERAGE(I1597:K1597)</f>
        <v>1</v>
      </c>
    </row>
    <row r="1598" spans="1:12" hidden="1" x14ac:dyDescent="0.25">
      <c r="A1598" t="s">
        <v>178</v>
      </c>
      <c r="B1598" t="s">
        <v>178</v>
      </c>
      <c r="C1598">
        <v>1976</v>
      </c>
      <c r="D1598" t="s">
        <v>615</v>
      </c>
      <c r="E1598">
        <v>484</v>
      </c>
      <c r="F1598" t="s">
        <v>12</v>
      </c>
      <c r="G1598">
        <v>178</v>
      </c>
      <c r="H1598" t="s">
        <v>371</v>
      </c>
      <c r="I1598">
        <v>2</v>
      </c>
      <c r="J1598" t="s">
        <v>373</v>
      </c>
      <c r="K1598" t="s">
        <v>373</v>
      </c>
    </row>
    <row r="1599" spans="1:12" hidden="1" x14ac:dyDescent="0.25">
      <c r="A1599" t="s">
        <v>178</v>
      </c>
      <c r="B1599" t="s">
        <v>178</v>
      </c>
      <c r="C1599">
        <v>1977</v>
      </c>
      <c r="D1599" t="s">
        <v>615</v>
      </c>
      <c r="E1599">
        <v>484</v>
      </c>
      <c r="F1599" t="s">
        <v>12</v>
      </c>
      <c r="G1599">
        <v>178</v>
      </c>
      <c r="H1599" t="s">
        <v>371</v>
      </c>
      <c r="I1599">
        <v>2</v>
      </c>
      <c r="J1599" t="s">
        <v>373</v>
      </c>
      <c r="K1599" t="s">
        <v>373</v>
      </c>
    </row>
    <row r="1600" spans="1:12" hidden="1" x14ac:dyDescent="0.25">
      <c r="A1600" t="s">
        <v>178</v>
      </c>
      <c r="B1600" t="s">
        <v>178</v>
      </c>
      <c r="C1600">
        <v>1978</v>
      </c>
      <c r="D1600" t="s">
        <v>615</v>
      </c>
      <c r="E1600">
        <v>484</v>
      </c>
      <c r="F1600" t="s">
        <v>12</v>
      </c>
      <c r="G1600">
        <v>178</v>
      </c>
      <c r="H1600" t="s">
        <v>371</v>
      </c>
      <c r="I1600">
        <v>2</v>
      </c>
      <c r="J1600" t="s">
        <v>373</v>
      </c>
      <c r="K1600">
        <v>1</v>
      </c>
    </row>
    <row r="1601" spans="1:11" hidden="1" x14ac:dyDescent="0.25">
      <c r="A1601" t="s">
        <v>178</v>
      </c>
      <c r="B1601" t="s">
        <v>178</v>
      </c>
      <c r="C1601">
        <v>1979</v>
      </c>
      <c r="D1601" t="s">
        <v>615</v>
      </c>
      <c r="E1601">
        <v>484</v>
      </c>
      <c r="F1601" t="s">
        <v>12</v>
      </c>
      <c r="G1601">
        <v>178</v>
      </c>
      <c r="H1601" t="s">
        <v>371</v>
      </c>
      <c r="I1601">
        <v>2</v>
      </c>
      <c r="J1601" t="s">
        <v>373</v>
      </c>
      <c r="K1601">
        <v>2</v>
      </c>
    </row>
    <row r="1602" spans="1:11" hidden="1" x14ac:dyDescent="0.25">
      <c r="A1602" t="s">
        <v>178</v>
      </c>
      <c r="B1602" t="s">
        <v>178</v>
      </c>
      <c r="C1602">
        <v>1980</v>
      </c>
      <c r="D1602" t="s">
        <v>615</v>
      </c>
      <c r="E1602">
        <v>484</v>
      </c>
      <c r="F1602" t="s">
        <v>12</v>
      </c>
      <c r="G1602">
        <v>178</v>
      </c>
      <c r="H1602" t="s">
        <v>371</v>
      </c>
      <c r="I1602">
        <v>2</v>
      </c>
      <c r="J1602" t="s">
        <v>373</v>
      </c>
      <c r="K1602">
        <v>2</v>
      </c>
    </row>
    <row r="1603" spans="1:11" hidden="1" x14ac:dyDescent="0.25">
      <c r="A1603" t="s">
        <v>178</v>
      </c>
      <c r="B1603" t="s">
        <v>178</v>
      </c>
      <c r="C1603">
        <v>1981</v>
      </c>
      <c r="D1603" t="s">
        <v>615</v>
      </c>
      <c r="E1603">
        <v>484</v>
      </c>
      <c r="F1603" t="s">
        <v>12</v>
      </c>
      <c r="G1603">
        <v>178</v>
      </c>
      <c r="H1603" t="s">
        <v>371</v>
      </c>
      <c r="I1603">
        <v>2</v>
      </c>
      <c r="J1603" t="s">
        <v>373</v>
      </c>
      <c r="K1603">
        <v>2</v>
      </c>
    </row>
    <row r="1604" spans="1:11" hidden="1" x14ac:dyDescent="0.25">
      <c r="A1604" t="s">
        <v>178</v>
      </c>
      <c r="B1604" t="s">
        <v>178</v>
      </c>
      <c r="C1604">
        <v>1982</v>
      </c>
      <c r="D1604" t="s">
        <v>615</v>
      </c>
      <c r="E1604">
        <v>484</v>
      </c>
      <c r="F1604" t="s">
        <v>12</v>
      </c>
      <c r="G1604">
        <v>178</v>
      </c>
      <c r="H1604" t="s">
        <v>371</v>
      </c>
      <c r="I1604">
        <v>2</v>
      </c>
      <c r="J1604" t="s">
        <v>373</v>
      </c>
      <c r="K1604">
        <v>2</v>
      </c>
    </row>
    <row r="1605" spans="1:11" hidden="1" x14ac:dyDescent="0.25">
      <c r="A1605" t="s">
        <v>178</v>
      </c>
      <c r="B1605" t="s">
        <v>178</v>
      </c>
      <c r="C1605">
        <v>1983</v>
      </c>
      <c r="D1605" t="s">
        <v>615</v>
      </c>
      <c r="E1605">
        <v>484</v>
      </c>
      <c r="F1605" t="s">
        <v>12</v>
      </c>
      <c r="G1605">
        <v>178</v>
      </c>
      <c r="H1605" t="s">
        <v>371</v>
      </c>
      <c r="I1605">
        <v>2</v>
      </c>
      <c r="J1605" t="s">
        <v>373</v>
      </c>
      <c r="K1605">
        <v>2</v>
      </c>
    </row>
    <row r="1606" spans="1:11" hidden="1" x14ac:dyDescent="0.25">
      <c r="A1606" t="s">
        <v>178</v>
      </c>
      <c r="B1606" t="s">
        <v>178</v>
      </c>
      <c r="C1606">
        <v>1984</v>
      </c>
      <c r="D1606" t="s">
        <v>615</v>
      </c>
      <c r="E1606">
        <v>484</v>
      </c>
      <c r="F1606" t="s">
        <v>12</v>
      </c>
      <c r="G1606">
        <v>178</v>
      </c>
      <c r="H1606" t="s">
        <v>371</v>
      </c>
      <c r="I1606">
        <v>2</v>
      </c>
      <c r="J1606" t="s">
        <v>373</v>
      </c>
      <c r="K1606">
        <v>2</v>
      </c>
    </row>
    <row r="1607" spans="1:11" hidden="1" x14ac:dyDescent="0.25">
      <c r="A1607" t="s">
        <v>178</v>
      </c>
      <c r="B1607" t="s">
        <v>178</v>
      </c>
      <c r="C1607">
        <v>1985</v>
      </c>
      <c r="D1607" t="s">
        <v>615</v>
      </c>
      <c r="E1607">
        <v>484</v>
      </c>
      <c r="F1607" t="s">
        <v>12</v>
      </c>
      <c r="G1607">
        <v>178</v>
      </c>
      <c r="H1607" t="s">
        <v>371</v>
      </c>
      <c r="I1607">
        <v>2</v>
      </c>
      <c r="J1607" t="s">
        <v>373</v>
      </c>
      <c r="K1607">
        <v>2</v>
      </c>
    </row>
    <row r="1608" spans="1:11" hidden="1" x14ac:dyDescent="0.25">
      <c r="A1608" t="s">
        <v>178</v>
      </c>
      <c r="B1608" t="s">
        <v>178</v>
      </c>
      <c r="C1608">
        <v>1986</v>
      </c>
      <c r="D1608" t="s">
        <v>615</v>
      </c>
      <c r="E1608">
        <v>484</v>
      </c>
      <c r="F1608" t="s">
        <v>12</v>
      </c>
      <c r="G1608">
        <v>178</v>
      </c>
      <c r="H1608" t="s">
        <v>371</v>
      </c>
      <c r="I1608">
        <v>2</v>
      </c>
      <c r="J1608" t="s">
        <v>373</v>
      </c>
      <c r="K1608">
        <v>2</v>
      </c>
    </row>
    <row r="1609" spans="1:11" hidden="1" x14ac:dyDescent="0.25">
      <c r="A1609" t="s">
        <v>178</v>
      </c>
      <c r="B1609" t="s">
        <v>178</v>
      </c>
      <c r="C1609">
        <v>1987</v>
      </c>
      <c r="D1609" t="s">
        <v>615</v>
      </c>
      <c r="E1609">
        <v>484</v>
      </c>
      <c r="F1609" t="s">
        <v>12</v>
      </c>
      <c r="G1609">
        <v>178</v>
      </c>
      <c r="H1609" t="s">
        <v>371</v>
      </c>
      <c r="I1609">
        <v>3</v>
      </c>
      <c r="J1609" t="s">
        <v>373</v>
      </c>
      <c r="K1609">
        <v>3</v>
      </c>
    </row>
    <row r="1610" spans="1:11" hidden="1" x14ac:dyDescent="0.25">
      <c r="A1610" t="s">
        <v>178</v>
      </c>
      <c r="B1610" t="s">
        <v>178</v>
      </c>
      <c r="C1610">
        <v>1988</v>
      </c>
      <c r="D1610" t="s">
        <v>615</v>
      </c>
      <c r="E1610">
        <v>484</v>
      </c>
      <c r="F1610" t="s">
        <v>12</v>
      </c>
      <c r="G1610">
        <v>178</v>
      </c>
      <c r="H1610" t="s">
        <v>371</v>
      </c>
      <c r="I1610">
        <v>2</v>
      </c>
      <c r="J1610" t="s">
        <v>373</v>
      </c>
      <c r="K1610">
        <v>2</v>
      </c>
    </row>
    <row r="1611" spans="1:11" hidden="1" x14ac:dyDescent="0.25">
      <c r="A1611" t="s">
        <v>178</v>
      </c>
      <c r="B1611" t="s">
        <v>178</v>
      </c>
      <c r="C1611">
        <v>1989</v>
      </c>
      <c r="D1611" t="s">
        <v>615</v>
      </c>
      <c r="E1611">
        <v>484</v>
      </c>
      <c r="F1611" t="s">
        <v>12</v>
      </c>
      <c r="G1611">
        <v>178</v>
      </c>
      <c r="H1611" t="s">
        <v>371</v>
      </c>
      <c r="I1611">
        <v>2</v>
      </c>
      <c r="J1611" t="s">
        <v>373</v>
      </c>
      <c r="K1611">
        <v>2</v>
      </c>
    </row>
    <row r="1612" spans="1:11" hidden="1" x14ac:dyDescent="0.25">
      <c r="A1612" t="s">
        <v>178</v>
      </c>
      <c r="B1612" t="s">
        <v>178</v>
      </c>
      <c r="C1612">
        <v>1990</v>
      </c>
      <c r="D1612" t="s">
        <v>615</v>
      </c>
      <c r="E1612">
        <v>484</v>
      </c>
      <c r="F1612" t="s">
        <v>12</v>
      </c>
      <c r="G1612">
        <v>178</v>
      </c>
      <c r="H1612" t="s">
        <v>371</v>
      </c>
      <c r="I1612">
        <v>2</v>
      </c>
      <c r="J1612" t="s">
        <v>373</v>
      </c>
      <c r="K1612">
        <v>2</v>
      </c>
    </row>
    <row r="1613" spans="1:11" hidden="1" x14ac:dyDescent="0.25">
      <c r="A1613" t="s">
        <v>178</v>
      </c>
      <c r="B1613" t="s">
        <v>178</v>
      </c>
      <c r="C1613">
        <v>1991</v>
      </c>
      <c r="D1613" t="s">
        <v>615</v>
      </c>
      <c r="E1613">
        <v>484</v>
      </c>
      <c r="F1613" t="s">
        <v>12</v>
      </c>
      <c r="G1613">
        <v>178</v>
      </c>
      <c r="H1613" t="s">
        <v>371</v>
      </c>
      <c r="I1613">
        <v>2</v>
      </c>
      <c r="J1613" t="s">
        <v>373</v>
      </c>
      <c r="K1613">
        <v>1</v>
      </c>
    </row>
    <row r="1614" spans="1:11" hidden="1" x14ac:dyDescent="0.25">
      <c r="A1614" t="s">
        <v>178</v>
      </c>
      <c r="B1614" t="s">
        <v>178</v>
      </c>
      <c r="C1614">
        <v>1992</v>
      </c>
      <c r="D1614" t="s">
        <v>615</v>
      </c>
      <c r="E1614">
        <v>484</v>
      </c>
      <c r="F1614" t="s">
        <v>12</v>
      </c>
      <c r="G1614">
        <v>178</v>
      </c>
      <c r="H1614" t="s">
        <v>371</v>
      </c>
      <c r="I1614">
        <v>2</v>
      </c>
      <c r="J1614" t="s">
        <v>373</v>
      </c>
      <c r="K1614">
        <v>2</v>
      </c>
    </row>
    <row r="1615" spans="1:11" hidden="1" x14ac:dyDescent="0.25">
      <c r="A1615" t="s">
        <v>178</v>
      </c>
      <c r="B1615" t="s">
        <v>178</v>
      </c>
      <c r="C1615">
        <v>1993</v>
      </c>
      <c r="D1615" t="s">
        <v>615</v>
      </c>
      <c r="E1615">
        <v>484</v>
      </c>
      <c r="F1615" t="s">
        <v>12</v>
      </c>
      <c r="G1615">
        <v>178</v>
      </c>
      <c r="H1615" t="s">
        <v>371</v>
      </c>
      <c r="I1615">
        <v>3</v>
      </c>
      <c r="J1615" t="s">
        <v>373</v>
      </c>
      <c r="K1615">
        <v>4</v>
      </c>
    </row>
    <row r="1616" spans="1:11" hidden="1" x14ac:dyDescent="0.25">
      <c r="A1616" t="s">
        <v>178</v>
      </c>
      <c r="B1616" t="s">
        <v>178</v>
      </c>
      <c r="C1616">
        <v>1994</v>
      </c>
      <c r="D1616" t="s">
        <v>615</v>
      </c>
      <c r="E1616">
        <v>484</v>
      </c>
      <c r="F1616" t="s">
        <v>12</v>
      </c>
      <c r="G1616">
        <v>178</v>
      </c>
      <c r="H1616" t="s">
        <v>371</v>
      </c>
      <c r="I1616">
        <v>4</v>
      </c>
      <c r="J1616" t="s">
        <v>373</v>
      </c>
      <c r="K1616">
        <v>4</v>
      </c>
    </row>
    <row r="1617" spans="1:11" hidden="1" x14ac:dyDescent="0.25">
      <c r="A1617" t="s">
        <v>178</v>
      </c>
      <c r="B1617" t="s">
        <v>178</v>
      </c>
      <c r="C1617">
        <v>1995</v>
      </c>
      <c r="D1617" t="s">
        <v>615</v>
      </c>
      <c r="E1617">
        <v>484</v>
      </c>
      <c r="F1617" t="s">
        <v>12</v>
      </c>
      <c r="G1617">
        <v>178</v>
      </c>
      <c r="H1617" t="s">
        <v>371</v>
      </c>
      <c r="I1617">
        <v>3</v>
      </c>
      <c r="J1617" t="s">
        <v>373</v>
      </c>
      <c r="K1617">
        <v>3</v>
      </c>
    </row>
    <row r="1618" spans="1:11" hidden="1" x14ac:dyDescent="0.25">
      <c r="A1618" t="s">
        <v>178</v>
      </c>
      <c r="B1618" t="s">
        <v>178</v>
      </c>
      <c r="C1618">
        <v>1996</v>
      </c>
      <c r="D1618" t="s">
        <v>615</v>
      </c>
      <c r="E1618">
        <v>484</v>
      </c>
      <c r="F1618" t="s">
        <v>12</v>
      </c>
      <c r="G1618">
        <v>178</v>
      </c>
      <c r="H1618" t="s">
        <v>371</v>
      </c>
      <c r="I1618">
        <v>3</v>
      </c>
      <c r="J1618" t="s">
        <v>373</v>
      </c>
      <c r="K1618">
        <v>3</v>
      </c>
    </row>
    <row r="1619" spans="1:11" hidden="1" x14ac:dyDescent="0.25">
      <c r="A1619" t="s">
        <v>178</v>
      </c>
      <c r="B1619" t="s">
        <v>178</v>
      </c>
      <c r="C1619">
        <v>1997</v>
      </c>
      <c r="D1619" t="s">
        <v>615</v>
      </c>
      <c r="E1619">
        <v>484</v>
      </c>
      <c r="F1619" t="s">
        <v>12</v>
      </c>
      <c r="G1619">
        <v>178</v>
      </c>
      <c r="H1619" t="s">
        <v>371</v>
      </c>
      <c r="I1619">
        <v>5</v>
      </c>
      <c r="J1619" t="s">
        <v>373</v>
      </c>
      <c r="K1619">
        <v>5</v>
      </c>
    </row>
    <row r="1620" spans="1:11" hidden="1" x14ac:dyDescent="0.25">
      <c r="A1620" t="s">
        <v>178</v>
      </c>
      <c r="B1620" t="s">
        <v>178</v>
      </c>
      <c r="C1620">
        <v>1998</v>
      </c>
      <c r="D1620" t="s">
        <v>615</v>
      </c>
      <c r="E1620">
        <v>484</v>
      </c>
      <c r="F1620" t="s">
        <v>12</v>
      </c>
      <c r="G1620">
        <v>178</v>
      </c>
      <c r="H1620" t="s">
        <v>371</v>
      </c>
      <c r="I1620">
        <v>4</v>
      </c>
      <c r="J1620" t="s">
        <v>373</v>
      </c>
      <c r="K1620">
        <v>5</v>
      </c>
    </row>
    <row r="1621" spans="1:11" hidden="1" x14ac:dyDescent="0.25">
      <c r="A1621" t="s">
        <v>178</v>
      </c>
      <c r="B1621" t="s">
        <v>178</v>
      </c>
      <c r="C1621">
        <v>1999</v>
      </c>
      <c r="D1621" t="s">
        <v>615</v>
      </c>
      <c r="E1621">
        <v>484</v>
      </c>
      <c r="F1621" t="s">
        <v>12</v>
      </c>
      <c r="G1621">
        <v>178</v>
      </c>
      <c r="H1621" t="s">
        <v>371</v>
      </c>
      <c r="I1621">
        <v>5</v>
      </c>
      <c r="J1621" t="s">
        <v>373</v>
      </c>
      <c r="K1621">
        <v>5</v>
      </c>
    </row>
    <row r="1622" spans="1:11" hidden="1" x14ac:dyDescent="0.25">
      <c r="A1622" t="s">
        <v>178</v>
      </c>
      <c r="B1622" t="s">
        <v>178</v>
      </c>
      <c r="C1622">
        <v>2000</v>
      </c>
      <c r="D1622" t="s">
        <v>615</v>
      </c>
      <c r="E1622">
        <v>484</v>
      </c>
      <c r="F1622" t="s">
        <v>12</v>
      </c>
      <c r="G1622">
        <v>178</v>
      </c>
      <c r="H1622" t="s">
        <v>371</v>
      </c>
      <c r="I1622">
        <v>5</v>
      </c>
      <c r="J1622" t="s">
        <v>373</v>
      </c>
      <c r="K1622">
        <v>3</v>
      </c>
    </row>
    <row r="1623" spans="1:11" hidden="1" x14ac:dyDescent="0.25">
      <c r="A1623" t="s">
        <v>178</v>
      </c>
      <c r="B1623" t="s">
        <v>178</v>
      </c>
      <c r="C1623">
        <v>2001</v>
      </c>
      <c r="D1623" t="s">
        <v>615</v>
      </c>
      <c r="E1623">
        <v>484</v>
      </c>
      <c r="F1623" t="s">
        <v>12</v>
      </c>
      <c r="G1623">
        <v>178</v>
      </c>
      <c r="H1623" t="s">
        <v>371</v>
      </c>
      <c r="I1623" t="s">
        <v>373</v>
      </c>
      <c r="J1623" t="s">
        <v>373</v>
      </c>
      <c r="K1623">
        <v>3</v>
      </c>
    </row>
    <row r="1624" spans="1:11" hidden="1" x14ac:dyDescent="0.25">
      <c r="A1624" t="s">
        <v>178</v>
      </c>
      <c r="B1624" t="s">
        <v>178</v>
      </c>
      <c r="C1624">
        <v>2002</v>
      </c>
      <c r="D1624" t="s">
        <v>615</v>
      </c>
      <c r="E1624">
        <v>484</v>
      </c>
      <c r="F1624" t="s">
        <v>12</v>
      </c>
      <c r="G1624">
        <v>178</v>
      </c>
      <c r="H1624" t="s">
        <v>371</v>
      </c>
      <c r="I1624">
        <v>4</v>
      </c>
      <c r="J1624" t="s">
        <v>373</v>
      </c>
      <c r="K1624">
        <v>4</v>
      </c>
    </row>
    <row r="1625" spans="1:11" hidden="1" x14ac:dyDescent="0.25">
      <c r="A1625" t="s">
        <v>178</v>
      </c>
      <c r="B1625" t="s">
        <v>178</v>
      </c>
      <c r="C1625">
        <v>2003</v>
      </c>
      <c r="D1625" t="s">
        <v>615</v>
      </c>
      <c r="E1625">
        <v>484</v>
      </c>
      <c r="F1625" t="s">
        <v>12</v>
      </c>
      <c r="G1625">
        <v>178</v>
      </c>
      <c r="H1625" t="s">
        <v>371</v>
      </c>
      <c r="I1625">
        <v>4</v>
      </c>
      <c r="J1625" t="s">
        <v>373</v>
      </c>
      <c r="K1625">
        <v>4</v>
      </c>
    </row>
    <row r="1626" spans="1:11" hidden="1" x14ac:dyDescent="0.25">
      <c r="A1626" t="s">
        <v>178</v>
      </c>
      <c r="B1626" t="s">
        <v>178</v>
      </c>
      <c r="C1626">
        <v>2004</v>
      </c>
      <c r="D1626" t="s">
        <v>615</v>
      </c>
      <c r="E1626">
        <v>484</v>
      </c>
      <c r="F1626" t="s">
        <v>12</v>
      </c>
      <c r="G1626">
        <v>178</v>
      </c>
      <c r="H1626" t="s">
        <v>371</v>
      </c>
      <c r="I1626">
        <v>3</v>
      </c>
      <c r="J1626" t="s">
        <v>373</v>
      </c>
      <c r="K1626">
        <v>2</v>
      </c>
    </row>
    <row r="1627" spans="1:11" hidden="1" x14ac:dyDescent="0.25">
      <c r="A1627" t="s">
        <v>178</v>
      </c>
      <c r="B1627" t="s">
        <v>178</v>
      </c>
      <c r="C1627">
        <v>2005</v>
      </c>
      <c r="D1627" t="s">
        <v>615</v>
      </c>
      <c r="E1627">
        <v>484</v>
      </c>
      <c r="F1627" t="s">
        <v>12</v>
      </c>
      <c r="G1627">
        <v>178</v>
      </c>
      <c r="H1627" t="s">
        <v>371</v>
      </c>
      <c r="I1627">
        <v>2</v>
      </c>
      <c r="J1627" t="s">
        <v>373</v>
      </c>
      <c r="K1627">
        <v>3</v>
      </c>
    </row>
    <row r="1628" spans="1:11" hidden="1" x14ac:dyDescent="0.25">
      <c r="A1628" t="s">
        <v>178</v>
      </c>
      <c r="B1628" t="s">
        <v>178</v>
      </c>
      <c r="C1628">
        <v>2006</v>
      </c>
      <c r="D1628" t="s">
        <v>615</v>
      </c>
      <c r="E1628">
        <v>484</v>
      </c>
      <c r="F1628" t="s">
        <v>12</v>
      </c>
      <c r="G1628">
        <v>178</v>
      </c>
      <c r="H1628" t="s">
        <v>371</v>
      </c>
      <c r="I1628">
        <v>2</v>
      </c>
      <c r="J1628" t="s">
        <v>373</v>
      </c>
      <c r="K1628">
        <v>3</v>
      </c>
    </row>
    <row r="1629" spans="1:11" hidden="1" x14ac:dyDescent="0.25">
      <c r="A1629" t="s">
        <v>178</v>
      </c>
      <c r="B1629" t="s">
        <v>178</v>
      </c>
      <c r="C1629">
        <v>2007</v>
      </c>
      <c r="D1629" t="s">
        <v>615</v>
      </c>
      <c r="E1629">
        <v>484</v>
      </c>
      <c r="F1629" t="s">
        <v>12</v>
      </c>
      <c r="G1629">
        <v>178</v>
      </c>
      <c r="H1629" t="s">
        <v>371</v>
      </c>
      <c r="I1629">
        <v>2</v>
      </c>
      <c r="J1629" t="s">
        <v>373</v>
      </c>
      <c r="K1629">
        <v>3</v>
      </c>
    </row>
    <row r="1630" spans="1:11" hidden="1" x14ac:dyDescent="0.25">
      <c r="A1630" t="s">
        <v>178</v>
      </c>
      <c r="B1630" t="s">
        <v>178</v>
      </c>
      <c r="C1630">
        <v>2008</v>
      </c>
      <c r="D1630" t="s">
        <v>615</v>
      </c>
      <c r="E1630">
        <v>484</v>
      </c>
      <c r="F1630" t="s">
        <v>12</v>
      </c>
      <c r="G1630">
        <v>178</v>
      </c>
      <c r="H1630" t="s">
        <v>371</v>
      </c>
      <c r="I1630">
        <v>3</v>
      </c>
      <c r="J1630" t="s">
        <v>373</v>
      </c>
      <c r="K1630">
        <v>3</v>
      </c>
    </row>
    <row r="1631" spans="1:11" hidden="1" x14ac:dyDescent="0.25">
      <c r="A1631" t="s">
        <v>178</v>
      </c>
      <c r="B1631" t="s">
        <v>178</v>
      </c>
      <c r="C1631">
        <v>2009</v>
      </c>
      <c r="D1631" t="s">
        <v>615</v>
      </c>
      <c r="E1631">
        <v>484</v>
      </c>
      <c r="F1631" t="s">
        <v>12</v>
      </c>
      <c r="G1631">
        <v>178</v>
      </c>
      <c r="H1631" t="s">
        <v>371</v>
      </c>
      <c r="I1631">
        <v>3</v>
      </c>
      <c r="J1631" t="s">
        <v>373</v>
      </c>
      <c r="K1631">
        <v>2</v>
      </c>
    </row>
    <row r="1632" spans="1:11" hidden="1" x14ac:dyDescent="0.25">
      <c r="A1632" t="s">
        <v>178</v>
      </c>
      <c r="B1632" t="s">
        <v>178</v>
      </c>
      <c r="C1632">
        <v>2010</v>
      </c>
      <c r="D1632" t="s">
        <v>615</v>
      </c>
      <c r="E1632">
        <v>484</v>
      </c>
      <c r="F1632" t="s">
        <v>12</v>
      </c>
      <c r="G1632">
        <v>178</v>
      </c>
      <c r="H1632" t="s">
        <v>371</v>
      </c>
      <c r="I1632">
        <v>2</v>
      </c>
      <c r="J1632" t="s">
        <v>373</v>
      </c>
      <c r="K1632">
        <v>2</v>
      </c>
    </row>
    <row r="1633" spans="1:12" hidden="1" x14ac:dyDescent="0.25">
      <c r="A1633" t="s">
        <v>178</v>
      </c>
      <c r="B1633" t="s">
        <v>178</v>
      </c>
      <c r="C1633">
        <v>2011</v>
      </c>
      <c r="D1633" t="s">
        <v>615</v>
      </c>
      <c r="E1633">
        <v>484</v>
      </c>
      <c r="F1633" t="s">
        <v>12</v>
      </c>
      <c r="G1633">
        <v>178</v>
      </c>
      <c r="H1633" t="s">
        <v>371</v>
      </c>
      <c r="I1633">
        <v>2</v>
      </c>
      <c r="J1633" t="s">
        <v>373</v>
      </c>
      <c r="K1633">
        <v>2</v>
      </c>
    </row>
    <row r="1634" spans="1:12" hidden="1" x14ac:dyDescent="0.25">
      <c r="A1634" t="s">
        <v>178</v>
      </c>
      <c r="B1634" t="s">
        <v>178</v>
      </c>
      <c r="C1634">
        <v>2012</v>
      </c>
      <c r="D1634" t="s">
        <v>615</v>
      </c>
      <c r="E1634">
        <v>484</v>
      </c>
      <c r="F1634" t="s">
        <v>12</v>
      </c>
      <c r="G1634">
        <v>178</v>
      </c>
      <c r="H1634" t="s">
        <v>371</v>
      </c>
      <c r="I1634">
        <v>2</v>
      </c>
      <c r="J1634" t="s">
        <v>373</v>
      </c>
      <c r="K1634">
        <v>3</v>
      </c>
    </row>
    <row r="1635" spans="1:12" hidden="1" x14ac:dyDescent="0.25">
      <c r="A1635" t="s">
        <v>178</v>
      </c>
      <c r="B1635" t="s">
        <v>178</v>
      </c>
      <c r="C1635">
        <v>2013</v>
      </c>
      <c r="D1635" t="s">
        <v>615</v>
      </c>
      <c r="E1635">
        <v>484</v>
      </c>
      <c r="F1635" t="s">
        <v>12</v>
      </c>
      <c r="G1635">
        <v>178</v>
      </c>
      <c r="H1635" t="s">
        <v>371</v>
      </c>
      <c r="I1635" t="s">
        <v>373</v>
      </c>
      <c r="J1635" t="s">
        <v>373</v>
      </c>
      <c r="K1635">
        <v>3</v>
      </c>
    </row>
    <row r="1636" spans="1:12" hidden="1" x14ac:dyDescent="0.25">
      <c r="A1636" t="s">
        <v>178</v>
      </c>
      <c r="B1636" t="s">
        <v>178</v>
      </c>
      <c r="C1636">
        <v>2014</v>
      </c>
      <c r="D1636" t="s">
        <v>615</v>
      </c>
      <c r="E1636">
        <v>484</v>
      </c>
      <c r="F1636" t="s">
        <v>12</v>
      </c>
      <c r="G1636">
        <v>178</v>
      </c>
      <c r="H1636" t="s">
        <v>371</v>
      </c>
      <c r="I1636">
        <v>4</v>
      </c>
      <c r="J1636" t="s">
        <v>373</v>
      </c>
      <c r="K1636">
        <v>3</v>
      </c>
    </row>
    <row r="1637" spans="1:12" hidden="1" x14ac:dyDescent="0.25">
      <c r="A1637" t="s">
        <v>178</v>
      </c>
      <c r="B1637" t="s">
        <v>178</v>
      </c>
      <c r="C1637">
        <v>2015</v>
      </c>
      <c r="D1637" t="s">
        <v>615</v>
      </c>
      <c r="E1637">
        <v>484</v>
      </c>
      <c r="F1637" t="s">
        <v>12</v>
      </c>
      <c r="G1637">
        <v>178</v>
      </c>
      <c r="H1637" t="s">
        <v>371</v>
      </c>
      <c r="I1637">
        <v>4</v>
      </c>
      <c r="J1637" t="s">
        <v>373</v>
      </c>
      <c r="K1637">
        <v>4</v>
      </c>
    </row>
    <row r="1638" spans="1:12" hidden="1" x14ac:dyDescent="0.25">
      <c r="A1638" t="s">
        <v>178</v>
      </c>
      <c r="B1638" t="s">
        <v>178</v>
      </c>
      <c r="C1638">
        <v>2016</v>
      </c>
      <c r="D1638" t="s">
        <v>615</v>
      </c>
      <c r="E1638">
        <v>484</v>
      </c>
      <c r="F1638" t="s">
        <v>12</v>
      </c>
      <c r="G1638">
        <v>178</v>
      </c>
      <c r="H1638" t="s">
        <v>371</v>
      </c>
      <c r="I1638">
        <v>4</v>
      </c>
      <c r="J1638" t="s">
        <v>373</v>
      </c>
      <c r="K1638">
        <v>4</v>
      </c>
    </row>
    <row r="1639" spans="1:12" x14ac:dyDescent="0.25">
      <c r="A1639" t="s">
        <v>178</v>
      </c>
      <c r="B1639" t="s">
        <v>178</v>
      </c>
      <c r="C1639">
        <v>2017</v>
      </c>
      <c r="D1639" t="s">
        <v>615</v>
      </c>
      <c r="E1639">
        <v>484</v>
      </c>
      <c r="F1639" t="s">
        <v>12</v>
      </c>
      <c r="G1639">
        <v>178</v>
      </c>
      <c r="H1639" t="s">
        <v>371</v>
      </c>
      <c r="I1639" s="109">
        <v>4</v>
      </c>
      <c r="J1639" s="109" t="s">
        <v>373</v>
      </c>
      <c r="K1639" s="109">
        <v>4</v>
      </c>
      <c r="L1639" s="108">
        <f>AVERAGE(I1639:K1639)</f>
        <v>4</v>
      </c>
    </row>
    <row r="1640" spans="1:12" hidden="1" x14ac:dyDescent="0.25">
      <c r="A1640" t="s">
        <v>614</v>
      </c>
      <c r="B1640" t="s">
        <v>613</v>
      </c>
      <c r="C1640">
        <v>1976</v>
      </c>
      <c r="D1640" t="s">
        <v>286</v>
      </c>
      <c r="E1640">
        <v>490</v>
      </c>
      <c r="F1640" t="s">
        <v>612</v>
      </c>
      <c r="G1640">
        <v>180</v>
      </c>
      <c r="H1640" t="s">
        <v>371</v>
      </c>
      <c r="I1640" t="s">
        <v>373</v>
      </c>
      <c r="J1640" t="s">
        <v>373</v>
      </c>
      <c r="K1640">
        <v>2</v>
      </c>
    </row>
    <row r="1641" spans="1:12" hidden="1" x14ac:dyDescent="0.25">
      <c r="A1641" t="s">
        <v>614</v>
      </c>
      <c r="B1641" t="s">
        <v>613</v>
      </c>
      <c r="C1641">
        <v>1977</v>
      </c>
      <c r="D1641" t="s">
        <v>286</v>
      </c>
      <c r="E1641">
        <v>490</v>
      </c>
      <c r="F1641" t="s">
        <v>612</v>
      </c>
      <c r="G1641">
        <v>180</v>
      </c>
      <c r="H1641" t="s">
        <v>371</v>
      </c>
      <c r="I1641">
        <v>4</v>
      </c>
      <c r="J1641" t="s">
        <v>373</v>
      </c>
      <c r="K1641">
        <v>2</v>
      </c>
    </row>
    <row r="1642" spans="1:12" hidden="1" x14ac:dyDescent="0.25">
      <c r="A1642" t="s">
        <v>614</v>
      </c>
      <c r="B1642" t="s">
        <v>613</v>
      </c>
      <c r="C1642">
        <v>1978</v>
      </c>
      <c r="D1642" t="s">
        <v>286</v>
      </c>
      <c r="E1642">
        <v>490</v>
      </c>
      <c r="F1642" t="s">
        <v>612</v>
      </c>
      <c r="G1642">
        <v>180</v>
      </c>
      <c r="H1642" t="s">
        <v>371</v>
      </c>
      <c r="I1642">
        <v>4</v>
      </c>
      <c r="J1642" t="s">
        <v>373</v>
      </c>
      <c r="K1642">
        <v>3</v>
      </c>
    </row>
    <row r="1643" spans="1:12" hidden="1" x14ac:dyDescent="0.25">
      <c r="A1643" t="s">
        <v>614</v>
      </c>
      <c r="B1643" t="s">
        <v>613</v>
      </c>
      <c r="C1643">
        <v>1979</v>
      </c>
      <c r="D1643" t="s">
        <v>286</v>
      </c>
      <c r="E1643">
        <v>490</v>
      </c>
      <c r="F1643" t="s">
        <v>612</v>
      </c>
      <c r="G1643">
        <v>180</v>
      </c>
      <c r="H1643" t="s">
        <v>371</v>
      </c>
      <c r="I1643">
        <v>3</v>
      </c>
      <c r="J1643" t="s">
        <v>373</v>
      </c>
      <c r="K1643">
        <v>3</v>
      </c>
    </row>
    <row r="1644" spans="1:12" hidden="1" x14ac:dyDescent="0.25">
      <c r="A1644" t="s">
        <v>614</v>
      </c>
      <c r="B1644" t="s">
        <v>613</v>
      </c>
      <c r="C1644">
        <v>1980</v>
      </c>
      <c r="D1644" t="s">
        <v>286</v>
      </c>
      <c r="E1644">
        <v>490</v>
      </c>
      <c r="F1644" t="s">
        <v>612</v>
      </c>
      <c r="G1644">
        <v>180</v>
      </c>
      <c r="H1644" t="s">
        <v>371</v>
      </c>
      <c r="I1644">
        <v>4</v>
      </c>
      <c r="J1644" t="s">
        <v>373</v>
      </c>
      <c r="K1644">
        <v>3</v>
      </c>
    </row>
    <row r="1645" spans="1:12" hidden="1" x14ac:dyDescent="0.25">
      <c r="A1645" t="s">
        <v>614</v>
      </c>
      <c r="B1645" t="s">
        <v>613</v>
      </c>
      <c r="C1645">
        <v>1981</v>
      </c>
      <c r="D1645" t="s">
        <v>286</v>
      </c>
      <c r="E1645">
        <v>490</v>
      </c>
      <c r="F1645" t="s">
        <v>612</v>
      </c>
      <c r="G1645">
        <v>180</v>
      </c>
      <c r="H1645" t="s">
        <v>371</v>
      </c>
      <c r="I1645">
        <v>4</v>
      </c>
      <c r="J1645" t="s">
        <v>373</v>
      </c>
      <c r="K1645">
        <v>3</v>
      </c>
    </row>
    <row r="1646" spans="1:12" hidden="1" x14ac:dyDescent="0.25">
      <c r="A1646" t="s">
        <v>614</v>
      </c>
      <c r="B1646" t="s">
        <v>613</v>
      </c>
      <c r="C1646">
        <v>1982</v>
      </c>
      <c r="D1646" t="s">
        <v>286</v>
      </c>
      <c r="E1646">
        <v>490</v>
      </c>
      <c r="F1646" t="s">
        <v>612</v>
      </c>
      <c r="G1646">
        <v>180</v>
      </c>
      <c r="H1646" t="s">
        <v>371</v>
      </c>
      <c r="I1646">
        <v>4</v>
      </c>
      <c r="J1646" t="s">
        <v>373</v>
      </c>
      <c r="K1646">
        <v>3</v>
      </c>
    </row>
    <row r="1647" spans="1:12" hidden="1" x14ac:dyDescent="0.25">
      <c r="A1647" t="s">
        <v>614</v>
      </c>
      <c r="B1647" t="s">
        <v>613</v>
      </c>
      <c r="C1647">
        <v>1983</v>
      </c>
      <c r="D1647" t="s">
        <v>286</v>
      </c>
      <c r="E1647">
        <v>490</v>
      </c>
      <c r="F1647" t="s">
        <v>612</v>
      </c>
      <c r="G1647">
        <v>180</v>
      </c>
      <c r="H1647" t="s">
        <v>371</v>
      </c>
      <c r="I1647">
        <v>4</v>
      </c>
      <c r="J1647" t="s">
        <v>373</v>
      </c>
      <c r="K1647">
        <v>3</v>
      </c>
    </row>
    <row r="1648" spans="1:12" hidden="1" x14ac:dyDescent="0.25">
      <c r="A1648" t="s">
        <v>614</v>
      </c>
      <c r="B1648" t="s">
        <v>613</v>
      </c>
      <c r="C1648">
        <v>1984</v>
      </c>
      <c r="D1648" t="s">
        <v>286</v>
      </c>
      <c r="E1648">
        <v>490</v>
      </c>
      <c r="F1648" t="s">
        <v>612</v>
      </c>
      <c r="G1648">
        <v>180</v>
      </c>
      <c r="H1648" t="s">
        <v>371</v>
      </c>
      <c r="I1648">
        <v>3</v>
      </c>
      <c r="J1648" t="s">
        <v>373</v>
      </c>
      <c r="K1648">
        <v>3</v>
      </c>
    </row>
    <row r="1649" spans="1:11" hidden="1" x14ac:dyDescent="0.25">
      <c r="A1649" t="s">
        <v>614</v>
      </c>
      <c r="B1649" t="s">
        <v>613</v>
      </c>
      <c r="C1649">
        <v>1985</v>
      </c>
      <c r="D1649" t="s">
        <v>286</v>
      </c>
      <c r="E1649">
        <v>490</v>
      </c>
      <c r="F1649" t="s">
        <v>612</v>
      </c>
      <c r="G1649">
        <v>180</v>
      </c>
      <c r="H1649" t="s">
        <v>371</v>
      </c>
      <c r="I1649">
        <v>3</v>
      </c>
      <c r="J1649" t="s">
        <v>373</v>
      </c>
      <c r="K1649">
        <v>4</v>
      </c>
    </row>
    <row r="1650" spans="1:11" hidden="1" x14ac:dyDescent="0.25">
      <c r="A1650" t="s">
        <v>614</v>
      </c>
      <c r="B1650" t="s">
        <v>613</v>
      </c>
      <c r="C1650">
        <v>1986</v>
      </c>
      <c r="D1650" t="s">
        <v>286</v>
      </c>
      <c r="E1650">
        <v>490</v>
      </c>
      <c r="F1650" t="s">
        <v>612</v>
      </c>
      <c r="G1650">
        <v>180</v>
      </c>
      <c r="H1650" t="s">
        <v>371</v>
      </c>
      <c r="I1650">
        <v>3</v>
      </c>
      <c r="J1650" t="s">
        <v>373</v>
      </c>
      <c r="K1650">
        <v>4</v>
      </c>
    </row>
    <row r="1651" spans="1:11" hidden="1" x14ac:dyDescent="0.25">
      <c r="A1651" t="s">
        <v>614</v>
      </c>
      <c r="B1651" t="s">
        <v>613</v>
      </c>
      <c r="C1651">
        <v>1987</v>
      </c>
      <c r="D1651" t="s">
        <v>286</v>
      </c>
      <c r="E1651">
        <v>490</v>
      </c>
      <c r="F1651" t="s">
        <v>612</v>
      </c>
      <c r="G1651">
        <v>180</v>
      </c>
      <c r="H1651" t="s">
        <v>371</v>
      </c>
      <c r="I1651">
        <v>3</v>
      </c>
      <c r="J1651" t="s">
        <v>373</v>
      </c>
      <c r="K1651">
        <v>3</v>
      </c>
    </row>
    <row r="1652" spans="1:11" hidden="1" x14ac:dyDescent="0.25">
      <c r="A1652" t="s">
        <v>614</v>
      </c>
      <c r="B1652" t="s">
        <v>613</v>
      </c>
      <c r="C1652">
        <v>1988</v>
      </c>
      <c r="D1652" t="s">
        <v>286</v>
      </c>
      <c r="E1652">
        <v>490</v>
      </c>
      <c r="F1652" t="s">
        <v>612</v>
      </c>
      <c r="G1652">
        <v>180</v>
      </c>
      <c r="H1652" t="s">
        <v>371</v>
      </c>
      <c r="I1652">
        <v>3</v>
      </c>
      <c r="J1652" t="s">
        <v>373</v>
      </c>
      <c r="K1652">
        <v>3</v>
      </c>
    </row>
    <row r="1653" spans="1:11" hidden="1" x14ac:dyDescent="0.25">
      <c r="A1653" t="s">
        <v>614</v>
      </c>
      <c r="B1653" t="s">
        <v>613</v>
      </c>
      <c r="C1653">
        <v>1989</v>
      </c>
      <c r="D1653" t="s">
        <v>286</v>
      </c>
      <c r="E1653">
        <v>490</v>
      </c>
      <c r="F1653" t="s">
        <v>612</v>
      </c>
      <c r="G1653">
        <v>180</v>
      </c>
      <c r="H1653" t="s">
        <v>371</v>
      </c>
      <c r="I1653">
        <v>3</v>
      </c>
      <c r="J1653" t="s">
        <v>373</v>
      </c>
      <c r="K1653">
        <v>3</v>
      </c>
    </row>
    <row r="1654" spans="1:11" hidden="1" x14ac:dyDescent="0.25">
      <c r="A1654" t="s">
        <v>614</v>
      </c>
      <c r="B1654" t="s">
        <v>613</v>
      </c>
      <c r="C1654">
        <v>1990</v>
      </c>
      <c r="D1654" t="s">
        <v>286</v>
      </c>
      <c r="E1654">
        <v>490</v>
      </c>
      <c r="F1654" t="s">
        <v>612</v>
      </c>
      <c r="G1654">
        <v>180</v>
      </c>
      <c r="H1654" t="s">
        <v>371</v>
      </c>
      <c r="I1654">
        <v>3</v>
      </c>
      <c r="J1654" t="s">
        <v>373</v>
      </c>
      <c r="K1654">
        <v>3</v>
      </c>
    </row>
    <row r="1655" spans="1:11" hidden="1" x14ac:dyDescent="0.25">
      <c r="A1655" t="s">
        <v>614</v>
      </c>
      <c r="B1655" t="s">
        <v>613</v>
      </c>
      <c r="C1655">
        <v>1991</v>
      </c>
      <c r="D1655" t="s">
        <v>286</v>
      </c>
      <c r="E1655">
        <v>490</v>
      </c>
      <c r="F1655" t="s">
        <v>612</v>
      </c>
      <c r="G1655">
        <v>180</v>
      </c>
      <c r="H1655" t="s">
        <v>371</v>
      </c>
      <c r="I1655">
        <v>4</v>
      </c>
      <c r="J1655" t="s">
        <v>373</v>
      </c>
      <c r="K1655">
        <v>3</v>
      </c>
    </row>
    <row r="1656" spans="1:11" hidden="1" x14ac:dyDescent="0.25">
      <c r="A1656" t="s">
        <v>614</v>
      </c>
      <c r="B1656" t="s">
        <v>613</v>
      </c>
      <c r="C1656">
        <v>1992</v>
      </c>
      <c r="D1656" t="s">
        <v>286</v>
      </c>
      <c r="E1656">
        <v>490</v>
      </c>
      <c r="F1656" t="s">
        <v>612</v>
      </c>
      <c r="G1656">
        <v>180</v>
      </c>
      <c r="H1656" t="s">
        <v>371</v>
      </c>
      <c r="I1656">
        <v>4</v>
      </c>
      <c r="J1656" t="s">
        <v>373</v>
      </c>
      <c r="K1656">
        <v>4</v>
      </c>
    </row>
    <row r="1657" spans="1:11" hidden="1" x14ac:dyDescent="0.25">
      <c r="A1657" t="s">
        <v>614</v>
      </c>
      <c r="B1657" t="s">
        <v>613</v>
      </c>
      <c r="C1657">
        <v>1993</v>
      </c>
      <c r="D1657" t="s">
        <v>286</v>
      </c>
      <c r="E1657">
        <v>490</v>
      </c>
      <c r="F1657" t="s">
        <v>612</v>
      </c>
      <c r="G1657">
        <v>180</v>
      </c>
      <c r="H1657" t="s">
        <v>371</v>
      </c>
      <c r="I1657">
        <v>5</v>
      </c>
      <c r="J1657" t="s">
        <v>373</v>
      </c>
      <c r="K1657">
        <v>5</v>
      </c>
    </row>
    <row r="1658" spans="1:11" hidden="1" x14ac:dyDescent="0.25">
      <c r="A1658" t="s">
        <v>614</v>
      </c>
      <c r="B1658" t="s">
        <v>613</v>
      </c>
      <c r="C1658">
        <v>1994</v>
      </c>
      <c r="D1658" t="s">
        <v>286</v>
      </c>
      <c r="E1658">
        <v>490</v>
      </c>
      <c r="F1658" t="s">
        <v>612</v>
      </c>
      <c r="G1658">
        <v>180</v>
      </c>
      <c r="H1658" t="s">
        <v>371</v>
      </c>
      <c r="I1658">
        <v>4</v>
      </c>
      <c r="J1658" t="s">
        <v>373</v>
      </c>
      <c r="K1658">
        <v>5</v>
      </c>
    </row>
    <row r="1659" spans="1:11" hidden="1" x14ac:dyDescent="0.25">
      <c r="A1659" t="s">
        <v>614</v>
      </c>
      <c r="B1659" t="s">
        <v>613</v>
      </c>
      <c r="C1659">
        <v>1995</v>
      </c>
      <c r="D1659" t="s">
        <v>286</v>
      </c>
      <c r="E1659">
        <v>490</v>
      </c>
      <c r="F1659" t="s">
        <v>612</v>
      </c>
      <c r="G1659">
        <v>180</v>
      </c>
      <c r="H1659" t="s">
        <v>371</v>
      </c>
      <c r="I1659">
        <v>4</v>
      </c>
      <c r="J1659" t="s">
        <v>373</v>
      </c>
      <c r="K1659">
        <v>4</v>
      </c>
    </row>
    <row r="1660" spans="1:11" hidden="1" x14ac:dyDescent="0.25">
      <c r="A1660" t="s">
        <v>614</v>
      </c>
      <c r="B1660" t="s">
        <v>613</v>
      </c>
      <c r="C1660">
        <v>1996</v>
      </c>
      <c r="D1660" t="s">
        <v>286</v>
      </c>
      <c r="E1660">
        <v>490</v>
      </c>
      <c r="F1660" t="s">
        <v>612</v>
      </c>
      <c r="G1660">
        <v>180</v>
      </c>
      <c r="H1660" t="s">
        <v>371</v>
      </c>
      <c r="I1660">
        <v>4</v>
      </c>
      <c r="J1660" t="s">
        <v>373</v>
      </c>
      <c r="K1660">
        <v>5</v>
      </c>
    </row>
    <row r="1661" spans="1:11" hidden="1" x14ac:dyDescent="0.25">
      <c r="A1661" t="s">
        <v>614</v>
      </c>
      <c r="B1661" t="s">
        <v>613</v>
      </c>
      <c r="C1661">
        <v>1997</v>
      </c>
      <c r="D1661" t="s">
        <v>286</v>
      </c>
      <c r="E1661">
        <v>490</v>
      </c>
      <c r="F1661" t="s">
        <v>612</v>
      </c>
      <c r="G1661">
        <v>180</v>
      </c>
      <c r="H1661" t="s">
        <v>371</v>
      </c>
      <c r="I1661">
        <v>5</v>
      </c>
      <c r="J1661" t="s">
        <v>373</v>
      </c>
      <c r="K1661">
        <v>5</v>
      </c>
    </row>
    <row r="1662" spans="1:11" hidden="1" x14ac:dyDescent="0.25">
      <c r="A1662" t="s">
        <v>614</v>
      </c>
      <c r="B1662" t="s">
        <v>613</v>
      </c>
      <c r="C1662">
        <v>1998</v>
      </c>
      <c r="D1662" t="s">
        <v>286</v>
      </c>
      <c r="E1662">
        <v>490</v>
      </c>
      <c r="F1662" t="s">
        <v>612</v>
      </c>
      <c r="G1662">
        <v>180</v>
      </c>
      <c r="H1662" t="s">
        <v>371</v>
      </c>
      <c r="I1662">
        <v>5</v>
      </c>
      <c r="J1662" t="s">
        <v>373</v>
      </c>
      <c r="K1662">
        <v>5</v>
      </c>
    </row>
    <row r="1663" spans="1:11" hidden="1" x14ac:dyDescent="0.25">
      <c r="A1663" t="s">
        <v>614</v>
      </c>
      <c r="B1663" t="s">
        <v>613</v>
      </c>
      <c r="C1663">
        <v>1999</v>
      </c>
      <c r="D1663" t="s">
        <v>286</v>
      </c>
      <c r="E1663">
        <v>490</v>
      </c>
      <c r="F1663" t="s">
        <v>612</v>
      </c>
      <c r="G1663">
        <v>180</v>
      </c>
      <c r="H1663" t="s">
        <v>371</v>
      </c>
      <c r="I1663">
        <v>5</v>
      </c>
      <c r="J1663" t="s">
        <v>373</v>
      </c>
      <c r="K1663">
        <v>5</v>
      </c>
    </row>
    <row r="1664" spans="1:11" hidden="1" x14ac:dyDescent="0.25">
      <c r="A1664" t="s">
        <v>614</v>
      </c>
      <c r="B1664" t="s">
        <v>613</v>
      </c>
      <c r="C1664">
        <v>2000</v>
      </c>
      <c r="D1664" t="s">
        <v>286</v>
      </c>
      <c r="E1664">
        <v>490</v>
      </c>
      <c r="F1664" t="s">
        <v>612</v>
      </c>
      <c r="G1664">
        <v>180</v>
      </c>
      <c r="H1664" t="s">
        <v>371</v>
      </c>
      <c r="I1664">
        <v>5</v>
      </c>
      <c r="J1664" t="s">
        <v>373</v>
      </c>
      <c r="K1664">
        <v>5</v>
      </c>
    </row>
    <row r="1665" spans="1:11" hidden="1" x14ac:dyDescent="0.25">
      <c r="A1665" t="s">
        <v>614</v>
      </c>
      <c r="B1665" t="s">
        <v>613</v>
      </c>
      <c r="C1665">
        <v>2001</v>
      </c>
      <c r="D1665" t="s">
        <v>286</v>
      </c>
      <c r="E1665">
        <v>490</v>
      </c>
      <c r="F1665" t="s">
        <v>612</v>
      </c>
      <c r="G1665">
        <v>180</v>
      </c>
      <c r="H1665" t="s">
        <v>371</v>
      </c>
      <c r="I1665">
        <v>4</v>
      </c>
      <c r="J1665" t="s">
        <v>373</v>
      </c>
      <c r="K1665">
        <v>5</v>
      </c>
    </row>
    <row r="1666" spans="1:11" hidden="1" x14ac:dyDescent="0.25">
      <c r="A1666" t="s">
        <v>614</v>
      </c>
      <c r="B1666" t="s">
        <v>613</v>
      </c>
      <c r="C1666">
        <v>2002</v>
      </c>
      <c r="D1666" t="s">
        <v>286</v>
      </c>
      <c r="E1666">
        <v>490</v>
      </c>
      <c r="F1666" t="s">
        <v>612</v>
      </c>
      <c r="G1666">
        <v>180</v>
      </c>
      <c r="H1666" t="s">
        <v>371</v>
      </c>
      <c r="I1666">
        <v>5</v>
      </c>
      <c r="J1666" t="s">
        <v>373</v>
      </c>
      <c r="K1666">
        <v>5</v>
      </c>
    </row>
    <row r="1667" spans="1:11" hidden="1" x14ac:dyDescent="0.25">
      <c r="A1667" t="s">
        <v>614</v>
      </c>
      <c r="B1667" t="s">
        <v>613</v>
      </c>
      <c r="C1667">
        <v>2003</v>
      </c>
      <c r="D1667" t="s">
        <v>286</v>
      </c>
      <c r="E1667">
        <v>490</v>
      </c>
      <c r="F1667" t="s">
        <v>612</v>
      </c>
      <c r="G1667">
        <v>180</v>
      </c>
      <c r="H1667" t="s">
        <v>371</v>
      </c>
      <c r="I1667">
        <v>5</v>
      </c>
      <c r="J1667" t="s">
        <v>373</v>
      </c>
      <c r="K1667">
        <v>5</v>
      </c>
    </row>
    <row r="1668" spans="1:11" hidden="1" x14ac:dyDescent="0.25">
      <c r="A1668" t="s">
        <v>614</v>
      </c>
      <c r="B1668" t="s">
        <v>613</v>
      </c>
      <c r="C1668">
        <v>2004</v>
      </c>
      <c r="D1668" t="s">
        <v>286</v>
      </c>
      <c r="E1668">
        <v>490</v>
      </c>
      <c r="F1668" t="s">
        <v>612</v>
      </c>
      <c r="G1668">
        <v>180</v>
      </c>
      <c r="H1668" t="s">
        <v>371</v>
      </c>
      <c r="I1668">
        <v>5</v>
      </c>
      <c r="J1668" t="s">
        <v>373</v>
      </c>
      <c r="K1668">
        <v>5</v>
      </c>
    </row>
    <row r="1669" spans="1:11" hidden="1" x14ac:dyDescent="0.25">
      <c r="A1669" t="s">
        <v>614</v>
      </c>
      <c r="B1669" t="s">
        <v>613</v>
      </c>
      <c r="C1669">
        <v>2005</v>
      </c>
      <c r="D1669" t="s">
        <v>286</v>
      </c>
      <c r="E1669">
        <v>490</v>
      </c>
      <c r="F1669" t="s">
        <v>612</v>
      </c>
      <c r="G1669">
        <v>180</v>
      </c>
      <c r="H1669" t="s">
        <v>371</v>
      </c>
      <c r="I1669">
        <v>5</v>
      </c>
      <c r="J1669" t="s">
        <v>373</v>
      </c>
      <c r="K1669">
        <v>4</v>
      </c>
    </row>
    <row r="1670" spans="1:11" hidden="1" x14ac:dyDescent="0.25">
      <c r="A1670" t="s">
        <v>614</v>
      </c>
      <c r="B1670" t="s">
        <v>613</v>
      </c>
      <c r="C1670">
        <v>2006</v>
      </c>
      <c r="D1670" t="s">
        <v>286</v>
      </c>
      <c r="E1670">
        <v>490</v>
      </c>
      <c r="F1670" t="s">
        <v>612</v>
      </c>
      <c r="G1670">
        <v>180</v>
      </c>
      <c r="H1670" t="s">
        <v>371</v>
      </c>
      <c r="I1670">
        <v>5</v>
      </c>
      <c r="J1670" t="s">
        <v>373</v>
      </c>
      <c r="K1670">
        <v>4</v>
      </c>
    </row>
    <row r="1671" spans="1:11" hidden="1" x14ac:dyDescent="0.25">
      <c r="A1671" t="s">
        <v>614</v>
      </c>
      <c r="B1671" t="s">
        <v>613</v>
      </c>
      <c r="C1671">
        <v>2007</v>
      </c>
      <c r="D1671" t="s">
        <v>286</v>
      </c>
      <c r="E1671">
        <v>490</v>
      </c>
      <c r="F1671" t="s">
        <v>612</v>
      </c>
      <c r="G1671">
        <v>180</v>
      </c>
      <c r="H1671" t="s">
        <v>371</v>
      </c>
      <c r="I1671">
        <v>5</v>
      </c>
      <c r="J1671" t="s">
        <v>373</v>
      </c>
      <c r="K1671">
        <v>5</v>
      </c>
    </row>
    <row r="1672" spans="1:11" hidden="1" x14ac:dyDescent="0.25">
      <c r="A1672" t="s">
        <v>614</v>
      </c>
      <c r="B1672" t="s">
        <v>613</v>
      </c>
      <c r="C1672">
        <v>2008</v>
      </c>
      <c r="D1672" t="s">
        <v>286</v>
      </c>
      <c r="E1672">
        <v>490</v>
      </c>
      <c r="F1672" t="s">
        <v>612</v>
      </c>
      <c r="G1672">
        <v>180</v>
      </c>
      <c r="H1672" t="s">
        <v>371</v>
      </c>
      <c r="I1672">
        <v>5</v>
      </c>
      <c r="J1672" t="s">
        <v>373</v>
      </c>
      <c r="K1672">
        <v>5</v>
      </c>
    </row>
    <row r="1673" spans="1:11" hidden="1" x14ac:dyDescent="0.25">
      <c r="A1673" t="s">
        <v>614</v>
      </c>
      <c r="B1673" t="s">
        <v>613</v>
      </c>
      <c r="C1673">
        <v>2009</v>
      </c>
      <c r="D1673" t="s">
        <v>286</v>
      </c>
      <c r="E1673">
        <v>490</v>
      </c>
      <c r="F1673" t="s">
        <v>612</v>
      </c>
      <c r="G1673">
        <v>180</v>
      </c>
      <c r="H1673" t="s">
        <v>371</v>
      </c>
      <c r="I1673">
        <v>5</v>
      </c>
      <c r="J1673" t="s">
        <v>373</v>
      </c>
      <c r="K1673">
        <v>5</v>
      </c>
    </row>
    <row r="1674" spans="1:11" hidden="1" x14ac:dyDescent="0.25">
      <c r="A1674" t="s">
        <v>614</v>
      </c>
      <c r="B1674" t="s">
        <v>613</v>
      </c>
      <c r="C1674">
        <v>2010</v>
      </c>
      <c r="D1674" t="s">
        <v>286</v>
      </c>
      <c r="E1674">
        <v>490</v>
      </c>
      <c r="F1674" t="s">
        <v>612</v>
      </c>
      <c r="G1674">
        <v>180</v>
      </c>
      <c r="H1674" t="s">
        <v>371</v>
      </c>
      <c r="I1674">
        <v>5</v>
      </c>
      <c r="J1674" t="s">
        <v>373</v>
      </c>
      <c r="K1674">
        <v>5</v>
      </c>
    </row>
    <row r="1675" spans="1:11" hidden="1" x14ac:dyDescent="0.25">
      <c r="A1675" t="s">
        <v>614</v>
      </c>
      <c r="B1675" t="s">
        <v>613</v>
      </c>
      <c r="C1675">
        <v>2011</v>
      </c>
      <c r="D1675" t="s">
        <v>286</v>
      </c>
      <c r="E1675">
        <v>490</v>
      </c>
      <c r="F1675" t="s">
        <v>612</v>
      </c>
      <c r="G1675">
        <v>180</v>
      </c>
      <c r="H1675" t="s">
        <v>371</v>
      </c>
      <c r="I1675">
        <v>5</v>
      </c>
      <c r="J1675" t="s">
        <v>373</v>
      </c>
      <c r="K1675">
        <v>4</v>
      </c>
    </row>
    <row r="1676" spans="1:11" hidden="1" x14ac:dyDescent="0.25">
      <c r="A1676" t="s">
        <v>614</v>
      </c>
      <c r="B1676" t="s">
        <v>613</v>
      </c>
      <c r="C1676">
        <v>2012</v>
      </c>
      <c r="D1676" t="s">
        <v>286</v>
      </c>
      <c r="E1676">
        <v>490</v>
      </c>
      <c r="F1676" t="s">
        <v>612</v>
      </c>
      <c r="G1676">
        <v>180</v>
      </c>
      <c r="H1676" t="s">
        <v>371</v>
      </c>
      <c r="I1676">
        <v>5</v>
      </c>
      <c r="J1676" t="s">
        <v>373</v>
      </c>
      <c r="K1676">
        <v>5</v>
      </c>
    </row>
    <row r="1677" spans="1:11" hidden="1" x14ac:dyDescent="0.25">
      <c r="A1677" t="s">
        <v>614</v>
      </c>
      <c r="B1677" t="s">
        <v>613</v>
      </c>
      <c r="C1677">
        <v>2013</v>
      </c>
      <c r="D1677" t="s">
        <v>286</v>
      </c>
      <c r="E1677">
        <v>490</v>
      </c>
      <c r="F1677" t="s">
        <v>612</v>
      </c>
      <c r="G1677">
        <v>180</v>
      </c>
      <c r="H1677" t="s">
        <v>371</v>
      </c>
      <c r="I1677" t="s">
        <v>373</v>
      </c>
      <c r="J1677">
        <v>5</v>
      </c>
      <c r="K1677">
        <v>5</v>
      </c>
    </row>
    <row r="1678" spans="1:11" hidden="1" x14ac:dyDescent="0.25">
      <c r="A1678" t="s">
        <v>614</v>
      </c>
      <c r="B1678" t="s">
        <v>613</v>
      </c>
      <c r="C1678">
        <v>2014</v>
      </c>
      <c r="D1678" t="s">
        <v>286</v>
      </c>
      <c r="E1678">
        <v>490</v>
      </c>
      <c r="F1678" t="s">
        <v>612</v>
      </c>
      <c r="G1678">
        <v>180</v>
      </c>
      <c r="H1678" t="s">
        <v>371</v>
      </c>
      <c r="I1678">
        <v>5</v>
      </c>
      <c r="J1678">
        <v>3</v>
      </c>
      <c r="K1678">
        <v>5</v>
      </c>
    </row>
    <row r="1679" spans="1:11" hidden="1" x14ac:dyDescent="0.25">
      <c r="A1679" t="s">
        <v>614</v>
      </c>
      <c r="B1679" t="s">
        <v>613</v>
      </c>
      <c r="C1679">
        <v>2015</v>
      </c>
      <c r="D1679" t="s">
        <v>286</v>
      </c>
      <c r="E1679">
        <v>490</v>
      </c>
      <c r="F1679" t="s">
        <v>612</v>
      </c>
      <c r="G1679">
        <v>180</v>
      </c>
      <c r="H1679" t="s">
        <v>371</v>
      </c>
      <c r="I1679">
        <v>4</v>
      </c>
      <c r="J1679">
        <v>4</v>
      </c>
      <c r="K1679">
        <v>5</v>
      </c>
    </row>
    <row r="1680" spans="1:11" hidden="1" x14ac:dyDescent="0.25">
      <c r="A1680" t="s">
        <v>614</v>
      </c>
      <c r="B1680" t="s">
        <v>613</v>
      </c>
      <c r="C1680">
        <v>2016</v>
      </c>
      <c r="D1680" t="s">
        <v>286</v>
      </c>
      <c r="E1680">
        <v>490</v>
      </c>
      <c r="F1680" t="s">
        <v>612</v>
      </c>
      <c r="G1680">
        <v>180</v>
      </c>
      <c r="H1680" t="s">
        <v>371</v>
      </c>
      <c r="I1680">
        <v>5</v>
      </c>
      <c r="J1680">
        <v>4</v>
      </c>
      <c r="K1680">
        <v>5</v>
      </c>
    </row>
    <row r="1681" spans="1:12" x14ac:dyDescent="0.25">
      <c r="A1681" t="s">
        <v>614</v>
      </c>
      <c r="B1681" t="s">
        <v>613</v>
      </c>
      <c r="C1681">
        <v>2017</v>
      </c>
      <c r="D1681" t="s">
        <v>286</v>
      </c>
      <c r="E1681">
        <v>490</v>
      </c>
      <c r="F1681" t="s">
        <v>612</v>
      </c>
      <c r="G1681">
        <v>180</v>
      </c>
      <c r="H1681" t="s">
        <v>371</v>
      </c>
      <c r="I1681" s="109">
        <v>5</v>
      </c>
      <c r="J1681" s="109">
        <v>5</v>
      </c>
      <c r="K1681" s="109">
        <v>5</v>
      </c>
      <c r="L1681" s="108">
        <f>AVERAGE(I1681:K1681)</f>
        <v>5</v>
      </c>
    </row>
    <row r="1682" spans="1:12" hidden="1" x14ac:dyDescent="0.25">
      <c r="A1682" t="s">
        <v>179</v>
      </c>
      <c r="B1682" t="s">
        <v>179</v>
      </c>
      <c r="C1682">
        <v>1976</v>
      </c>
      <c r="D1682" t="s">
        <v>611</v>
      </c>
      <c r="E1682">
        <v>94</v>
      </c>
      <c r="F1682" t="s">
        <v>109</v>
      </c>
      <c r="G1682">
        <v>188</v>
      </c>
      <c r="H1682" t="s">
        <v>393</v>
      </c>
      <c r="I1682" t="s">
        <v>373</v>
      </c>
      <c r="J1682" t="s">
        <v>373</v>
      </c>
      <c r="K1682">
        <v>1</v>
      </c>
    </row>
    <row r="1683" spans="1:12" hidden="1" x14ac:dyDescent="0.25">
      <c r="A1683" t="s">
        <v>179</v>
      </c>
      <c r="B1683" t="s">
        <v>179</v>
      </c>
      <c r="C1683">
        <v>1977</v>
      </c>
      <c r="D1683" t="s">
        <v>611</v>
      </c>
      <c r="E1683">
        <v>94</v>
      </c>
      <c r="F1683" t="s">
        <v>109</v>
      </c>
      <c r="G1683">
        <v>188</v>
      </c>
      <c r="H1683" t="s">
        <v>393</v>
      </c>
      <c r="I1683" t="s">
        <v>373</v>
      </c>
      <c r="J1683" t="s">
        <v>373</v>
      </c>
      <c r="K1683">
        <v>1</v>
      </c>
    </row>
    <row r="1684" spans="1:12" hidden="1" x14ac:dyDescent="0.25">
      <c r="A1684" t="s">
        <v>179</v>
      </c>
      <c r="B1684" t="s">
        <v>179</v>
      </c>
      <c r="C1684">
        <v>1978</v>
      </c>
      <c r="D1684" t="s">
        <v>611</v>
      </c>
      <c r="E1684">
        <v>94</v>
      </c>
      <c r="F1684" t="s">
        <v>109</v>
      </c>
      <c r="G1684">
        <v>188</v>
      </c>
      <c r="H1684" t="s">
        <v>393</v>
      </c>
      <c r="I1684" t="s">
        <v>373</v>
      </c>
      <c r="J1684" t="s">
        <v>373</v>
      </c>
      <c r="K1684">
        <v>1</v>
      </c>
    </row>
    <row r="1685" spans="1:12" hidden="1" x14ac:dyDescent="0.25">
      <c r="A1685" t="s">
        <v>179</v>
      </c>
      <c r="B1685" t="s">
        <v>179</v>
      </c>
      <c r="C1685">
        <v>1979</v>
      </c>
      <c r="D1685" t="s">
        <v>611</v>
      </c>
      <c r="E1685">
        <v>94</v>
      </c>
      <c r="F1685" t="s">
        <v>109</v>
      </c>
      <c r="G1685">
        <v>188</v>
      </c>
      <c r="H1685" t="s">
        <v>393</v>
      </c>
      <c r="I1685" t="s">
        <v>373</v>
      </c>
      <c r="J1685" t="s">
        <v>373</v>
      </c>
      <c r="K1685">
        <v>1</v>
      </c>
    </row>
    <row r="1686" spans="1:12" hidden="1" x14ac:dyDescent="0.25">
      <c r="A1686" t="s">
        <v>179</v>
      </c>
      <c r="B1686" t="s">
        <v>179</v>
      </c>
      <c r="C1686">
        <v>1980</v>
      </c>
      <c r="D1686" t="s">
        <v>611</v>
      </c>
      <c r="E1686">
        <v>94</v>
      </c>
      <c r="F1686" t="s">
        <v>109</v>
      </c>
      <c r="G1686">
        <v>188</v>
      </c>
      <c r="H1686" t="s">
        <v>393</v>
      </c>
      <c r="I1686" t="s">
        <v>373</v>
      </c>
      <c r="J1686" t="s">
        <v>373</v>
      </c>
      <c r="K1686">
        <v>1</v>
      </c>
    </row>
    <row r="1687" spans="1:12" hidden="1" x14ac:dyDescent="0.25">
      <c r="A1687" t="s">
        <v>179</v>
      </c>
      <c r="B1687" t="s">
        <v>179</v>
      </c>
      <c r="C1687">
        <v>1981</v>
      </c>
      <c r="D1687" t="s">
        <v>611</v>
      </c>
      <c r="E1687">
        <v>94</v>
      </c>
      <c r="F1687" t="s">
        <v>109</v>
      </c>
      <c r="G1687">
        <v>188</v>
      </c>
      <c r="H1687" t="s">
        <v>393</v>
      </c>
      <c r="I1687" t="s">
        <v>373</v>
      </c>
      <c r="J1687" t="s">
        <v>373</v>
      </c>
      <c r="K1687">
        <v>1</v>
      </c>
    </row>
    <row r="1688" spans="1:12" hidden="1" x14ac:dyDescent="0.25">
      <c r="A1688" t="s">
        <v>179</v>
      </c>
      <c r="B1688" t="s">
        <v>179</v>
      </c>
      <c r="C1688">
        <v>1982</v>
      </c>
      <c r="D1688" t="s">
        <v>611</v>
      </c>
      <c r="E1688">
        <v>94</v>
      </c>
      <c r="F1688" t="s">
        <v>109</v>
      </c>
      <c r="G1688">
        <v>188</v>
      </c>
      <c r="H1688" t="s">
        <v>393</v>
      </c>
      <c r="I1688" t="s">
        <v>373</v>
      </c>
      <c r="J1688" t="s">
        <v>373</v>
      </c>
      <c r="K1688">
        <v>1</v>
      </c>
    </row>
    <row r="1689" spans="1:12" hidden="1" x14ac:dyDescent="0.25">
      <c r="A1689" t="s">
        <v>179</v>
      </c>
      <c r="B1689" t="s">
        <v>179</v>
      </c>
      <c r="C1689">
        <v>1983</v>
      </c>
      <c r="D1689" t="s">
        <v>611</v>
      </c>
      <c r="E1689">
        <v>94</v>
      </c>
      <c r="F1689" t="s">
        <v>109</v>
      </c>
      <c r="G1689">
        <v>188</v>
      </c>
      <c r="H1689" t="s">
        <v>393</v>
      </c>
      <c r="I1689">
        <v>2</v>
      </c>
      <c r="J1689" t="s">
        <v>373</v>
      </c>
      <c r="K1689">
        <v>1</v>
      </c>
    </row>
    <row r="1690" spans="1:12" hidden="1" x14ac:dyDescent="0.25">
      <c r="A1690" t="s">
        <v>179</v>
      </c>
      <c r="B1690" t="s">
        <v>179</v>
      </c>
      <c r="C1690">
        <v>1984</v>
      </c>
      <c r="D1690" t="s">
        <v>611</v>
      </c>
      <c r="E1690">
        <v>94</v>
      </c>
      <c r="F1690" t="s">
        <v>109</v>
      </c>
      <c r="G1690">
        <v>188</v>
      </c>
      <c r="H1690" t="s">
        <v>393</v>
      </c>
      <c r="I1690">
        <v>2</v>
      </c>
      <c r="J1690" t="s">
        <v>373</v>
      </c>
      <c r="K1690">
        <v>1</v>
      </c>
    </row>
    <row r="1691" spans="1:12" hidden="1" x14ac:dyDescent="0.25">
      <c r="A1691" t="s">
        <v>179</v>
      </c>
      <c r="B1691" t="s">
        <v>179</v>
      </c>
      <c r="C1691">
        <v>1985</v>
      </c>
      <c r="D1691" t="s">
        <v>611</v>
      </c>
      <c r="E1691">
        <v>94</v>
      </c>
      <c r="F1691" t="s">
        <v>109</v>
      </c>
      <c r="G1691">
        <v>188</v>
      </c>
      <c r="H1691" t="s">
        <v>393</v>
      </c>
      <c r="I1691" t="s">
        <v>373</v>
      </c>
      <c r="J1691" t="s">
        <v>373</v>
      </c>
      <c r="K1691">
        <v>1</v>
      </c>
    </row>
    <row r="1692" spans="1:12" hidden="1" x14ac:dyDescent="0.25">
      <c r="A1692" t="s">
        <v>179</v>
      </c>
      <c r="B1692" t="s">
        <v>179</v>
      </c>
      <c r="C1692">
        <v>1986</v>
      </c>
      <c r="D1692" t="s">
        <v>611</v>
      </c>
      <c r="E1692">
        <v>94</v>
      </c>
      <c r="F1692" t="s">
        <v>109</v>
      </c>
      <c r="G1692">
        <v>188</v>
      </c>
      <c r="H1692" t="s">
        <v>393</v>
      </c>
      <c r="I1692" t="s">
        <v>373</v>
      </c>
      <c r="J1692" t="s">
        <v>373</v>
      </c>
      <c r="K1692">
        <v>1</v>
      </c>
    </row>
    <row r="1693" spans="1:12" hidden="1" x14ac:dyDescent="0.25">
      <c r="A1693" t="s">
        <v>179</v>
      </c>
      <c r="B1693" t="s">
        <v>179</v>
      </c>
      <c r="C1693">
        <v>1987</v>
      </c>
      <c r="D1693" t="s">
        <v>611</v>
      </c>
      <c r="E1693">
        <v>94</v>
      </c>
      <c r="F1693" t="s">
        <v>109</v>
      </c>
      <c r="G1693">
        <v>188</v>
      </c>
      <c r="H1693" t="s">
        <v>393</v>
      </c>
      <c r="I1693" t="s">
        <v>373</v>
      </c>
      <c r="J1693" t="s">
        <v>373</v>
      </c>
      <c r="K1693">
        <v>1</v>
      </c>
    </row>
    <row r="1694" spans="1:12" hidden="1" x14ac:dyDescent="0.25">
      <c r="A1694" t="s">
        <v>179</v>
      </c>
      <c r="B1694" t="s">
        <v>179</v>
      </c>
      <c r="C1694">
        <v>1988</v>
      </c>
      <c r="D1694" t="s">
        <v>611</v>
      </c>
      <c r="E1694">
        <v>94</v>
      </c>
      <c r="F1694" t="s">
        <v>109</v>
      </c>
      <c r="G1694">
        <v>188</v>
      </c>
      <c r="H1694" t="s">
        <v>393</v>
      </c>
      <c r="I1694" t="s">
        <v>373</v>
      </c>
      <c r="J1694" t="s">
        <v>373</v>
      </c>
      <c r="K1694">
        <v>1</v>
      </c>
    </row>
    <row r="1695" spans="1:12" hidden="1" x14ac:dyDescent="0.25">
      <c r="A1695" t="s">
        <v>179</v>
      </c>
      <c r="B1695" t="s">
        <v>179</v>
      </c>
      <c r="C1695">
        <v>1989</v>
      </c>
      <c r="D1695" t="s">
        <v>611</v>
      </c>
      <c r="E1695">
        <v>94</v>
      </c>
      <c r="F1695" t="s">
        <v>109</v>
      </c>
      <c r="G1695">
        <v>188</v>
      </c>
      <c r="H1695" t="s">
        <v>393</v>
      </c>
      <c r="I1695" t="s">
        <v>373</v>
      </c>
      <c r="J1695" t="s">
        <v>373</v>
      </c>
      <c r="K1695">
        <v>1</v>
      </c>
    </row>
    <row r="1696" spans="1:12" hidden="1" x14ac:dyDescent="0.25">
      <c r="A1696" t="s">
        <v>179</v>
      </c>
      <c r="B1696" t="s">
        <v>179</v>
      </c>
      <c r="C1696">
        <v>1990</v>
      </c>
      <c r="D1696" t="s">
        <v>611</v>
      </c>
      <c r="E1696">
        <v>94</v>
      </c>
      <c r="F1696" t="s">
        <v>109</v>
      </c>
      <c r="G1696">
        <v>188</v>
      </c>
      <c r="H1696" t="s">
        <v>393</v>
      </c>
      <c r="I1696" t="s">
        <v>373</v>
      </c>
      <c r="J1696" t="s">
        <v>373</v>
      </c>
      <c r="K1696">
        <v>1</v>
      </c>
    </row>
    <row r="1697" spans="1:11" hidden="1" x14ac:dyDescent="0.25">
      <c r="A1697" t="s">
        <v>179</v>
      </c>
      <c r="B1697" t="s">
        <v>179</v>
      </c>
      <c r="C1697">
        <v>1991</v>
      </c>
      <c r="D1697" t="s">
        <v>611</v>
      </c>
      <c r="E1697">
        <v>94</v>
      </c>
      <c r="F1697" t="s">
        <v>109</v>
      </c>
      <c r="G1697">
        <v>188</v>
      </c>
      <c r="H1697" t="s">
        <v>393</v>
      </c>
      <c r="I1697" t="s">
        <v>373</v>
      </c>
      <c r="J1697" t="s">
        <v>373</v>
      </c>
      <c r="K1697">
        <v>1</v>
      </c>
    </row>
    <row r="1698" spans="1:11" hidden="1" x14ac:dyDescent="0.25">
      <c r="A1698" t="s">
        <v>179</v>
      </c>
      <c r="B1698" t="s">
        <v>179</v>
      </c>
      <c r="C1698">
        <v>1992</v>
      </c>
      <c r="D1698" t="s">
        <v>611</v>
      </c>
      <c r="E1698">
        <v>94</v>
      </c>
      <c r="F1698" t="s">
        <v>109</v>
      </c>
      <c r="G1698">
        <v>188</v>
      </c>
      <c r="H1698" t="s">
        <v>393</v>
      </c>
      <c r="I1698">
        <v>2</v>
      </c>
      <c r="J1698" t="s">
        <v>373</v>
      </c>
      <c r="K1698">
        <v>1</v>
      </c>
    </row>
    <row r="1699" spans="1:11" hidden="1" x14ac:dyDescent="0.25">
      <c r="A1699" t="s">
        <v>179</v>
      </c>
      <c r="B1699" t="s">
        <v>179</v>
      </c>
      <c r="C1699">
        <v>1993</v>
      </c>
      <c r="D1699" t="s">
        <v>611</v>
      </c>
      <c r="E1699">
        <v>94</v>
      </c>
      <c r="F1699" t="s">
        <v>109</v>
      </c>
      <c r="G1699">
        <v>188</v>
      </c>
      <c r="H1699" t="s">
        <v>393</v>
      </c>
      <c r="I1699" t="s">
        <v>373</v>
      </c>
      <c r="J1699" t="s">
        <v>373</v>
      </c>
      <c r="K1699">
        <v>1</v>
      </c>
    </row>
    <row r="1700" spans="1:11" hidden="1" x14ac:dyDescent="0.25">
      <c r="A1700" t="s">
        <v>179</v>
      </c>
      <c r="B1700" t="s">
        <v>179</v>
      </c>
      <c r="C1700">
        <v>1994</v>
      </c>
      <c r="D1700" t="s">
        <v>611</v>
      </c>
      <c r="E1700">
        <v>94</v>
      </c>
      <c r="F1700" t="s">
        <v>109</v>
      </c>
      <c r="G1700">
        <v>188</v>
      </c>
      <c r="H1700" t="s">
        <v>393</v>
      </c>
      <c r="I1700">
        <v>1</v>
      </c>
      <c r="J1700" t="s">
        <v>373</v>
      </c>
      <c r="K1700">
        <v>1</v>
      </c>
    </row>
    <row r="1701" spans="1:11" hidden="1" x14ac:dyDescent="0.25">
      <c r="A1701" t="s">
        <v>179</v>
      </c>
      <c r="B1701" t="s">
        <v>179</v>
      </c>
      <c r="C1701">
        <v>1995</v>
      </c>
      <c r="D1701" t="s">
        <v>611</v>
      </c>
      <c r="E1701">
        <v>94</v>
      </c>
      <c r="F1701" t="s">
        <v>109</v>
      </c>
      <c r="G1701">
        <v>188</v>
      </c>
      <c r="H1701" t="s">
        <v>393</v>
      </c>
      <c r="I1701">
        <v>2</v>
      </c>
      <c r="J1701" t="s">
        <v>373</v>
      </c>
      <c r="K1701">
        <v>1</v>
      </c>
    </row>
    <row r="1702" spans="1:11" hidden="1" x14ac:dyDescent="0.25">
      <c r="A1702" t="s">
        <v>179</v>
      </c>
      <c r="B1702" t="s">
        <v>179</v>
      </c>
      <c r="C1702">
        <v>1996</v>
      </c>
      <c r="D1702" t="s">
        <v>611</v>
      </c>
      <c r="E1702">
        <v>94</v>
      </c>
      <c r="F1702" t="s">
        <v>109</v>
      </c>
      <c r="G1702">
        <v>188</v>
      </c>
      <c r="H1702" t="s">
        <v>393</v>
      </c>
      <c r="I1702">
        <v>2</v>
      </c>
      <c r="J1702" t="s">
        <v>373</v>
      </c>
      <c r="K1702">
        <v>1</v>
      </c>
    </row>
    <row r="1703" spans="1:11" hidden="1" x14ac:dyDescent="0.25">
      <c r="A1703" t="s">
        <v>179</v>
      </c>
      <c r="B1703" t="s">
        <v>179</v>
      </c>
      <c r="C1703">
        <v>1997</v>
      </c>
      <c r="D1703" t="s">
        <v>611</v>
      </c>
      <c r="E1703">
        <v>94</v>
      </c>
      <c r="F1703" t="s">
        <v>109</v>
      </c>
      <c r="G1703">
        <v>188</v>
      </c>
      <c r="H1703" t="s">
        <v>393</v>
      </c>
      <c r="I1703">
        <v>1</v>
      </c>
      <c r="J1703" t="s">
        <v>373</v>
      </c>
      <c r="K1703">
        <v>1</v>
      </c>
    </row>
    <row r="1704" spans="1:11" hidden="1" x14ac:dyDescent="0.25">
      <c r="A1704" t="s">
        <v>179</v>
      </c>
      <c r="B1704" t="s">
        <v>179</v>
      </c>
      <c r="C1704">
        <v>1998</v>
      </c>
      <c r="D1704" t="s">
        <v>611</v>
      </c>
      <c r="E1704">
        <v>94</v>
      </c>
      <c r="F1704" t="s">
        <v>109</v>
      </c>
      <c r="G1704">
        <v>188</v>
      </c>
      <c r="H1704" t="s">
        <v>393</v>
      </c>
      <c r="I1704" t="s">
        <v>373</v>
      </c>
      <c r="J1704" t="s">
        <v>373</v>
      </c>
      <c r="K1704">
        <v>1</v>
      </c>
    </row>
    <row r="1705" spans="1:11" hidden="1" x14ac:dyDescent="0.25">
      <c r="A1705" t="s">
        <v>179</v>
      </c>
      <c r="B1705" t="s">
        <v>179</v>
      </c>
      <c r="C1705">
        <v>1999</v>
      </c>
      <c r="D1705" t="s">
        <v>611</v>
      </c>
      <c r="E1705">
        <v>94</v>
      </c>
      <c r="F1705" t="s">
        <v>109</v>
      </c>
      <c r="G1705">
        <v>188</v>
      </c>
      <c r="H1705" t="s">
        <v>393</v>
      </c>
      <c r="I1705">
        <v>1</v>
      </c>
      <c r="J1705" t="s">
        <v>373</v>
      </c>
      <c r="K1705">
        <v>1</v>
      </c>
    </row>
    <row r="1706" spans="1:11" hidden="1" x14ac:dyDescent="0.25">
      <c r="A1706" t="s">
        <v>179</v>
      </c>
      <c r="B1706" t="s">
        <v>179</v>
      </c>
      <c r="C1706">
        <v>2000</v>
      </c>
      <c r="D1706" t="s">
        <v>611</v>
      </c>
      <c r="E1706">
        <v>94</v>
      </c>
      <c r="F1706" t="s">
        <v>109</v>
      </c>
      <c r="G1706">
        <v>188</v>
      </c>
      <c r="H1706" t="s">
        <v>393</v>
      </c>
      <c r="I1706" t="s">
        <v>373</v>
      </c>
      <c r="J1706" t="s">
        <v>373</v>
      </c>
      <c r="K1706">
        <v>1</v>
      </c>
    </row>
    <row r="1707" spans="1:11" hidden="1" x14ac:dyDescent="0.25">
      <c r="A1707" t="s">
        <v>179</v>
      </c>
      <c r="B1707" t="s">
        <v>179</v>
      </c>
      <c r="C1707">
        <v>2001</v>
      </c>
      <c r="D1707" t="s">
        <v>611</v>
      </c>
      <c r="E1707">
        <v>94</v>
      </c>
      <c r="F1707" t="s">
        <v>109</v>
      </c>
      <c r="G1707">
        <v>188</v>
      </c>
      <c r="H1707" t="s">
        <v>393</v>
      </c>
      <c r="I1707">
        <v>2</v>
      </c>
      <c r="J1707" t="s">
        <v>373</v>
      </c>
      <c r="K1707">
        <v>1</v>
      </c>
    </row>
    <row r="1708" spans="1:11" hidden="1" x14ac:dyDescent="0.25">
      <c r="A1708" t="s">
        <v>179</v>
      </c>
      <c r="B1708" t="s">
        <v>179</v>
      </c>
      <c r="C1708">
        <v>2002</v>
      </c>
      <c r="D1708" t="s">
        <v>611</v>
      </c>
      <c r="E1708">
        <v>94</v>
      </c>
      <c r="F1708" t="s">
        <v>109</v>
      </c>
      <c r="G1708">
        <v>188</v>
      </c>
      <c r="H1708" t="s">
        <v>393</v>
      </c>
      <c r="I1708" t="s">
        <v>373</v>
      </c>
      <c r="J1708" t="s">
        <v>373</v>
      </c>
      <c r="K1708">
        <v>1</v>
      </c>
    </row>
    <row r="1709" spans="1:11" hidden="1" x14ac:dyDescent="0.25">
      <c r="A1709" t="s">
        <v>179</v>
      </c>
      <c r="B1709" t="s">
        <v>179</v>
      </c>
      <c r="C1709">
        <v>2003</v>
      </c>
      <c r="D1709" t="s">
        <v>611</v>
      </c>
      <c r="E1709">
        <v>94</v>
      </c>
      <c r="F1709" t="s">
        <v>109</v>
      </c>
      <c r="G1709">
        <v>188</v>
      </c>
      <c r="H1709" t="s">
        <v>393</v>
      </c>
      <c r="I1709" t="s">
        <v>373</v>
      </c>
      <c r="J1709" t="s">
        <v>373</v>
      </c>
      <c r="K1709">
        <v>1</v>
      </c>
    </row>
    <row r="1710" spans="1:11" hidden="1" x14ac:dyDescent="0.25">
      <c r="A1710" t="s">
        <v>179</v>
      </c>
      <c r="B1710" t="s">
        <v>179</v>
      </c>
      <c r="C1710">
        <v>2004</v>
      </c>
      <c r="D1710" t="s">
        <v>611</v>
      </c>
      <c r="E1710">
        <v>94</v>
      </c>
      <c r="F1710" t="s">
        <v>109</v>
      </c>
      <c r="G1710">
        <v>188</v>
      </c>
      <c r="H1710" t="s">
        <v>393</v>
      </c>
      <c r="I1710" t="s">
        <v>373</v>
      </c>
      <c r="J1710" t="s">
        <v>373</v>
      </c>
      <c r="K1710">
        <v>2</v>
      </c>
    </row>
    <row r="1711" spans="1:11" hidden="1" x14ac:dyDescent="0.25">
      <c r="A1711" t="s">
        <v>179</v>
      </c>
      <c r="B1711" t="s">
        <v>179</v>
      </c>
      <c r="C1711">
        <v>2005</v>
      </c>
      <c r="D1711" t="s">
        <v>611</v>
      </c>
      <c r="E1711">
        <v>94</v>
      </c>
      <c r="F1711" t="s">
        <v>109</v>
      </c>
      <c r="G1711">
        <v>188</v>
      </c>
      <c r="H1711" t="s">
        <v>393</v>
      </c>
      <c r="I1711" t="s">
        <v>373</v>
      </c>
      <c r="J1711" t="s">
        <v>373</v>
      </c>
      <c r="K1711">
        <v>1</v>
      </c>
    </row>
    <row r="1712" spans="1:11" hidden="1" x14ac:dyDescent="0.25">
      <c r="A1712" t="s">
        <v>179</v>
      </c>
      <c r="B1712" t="s">
        <v>179</v>
      </c>
      <c r="C1712">
        <v>2006</v>
      </c>
      <c r="D1712" t="s">
        <v>611</v>
      </c>
      <c r="E1712">
        <v>94</v>
      </c>
      <c r="F1712" t="s">
        <v>109</v>
      </c>
      <c r="G1712">
        <v>188</v>
      </c>
      <c r="H1712" t="s">
        <v>393</v>
      </c>
      <c r="I1712" t="s">
        <v>373</v>
      </c>
      <c r="J1712" t="s">
        <v>373</v>
      </c>
      <c r="K1712">
        <v>1</v>
      </c>
    </row>
    <row r="1713" spans="1:12" hidden="1" x14ac:dyDescent="0.25">
      <c r="A1713" t="s">
        <v>179</v>
      </c>
      <c r="B1713" t="s">
        <v>179</v>
      </c>
      <c r="C1713">
        <v>2007</v>
      </c>
      <c r="D1713" t="s">
        <v>611</v>
      </c>
      <c r="E1713">
        <v>94</v>
      </c>
      <c r="F1713" t="s">
        <v>109</v>
      </c>
      <c r="G1713">
        <v>188</v>
      </c>
      <c r="H1713" t="s">
        <v>393</v>
      </c>
      <c r="I1713" t="s">
        <v>373</v>
      </c>
      <c r="J1713" t="s">
        <v>373</v>
      </c>
      <c r="K1713">
        <v>1</v>
      </c>
    </row>
    <row r="1714" spans="1:12" hidden="1" x14ac:dyDescent="0.25">
      <c r="A1714" t="s">
        <v>179</v>
      </c>
      <c r="B1714" t="s">
        <v>179</v>
      </c>
      <c r="C1714">
        <v>2008</v>
      </c>
      <c r="D1714" t="s">
        <v>611</v>
      </c>
      <c r="E1714">
        <v>94</v>
      </c>
      <c r="F1714" t="s">
        <v>109</v>
      </c>
      <c r="G1714">
        <v>188</v>
      </c>
      <c r="H1714" t="s">
        <v>393</v>
      </c>
      <c r="I1714" t="s">
        <v>373</v>
      </c>
      <c r="J1714" t="s">
        <v>373</v>
      </c>
      <c r="K1714">
        <v>2</v>
      </c>
    </row>
    <row r="1715" spans="1:12" hidden="1" x14ac:dyDescent="0.25">
      <c r="A1715" t="s">
        <v>179</v>
      </c>
      <c r="B1715" t="s">
        <v>179</v>
      </c>
      <c r="C1715">
        <v>2009</v>
      </c>
      <c r="D1715" t="s">
        <v>611</v>
      </c>
      <c r="E1715">
        <v>94</v>
      </c>
      <c r="F1715" t="s">
        <v>109</v>
      </c>
      <c r="G1715">
        <v>188</v>
      </c>
      <c r="H1715" t="s">
        <v>393</v>
      </c>
      <c r="I1715" t="s">
        <v>373</v>
      </c>
      <c r="J1715" t="s">
        <v>373</v>
      </c>
      <c r="K1715">
        <v>2</v>
      </c>
    </row>
    <row r="1716" spans="1:12" hidden="1" x14ac:dyDescent="0.25">
      <c r="A1716" t="s">
        <v>179</v>
      </c>
      <c r="B1716" t="s">
        <v>179</v>
      </c>
      <c r="C1716">
        <v>2010</v>
      </c>
      <c r="D1716" t="s">
        <v>611</v>
      </c>
      <c r="E1716">
        <v>94</v>
      </c>
      <c r="F1716" t="s">
        <v>109</v>
      </c>
      <c r="G1716">
        <v>188</v>
      </c>
      <c r="H1716" t="s">
        <v>393</v>
      </c>
      <c r="I1716" t="s">
        <v>373</v>
      </c>
      <c r="J1716" t="s">
        <v>373</v>
      </c>
      <c r="K1716">
        <v>1</v>
      </c>
    </row>
    <row r="1717" spans="1:12" hidden="1" x14ac:dyDescent="0.25">
      <c r="A1717" t="s">
        <v>179</v>
      </c>
      <c r="B1717" t="s">
        <v>179</v>
      </c>
      <c r="C1717">
        <v>2011</v>
      </c>
      <c r="D1717" t="s">
        <v>611</v>
      </c>
      <c r="E1717">
        <v>94</v>
      </c>
      <c r="F1717" t="s">
        <v>109</v>
      </c>
      <c r="G1717">
        <v>188</v>
      </c>
      <c r="H1717" t="s">
        <v>393</v>
      </c>
      <c r="I1717" t="s">
        <v>373</v>
      </c>
      <c r="J1717" t="s">
        <v>373</v>
      </c>
      <c r="K1717">
        <v>2</v>
      </c>
    </row>
    <row r="1718" spans="1:12" hidden="1" x14ac:dyDescent="0.25">
      <c r="A1718" t="s">
        <v>179</v>
      </c>
      <c r="B1718" t="s">
        <v>179</v>
      </c>
      <c r="C1718">
        <v>2012</v>
      </c>
      <c r="D1718" t="s">
        <v>611</v>
      </c>
      <c r="E1718">
        <v>94</v>
      </c>
      <c r="F1718" t="s">
        <v>109</v>
      </c>
      <c r="G1718">
        <v>188</v>
      </c>
      <c r="H1718" t="s">
        <v>393</v>
      </c>
      <c r="I1718" t="s">
        <v>373</v>
      </c>
      <c r="J1718" t="s">
        <v>373</v>
      </c>
      <c r="K1718">
        <v>2</v>
      </c>
    </row>
    <row r="1719" spans="1:12" hidden="1" x14ac:dyDescent="0.25">
      <c r="A1719" t="s">
        <v>179</v>
      </c>
      <c r="B1719" t="s">
        <v>179</v>
      </c>
      <c r="C1719">
        <v>2013</v>
      </c>
      <c r="D1719" t="s">
        <v>611</v>
      </c>
      <c r="E1719">
        <v>94</v>
      </c>
      <c r="F1719" t="s">
        <v>109</v>
      </c>
      <c r="G1719">
        <v>188</v>
      </c>
      <c r="H1719" t="s">
        <v>393</v>
      </c>
      <c r="I1719" t="s">
        <v>373</v>
      </c>
      <c r="J1719" t="s">
        <v>373</v>
      </c>
      <c r="K1719">
        <v>2</v>
      </c>
    </row>
    <row r="1720" spans="1:12" hidden="1" x14ac:dyDescent="0.25">
      <c r="A1720" t="s">
        <v>179</v>
      </c>
      <c r="B1720" t="s">
        <v>179</v>
      </c>
      <c r="C1720">
        <v>2014</v>
      </c>
      <c r="D1720" t="s">
        <v>611</v>
      </c>
      <c r="E1720">
        <v>94</v>
      </c>
      <c r="F1720" t="s">
        <v>109</v>
      </c>
      <c r="G1720">
        <v>188</v>
      </c>
      <c r="H1720" t="s">
        <v>393</v>
      </c>
      <c r="I1720" t="s">
        <v>373</v>
      </c>
      <c r="J1720" t="s">
        <v>373</v>
      </c>
      <c r="K1720">
        <v>2</v>
      </c>
    </row>
    <row r="1721" spans="1:12" hidden="1" x14ac:dyDescent="0.25">
      <c r="A1721" t="s">
        <v>179</v>
      </c>
      <c r="B1721" t="s">
        <v>179</v>
      </c>
      <c r="C1721">
        <v>2015</v>
      </c>
      <c r="D1721" t="s">
        <v>611</v>
      </c>
      <c r="E1721">
        <v>94</v>
      </c>
      <c r="F1721" t="s">
        <v>109</v>
      </c>
      <c r="G1721">
        <v>188</v>
      </c>
      <c r="H1721" t="s">
        <v>393</v>
      </c>
      <c r="I1721" t="s">
        <v>373</v>
      </c>
      <c r="J1721" t="s">
        <v>373</v>
      </c>
      <c r="K1721">
        <v>1</v>
      </c>
    </row>
    <row r="1722" spans="1:12" hidden="1" x14ac:dyDescent="0.25">
      <c r="A1722" t="s">
        <v>179</v>
      </c>
      <c r="B1722" t="s">
        <v>179</v>
      </c>
      <c r="C1722">
        <v>2016</v>
      </c>
      <c r="D1722" t="s">
        <v>611</v>
      </c>
      <c r="E1722">
        <v>94</v>
      </c>
      <c r="F1722" t="s">
        <v>109</v>
      </c>
      <c r="G1722">
        <v>188</v>
      </c>
      <c r="H1722" t="s">
        <v>393</v>
      </c>
      <c r="I1722" t="s">
        <v>373</v>
      </c>
      <c r="J1722" t="s">
        <v>373</v>
      </c>
      <c r="K1722">
        <v>2</v>
      </c>
    </row>
    <row r="1723" spans="1:12" x14ac:dyDescent="0.25">
      <c r="A1723" t="s">
        <v>179</v>
      </c>
      <c r="B1723" t="s">
        <v>179</v>
      </c>
      <c r="C1723">
        <v>2017</v>
      </c>
      <c r="D1723" t="s">
        <v>611</v>
      </c>
      <c r="E1723">
        <v>94</v>
      </c>
      <c r="F1723" t="s">
        <v>109</v>
      </c>
      <c r="G1723">
        <v>188</v>
      </c>
      <c r="H1723" t="s">
        <v>393</v>
      </c>
      <c r="I1723" s="109" t="s">
        <v>373</v>
      </c>
      <c r="J1723" s="109" t="s">
        <v>373</v>
      </c>
      <c r="K1723" s="109">
        <v>1</v>
      </c>
      <c r="L1723" s="108">
        <f>AVERAGE(I1723:K1723)</f>
        <v>1</v>
      </c>
    </row>
    <row r="1724" spans="1:12" hidden="1" x14ac:dyDescent="0.25">
      <c r="A1724" t="s">
        <v>610</v>
      </c>
      <c r="B1724" t="s">
        <v>609</v>
      </c>
      <c r="C1724">
        <v>1976</v>
      </c>
      <c r="D1724" t="s">
        <v>608</v>
      </c>
      <c r="E1724">
        <v>437</v>
      </c>
      <c r="F1724" t="s">
        <v>13</v>
      </c>
      <c r="G1724">
        <v>384</v>
      </c>
      <c r="H1724" t="s">
        <v>371</v>
      </c>
      <c r="I1724" t="s">
        <v>373</v>
      </c>
      <c r="J1724" t="s">
        <v>373</v>
      </c>
      <c r="K1724" t="s">
        <v>373</v>
      </c>
    </row>
    <row r="1725" spans="1:12" hidden="1" x14ac:dyDescent="0.25">
      <c r="A1725" t="s">
        <v>610</v>
      </c>
      <c r="B1725" t="s">
        <v>609</v>
      </c>
      <c r="C1725">
        <v>1977</v>
      </c>
      <c r="D1725" t="s">
        <v>608</v>
      </c>
      <c r="E1725">
        <v>437</v>
      </c>
      <c r="F1725" t="s">
        <v>13</v>
      </c>
      <c r="G1725">
        <v>384</v>
      </c>
      <c r="H1725" t="s">
        <v>371</v>
      </c>
      <c r="I1725" t="s">
        <v>373</v>
      </c>
      <c r="J1725" t="s">
        <v>373</v>
      </c>
      <c r="K1725">
        <v>2</v>
      </c>
    </row>
    <row r="1726" spans="1:12" hidden="1" x14ac:dyDescent="0.25">
      <c r="A1726" t="s">
        <v>610</v>
      </c>
      <c r="B1726" t="s">
        <v>609</v>
      </c>
      <c r="C1726">
        <v>1978</v>
      </c>
      <c r="D1726" t="s">
        <v>608</v>
      </c>
      <c r="E1726">
        <v>437</v>
      </c>
      <c r="F1726" t="s">
        <v>13</v>
      </c>
      <c r="G1726">
        <v>384</v>
      </c>
      <c r="H1726" t="s">
        <v>371</v>
      </c>
      <c r="I1726">
        <v>2</v>
      </c>
      <c r="J1726" t="s">
        <v>373</v>
      </c>
      <c r="K1726">
        <v>1</v>
      </c>
    </row>
    <row r="1727" spans="1:12" hidden="1" x14ac:dyDescent="0.25">
      <c r="A1727" t="s">
        <v>610</v>
      </c>
      <c r="B1727" t="s">
        <v>609</v>
      </c>
      <c r="C1727">
        <v>1979</v>
      </c>
      <c r="D1727" t="s">
        <v>608</v>
      </c>
      <c r="E1727">
        <v>437</v>
      </c>
      <c r="F1727" t="s">
        <v>13</v>
      </c>
      <c r="G1727">
        <v>384</v>
      </c>
      <c r="H1727" t="s">
        <v>371</v>
      </c>
      <c r="I1727">
        <v>2</v>
      </c>
      <c r="J1727" t="s">
        <v>373</v>
      </c>
      <c r="K1727">
        <v>2</v>
      </c>
    </row>
    <row r="1728" spans="1:12" hidden="1" x14ac:dyDescent="0.25">
      <c r="A1728" t="s">
        <v>610</v>
      </c>
      <c r="B1728" t="s">
        <v>609</v>
      </c>
      <c r="C1728">
        <v>1980</v>
      </c>
      <c r="D1728" t="s">
        <v>608</v>
      </c>
      <c r="E1728">
        <v>437</v>
      </c>
      <c r="F1728" t="s">
        <v>13</v>
      </c>
      <c r="G1728">
        <v>384</v>
      </c>
      <c r="H1728" t="s">
        <v>371</v>
      </c>
      <c r="I1728">
        <v>2</v>
      </c>
      <c r="J1728" t="s">
        <v>373</v>
      </c>
      <c r="K1728">
        <v>1</v>
      </c>
    </row>
    <row r="1729" spans="1:11" hidden="1" x14ac:dyDescent="0.25">
      <c r="A1729" t="s">
        <v>610</v>
      </c>
      <c r="B1729" t="s">
        <v>609</v>
      </c>
      <c r="C1729">
        <v>1981</v>
      </c>
      <c r="D1729" t="s">
        <v>608</v>
      </c>
      <c r="E1729">
        <v>437</v>
      </c>
      <c r="F1729" t="s">
        <v>13</v>
      </c>
      <c r="G1729">
        <v>384</v>
      </c>
      <c r="H1729" t="s">
        <v>371</v>
      </c>
      <c r="I1729">
        <v>2</v>
      </c>
      <c r="J1729" t="s">
        <v>373</v>
      </c>
      <c r="K1729">
        <v>2</v>
      </c>
    </row>
    <row r="1730" spans="1:11" hidden="1" x14ac:dyDescent="0.25">
      <c r="A1730" t="s">
        <v>610</v>
      </c>
      <c r="B1730" t="s">
        <v>609</v>
      </c>
      <c r="C1730">
        <v>1982</v>
      </c>
      <c r="D1730" t="s">
        <v>608</v>
      </c>
      <c r="E1730">
        <v>437</v>
      </c>
      <c r="F1730" t="s">
        <v>13</v>
      </c>
      <c r="G1730">
        <v>384</v>
      </c>
      <c r="H1730" t="s">
        <v>371</v>
      </c>
      <c r="I1730" t="s">
        <v>373</v>
      </c>
      <c r="J1730" t="s">
        <v>373</v>
      </c>
      <c r="K1730">
        <v>1</v>
      </c>
    </row>
    <row r="1731" spans="1:11" hidden="1" x14ac:dyDescent="0.25">
      <c r="A1731" t="s">
        <v>610</v>
      </c>
      <c r="B1731" t="s">
        <v>609</v>
      </c>
      <c r="C1731">
        <v>1983</v>
      </c>
      <c r="D1731" t="s">
        <v>608</v>
      </c>
      <c r="E1731">
        <v>437</v>
      </c>
      <c r="F1731" t="s">
        <v>13</v>
      </c>
      <c r="G1731">
        <v>384</v>
      </c>
      <c r="H1731" t="s">
        <v>371</v>
      </c>
      <c r="I1731" t="s">
        <v>373</v>
      </c>
      <c r="J1731" t="s">
        <v>373</v>
      </c>
      <c r="K1731">
        <v>1</v>
      </c>
    </row>
    <row r="1732" spans="1:11" hidden="1" x14ac:dyDescent="0.25">
      <c r="A1732" t="s">
        <v>610</v>
      </c>
      <c r="B1732" t="s">
        <v>609</v>
      </c>
      <c r="C1732">
        <v>1984</v>
      </c>
      <c r="D1732" t="s">
        <v>608</v>
      </c>
      <c r="E1732">
        <v>437</v>
      </c>
      <c r="F1732" t="s">
        <v>13</v>
      </c>
      <c r="G1732">
        <v>384</v>
      </c>
      <c r="H1732" t="s">
        <v>371</v>
      </c>
      <c r="I1732" t="s">
        <v>373</v>
      </c>
      <c r="J1732" t="s">
        <v>373</v>
      </c>
      <c r="K1732">
        <v>1</v>
      </c>
    </row>
    <row r="1733" spans="1:11" hidden="1" x14ac:dyDescent="0.25">
      <c r="A1733" t="s">
        <v>610</v>
      </c>
      <c r="B1733" t="s">
        <v>609</v>
      </c>
      <c r="C1733">
        <v>1985</v>
      </c>
      <c r="D1733" t="s">
        <v>608</v>
      </c>
      <c r="E1733">
        <v>437</v>
      </c>
      <c r="F1733" t="s">
        <v>13</v>
      </c>
      <c r="G1733">
        <v>384</v>
      </c>
      <c r="H1733" t="s">
        <v>371</v>
      </c>
      <c r="I1733" t="s">
        <v>373</v>
      </c>
      <c r="J1733" t="s">
        <v>373</v>
      </c>
      <c r="K1733">
        <v>1</v>
      </c>
    </row>
    <row r="1734" spans="1:11" hidden="1" x14ac:dyDescent="0.25">
      <c r="A1734" t="s">
        <v>610</v>
      </c>
      <c r="B1734" t="s">
        <v>609</v>
      </c>
      <c r="C1734">
        <v>1986</v>
      </c>
      <c r="D1734" t="s">
        <v>608</v>
      </c>
      <c r="E1734">
        <v>437</v>
      </c>
      <c r="F1734" t="s">
        <v>13</v>
      </c>
      <c r="G1734">
        <v>384</v>
      </c>
      <c r="H1734" t="s">
        <v>371</v>
      </c>
      <c r="I1734">
        <v>2</v>
      </c>
      <c r="J1734" t="s">
        <v>373</v>
      </c>
      <c r="K1734">
        <v>1</v>
      </c>
    </row>
    <row r="1735" spans="1:11" hidden="1" x14ac:dyDescent="0.25">
      <c r="A1735" t="s">
        <v>610</v>
      </c>
      <c r="B1735" t="s">
        <v>609</v>
      </c>
      <c r="C1735">
        <v>1987</v>
      </c>
      <c r="D1735" t="s">
        <v>608</v>
      </c>
      <c r="E1735">
        <v>437</v>
      </c>
      <c r="F1735" t="s">
        <v>13</v>
      </c>
      <c r="G1735">
        <v>384</v>
      </c>
      <c r="H1735" t="s">
        <v>371</v>
      </c>
      <c r="I1735">
        <v>2</v>
      </c>
      <c r="J1735" t="s">
        <v>373</v>
      </c>
      <c r="K1735">
        <v>1</v>
      </c>
    </row>
    <row r="1736" spans="1:11" hidden="1" x14ac:dyDescent="0.25">
      <c r="A1736" t="s">
        <v>610</v>
      </c>
      <c r="B1736" t="s">
        <v>609</v>
      </c>
      <c r="C1736">
        <v>1988</v>
      </c>
      <c r="D1736" t="s">
        <v>608</v>
      </c>
      <c r="E1736">
        <v>437</v>
      </c>
      <c r="F1736" t="s">
        <v>13</v>
      </c>
      <c r="G1736">
        <v>384</v>
      </c>
      <c r="H1736" t="s">
        <v>371</v>
      </c>
      <c r="I1736">
        <v>1</v>
      </c>
      <c r="J1736" t="s">
        <v>373</v>
      </c>
      <c r="K1736">
        <v>1</v>
      </c>
    </row>
    <row r="1737" spans="1:11" hidden="1" x14ac:dyDescent="0.25">
      <c r="A1737" t="s">
        <v>610</v>
      </c>
      <c r="B1737" t="s">
        <v>609</v>
      </c>
      <c r="C1737">
        <v>1989</v>
      </c>
      <c r="D1737" t="s">
        <v>608</v>
      </c>
      <c r="E1737">
        <v>437</v>
      </c>
      <c r="F1737" t="s">
        <v>13</v>
      </c>
      <c r="G1737">
        <v>384</v>
      </c>
      <c r="H1737" t="s">
        <v>371</v>
      </c>
      <c r="I1737">
        <v>2</v>
      </c>
      <c r="J1737" t="s">
        <v>373</v>
      </c>
      <c r="K1737">
        <v>2</v>
      </c>
    </row>
    <row r="1738" spans="1:11" hidden="1" x14ac:dyDescent="0.25">
      <c r="A1738" t="s">
        <v>610</v>
      </c>
      <c r="B1738" t="s">
        <v>609</v>
      </c>
      <c r="C1738">
        <v>1990</v>
      </c>
      <c r="D1738" t="s">
        <v>608</v>
      </c>
      <c r="E1738">
        <v>437</v>
      </c>
      <c r="F1738" t="s">
        <v>13</v>
      </c>
      <c r="G1738">
        <v>384</v>
      </c>
      <c r="H1738" t="s">
        <v>371</v>
      </c>
      <c r="I1738">
        <v>2</v>
      </c>
      <c r="J1738" t="s">
        <v>373</v>
      </c>
      <c r="K1738">
        <v>2</v>
      </c>
    </row>
    <row r="1739" spans="1:11" hidden="1" x14ac:dyDescent="0.25">
      <c r="A1739" t="s">
        <v>610</v>
      </c>
      <c r="B1739" t="s">
        <v>609</v>
      </c>
      <c r="C1739">
        <v>1991</v>
      </c>
      <c r="D1739" t="s">
        <v>608</v>
      </c>
      <c r="E1739">
        <v>437</v>
      </c>
      <c r="F1739" t="s">
        <v>13</v>
      </c>
      <c r="G1739">
        <v>384</v>
      </c>
      <c r="H1739" t="s">
        <v>371</v>
      </c>
      <c r="I1739">
        <v>2</v>
      </c>
      <c r="J1739" t="s">
        <v>373</v>
      </c>
      <c r="K1739">
        <v>2</v>
      </c>
    </row>
    <row r="1740" spans="1:11" hidden="1" x14ac:dyDescent="0.25">
      <c r="A1740" t="s">
        <v>610</v>
      </c>
      <c r="B1740" t="s">
        <v>609</v>
      </c>
      <c r="C1740">
        <v>1992</v>
      </c>
      <c r="D1740" t="s">
        <v>608</v>
      </c>
      <c r="E1740">
        <v>437</v>
      </c>
      <c r="F1740" t="s">
        <v>13</v>
      </c>
      <c r="G1740">
        <v>384</v>
      </c>
      <c r="H1740" t="s">
        <v>371</v>
      </c>
      <c r="I1740">
        <v>3</v>
      </c>
      <c r="J1740" t="s">
        <v>373</v>
      </c>
      <c r="K1740">
        <v>3</v>
      </c>
    </row>
    <row r="1741" spans="1:11" hidden="1" x14ac:dyDescent="0.25">
      <c r="A1741" t="s">
        <v>610</v>
      </c>
      <c r="B1741" t="s">
        <v>609</v>
      </c>
      <c r="C1741">
        <v>1993</v>
      </c>
      <c r="D1741" t="s">
        <v>608</v>
      </c>
      <c r="E1741">
        <v>437</v>
      </c>
      <c r="F1741" t="s">
        <v>13</v>
      </c>
      <c r="G1741">
        <v>384</v>
      </c>
      <c r="H1741" t="s">
        <v>371</v>
      </c>
      <c r="I1741">
        <v>2</v>
      </c>
      <c r="J1741" t="s">
        <v>373</v>
      </c>
      <c r="K1741">
        <v>2</v>
      </c>
    </row>
    <row r="1742" spans="1:11" hidden="1" x14ac:dyDescent="0.25">
      <c r="A1742" t="s">
        <v>610</v>
      </c>
      <c r="B1742" t="s">
        <v>609</v>
      </c>
      <c r="C1742">
        <v>1994</v>
      </c>
      <c r="D1742" t="s">
        <v>608</v>
      </c>
      <c r="E1742">
        <v>437</v>
      </c>
      <c r="F1742" t="s">
        <v>13</v>
      </c>
      <c r="G1742">
        <v>384</v>
      </c>
      <c r="H1742" t="s">
        <v>371</v>
      </c>
      <c r="I1742">
        <v>2</v>
      </c>
      <c r="J1742" t="s">
        <v>373</v>
      </c>
      <c r="K1742">
        <v>3</v>
      </c>
    </row>
    <row r="1743" spans="1:11" hidden="1" x14ac:dyDescent="0.25">
      <c r="A1743" t="s">
        <v>610</v>
      </c>
      <c r="B1743" t="s">
        <v>609</v>
      </c>
      <c r="C1743">
        <v>1995</v>
      </c>
      <c r="D1743" t="s">
        <v>608</v>
      </c>
      <c r="E1743">
        <v>437</v>
      </c>
      <c r="F1743" t="s">
        <v>13</v>
      </c>
      <c r="G1743">
        <v>384</v>
      </c>
      <c r="H1743" t="s">
        <v>371</v>
      </c>
      <c r="I1743">
        <v>2</v>
      </c>
      <c r="J1743" t="s">
        <v>373</v>
      </c>
      <c r="K1743">
        <v>3</v>
      </c>
    </row>
    <row r="1744" spans="1:11" hidden="1" x14ac:dyDescent="0.25">
      <c r="A1744" t="s">
        <v>610</v>
      </c>
      <c r="B1744" t="s">
        <v>609</v>
      </c>
      <c r="C1744">
        <v>1996</v>
      </c>
      <c r="D1744" t="s">
        <v>608</v>
      </c>
      <c r="E1744">
        <v>437</v>
      </c>
      <c r="F1744" t="s">
        <v>13</v>
      </c>
      <c r="G1744">
        <v>384</v>
      </c>
      <c r="H1744" t="s">
        <v>371</v>
      </c>
      <c r="I1744">
        <v>3</v>
      </c>
      <c r="J1744" t="s">
        <v>373</v>
      </c>
      <c r="K1744">
        <v>3</v>
      </c>
    </row>
    <row r="1745" spans="1:11" hidden="1" x14ac:dyDescent="0.25">
      <c r="A1745" t="s">
        <v>610</v>
      </c>
      <c r="B1745" t="s">
        <v>609</v>
      </c>
      <c r="C1745">
        <v>1997</v>
      </c>
      <c r="D1745" t="s">
        <v>608</v>
      </c>
      <c r="E1745">
        <v>437</v>
      </c>
      <c r="F1745" t="s">
        <v>13</v>
      </c>
      <c r="G1745">
        <v>384</v>
      </c>
      <c r="H1745" t="s">
        <v>371</v>
      </c>
      <c r="I1745">
        <v>2</v>
      </c>
      <c r="J1745" t="s">
        <v>373</v>
      </c>
      <c r="K1745">
        <v>3</v>
      </c>
    </row>
    <row r="1746" spans="1:11" hidden="1" x14ac:dyDescent="0.25">
      <c r="A1746" t="s">
        <v>610</v>
      </c>
      <c r="B1746" t="s">
        <v>609</v>
      </c>
      <c r="C1746">
        <v>1998</v>
      </c>
      <c r="D1746" t="s">
        <v>608</v>
      </c>
      <c r="E1746">
        <v>437</v>
      </c>
      <c r="F1746" t="s">
        <v>13</v>
      </c>
      <c r="G1746">
        <v>384</v>
      </c>
      <c r="H1746" t="s">
        <v>371</v>
      </c>
      <c r="I1746">
        <v>2</v>
      </c>
      <c r="J1746" t="s">
        <v>373</v>
      </c>
      <c r="K1746">
        <v>3</v>
      </c>
    </row>
    <row r="1747" spans="1:11" hidden="1" x14ac:dyDescent="0.25">
      <c r="A1747" t="s">
        <v>610</v>
      </c>
      <c r="B1747" t="s">
        <v>609</v>
      </c>
      <c r="C1747">
        <v>1999</v>
      </c>
      <c r="D1747" t="s">
        <v>608</v>
      </c>
      <c r="E1747">
        <v>437</v>
      </c>
      <c r="F1747" t="s">
        <v>13</v>
      </c>
      <c r="G1747">
        <v>384</v>
      </c>
      <c r="H1747" t="s">
        <v>371</v>
      </c>
      <c r="I1747">
        <v>2</v>
      </c>
      <c r="J1747" t="s">
        <v>373</v>
      </c>
      <c r="K1747">
        <v>3</v>
      </c>
    </row>
    <row r="1748" spans="1:11" hidden="1" x14ac:dyDescent="0.25">
      <c r="A1748" t="s">
        <v>610</v>
      </c>
      <c r="B1748" t="s">
        <v>609</v>
      </c>
      <c r="C1748">
        <v>2000</v>
      </c>
      <c r="D1748" t="s">
        <v>608</v>
      </c>
      <c r="E1748">
        <v>437</v>
      </c>
      <c r="F1748" t="s">
        <v>13</v>
      </c>
      <c r="G1748">
        <v>384</v>
      </c>
      <c r="H1748" t="s">
        <v>371</v>
      </c>
      <c r="I1748">
        <v>3</v>
      </c>
      <c r="J1748" t="s">
        <v>373</v>
      </c>
      <c r="K1748">
        <v>4</v>
      </c>
    </row>
    <row r="1749" spans="1:11" hidden="1" x14ac:dyDescent="0.25">
      <c r="A1749" t="s">
        <v>610</v>
      </c>
      <c r="B1749" t="s">
        <v>609</v>
      </c>
      <c r="C1749">
        <v>2001</v>
      </c>
      <c r="D1749" t="s">
        <v>608</v>
      </c>
      <c r="E1749">
        <v>437</v>
      </c>
      <c r="F1749" t="s">
        <v>13</v>
      </c>
      <c r="G1749">
        <v>384</v>
      </c>
      <c r="H1749" t="s">
        <v>371</v>
      </c>
      <c r="I1749">
        <v>2</v>
      </c>
      <c r="J1749" t="s">
        <v>373</v>
      </c>
      <c r="K1749">
        <v>3</v>
      </c>
    </row>
    <row r="1750" spans="1:11" hidden="1" x14ac:dyDescent="0.25">
      <c r="A1750" t="s">
        <v>610</v>
      </c>
      <c r="B1750" t="s">
        <v>609</v>
      </c>
      <c r="C1750">
        <v>2002</v>
      </c>
      <c r="D1750" t="s">
        <v>608</v>
      </c>
      <c r="E1750">
        <v>437</v>
      </c>
      <c r="F1750" t="s">
        <v>13</v>
      </c>
      <c r="G1750">
        <v>384</v>
      </c>
      <c r="H1750" t="s">
        <v>371</v>
      </c>
      <c r="I1750">
        <v>4</v>
      </c>
      <c r="J1750" t="s">
        <v>373</v>
      </c>
      <c r="K1750">
        <v>4</v>
      </c>
    </row>
    <row r="1751" spans="1:11" hidden="1" x14ac:dyDescent="0.25">
      <c r="A1751" t="s">
        <v>610</v>
      </c>
      <c r="B1751" t="s">
        <v>609</v>
      </c>
      <c r="C1751">
        <v>2003</v>
      </c>
      <c r="D1751" t="s">
        <v>608</v>
      </c>
      <c r="E1751">
        <v>437</v>
      </c>
      <c r="F1751" t="s">
        <v>13</v>
      </c>
      <c r="G1751">
        <v>384</v>
      </c>
      <c r="H1751" t="s">
        <v>371</v>
      </c>
      <c r="I1751">
        <v>4</v>
      </c>
      <c r="J1751" t="s">
        <v>373</v>
      </c>
      <c r="K1751">
        <v>4</v>
      </c>
    </row>
    <row r="1752" spans="1:11" hidden="1" x14ac:dyDescent="0.25">
      <c r="A1752" t="s">
        <v>610</v>
      </c>
      <c r="B1752" t="s">
        <v>609</v>
      </c>
      <c r="C1752">
        <v>2004</v>
      </c>
      <c r="D1752" t="s">
        <v>608</v>
      </c>
      <c r="E1752">
        <v>437</v>
      </c>
      <c r="F1752" t="s">
        <v>13</v>
      </c>
      <c r="G1752">
        <v>384</v>
      </c>
      <c r="H1752" t="s">
        <v>371</v>
      </c>
      <c r="I1752">
        <v>4</v>
      </c>
      <c r="J1752" t="s">
        <v>373</v>
      </c>
      <c r="K1752">
        <v>5</v>
      </c>
    </row>
    <row r="1753" spans="1:11" hidden="1" x14ac:dyDescent="0.25">
      <c r="A1753" t="s">
        <v>610</v>
      </c>
      <c r="B1753" t="s">
        <v>609</v>
      </c>
      <c r="C1753">
        <v>2005</v>
      </c>
      <c r="D1753" t="s">
        <v>608</v>
      </c>
      <c r="E1753">
        <v>437</v>
      </c>
      <c r="F1753" t="s">
        <v>13</v>
      </c>
      <c r="G1753">
        <v>384</v>
      </c>
      <c r="H1753" t="s">
        <v>371</v>
      </c>
      <c r="I1753">
        <v>4</v>
      </c>
      <c r="J1753" t="s">
        <v>373</v>
      </c>
      <c r="K1753">
        <v>4</v>
      </c>
    </row>
    <row r="1754" spans="1:11" hidden="1" x14ac:dyDescent="0.25">
      <c r="A1754" t="s">
        <v>610</v>
      </c>
      <c r="B1754" t="s">
        <v>609</v>
      </c>
      <c r="C1754">
        <v>2006</v>
      </c>
      <c r="D1754" t="s">
        <v>608</v>
      </c>
      <c r="E1754">
        <v>437</v>
      </c>
      <c r="F1754" t="s">
        <v>13</v>
      </c>
      <c r="G1754">
        <v>384</v>
      </c>
      <c r="H1754" t="s">
        <v>371</v>
      </c>
      <c r="I1754">
        <v>4</v>
      </c>
      <c r="J1754" t="s">
        <v>373</v>
      </c>
      <c r="K1754">
        <v>4</v>
      </c>
    </row>
    <row r="1755" spans="1:11" hidden="1" x14ac:dyDescent="0.25">
      <c r="A1755" t="s">
        <v>610</v>
      </c>
      <c r="B1755" t="s">
        <v>609</v>
      </c>
      <c r="C1755">
        <v>2007</v>
      </c>
      <c r="D1755" t="s">
        <v>608</v>
      </c>
      <c r="E1755">
        <v>437</v>
      </c>
      <c r="F1755" t="s">
        <v>13</v>
      </c>
      <c r="G1755">
        <v>384</v>
      </c>
      <c r="H1755" t="s">
        <v>371</v>
      </c>
      <c r="I1755">
        <v>4</v>
      </c>
      <c r="J1755" t="s">
        <v>373</v>
      </c>
      <c r="K1755">
        <v>4</v>
      </c>
    </row>
    <row r="1756" spans="1:11" hidden="1" x14ac:dyDescent="0.25">
      <c r="A1756" t="s">
        <v>610</v>
      </c>
      <c r="B1756" t="s">
        <v>609</v>
      </c>
      <c r="C1756">
        <v>2008</v>
      </c>
      <c r="D1756" t="s">
        <v>608</v>
      </c>
      <c r="E1756">
        <v>437</v>
      </c>
      <c r="F1756" t="s">
        <v>13</v>
      </c>
      <c r="G1756">
        <v>384</v>
      </c>
      <c r="H1756" t="s">
        <v>371</v>
      </c>
      <c r="I1756">
        <v>3</v>
      </c>
      <c r="J1756" t="s">
        <v>373</v>
      </c>
      <c r="K1756">
        <v>4</v>
      </c>
    </row>
    <row r="1757" spans="1:11" hidden="1" x14ac:dyDescent="0.25">
      <c r="A1757" t="s">
        <v>610</v>
      </c>
      <c r="B1757" t="s">
        <v>609</v>
      </c>
      <c r="C1757">
        <v>2009</v>
      </c>
      <c r="D1757" t="s">
        <v>608</v>
      </c>
      <c r="E1757">
        <v>437</v>
      </c>
      <c r="F1757" t="s">
        <v>13</v>
      </c>
      <c r="G1757">
        <v>384</v>
      </c>
      <c r="H1757" t="s">
        <v>371</v>
      </c>
      <c r="I1757">
        <v>3</v>
      </c>
      <c r="J1757" t="s">
        <v>373</v>
      </c>
      <c r="K1757">
        <v>4</v>
      </c>
    </row>
    <row r="1758" spans="1:11" hidden="1" x14ac:dyDescent="0.25">
      <c r="A1758" t="s">
        <v>610</v>
      </c>
      <c r="B1758" t="s">
        <v>609</v>
      </c>
      <c r="C1758">
        <v>2010</v>
      </c>
      <c r="D1758" t="s">
        <v>608</v>
      </c>
      <c r="E1758">
        <v>437</v>
      </c>
      <c r="F1758" t="s">
        <v>13</v>
      </c>
      <c r="G1758">
        <v>384</v>
      </c>
      <c r="H1758" t="s">
        <v>371</v>
      </c>
      <c r="I1758">
        <v>3</v>
      </c>
      <c r="J1758" t="s">
        <v>373</v>
      </c>
      <c r="K1758">
        <v>4</v>
      </c>
    </row>
    <row r="1759" spans="1:11" hidden="1" x14ac:dyDescent="0.25">
      <c r="A1759" t="s">
        <v>610</v>
      </c>
      <c r="B1759" t="s">
        <v>609</v>
      </c>
      <c r="C1759">
        <v>2011</v>
      </c>
      <c r="D1759" t="s">
        <v>608</v>
      </c>
      <c r="E1759">
        <v>437</v>
      </c>
      <c r="F1759" t="s">
        <v>13</v>
      </c>
      <c r="G1759">
        <v>384</v>
      </c>
      <c r="H1759" t="s">
        <v>371</v>
      </c>
      <c r="I1759">
        <v>5</v>
      </c>
      <c r="J1759" t="s">
        <v>373</v>
      </c>
      <c r="K1759">
        <v>4</v>
      </c>
    </row>
    <row r="1760" spans="1:11" hidden="1" x14ac:dyDescent="0.25">
      <c r="A1760" t="s">
        <v>610</v>
      </c>
      <c r="B1760" t="s">
        <v>609</v>
      </c>
      <c r="C1760">
        <v>2012</v>
      </c>
      <c r="D1760" t="s">
        <v>608</v>
      </c>
      <c r="E1760">
        <v>437</v>
      </c>
      <c r="F1760" t="s">
        <v>13</v>
      </c>
      <c r="G1760">
        <v>384</v>
      </c>
      <c r="H1760" t="s">
        <v>371</v>
      </c>
      <c r="I1760">
        <v>4</v>
      </c>
      <c r="J1760" t="s">
        <v>373</v>
      </c>
      <c r="K1760">
        <v>4</v>
      </c>
    </row>
    <row r="1761" spans="1:12" hidden="1" x14ac:dyDescent="0.25">
      <c r="A1761" t="s">
        <v>610</v>
      </c>
      <c r="B1761" t="s">
        <v>609</v>
      </c>
      <c r="C1761">
        <v>2013</v>
      </c>
      <c r="D1761" t="s">
        <v>608</v>
      </c>
      <c r="E1761">
        <v>437</v>
      </c>
      <c r="F1761" t="s">
        <v>13</v>
      </c>
      <c r="G1761">
        <v>384</v>
      </c>
      <c r="H1761" t="s">
        <v>371</v>
      </c>
      <c r="I1761" t="s">
        <v>373</v>
      </c>
      <c r="J1761">
        <v>3</v>
      </c>
      <c r="K1761">
        <v>3</v>
      </c>
    </row>
    <row r="1762" spans="1:12" hidden="1" x14ac:dyDescent="0.25">
      <c r="A1762" t="s">
        <v>610</v>
      </c>
      <c r="B1762" t="s">
        <v>609</v>
      </c>
      <c r="C1762">
        <v>2014</v>
      </c>
      <c r="D1762" t="s">
        <v>608</v>
      </c>
      <c r="E1762">
        <v>437</v>
      </c>
      <c r="F1762" t="s">
        <v>13</v>
      </c>
      <c r="G1762">
        <v>384</v>
      </c>
      <c r="H1762" t="s">
        <v>371</v>
      </c>
      <c r="I1762">
        <v>3</v>
      </c>
      <c r="J1762">
        <v>3</v>
      </c>
      <c r="K1762">
        <v>3</v>
      </c>
    </row>
    <row r="1763" spans="1:12" hidden="1" x14ac:dyDescent="0.25">
      <c r="A1763" t="s">
        <v>610</v>
      </c>
      <c r="B1763" t="s">
        <v>609</v>
      </c>
      <c r="C1763">
        <v>2015</v>
      </c>
      <c r="D1763" t="s">
        <v>608</v>
      </c>
      <c r="E1763">
        <v>437</v>
      </c>
      <c r="F1763" t="s">
        <v>13</v>
      </c>
      <c r="G1763">
        <v>384</v>
      </c>
      <c r="H1763" t="s">
        <v>371</v>
      </c>
      <c r="I1763">
        <v>3</v>
      </c>
      <c r="J1763">
        <v>3</v>
      </c>
      <c r="K1763">
        <v>3</v>
      </c>
    </row>
    <row r="1764" spans="1:12" hidden="1" x14ac:dyDescent="0.25">
      <c r="A1764" t="s">
        <v>610</v>
      </c>
      <c r="B1764" t="s">
        <v>609</v>
      </c>
      <c r="C1764">
        <v>2016</v>
      </c>
      <c r="D1764" t="s">
        <v>608</v>
      </c>
      <c r="E1764">
        <v>437</v>
      </c>
      <c r="F1764" t="s">
        <v>13</v>
      </c>
      <c r="G1764">
        <v>384</v>
      </c>
      <c r="H1764" t="s">
        <v>371</v>
      </c>
      <c r="I1764">
        <v>3</v>
      </c>
      <c r="J1764">
        <v>3</v>
      </c>
      <c r="K1764">
        <v>3</v>
      </c>
    </row>
    <row r="1765" spans="1:12" x14ac:dyDescent="0.25">
      <c r="A1765" t="s">
        <v>610</v>
      </c>
      <c r="B1765" t="s">
        <v>609</v>
      </c>
      <c r="C1765">
        <v>2017</v>
      </c>
      <c r="D1765" t="s">
        <v>608</v>
      </c>
      <c r="E1765">
        <v>437</v>
      </c>
      <c r="F1765" t="s">
        <v>13</v>
      </c>
      <c r="G1765">
        <v>384</v>
      </c>
      <c r="H1765" t="s">
        <v>371</v>
      </c>
      <c r="I1765" s="109">
        <v>3</v>
      </c>
      <c r="J1765" s="109">
        <v>3</v>
      </c>
      <c r="K1765" s="109">
        <v>3</v>
      </c>
      <c r="L1765" s="108">
        <f>AVERAGE(I1765:K1765)</f>
        <v>3</v>
      </c>
    </row>
    <row r="1766" spans="1:12" hidden="1" x14ac:dyDescent="0.25">
      <c r="A1766" t="s">
        <v>607</v>
      </c>
      <c r="B1766" t="s">
        <v>607</v>
      </c>
      <c r="C1766">
        <v>1976</v>
      </c>
      <c r="D1766" t="s">
        <v>606</v>
      </c>
      <c r="E1766">
        <v>344</v>
      </c>
      <c r="F1766" t="s">
        <v>605</v>
      </c>
      <c r="G1766">
        <v>191</v>
      </c>
      <c r="H1766" t="s">
        <v>375</v>
      </c>
      <c r="I1766" t="s">
        <v>373</v>
      </c>
      <c r="J1766" t="s">
        <v>373</v>
      </c>
      <c r="K1766" t="s">
        <v>373</v>
      </c>
    </row>
    <row r="1767" spans="1:12" hidden="1" x14ac:dyDescent="0.25">
      <c r="A1767" t="s">
        <v>607</v>
      </c>
      <c r="B1767" t="s">
        <v>607</v>
      </c>
      <c r="C1767">
        <v>1977</v>
      </c>
      <c r="D1767" t="s">
        <v>606</v>
      </c>
      <c r="E1767">
        <v>344</v>
      </c>
      <c r="F1767" t="s">
        <v>605</v>
      </c>
      <c r="G1767">
        <v>191</v>
      </c>
      <c r="H1767" t="s">
        <v>375</v>
      </c>
      <c r="I1767" t="s">
        <v>373</v>
      </c>
      <c r="J1767" t="s">
        <v>373</v>
      </c>
      <c r="K1767" t="s">
        <v>373</v>
      </c>
    </row>
    <row r="1768" spans="1:12" hidden="1" x14ac:dyDescent="0.25">
      <c r="A1768" t="s">
        <v>607</v>
      </c>
      <c r="B1768" t="s">
        <v>607</v>
      </c>
      <c r="C1768">
        <v>1978</v>
      </c>
      <c r="D1768" t="s">
        <v>606</v>
      </c>
      <c r="E1768">
        <v>344</v>
      </c>
      <c r="F1768" t="s">
        <v>605</v>
      </c>
      <c r="G1768">
        <v>191</v>
      </c>
      <c r="H1768" t="s">
        <v>375</v>
      </c>
      <c r="I1768" t="s">
        <v>373</v>
      </c>
      <c r="J1768" t="s">
        <v>373</v>
      </c>
      <c r="K1768" t="s">
        <v>373</v>
      </c>
    </row>
    <row r="1769" spans="1:12" hidden="1" x14ac:dyDescent="0.25">
      <c r="A1769" t="s">
        <v>607</v>
      </c>
      <c r="B1769" t="s">
        <v>607</v>
      </c>
      <c r="C1769">
        <v>1979</v>
      </c>
      <c r="D1769" t="s">
        <v>606</v>
      </c>
      <c r="E1769">
        <v>344</v>
      </c>
      <c r="F1769" t="s">
        <v>605</v>
      </c>
      <c r="G1769">
        <v>191</v>
      </c>
      <c r="H1769" t="s">
        <v>375</v>
      </c>
      <c r="I1769" t="s">
        <v>373</v>
      </c>
      <c r="J1769" t="s">
        <v>373</v>
      </c>
      <c r="K1769" t="s">
        <v>373</v>
      </c>
    </row>
    <row r="1770" spans="1:12" hidden="1" x14ac:dyDescent="0.25">
      <c r="A1770" t="s">
        <v>607</v>
      </c>
      <c r="B1770" t="s">
        <v>607</v>
      </c>
      <c r="C1770">
        <v>1980</v>
      </c>
      <c r="D1770" t="s">
        <v>606</v>
      </c>
      <c r="E1770">
        <v>344</v>
      </c>
      <c r="F1770" t="s">
        <v>605</v>
      </c>
      <c r="G1770">
        <v>191</v>
      </c>
      <c r="H1770" t="s">
        <v>375</v>
      </c>
      <c r="I1770" t="s">
        <v>373</v>
      </c>
      <c r="J1770" t="s">
        <v>373</v>
      </c>
      <c r="K1770" t="s">
        <v>373</v>
      </c>
    </row>
    <row r="1771" spans="1:12" hidden="1" x14ac:dyDescent="0.25">
      <c r="A1771" t="s">
        <v>607</v>
      </c>
      <c r="B1771" t="s">
        <v>607</v>
      </c>
      <c r="C1771">
        <v>1981</v>
      </c>
      <c r="D1771" t="s">
        <v>606</v>
      </c>
      <c r="E1771">
        <v>344</v>
      </c>
      <c r="F1771" t="s">
        <v>605</v>
      </c>
      <c r="G1771">
        <v>191</v>
      </c>
      <c r="H1771" t="s">
        <v>375</v>
      </c>
      <c r="I1771" t="s">
        <v>373</v>
      </c>
      <c r="J1771" t="s">
        <v>373</v>
      </c>
      <c r="K1771" t="s">
        <v>373</v>
      </c>
    </row>
    <row r="1772" spans="1:12" hidden="1" x14ac:dyDescent="0.25">
      <c r="A1772" t="s">
        <v>607</v>
      </c>
      <c r="B1772" t="s">
        <v>607</v>
      </c>
      <c r="C1772">
        <v>1982</v>
      </c>
      <c r="D1772" t="s">
        <v>606</v>
      </c>
      <c r="E1772">
        <v>344</v>
      </c>
      <c r="F1772" t="s">
        <v>605</v>
      </c>
      <c r="G1772">
        <v>191</v>
      </c>
      <c r="H1772" t="s">
        <v>375</v>
      </c>
      <c r="I1772" t="s">
        <v>373</v>
      </c>
      <c r="J1772" t="s">
        <v>373</v>
      </c>
      <c r="K1772" t="s">
        <v>373</v>
      </c>
    </row>
    <row r="1773" spans="1:12" hidden="1" x14ac:dyDescent="0.25">
      <c r="A1773" t="s">
        <v>607</v>
      </c>
      <c r="B1773" t="s">
        <v>607</v>
      </c>
      <c r="C1773">
        <v>1983</v>
      </c>
      <c r="D1773" t="s">
        <v>606</v>
      </c>
      <c r="E1773">
        <v>344</v>
      </c>
      <c r="F1773" t="s">
        <v>605</v>
      </c>
      <c r="G1773">
        <v>191</v>
      </c>
      <c r="H1773" t="s">
        <v>375</v>
      </c>
      <c r="I1773" t="s">
        <v>373</v>
      </c>
      <c r="J1773" t="s">
        <v>373</v>
      </c>
      <c r="K1773" t="s">
        <v>373</v>
      </c>
    </row>
    <row r="1774" spans="1:12" hidden="1" x14ac:dyDescent="0.25">
      <c r="A1774" t="s">
        <v>607</v>
      </c>
      <c r="B1774" t="s">
        <v>607</v>
      </c>
      <c r="C1774">
        <v>1984</v>
      </c>
      <c r="D1774" t="s">
        <v>606</v>
      </c>
      <c r="E1774">
        <v>344</v>
      </c>
      <c r="F1774" t="s">
        <v>605</v>
      </c>
      <c r="G1774">
        <v>191</v>
      </c>
      <c r="H1774" t="s">
        <v>375</v>
      </c>
      <c r="I1774" t="s">
        <v>373</v>
      </c>
      <c r="J1774" t="s">
        <v>373</v>
      </c>
      <c r="K1774" t="s">
        <v>373</v>
      </c>
    </row>
    <row r="1775" spans="1:12" hidden="1" x14ac:dyDescent="0.25">
      <c r="A1775" t="s">
        <v>607</v>
      </c>
      <c r="B1775" t="s">
        <v>607</v>
      </c>
      <c r="C1775">
        <v>1985</v>
      </c>
      <c r="D1775" t="s">
        <v>606</v>
      </c>
      <c r="E1775">
        <v>344</v>
      </c>
      <c r="F1775" t="s">
        <v>605</v>
      </c>
      <c r="G1775">
        <v>191</v>
      </c>
      <c r="H1775" t="s">
        <v>375</v>
      </c>
      <c r="I1775" t="s">
        <v>373</v>
      </c>
      <c r="J1775" t="s">
        <v>373</v>
      </c>
      <c r="K1775" t="s">
        <v>373</v>
      </c>
    </row>
    <row r="1776" spans="1:12" hidden="1" x14ac:dyDescent="0.25">
      <c r="A1776" t="s">
        <v>607</v>
      </c>
      <c r="B1776" t="s">
        <v>607</v>
      </c>
      <c r="C1776">
        <v>1986</v>
      </c>
      <c r="D1776" t="s">
        <v>606</v>
      </c>
      <c r="E1776">
        <v>344</v>
      </c>
      <c r="F1776" t="s">
        <v>605</v>
      </c>
      <c r="G1776">
        <v>191</v>
      </c>
      <c r="H1776" t="s">
        <v>375</v>
      </c>
      <c r="I1776" t="s">
        <v>373</v>
      </c>
      <c r="J1776" t="s">
        <v>373</v>
      </c>
      <c r="K1776" t="s">
        <v>373</v>
      </c>
    </row>
    <row r="1777" spans="1:11" hidden="1" x14ac:dyDescent="0.25">
      <c r="A1777" t="s">
        <v>607</v>
      </c>
      <c r="B1777" t="s">
        <v>607</v>
      </c>
      <c r="C1777">
        <v>1987</v>
      </c>
      <c r="D1777" t="s">
        <v>606</v>
      </c>
      <c r="E1777">
        <v>344</v>
      </c>
      <c r="F1777" t="s">
        <v>605</v>
      </c>
      <c r="G1777">
        <v>191</v>
      </c>
      <c r="H1777" t="s">
        <v>375</v>
      </c>
      <c r="I1777" t="s">
        <v>373</v>
      </c>
      <c r="J1777" t="s">
        <v>373</v>
      </c>
      <c r="K1777" t="s">
        <v>373</v>
      </c>
    </row>
    <row r="1778" spans="1:11" hidden="1" x14ac:dyDescent="0.25">
      <c r="A1778" t="s">
        <v>607</v>
      </c>
      <c r="B1778" t="s">
        <v>607</v>
      </c>
      <c r="C1778">
        <v>1988</v>
      </c>
      <c r="D1778" t="s">
        <v>606</v>
      </c>
      <c r="E1778">
        <v>344</v>
      </c>
      <c r="F1778" t="s">
        <v>605</v>
      </c>
      <c r="G1778">
        <v>191</v>
      </c>
      <c r="H1778" t="s">
        <v>375</v>
      </c>
      <c r="I1778" t="s">
        <v>373</v>
      </c>
      <c r="J1778" t="s">
        <v>373</v>
      </c>
      <c r="K1778" t="s">
        <v>373</v>
      </c>
    </row>
    <row r="1779" spans="1:11" hidden="1" x14ac:dyDescent="0.25">
      <c r="A1779" t="s">
        <v>607</v>
      </c>
      <c r="B1779" t="s">
        <v>607</v>
      </c>
      <c r="C1779">
        <v>1989</v>
      </c>
      <c r="D1779" t="s">
        <v>606</v>
      </c>
      <c r="E1779">
        <v>344</v>
      </c>
      <c r="F1779" t="s">
        <v>605</v>
      </c>
      <c r="G1779">
        <v>191</v>
      </c>
      <c r="H1779" t="s">
        <v>375</v>
      </c>
      <c r="I1779" t="s">
        <v>373</v>
      </c>
      <c r="J1779" t="s">
        <v>373</v>
      </c>
      <c r="K1779" t="s">
        <v>373</v>
      </c>
    </row>
    <row r="1780" spans="1:11" hidden="1" x14ac:dyDescent="0.25">
      <c r="A1780" t="s">
        <v>607</v>
      </c>
      <c r="B1780" t="s">
        <v>607</v>
      </c>
      <c r="C1780">
        <v>1990</v>
      </c>
      <c r="D1780" t="s">
        <v>606</v>
      </c>
      <c r="E1780">
        <v>344</v>
      </c>
      <c r="F1780" t="s">
        <v>605</v>
      </c>
      <c r="G1780">
        <v>191</v>
      </c>
      <c r="H1780" t="s">
        <v>375</v>
      </c>
      <c r="I1780" t="s">
        <v>373</v>
      </c>
      <c r="J1780" t="s">
        <v>373</v>
      </c>
      <c r="K1780" t="s">
        <v>373</v>
      </c>
    </row>
    <row r="1781" spans="1:11" hidden="1" x14ac:dyDescent="0.25">
      <c r="A1781" t="s">
        <v>607</v>
      </c>
      <c r="B1781" t="s">
        <v>607</v>
      </c>
      <c r="C1781">
        <v>1991</v>
      </c>
      <c r="D1781" t="s">
        <v>606</v>
      </c>
      <c r="E1781">
        <v>344</v>
      </c>
      <c r="F1781" t="s">
        <v>605</v>
      </c>
      <c r="G1781">
        <v>191</v>
      </c>
      <c r="H1781" t="s">
        <v>375</v>
      </c>
      <c r="I1781" t="s">
        <v>373</v>
      </c>
      <c r="J1781" t="s">
        <v>373</v>
      </c>
      <c r="K1781" t="s">
        <v>373</v>
      </c>
    </row>
    <row r="1782" spans="1:11" hidden="1" x14ac:dyDescent="0.25">
      <c r="A1782" t="s">
        <v>607</v>
      </c>
      <c r="B1782" t="s">
        <v>607</v>
      </c>
      <c r="C1782">
        <v>1992</v>
      </c>
      <c r="D1782" t="s">
        <v>606</v>
      </c>
      <c r="E1782">
        <v>344</v>
      </c>
      <c r="F1782" t="s">
        <v>605</v>
      </c>
      <c r="G1782">
        <v>191</v>
      </c>
      <c r="H1782" t="s">
        <v>375</v>
      </c>
      <c r="I1782">
        <v>4</v>
      </c>
      <c r="J1782" t="s">
        <v>373</v>
      </c>
      <c r="K1782">
        <v>5</v>
      </c>
    </row>
    <row r="1783" spans="1:11" hidden="1" x14ac:dyDescent="0.25">
      <c r="A1783" t="s">
        <v>607</v>
      </c>
      <c r="B1783" t="s">
        <v>607</v>
      </c>
      <c r="C1783">
        <v>1993</v>
      </c>
      <c r="D1783" t="s">
        <v>606</v>
      </c>
      <c r="E1783">
        <v>344</v>
      </c>
      <c r="F1783" t="s">
        <v>605</v>
      </c>
      <c r="G1783">
        <v>191</v>
      </c>
      <c r="H1783" t="s">
        <v>375</v>
      </c>
      <c r="I1783">
        <v>3</v>
      </c>
      <c r="J1783" t="s">
        <v>373</v>
      </c>
      <c r="K1783">
        <v>5</v>
      </c>
    </row>
    <row r="1784" spans="1:11" hidden="1" x14ac:dyDescent="0.25">
      <c r="A1784" t="s">
        <v>607</v>
      </c>
      <c r="B1784" t="s">
        <v>607</v>
      </c>
      <c r="C1784">
        <v>1994</v>
      </c>
      <c r="D1784" t="s">
        <v>606</v>
      </c>
      <c r="E1784">
        <v>344</v>
      </c>
      <c r="F1784" t="s">
        <v>605</v>
      </c>
      <c r="G1784">
        <v>191</v>
      </c>
      <c r="H1784" t="s">
        <v>375</v>
      </c>
      <c r="I1784">
        <v>3</v>
      </c>
      <c r="J1784" t="s">
        <v>373</v>
      </c>
      <c r="K1784">
        <v>4</v>
      </c>
    </row>
    <row r="1785" spans="1:11" hidden="1" x14ac:dyDescent="0.25">
      <c r="A1785" t="s">
        <v>607</v>
      </c>
      <c r="B1785" t="s">
        <v>607</v>
      </c>
      <c r="C1785">
        <v>1995</v>
      </c>
      <c r="D1785" t="s">
        <v>606</v>
      </c>
      <c r="E1785">
        <v>344</v>
      </c>
      <c r="F1785" t="s">
        <v>605</v>
      </c>
      <c r="G1785">
        <v>191</v>
      </c>
      <c r="H1785" t="s">
        <v>375</v>
      </c>
      <c r="I1785">
        <v>5</v>
      </c>
      <c r="J1785" t="s">
        <v>373</v>
      </c>
      <c r="K1785">
        <v>5</v>
      </c>
    </row>
    <row r="1786" spans="1:11" hidden="1" x14ac:dyDescent="0.25">
      <c r="A1786" t="s">
        <v>607</v>
      </c>
      <c r="B1786" t="s">
        <v>607</v>
      </c>
      <c r="C1786">
        <v>1996</v>
      </c>
      <c r="D1786" t="s">
        <v>606</v>
      </c>
      <c r="E1786">
        <v>344</v>
      </c>
      <c r="F1786" t="s">
        <v>605</v>
      </c>
      <c r="G1786">
        <v>191</v>
      </c>
      <c r="H1786" t="s">
        <v>375</v>
      </c>
      <c r="I1786">
        <v>3</v>
      </c>
      <c r="J1786" t="s">
        <v>373</v>
      </c>
      <c r="K1786">
        <v>3</v>
      </c>
    </row>
    <row r="1787" spans="1:11" hidden="1" x14ac:dyDescent="0.25">
      <c r="A1787" t="s">
        <v>607</v>
      </c>
      <c r="B1787" t="s">
        <v>607</v>
      </c>
      <c r="C1787">
        <v>1997</v>
      </c>
      <c r="D1787" t="s">
        <v>606</v>
      </c>
      <c r="E1787">
        <v>344</v>
      </c>
      <c r="F1787" t="s">
        <v>605</v>
      </c>
      <c r="G1787">
        <v>191</v>
      </c>
      <c r="H1787" t="s">
        <v>375</v>
      </c>
      <c r="I1787">
        <v>3</v>
      </c>
      <c r="J1787" t="s">
        <v>373</v>
      </c>
      <c r="K1787">
        <v>3</v>
      </c>
    </row>
    <row r="1788" spans="1:11" hidden="1" x14ac:dyDescent="0.25">
      <c r="A1788" t="s">
        <v>607</v>
      </c>
      <c r="B1788" t="s">
        <v>607</v>
      </c>
      <c r="C1788">
        <v>1998</v>
      </c>
      <c r="D1788" t="s">
        <v>606</v>
      </c>
      <c r="E1788">
        <v>344</v>
      </c>
      <c r="F1788" t="s">
        <v>605</v>
      </c>
      <c r="G1788">
        <v>191</v>
      </c>
      <c r="H1788" t="s">
        <v>375</v>
      </c>
      <c r="I1788">
        <v>3</v>
      </c>
      <c r="J1788" t="s">
        <v>373</v>
      </c>
      <c r="K1788">
        <v>3</v>
      </c>
    </row>
    <row r="1789" spans="1:11" hidden="1" x14ac:dyDescent="0.25">
      <c r="A1789" t="s">
        <v>607</v>
      </c>
      <c r="B1789" t="s">
        <v>607</v>
      </c>
      <c r="C1789">
        <v>1999</v>
      </c>
      <c r="D1789" t="s">
        <v>606</v>
      </c>
      <c r="E1789">
        <v>344</v>
      </c>
      <c r="F1789" t="s">
        <v>605</v>
      </c>
      <c r="G1789">
        <v>191</v>
      </c>
      <c r="H1789" t="s">
        <v>375</v>
      </c>
      <c r="I1789">
        <v>3</v>
      </c>
      <c r="J1789" t="s">
        <v>373</v>
      </c>
      <c r="K1789">
        <v>3</v>
      </c>
    </row>
    <row r="1790" spans="1:11" hidden="1" x14ac:dyDescent="0.25">
      <c r="A1790" t="s">
        <v>607</v>
      </c>
      <c r="B1790" t="s">
        <v>607</v>
      </c>
      <c r="C1790">
        <v>2000</v>
      </c>
      <c r="D1790" t="s">
        <v>606</v>
      </c>
      <c r="E1790">
        <v>344</v>
      </c>
      <c r="F1790" t="s">
        <v>605</v>
      </c>
      <c r="G1790">
        <v>191</v>
      </c>
      <c r="H1790" t="s">
        <v>375</v>
      </c>
      <c r="I1790">
        <v>1</v>
      </c>
      <c r="J1790" t="s">
        <v>373</v>
      </c>
      <c r="K1790">
        <v>1</v>
      </c>
    </row>
    <row r="1791" spans="1:11" hidden="1" x14ac:dyDescent="0.25">
      <c r="A1791" t="s">
        <v>607</v>
      </c>
      <c r="B1791" t="s">
        <v>607</v>
      </c>
      <c r="C1791">
        <v>2001</v>
      </c>
      <c r="D1791" t="s">
        <v>606</v>
      </c>
      <c r="E1791">
        <v>344</v>
      </c>
      <c r="F1791" t="s">
        <v>605</v>
      </c>
      <c r="G1791">
        <v>191</v>
      </c>
      <c r="H1791" t="s">
        <v>375</v>
      </c>
      <c r="I1791">
        <v>2</v>
      </c>
      <c r="J1791" t="s">
        <v>373</v>
      </c>
      <c r="K1791">
        <v>2</v>
      </c>
    </row>
    <row r="1792" spans="1:11" hidden="1" x14ac:dyDescent="0.25">
      <c r="A1792" t="s">
        <v>607</v>
      </c>
      <c r="B1792" t="s">
        <v>607</v>
      </c>
      <c r="C1792">
        <v>2002</v>
      </c>
      <c r="D1792" t="s">
        <v>606</v>
      </c>
      <c r="E1792">
        <v>344</v>
      </c>
      <c r="F1792" t="s">
        <v>605</v>
      </c>
      <c r="G1792">
        <v>191</v>
      </c>
      <c r="H1792" t="s">
        <v>375</v>
      </c>
      <c r="I1792">
        <v>2</v>
      </c>
      <c r="J1792" t="s">
        <v>373</v>
      </c>
      <c r="K1792">
        <v>2</v>
      </c>
    </row>
    <row r="1793" spans="1:12" hidden="1" x14ac:dyDescent="0.25">
      <c r="A1793" t="s">
        <v>607</v>
      </c>
      <c r="B1793" t="s">
        <v>607</v>
      </c>
      <c r="C1793">
        <v>2003</v>
      </c>
      <c r="D1793" t="s">
        <v>606</v>
      </c>
      <c r="E1793">
        <v>344</v>
      </c>
      <c r="F1793" t="s">
        <v>605</v>
      </c>
      <c r="G1793">
        <v>191</v>
      </c>
      <c r="H1793" t="s">
        <v>375</v>
      </c>
      <c r="I1793">
        <v>2</v>
      </c>
      <c r="J1793" t="s">
        <v>373</v>
      </c>
      <c r="K1793">
        <v>2</v>
      </c>
    </row>
    <row r="1794" spans="1:12" hidden="1" x14ac:dyDescent="0.25">
      <c r="A1794" t="s">
        <v>607</v>
      </c>
      <c r="B1794" t="s">
        <v>607</v>
      </c>
      <c r="C1794">
        <v>2004</v>
      </c>
      <c r="D1794" t="s">
        <v>606</v>
      </c>
      <c r="E1794">
        <v>344</v>
      </c>
      <c r="F1794" t="s">
        <v>605</v>
      </c>
      <c r="G1794">
        <v>191</v>
      </c>
      <c r="H1794" t="s">
        <v>375</v>
      </c>
      <c r="I1794">
        <v>2</v>
      </c>
      <c r="J1794" t="s">
        <v>373</v>
      </c>
      <c r="K1794">
        <v>2</v>
      </c>
    </row>
    <row r="1795" spans="1:12" hidden="1" x14ac:dyDescent="0.25">
      <c r="A1795" t="s">
        <v>607</v>
      </c>
      <c r="B1795" t="s">
        <v>607</v>
      </c>
      <c r="C1795">
        <v>2005</v>
      </c>
      <c r="D1795" t="s">
        <v>606</v>
      </c>
      <c r="E1795">
        <v>344</v>
      </c>
      <c r="F1795" t="s">
        <v>605</v>
      </c>
      <c r="G1795">
        <v>191</v>
      </c>
      <c r="H1795" t="s">
        <v>375</v>
      </c>
      <c r="I1795">
        <v>2</v>
      </c>
      <c r="J1795" t="s">
        <v>373</v>
      </c>
      <c r="K1795">
        <v>2</v>
      </c>
    </row>
    <row r="1796" spans="1:12" hidden="1" x14ac:dyDescent="0.25">
      <c r="A1796" t="s">
        <v>607</v>
      </c>
      <c r="B1796" t="s">
        <v>607</v>
      </c>
      <c r="C1796">
        <v>2006</v>
      </c>
      <c r="D1796" t="s">
        <v>606</v>
      </c>
      <c r="E1796">
        <v>344</v>
      </c>
      <c r="F1796" t="s">
        <v>605</v>
      </c>
      <c r="G1796">
        <v>191</v>
      </c>
      <c r="H1796" t="s">
        <v>375</v>
      </c>
      <c r="I1796">
        <v>2</v>
      </c>
      <c r="J1796" t="s">
        <v>373</v>
      </c>
      <c r="K1796">
        <v>2</v>
      </c>
    </row>
    <row r="1797" spans="1:12" hidden="1" x14ac:dyDescent="0.25">
      <c r="A1797" t="s">
        <v>607</v>
      </c>
      <c r="B1797" t="s">
        <v>607</v>
      </c>
      <c r="C1797">
        <v>2007</v>
      </c>
      <c r="D1797" t="s">
        <v>606</v>
      </c>
      <c r="E1797">
        <v>344</v>
      </c>
      <c r="F1797" t="s">
        <v>605</v>
      </c>
      <c r="G1797">
        <v>191</v>
      </c>
      <c r="H1797" t="s">
        <v>375</v>
      </c>
      <c r="I1797">
        <v>1</v>
      </c>
      <c r="J1797" t="s">
        <v>373</v>
      </c>
      <c r="K1797">
        <v>1</v>
      </c>
    </row>
    <row r="1798" spans="1:12" hidden="1" x14ac:dyDescent="0.25">
      <c r="A1798" t="s">
        <v>607</v>
      </c>
      <c r="B1798" t="s">
        <v>607</v>
      </c>
      <c r="C1798">
        <v>2008</v>
      </c>
      <c r="D1798" t="s">
        <v>606</v>
      </c>
      <c r="E1798">
        <v>344</v>
      </c>
      <c r="F1798" t="s">
        <v>605</v>
      </c>
      <c r="G1798">
        <v>191</v>
      </c>
      <c r="H1798" t="s">
        <v>375</v>
      </c>
      <c r="I1798">
        <v>1</v>
      </c>
      <c r="J1798" t="s">
        <v>373</v>
      </c>
      <c r="K1798">
        <v>1</v>
      </c>
    </row>
    <row r="1799" spans="1:12" hidden="1" x14ac:dyDescent="0.25">
      <c r="A1799" t="s">
        <v>607</v>
      </c>
      <c r="B1799" t="s">
        <v>607</v>
      </c>
      <c r="C1799">
        <v>2009</v>
      </c>
      <c r="D1799" t="s">
        <v>606</v>
      </c>
      <c r="E1799">
        <v>344</v>
      </c>
      <c r="F1799" t="s">
        <v>605</v>
      </c>
      <c r="G1799">
        <v>191</v>
      </c>
      <c r="H1799" t="s">
        <v>375</v>
      </c>
      <c r="I1799">
        <v>1</v>
      </c>
      <c r="J1799" t="s">
        <v>373</v>
      </c>
      <c r="K1799">
        <v>1</v>
      </c>
    </row>
    <row r="1800" spans="1:12" hidden="1" x14ac:dyDescent="0.25">
      <c r="A1800" t="s">
        <v>607</v>
      </c>
      <c r="B1800" t="s">
        <v>607</v>
      </c>
      <c r="C1800">
        <v>2010</v>
      </c>
      <c r="D1800" t="s">
        <v>606</v>
      </c>
      <c r="E1800">
        <v>344</v>
      </c>
      <c r="F1800" t="s">
        <v>605</v>
      </c>
      <c r="G1800">
        <v>191</v>
      </c>
      <c r="H1800" t="s">
        <v>375</v>
      </c>
      <c r="I1800">
        <v>1</v>
      </c>
      <c r="J1800" t="s">
        <v>373</v>
      </c>
      <c r="K1800">
        <v>1</v>
      </c>
    </row>
    <row r="1801" spans="1:12" hidden="1" x14ac:dyDescent="0.25">
      <c r="A1801" t="s">
        <v>607</v>
      </c>
      <c r="B1801" t="s">
        <v>607</v>
      </c>
      <c r="C1801">
        <v>2011</v>
      </c>
      <c r="D1801" t="s">
        <v>606</v>
      </c>
      <c r="E1801">
        <v>344</v>
      </c>
      <c r="F1801" t="s">
        <v>605</v>
      </c>
      <c r="G1801">
        <v>191</v>
      </c>
      <c r="H1801" t="s">
        <v>375</v>
      </c>
      <c r="I1801">
        <v>1</v>
      </c>
      <c r="J1801" t="s">
        <v>373</v>
      </c>
      <c r="K1801">
        <v>1</v>
      </c>
    </row>
    <row r="1802" spans="1:12" hidden="1" x14ac:dyDescent="0.25">
      <c r="A1802" t="s">
        <v>607</v>
      </c>
      <c r="B1802" t="s">
        <v>607</v>
      </c>
      <c r="C1802">
        <v>2012</v>
      </c>
      <c r="D1802" t="s">
        <v>606</v>
      </c>
      <c r="E1802">
        <v>344</v>
      </c>
      <c r="F1802" t="s">
        <v>605</v>
      </c>
      <c r="G1802">
        <v>191</v>
      </c>
      <c r="H1802" t="s">
        <v>375</v>
      </c>
      <c r="I1802">
        <v>1</v>
      </c>
      <c r="J1802" t="s">
        <v>373</v>
      </c>
      <c r="K1802">
        <v>1</v>
      </c>
    </row>
    <row r="1803" spans="1:12" hidden="1" x14ac:dyDescent="0.25">
      <c r="A1803" t="s">
        <v>607</v>
      </c>
      <c r="B1803" t="s">
        <v>607</v>
      </c>
      <c r="C1803">
        <v>2013</v>
      </c>
      <c r="D1803" t="s">
        <v>606</v>
      </c>
      <c r="E1803">
        <v>344</v>
      </c>
      <c r="F1803" t="s">
        <v>605</v>
      </c>
      <c r="G1803">
        <v>191</v>
      </c>
      <c r="H1803" t="s">
        <v>375</v>
      </c>
      <c r="I1803" t="s">
        <v>373</v>
      </c>
      <c r="J1803">
        <v>1</v>
      </c>
      <c r="K1803">
        <v>1</v>
      </c>
    </row>
    <row r="1804" spans="1:12" hidden="1" x14ac:dyDescent="0.25">
      <c r="A1804" t="s">
        <v>607</v>
      </c>
      <c r="B1804" t="s">
        <v>607</v>
      </c>
      <c r="C1804">
        <v>2014</v>
      </c>
      <c r="D1804" t="s">
        <v>606</v>
      </c>
      <c r="E1804">
        <v>344</v>
      </c>
      <c r="F1804" t="s">
        <v>605</v>
      </c>
      <c r="G1804">
        <v>191</v>
      </c>
      <c r="H1804" t="s">
        <v>375</v>
      </c>
      <c r="I1804">
        <v>1</v>
      </c>
      <c r="J1804" t="s">
        <v>373</v>
      </c>
      <c r="K1804">
        <v>1</v>
      </c>
    </row>
    <row r="1805" spans="1:12" hidden="1" x14ac:dyDescent="0.25">
      <c r="A1805" t="s">
        <v>607</v>
      </c>
      <c r="B1805" t="s">
        <v>607</v>
      </c>
      <c r="C1805">
        <v>2015</v>
      </c>
      <c r="D1805" t="s">
        <v>606</v>
      </c>
      <c r="E1805">
        <v>344</v>
      </c>
      <c r="F1805" t="s">
        <v>605</v>
      </c>
      <c r="G1805">
        <v>191</v>
      </c>
      <c r="H1805" t="s">
        <v>375</v>
      </c>
      <c r="I1805">
        <v>1</v>
      </c>
      <c r="J1805" t="s">
        <v>373</v>
      </c>
      <c r="K1805">
        <v>1</v>
      </c>
    </row>
    <row r="1806" spans="1:12" hidden="1" x14ac:dyDescent="0.25">
      <c r="A1806" t="s">
        <v>607</v>
      </c>
      <c r="B1806" t="s">
        <v>607</v>
      </c>
      <c r="C1806">
        <v>2016</v>
      </c>
      <c r="D1806" t="s">
        <v>606</v>
      </c>
      <c r="E1806">
        <v>344</v>
      </c>
      <c r="F1806" t="s">
        <v>605</v>
      </c>
      <c r="G1806">
        <v>191</v>
      </c>
      <c r="H1806" t="s">
        <v>375</v>
      </c>
      <c r="I1806">
        <v>1</v>
      </c>
      <c r="J1806" t="s">
        <v>373</v>
      </c>
      <c r="K1806">
        <v>1</v>
      </c>
    </row>
    <row r="1807" spans="1:12" x14ac:dyDescent="0.25">
      <c r="A1807" t="s">
        <v>607</v>
      </c>
      <c r="B1807" t="s">
        <v>607</v>
      </c>
      <c r="C1807">
        <v>2017</v>
      </c>
      <c r="D1807" t="s">
        <v>606</v>
      </c>
      <c r="E1807">
        <v>344</v>
      </c>
      <c r="F1807" t="s">
        <v>605</v>
      </c>
      <c r="G1807">
        <v>191</v>
      </c>
      <c r="H1807" t="s">
        <v>375</v>
      </c>
      <c r="I1807" s="109">
        <v>2</v>
      </c>
      <c r="J1807" s="109" t="s">
        <v>373</v>
      </c>
      <c r="K1807" s="109">
        <v>1</v>
      </c>
      <c r="L1807" s="108">
        <f>AVERAGE(I1807:K1807)</f>
        <v>1.5</v>
      </c>
    </row>
    <row r="1808" spans="1:12" hidden="1" x14ac:dyDescent="0.25">
      <c r="A1808" t="s">
        <v>181</v>
      </c>
      <c r="B1808" t="s">
        <v>181</v>
      </c>
      <c r="C1808">
        <v>1976</v>
      </c>
      <c r="D1808" t="s">
        <v>110</v>
      </c>
      <c r="E1808">
        <v>40</v>
      </c>
      <c r="F1808" t="s">
        <v>110</v>
      </c>
      <c r="G1808">
        <v>192</v>
      </c>
      <c r="H1808" t="s">
        <v>393</v>
      </c>
      <c r="I1808">
        <v>3</v>
      </c>
      <c r="J1808" t="s">
        <v>373</v>
      </c>
      <c r="K1808" t="s">
        <v>373</v>
      </c>
    </row>
    <row r="1809" spans="1:11" hidden="1" x14ac:dyDescent="0.25">
      <c r="A1809" t="s">
        <v>181</v>
      </c>
      <c r="B1809" t="s">
        <v>181</v>
      </c>
      <c r="C1809">
        <v>1977</v>
      </c>
      <c r="D1809" t="s">
        <v>110</v>
      </c>
      <c r="E1809">
        <v>40</v>
      </c>
      <c r="F1809" t="s">
        <v>110</v>
      </c>
      <c r="G1809">
        <v>192</v>
      </c>
      <c r="H1809" t="s">
        <v>393</v>
      </c>
      <c r="I1809">
        <v>3</v>
      </c>
      <c r="J1809" t="s">
        <v>373</v>
      </c>
      <c r="K1809">
        <v>4</v>
      </c>
    </row>
    <row r="1810" spans="1:11" hidden="1" x14ac:dyDescent="0.25">
      <c r="A1810" t="s">
        <v>181</v>
      </c>
      <c r="B1810" t="s">
        <v>181</v>
      </c>
      <c r="C1810">
        <v>1978</v>
      </c>
      <c r="D1810" t="s">
        <v>110</v>
      </c>
      <c r="E1810">
        <v>40</v>
      </c>
      <c r="F1810" t="s">
        <v>110</v>
      </c>
      <c r="G1810">
        <v>192</v>
      </c>
      <c r="H1810" t="s">
        <v>393</v>
      </c>
      <c r="I1810">
        <v>4</v>
      </c>
      <c r="J1810" t="s">
        <v>373</v>
      </c>
      <c r="K1810" t="s">
        <v>373</v>
      </c>
    </row>
    <row r="1811" spans="1:11" hidden="1" x14ac:dyDescent="0.25">
      <c r="A1811" t="s">
        <v>181</v>
      </c>
      <c r="B1811" t="s">
        <v>181</v>
      </c>
      <c r="C1811">
        <v>1979</v>
      </c>
      <c r="D1811" t="s">
        <v>110</v>
      </c>
      <c r="E1811">
        <v>40</v>
      </c>
      <c r="F1811" t="s">
        <v>110</v>
      </c>
      <c r="G1811">
        <v>192</v>
      </c>
      <c r="H1811" t="s">
        <v>393</v>
      </c>
      <c r="I1811">
        <v>3</v>
      </c>
      <c r="J1811" t="s">
        <v>373</v>
      </c>
      <c r="K1811">
        <v>3</v>
      </c>
    </row>
    <row r="1812" spans="1:11" hidden="1" x14ac:dyDescent="0.25">
      <c r="A1812" t="s">
        <v>181</v>
      </c>
      <c r="B1812" t="s">
        <v>181</v>
      </c>
      <c r="C1812">
        <v>1980</v>
      </c>
      <c r="D1812" t="s">
        <v>110</v>
      </c>
      <c r="E1812">
        <v>40</v>
      </c>
      <c r="F1812" t="s">
        <v>110</v>
      </c>
      <c r="G1812">
        <v>192</v>
      </c>
      <c r="H1812" t="s">
        <v>393</v>
      </c>
      <c r="I1812">
        <v>3</v>
      </c>
      <c r="J1812" t="s">
        <v>373</v>
      </c>
      <c r="K1812">
        <v>3</v>
      </c>
    </row>
    <row r="1813" spans="1:11" hidden="1" x14ac:dyDescent="0.25">
      <c r="A1813" t="s">
        <v>181</v>
      </c>
      <c r="B1813" t="s">
        <v>181</v>
      </c>
      <c r="C1813">
        <v>1981</v>
      </c>
      <c r="D1813" t="s">
        <v>110</v>
      </c>
      <c r="E1813">
        <v>40</v>
      </c>
      <c r="F1813" t="s">
        <v>110</v>
      </c>
      <c r="G1813">
        <v>192</v>
      </c>
      <c r="H1813" t="s">
        <v>393</v>
      </c>
      <c r="I1813">
        <v>3</v>
      </c>
      <c r="J1813" t="s">
        <v>373</v>
      </c>
      <c r="K1813">
        <v>3</v>
      </c>
    </row>
    <row r="1814" spans="1:11" hidden="1" x14ac:dyDescent="0.25">
      <c r="A1814" t="s">
        <v>181</v>
      </c>
      <c r="B1814" t="s">
        <v>181</v>
      </c>
      <c r="C1814">
        <v>1982</v>
      </c>
      <c r="D1814" t="s">
        <v>110</v>
      </c>
      <c r="E1814">
        <v>40</v>
      </c>
      <c r="F1814" t="s">
        <v>110</v>
      </c>
      <c r="G1814">
        <v>192</v>
      </c>
      <c r="H1814" t="s">
        <v>393</v>
      </c>
      <c r="I1814">
        <v>3</v>
      </c>
      <c r="J1814" t="s">
        <v>373</v>
      </c>
      <c r="K1814">
        <v>3</v>
      </c>
    </row>
    <row r="1815" spans="1:11" hidden="1" x14ac:dyDescent="0.25">
      <c r="A1815" t="s">
        <v>181</v>
      </c>
      <c r="B1815" t="s">
        <v>181</v>
      </c>
      <c r="C1815">
        <v>1983</v>
      </c>
      <c r="D1815" t="s">
        <v>110</v>
      </c>
      <c r="E1815">
        <v>40</v>
      </c>
      <c r="F1815" t="s">
        <v>110</v>
      </c>
      <c r="G1815">
        <v>192</v>
      </c>
      <c r="H1815" t="s">
        <v>393</v>
      </c>
      <c r="I1815">
        <v>3</v>
      </c>
      <c r="J1815" t="s">
        <v>373</v>
      </c>
      <c r="K1815">
        <v>3</v>
      </c>
    </row>
    <row r="1816" spans="1:11" hidden="1" x14ac:dyDescent="0.25">
      <c r="A1816" t="s">
        <v>181</v>
      </c>
      <c r="B1816" t="s">
        <v>181</v>
      </c>
      <c r="C1816">
        <v>1984</v>
      </c>
      <c r="D1816" t="s">
        <v>110</v>
      </c>
      <c r="E1816">
        <v>40</v>
      </c>
      <c r="F1816" t="s">
        <v>110</v>
      </c>
      <c r="G1816">
        <v>192</v>
      </c>
      <c r="H1816" t="s">
        <v>393</v>
      </c>
      <c r="I1816">
        <v>3</v>
      </c>
      <c r="J1816" t="s">
        <v>373</v>
      </c>
      <c r="K1816">
        <v>3</v>
      </c>
    </row>
    <row r="1817" spans="1:11" hidden="1" x14ac:dyDescent="0.25">
      <c r="A1817" t="s">
        <v>181</v>
      </c>
      <c r="B1817" t="s">
        <v>181</v>
      </c>
      <c r="C1817">
        <v>1985</v>
      </c>
      <c r="D1817" t="s">
        <v>110</v>
      </c>
      <c r="E1817">
        <v>40</v>
      </c>
      <c r="F1817" t="s">
        <v>110</v>
      </c>
      <c r="G1817">
        <v>192</v>
      </c>
      <c r="H1817" t="s">
        <v>393</v>
      </c>
      <c r="I1817">
        <v>3</v>
      </c>
      <c r="J1817" t="s">
        <v>373</v>
      </c>
      <c r="K1817">
        <v>3</v>
      </c>
    </row>
    <row r="1818" spans="1:11" hidden="1" x14ac:dyDescent="0.25">
      <c r="A1818" t="s">
        <v>181</v>
      </c>
      <c r="B1818" t="s">
        <v>181</v>
      </c>
      <c r="C1818">
        <v>1986</v>
      </c>
      <c r="D1818" t="s">
        <v>110</v>
      </c>
      <c r="E1818">
        <v>40</v>
      </c>
      <c r="F1818" t="s">
        <v>110</v>
      </c>
      <c r="G1818">
        <v>192</v>
      </c>
      <c r="H1818" t="s">
        <v>393</v>
      </c>
      <c r="I1818">
        <v>3</v>
      </c>
      <c r="J1818" t="s">
        <v>373</v>
      </c>
      <c r="K1818">
        <v>4</v>
      </c>
    </row>
    <row r="1819" spans="1:11" hidden="1" x14ac:dyDescent="0.25">
      <c r="A1819" t="s">
        <v>181</v>
      </c>
      <c r="B1819" t="s">
        <v>181</v>
      </c>
      <c r="C1819">
        <v>1987</v>
      </c>
      <c r="D1819" t="s">
        <v>110</v>
      </c>
      <c r="E1819">
        <v>40</v>
      </c>
      <c r="F1819" t="s">
        <v>110</v>
      </c>
      <c r="G1819">
        <v>192</v>
      </c>
      <c r="H1819" t="s">
        <v>393</v>
      </c>
      <c r="I1819">
        <v>3</v>
      </c>
      <c r="J1819" t="s">
        <v>373</v>
      </c>
      <c r="K1819">
        <v>3</v>
      </c>
    </row>
    <row r="1820" spans="1:11" hidden="1" x14ac:dyDescent="0.25">
      <c r="A1820" t="s">
        <v>181</v>
      </c>
      <c r="B1820" t="s">
        <v>181</v>
      </c>
      <c r="C1820">
        <v>1988</v>
      </c>
      <c r="D1820" t="s">
        <v>110</v>
      </c>
      <c r="E1820">
        <v>40</v>
      </c>
      <c r="F1820" t="s">
        <v>110</v>
      </c>
      <c r="G1820">
        <v>192</v>
      </c>
      <c r="H1820" t="s">
        <v>393</v>
      </c>
      <c r="I1820">
        <v>3</v>
      </c>
      <c r="J1820" t="s">
        <v>373</v>
      </c>
      <c r="K1820">
        <v>3</v>
      </c>
    </row>
    <row r="1821" spans="1:11" hidden="1" x14ac:dyDescent="0.25">
      <c r="A1821" t="s">
        <v>181</v>
      </c>
      <c r="B1821" t="s">
        <v>181</v>
      </c>
      <c r="C1821">
        <v>1989</v>
      </c>
      <c r="D1821" t="s">
        <v>110</v>
      </c>
      <c r="E1821">
        <v>40</v>
      </c>
      <c r="F1821" t="s">
        <v>110</v>
      </c>
      <c r="G1821">
        <v>192</v>
      </c>
      <c r="H1821" t="s">
        <v>393</v>
      </c>
      <c r="I1821">
        <v>3</v>
      </c>
      <c r="J1821" t="s">
        <v>373</v>
      </c>
      <c r="K1821">
        <v>3</v>
      </c>
    </row>
    <row r="1822" spans="1:11" hidden="1" x14ac:dyDescent="0.25">
      <c r="A1822" t="s">
        <v>181</v>
      </c>
      <c r="B1822" t="s">
        <v>181</v>
      </c>
      <c r="C1822">
        <v>1990</v>
      </c>
      <c r="D1822" t="s">
        <v>110</v>
      </c>
      <c r="E1822">
        <v>40</v>
      </c>
      <c r="F1822" t="s">
        <v>110</v>
      </c>
      <c r="G1822">
        <v>192</v>
      </c>
      <c r="H1822" t="s">
        <v>393</v>
      </c>
      <c r="I1822">
        <v>3</v>
      </c>
      <c r="J1822" t="s">
        <v>373</v>
      </c>
      <c r="K1822">
        <v>3</v>
      </c>
    </row>
    <row r="1823" spans="1:11" hidden="1" x14ac:dyDescent="0.25">
      <c r="A1823" t="s">
        <v>181</v>
      </c>
      <c r="B1823" t="s">
        <v>181</v>
      </c>
      <c r="C1823">
        <v>1991</v>
      </c>
      <c r="D1823" t="s">
        <v>110</v>
      </c>
      <c r="E1823">
        <v>40</v>
      </c>
      <c r="F1823" t="s">
        <v>110</v>
      </c>
      <c r="G1823">
        <v>192</v>
      </c>
      <c r="H1823" t="s">
        <v>393</v>
      </c>
      <c r="I1823">
        <v>3</v>
      </c>
      <c r="J1823" t="s">
        <v>373</v>
      </c>
      <c r="K1823">
        <v>3</v>
      </c>
    </row>
    <row r="1824" spans="1:11" hidden="1" x14ac:dyDescent="0.25">
      <c r="A1824" t="s">
        <v>181</v>
      </c>
      <c r="B1824" t="s">
        <v>181</v>
      </c>
      <c r="C1824">
        <v>1992</v>
      </c>
      <c r="D1824" t="s">
        <v>110</v>
      </c>
      <c r="E1824">
        <v>40</v>
      </c>
      <c r="F1824" t="s">
        <v>110</v>
      </c>
      <c r="G1824">
        <v>192</v>
      </c>
      <c r="H1824" t="s">
        <v>393</v>
      </c>
      <c r="I1824">
        <v>3</v>
      </c>
      <c r="J1824" t="s">
        <v>373</v>
      </c>
      <c r="K1824">
        <v>3</v>
      </c>
    </row>
    <row r="1825" spans="1:11" hidden="1" x14ac:dyDescent="0.25">
      <c r="A1825" t="s">
        <v>181</v>
      </c>
      <c r="B1825" t="s">
        <v>181</v>
      </c>
      <c r="C1825">
        <v>1993</v>
      </c>
      <c r="D1825" t="s">
        <v>110</v>
      </c>
      <c r="E1825">
        <v>40</v>
      </c>
      <c r="F1825" t="s">
        <v>110</v>
      </c>
      <c r="G1825">
        <v>192</v>
      </c>
      <c r="H1825" t="s">
        <v>393</v>
      </c>
      <c r="I1825">
        <v>3</v>
      </c>
      <c r="J1825" t="s">
        <v>373</v>
      </c>
      <c r="K1825">
        <v>3</v>
      </c>
    </row>
    <row r="1826" spans="1:11" hidden="1" x14ac:dyDescent="0.25">
      <c r="A1826" t="s">
        <v>181</v>
      </c>
      <c r="B1826" t="s">
        <v>181</v>
      </c>
      <c r="C1826">
        <v>1994</v>
      </c>
      <c r="D1826" t="s">
        <v>110</v>
      </c>
      <c r="E1826">
        <v>40</v>
      </c>
      <c r="F1826" t="s">
        <v>110</v>
      </c>
      <c r="G1826">
        <v>192</v>
      </c>
      <c r="H1826" t="s">
        <v>393</v>
      </c>
      <c r="I1826">
        <v>3</v>
      </c>
      <c r="J1826" t="s">
        <v>373</v>
      </c>
      <c r="K1826">
        <v>3</v>
      </c>
    </row>
    <row r="1827" spans="1:11" hidden="1" x14ac:dyDescent="0.25">
      <c r="A1827" t="s">
        <v>181</v>
      </c>
      <c r="B1827" t="s">
        <v>181</v>
      </c>
      <c r="C1827">
        <v>1995</v>
      </c>
      <c r="D1827" t="s">
        <v>110</v>
      </c>
      <c r="E1827">
        <v>40</v>
      </c>
      <c r="F1827" t="s">
        <v>110</v>
      </c>
      <c r="G1827">
        <v>192</v>
      </c>
      <c r="H1827" t="s">
        <v>393</v>
      </c>
      <c r="I1827">
        <v>4</v>
      </c>
      <c r="J1827" t="s">
        <v>373</v>
      </c>
      <c r="K1827">
        <v>3</v>
      </c>
    </row>
    <row r="1828" spans="1:11" hidden="1" x14ac:dyDescent="0.25">
      <c r="A1828" t="s">
        <v>181</v>
      </c>
      <c r="B1828" t="s">
        <v>181</v>
      </c>
      <c r="C1828">
        <v>1996</v>
      </c>
      <c r="D1828" t="s">
        <v>110</v>
      </c>
      <c r="E1828">
        <v>40</v>
      </c>
      <c r="F1828" t="s">
        <v>110</v>
      </c>
      <c r="G1828">
        <v>192</v>
      </c>
      <c r="H1828" t="s">
        <v>393</v>
      </c>
      <c r="I1828">
        <v>3</v>
      </c>
      <c r="J1828" t="s">
        <v>373</v>
      </c>
      <c r="K1828">
        <v>3</v>
      </c>
    </row>
    <row r="1829" spans="1:11" hidden="1" x14ac:dyDescent="0.25">
      <c r="A1829" t="s">
        <v>181</v>
      </c>
      <c r="B1829" t="s">
        <v>181</v>
      </c>
      <c r="C1829">
        <v>1997</v>
      </c>
      <c r="D1829" t="s">
        <v>110</v>
      </c>
      <c r="E1829">
        <v>40</v>
      </c>
      <c r="F1829" t="s">
        <v>110</v>
      </c>
      <c r="G1829">
        <v>192</v>
      </c>
      <c r="H1829" t="s">
        <v>393</v>
      </c>
      <c r="I1829">
        <v>3</v>
      </c>
      <c r="J1829" t="s">
        <v>373</v>
      </c>
      <c r="K1829">
        <v>3</v>
      </c>
    </row>
    <row r="1830" spans="1:11" hidden="1" x14ac:dyDescent="0.25">
      <c r="A1830" t="s">
        <v>181</v>
      </c>
      <c r="B1830" t="s">
        <v>181</v>
      </c>
      <c r="C1830">
        <v>1998</v>
      </c>
      <c r="D1830" t="s">
        <v>110</v>
      </c>
      <c r="E1830">
        <v>40</v>
      </c>
      <c r="F1830" t="s">
        <v>110</v>
      </c>
      <c r="G1830">
        <v>192</v>
      </c>
      <c r="H1830" t="s">
        <v>393</v>
      </c>
      <c r="I1830">
        <v>3</v>
      </c>
      <c r="J1830" t="s">
        <v>373</v>
      </c>
      <c r="K1830">
        <v>3</v>
      </c>
    </row>
    <row r="1831" spans="1:11" hidden="1" x14ac:dyDescent="0.25">
      <c r="A1831" t="s">
        <v>181</v>
      </c>
      <c r="B1831" t="s">
        <v>181</v>
      </c>
      <c r="C1831">
        <v>1999</v>
      </c>
      <c r="D1831" t="s">
        <v>110</v>
      </c>
      <c r="E1831">
        <v>40</v>
      </c>
      <c r="F1831" t="s">
        <v>110</v>
      </c>
      <c r="G1831">
        <v>192</v>
      </c>
      <c r="H1831" t="s">
        <v>393</v>
      </c>
      <c r="I1831">
        <v>3</v>
      </c>
      <c r="J1831" t="s">
        <v>373</v>
      </c>
      <c r="K1831">
        <v>3</v>
      </c>
    </row>
    <row r="1832" spans="1:11" hidden="1" x14ac:dyDescent="0.25">
      <c r="A1832" t="s">
        <v>181</v>
      </c>
      <c r="B1832" t="s">
        <v>181</v>
      </c>
      <c r="C1832">
        <v>2000</v>
      </c>
      <c r="D1832" t="s">
        <v>110</v>
      </c>
      <c r="E1832">
        <v>40</v>
      </c>
      <c r="F1832" t="s">
        <v>110</v>
      </c>
      <c r="G1832">
        <v>192</v>
      </c>
      <c r="H1832" t="s">
        <v>393</v>
      </c>
      <c r="I1832">
        <v>3</v>
      </c>
      <c r="J1832" t="s">
        <v>373</v>
      </c>
      <c r="K1832">
        <v>3</v>
      </c>
    </row>
    <row r="1833" spans="1:11" hidden="1" x14ac:dyDescent="0.25">
      <c r="A1833" t="s">
        <v>181</v>
      </c>
      <c r="B1833" t="s">
        <v>181</v>
      </c>
      <c r="C1833">
        <v>2001</v>
      </c>
      <c r="D1833" t="s">
        <v>110</v>
      </c>
      <c r="E1833">
        <v>40</v>
      </c>
      <c r="F1833" t="s">
        <v>110</v>
      </c>
      <c r="G1833">
        <v>192</v>
      </c>
      <c r="H1833" t="s">
        <v>393</v>
      </c>
      <c r="I1833">
        <v>3</v>
      </c>
      <c r="J1833" t="s">
        <v>373</v>
      </c>
      <c r="K1833">
        <v>3</v>
      </c>
    </row>
    <row r="1834" spans="1:11" hidden="1" x14ac:dyDescent="0.25">
      <c r="A1834" t="s">
        <v>181</v>
      </c>
      <c r="B1834" t="s">
        <v>181</v>
      </c>
      <c r="C1834">
        <v>2002</v>
      </c>
      <c r="D1834" t="s">
        <v>110</v>
      </c>
      <c r="E1834">
        <v>40</v>
      </c>
      <c r="F1834" t="s">
        <v>110</v>
      </c>
      <c r="G1834">
        <v>192</v>
      </c>
      <c r="H1834" t="s">
        <v>393</v>
      </c>
      <c r="I1834">
        <v>2</v>
      </c>
      <c r="J1834" t="s">
        <v>373</v>
      </c>
      <c r="K1834">
        <v>3</v>
      </c>
    </row>
    <row r="1835" spans="1:11" hidden="1" x14ac:dyDescent="0.25">
      <c r="A1835" t="s">
        <v>181</v>
      </c>
      <c r="B1835" t="s">
        <v>181</v>
      </c>
      <c r="C1835">
        <v>2003</v>
      </c>
      <c r="D1835" t="s">
        <v>110</v>
      </c>
      <c r="E1835">
        <v>40</v>
      </c>
      <c r="F1835" t="s">
        <v>110</v>
      </c>
      <c r="G1835">
        <v>192</v>
      </c>
      <c r="H1835" t="s">
        <v>393</v>
      </c>
      <c r="I1835">
        <v>2</v>
      </c>
      <c r="J1835" t="s">
        <v>373</v>
      </c>
      <c r="K1835">
        <v>3</v>
      </c>
    </row>
    <row r="1836" spans="1:11" hidden="1" x14ac:dyDescent="0.25">
      <c r="A1836" t="s">
        <v>181</v>
      </c>
      <c r="B1836" t="s">
        <v>181</v>
      </c>
      <c r="C1836">
        <v>2004</v>
      </c>
      <c r="D1836" t="s">
        <v>110</v>
      </c>
      <c r="E1836">
        <v>40</v>
      </c>
      <c r="F1836" t="s">
        <v>110</v>
      </c>
      <c r="G1836">
        <v>192</v>
      </c>
      <c r="H1836" t="s">
        <v>393</v>
      </c>
      <c r="I1836">
        <v>2</v>
      </c>
      <c r="J1836" t="s">
        <v>373</v>
      </c>
      <c r="K1836">
        <v>3</v>
      </c>
    </row>
    <row r="1837" spans="1:11" hidden="1" x14ac:dyDescent="0.25">
      <c r="A1837" t="s">
        <v>181</v>
      </c>
      <c r="B1837" t="s">
        <v>181</v>
      </c>
      <c r="C1837">
        <v>2005</v>
      </c>
      <c r="D1837" t="s">
        <v>110</v>
      </c>
      <c r="E1837">
        <v>40</v>
      </c>
      <c r="F1837" t="s">
        <v>110</v>
      </c>
      <c r="G1837">
        <v>192</v>
      </c>
      <c r="H1837" t="s">
        <v>393</v>
      </c>
      <c r="I1837">
        <v>2</v>
      </c>
      <c r="J1837" t="s">
        <v>373</v>
      </c>
      <c r="K1837">
        <v>3</v>
      </c>
    </row>
    <row r="1838" spans="1:11" hidden="1" x14ac:dyDescent="0.25">
      <c r="A1838" t="s">
        <v>181</v>
      </c>
      <c r="B1838" t="s">
        <v>181</v>
      </c>
      <c r="C1838">
        <v>2006</v>
      </c>
      <c r="D1838" t="s">
        <v>110</v>
      </c>
      <c r="E1838">
        <v>40</v>
      </c>
      <c r="F1838" t="s">
        <v>110</v>
      </c>
      <c r="G1838">
        <v>192</v>
      </c>
      <c r="H1838" t="s">
        <v>393</v>
      </c>
      <c r="I1838">
        <v>3</v>
      </c>
      <c r="J1838" t="s">
        <v>373</v>
      </c>
      <c r="K1838">
        <v>3</v>
      </c>
    </row>
    <row r="1839" spans="1:11" hidden="1" x14ac:dyDescent="0.25">
      <c r="A1839" t="s">
        <v>181</v>
      </c>
      <c r="B1839" t="s">
        <v>181</v>
      </c>
      <c r="C1839">
        <v>2007</v>
      </c>
      <c r="D1839" t="s">
        <v>110</v>
      </c>
      <c r="E1839">
        <v>40</v>
      </c>
      <c r="F1839" t="s">
        <v>110</v>
      </c>
      <c r="G1839">
        <v>192</v>
      </c>
      <c r="H1839" t="s">
        <v>393</v>
      </c>
      <c r="I1839">
        <v>3</v>
      </c>
      <c r="J1839" t="s">
        <v>373</v>
      </c>
      <c r="K1839">
        <v>3</v>
      </c>
    </row>
    <row r="1840" spans="1:11" hidden="1" x14ac:dyDescent="0.25">
      <c r="A1840" t="s">
        <v>181</v>
      </c>
      <c r="B1840" t="s">
        <v>181</v>
      </c>
      <c r="C1840">
        <v>2008</v>
      </c>
      <c r="D1840" t="s">
        <v>110</v>
      </c>
      <c r="E1840">
        <v>40</v>
      </c>
      <c r="F1840" t="s">
        <v>110</v>
      </c>
      <c r="G1840">
        <v>192</v>
      </c>
      <c r="H1840" t="s">
        <v>393</v>
      </c>
      <c r="I1840">
        <v>3</v>
      </c>
      <c r="J1840" t="s">
        <v>373</v>
      </c>
      <c r="K1840">
        <v>3</v>
      </c>
    </row>
    <row r="1841" spans="1:12" hidden="1" x14ac:dyDescent="0.25">
      <c r="A1841" t="s">
        <v>181</v>
      </c>
      <c r="B1841" t="s">
        <v>181</v>
      </c>
      <c r="C1841">
        <v>2009</v>
      </c>
      <c r="D1841" t="s">
        <v>110</v>
      </c>
      <c r="E1841">
        <v>40</v>
      </c>
      <c r="F1841" t="s">
        <v>110</v>
      </c>
      <c r="G1841">
        <v>192</v>
      </c>
      <c r="H1841" t="s">
        <v>393</v>
      </c>
      <c r="I1841">
        <v>3</v>
      </c>
      <c r="J1841" t="s">
        <v>373</v>
      </c>
      <c r="K1841">
        <v>3</v>
      </c>
    </row>
    <row r="1842" spans="1:12" hidden="1" x14ac:dyDescent="0.25">
      <c r="A1842" t="s">
        <v>181</v>
      </c>
      <c r="B1842" t="s">
        <v>181</v>
      </c>
      <c r="C1842">
        <v>2010</v>
      </c>
      <c r="D1842" t="s">
        <v>110</v>
      </c>
      <c r="E1842">
        <v>40</v>
      </c>
      <c r="F1842" t="s">
        <v>110</v>
      </c>
      <c r="G1842">
        <v>192</v>
      </c>
      <c r="H1842" t="s">
        <v>393</v>
      </c>
      <c r="I1842">
        <v>3</v>
      </c>
      <c r="J1842" t="s">
        <v>373</v>
      </c>
      <c r="K1842">
        <v>3</v>
      </c>
    </row>
    <row r="1843" spans="1:12" hidden="1" x14ac:dyDescent="0.25">
      <c r="A1843" t="s">
        <v>181</v>
      </c>
      <c r="B1843" t="s">
        <v>181</v>
      </c>
      <c r="C1843">
        <v>2011</v>
      </c>
      <c r="D1843" t="s">
        <v>110</v>
      </c>
      <c r="E1843">
        <v>40</v>
      </c>
      <c r="F1843" t="s">
        <v>110</v>
      </c>
      <c r="G1843">
        <v>192</v>
      </c>
      <c r="H1843" t="s">
        <v>393</v>
      </c>
      <c r="I1843">
        <v>3</v>
      </c>
      <c r="J1843" t="s">
        <v>373</v>
      </c>
      <c r="K1843">
        <v>3</v>
      </c>
    </row>
    <row r="1844" spans="1:12" hidden="1" x14ac:dyDescent="0.25">
      <c r="A1844" t="s">
        <v>181</v>
      </c>
      <c r="B1844" t="s">
        <v>181</v>
      </c>
      <c r="C1844">
        <v>2012</v>
      </c>
      <c r="D1844" t="s">
        <v>110</v>
      </c>
      <c r="E1844">
        <v>40</v>
      </c>
      <c r="F1844" t="s">
        <v>110</v>
      </c>
      <c r="G1844">
        <v>192</v>
      </c>
      <c r="H1844" t="s">
        <v>393</v>
      </c>
      <c r="I1844">
        <v>3</v>
      </c>
      <c r="J1844" t="s">
        <v>373</v>
      </c>
      <c r="K1844">
        <v>3</v>
      </c>
    </row>
    <row r="1845" spans="1:12" hidden="1" x14ac:dyDescent="0.25">
      <c r="A1845" t="s">
        <v>181</v>
      </c>
      <c r="B1845" t="s">
        <v>181</v>
      </c>
      <c r="C1845">
        <v>2013</v>
      </c>
      <c r="D1845" t="s">
        <v>110</v>
      </c>
      <c r="E1845">
        <v>40</v>
      </c>
      <c r="F1845" t="s">
        <v>110</v>
      </c>
      <c r="G1845">
        <v>192</v>
      </c>
      <c r="H1845" t="s">
        <v>393</v>
      </c>
      <c r="I1845" t="s">
        <v>373</v>
      </c>
      <c r="J1845">
        <v>3</v>
      </c>
      <c r="K1845">
        <v>3</v>
      </c>
    </row>
    <row r="1846" spans="1:12" hidden="1" x14ac:dyDescent="0.25">
      <c r="A1846" t="s">
        <v>181</v>
      </c>
      <c r="B1846" t="s">
        <v>181</v>
      </c>
      <c r="C1846">
        <v>2014</v>
      </c>
      <c r="D1846" t="s">
        <v>110</v>
      </c>
      <c r="E1846">
        <v>40</v>
      </c>
      <c r="F1846" t="s">
        <v>110</v>
      </c>
      <c r="G1846">
        <v>192</v>
      </c>
      <c r="H1846" t="s">
        <v>393</v>
      </c>
      <c r="I1846">
        <v>3</v>
      </c>
      <c r="J1846">
        <v>3</v>
      </c>
      <c r="K1846">
        <v>3</v>
      </c>
    </row>
    <row r="1847" spans="1:12" hidden="1" x14ac:dyDescent="0.25">
      <c r="A1847" t="s">
        <v>181</v>
      </c>
      <c r="B1847" t="s">
        <v>181</v>
      </c>
      <c r="C1847">
        <v>2015</v>
      </c>
      <c r="D1847" t="s">
        <v>110</v>
      </c>
      <c r="E1847">
        <v>40</v>
      </c>
      <c r="F1847" t="s">
        <v>110</v>
      </c>
      <c r="G1847">
        <v>192</v>
      </c>
      <c r="H1847" t="s">
        <v>393</v>
      </c>
      <c r="I1847">
        <v>3</v>
      </c>
      <c r="J1847">
        <v>3</v>
      </c>
      <c r="K1847">
        <v>3</v>
      </c>
    </row>
    <row r="1848" spans="1:12" hidden="1" x14ac:dyDescent="0.25">
      <c r="A1848" t="s">
        <v>181</v>
      </c>
      <c r="B1848" t="s">
        <v>181</v>
      </c>
      <c r="C1848">
        <v>2016</v>
      </c>
      <c r="D1848" t="s">
        <v>110</v>
      </c>
      <c r="E1848">
        <v>40</v>
      </c>
      <c r="F1848" t="s">
        <v>110</v>
      </c>
      <c r="G1848">
        <v>192</v>
      </c>
      <c r="H1848" t="s">
        <v>393</v>
      </c>
      <c r="I1848">
        <v>3</v>
      </c>
      <c r="J1848">
        <v>3</v>
      </c>
      <c r="K1848">
        <v>2</v>
      </c>
    </row>
    <row r="1849" spans="1:12" x14ac:dyDescent="0.25">
      <c r="A1849" t="s">
        <v>181</v>
      </c>
      <c r="B1849" t="s">
        <v>181</v>
      </c>
      <c r="C1849">
        <v>2017</v>
      </c>
      <c r="D1849" t="s">
        <v>110</v>
      </c>
      <c r="E1849">
        <v>40</v>
      </c>
      <c r="F1849" t="s">
        <v>110</v>
      </c>
      <c r="G1849">
        <v>192</v>
      </c>
      <c r="H1849" t="s">
        <v>393</v>
      </c>
      <c r="I1849" s="109">
        <v>3</v>
      </c>
      <c r="J1849" s="109">
        <v>3</v>
      </c>
      <c r="K1849" s="109">
        <v>3</v>
      </c>
      <c r="L1849" s="108">
        <f>AVERAGE(I1849:K1849)</f>
        <v>3</v>
      </c>
    </row>
    <row r="1850" spans="1:12" hidden="1" x14ac:dyDescent="0.25">
      <c r="A1850" t="s">
        <v>604</v>
      </c>
      <c r="B1850" t="s">
        <v>604</v>
      </c>
      <c r="C1850">
        <v>1976</v>
      </c>
      <c r="D1850" t="s">
        <v>603</v>
      </c>
      <c r="E1850">
        <v>352</v>
      </c>
      <c r="F1850" t="s">
        <v>603</v>
      </c>
      <c r="G1850">
        <v>196</v>
      </c>
      <c r="H1850" t="s">
        <v>375</v>
      </c>
      <c r="I1850">
        <v>1</v>
      </c>
      <c r="J1850" t="s">
        <v>373</v>
      </c>
      <c r="K1850">
        <v>2</v>
      </c>
    </row>
    <row r="1851" spans="1:12" hidden="1" x14ac:dyDescent="0.25">
      <c r="A1851" t="s">
        <v>604</v>
      </c>
      <c r="B1851" t="s">
        <v>604</v>
      </c>
      <c r="C1851">
        <v>1977</v>
      </c>
      <c r="D1851" t="s">
        <v>603</v>
      </c>
      <c r="E1851">
        <v>352</v>
      </c>
      <c r="F1851" t="s">
        <v>603</v>
      </c>
      <c r="G1851">
        <v>196</v>
      </c>
      <c r="H1851" t="s">
        <v>375</v>
      </c>
      <c r="I1851">
        <v>2</v>
      </c>
      <c r="J1851" t="s">
        <v>373</v>
      </c>
      <c r="K1851">
        <v>1</v>
      </c>
    </row>
    <row r="1852" spans="1:12" hidden="1" x14ac:dyDescent="0.25">
      <c r="A1852" t="s">
        <v>604</v>
      </c>
      <c r="B1852" t="s">
        <v>604</v>
      </c>
      <c r="C1852">
        <v>1978</v>
      </c>
      <c r="D1852" t="s">
        <v>603</v>
      </c>
      <c r="E1852">
        <v>352</v>
      </c>
      <c r="F1852" t="s">
        <v>603</v>
      </c>
      <c r="G1852">
        <v>196</v>
      </c>
      <c r="H1852" t="s">
        <v>375</v>
      </c>
      <c r="I1852" t="s">
        <v>373</v>
      </c>
      <c r="J1852" t="s">
        <v>373</v>
      </c>
      <c r="K1852" t="s">
        <v>373</v>
      </c>
    </row>
    <row r="1853" spans="1:12" hidden="1" x14ac:dyDescent="0.25">
      <c r="A1853" t="s">
        <v>604</v>
      </c>
      <c r="B1853" t="s">
        <v>604</v>
      </c>
      <c r="C1853">
        <v>1979</v>
      </c>
      <c r="D1853" t="s">
        <v>603</v>
      </c>
      <c r="E1853">
        <v>352</v>
      </c>
      <c r="F1853" t="s">
        <v>603</v>
      </c>
      <c r="G1853">
        <v>196</v>
      </c>
      <c r="H1853" t="s">
        <v>375</v>
      </c>
      <c r="I1853" t="s">
        <v>373</v>
      </c>
      <c r="J1853" t="s">
        <v>373</v>
      </c>
      <c r="K1853">
        <v>1</v>
      </c>
    </row>
    <row r="1854" spans="1:12" hidden="1" x14ac:dyDescent="0.25">
      <c r="A1854" t="s">
        <v>604</v>
      </c>
      <c r="B1854" t="s">
        <v>604</v>
      </c>
      <c r="C1854">
        <v>1980</v>
      </c>
      <c r="D1854" t="s">
        <v>603</v>
      </c>
      <c r="E1854">
        <v>352</v>
      </c>
      <c r="F1854" t="s">
        <v>603</v>
      </c>
      <c r="G1854">
        <v>196</v>
      </c>
      <c r="H1854" t="s">
        <v>375</v>
      </c>
      <c r="I1854" t="s">
        <v>373</v>
      </c>
      <c r="J1854" t="s">
        <v>373</v>
      </c>
      <c r="K1854">
        <v>1</v>
      </c>
    </row>
    <row r="1855" spans="1:12" hidden="1" x14ac:dyDescent="0.25">
      <c r="A1855" t="s">
        <v>604</v>
      </c>
      <c r="B1855" t="s">
        <v>604</v>
      </c>
      <c r="C1855">
        <v>1981</v>
      </c>
      <c r="D1855" t="s">
        <v>603</v>
      </c>
      <c r="E1855">
        <v>352</v>
      </c>
      <c r="F1855" t="s">
        <v>603</v>
      </c>
      <c r="G1855">
        <v>196</v>
      </c>
      <c r="H1855" t="s">
        <v>375</v>
      </c>
      <c r="I1855" t="s">
        <v>373</v>
      </c>
      <c r="J1855" t="s">
        <v>373</v>
      </c>
      <c r="K1855">
        <v>1</v>
      </c>
    </row>
    <row r="1856" spans="1:12" hidden="1" x14ac:dyDescent="0.25">
      <c r="A1856" t="s">
        <v>604</v>
      </c>
      <c r="B1856" t="s">
        <v>604</v>
      </c>
      <c r="C1856">
        <v>1982</v>
      </c>
      <c r="D1856" t="s">
        <v>603</v>
      </c>
      <c r="E1856">
        <v>352</v>
      </c>
      <c r="F1856" t="s">
        <v>603</v>
      </c>
      <c r="G1856">
        <v>196</v>
      </c>
      <c r="H1856" t="s">
        <v>375</v>
      </c>
      <c r="I1856" t="s">
        <v>373</v>
      </c>
      <c r="J1856" t="s">
        <v>373</v>
      </c>
      <c r="K1856">
        <v>1</v>
      </c>
    </row>
    <row r="1857" spans="1:11" hidden="1" x14ac:dyDescent="0.25">
      <c r="A1857" t="s">
        <v>604</v>
      </c>
      <c r="B1857" t="s">
        <v>604</v>
      </c>
      <c r="C1857">
        <v>1983</v>
      </c>
      <c r="D1857" t="s">
        <v>603</v>
      </c>
      <c r="E1857">
        <v>352</v>
      </c>
      <c r="F1857" t="s">
        <v>603</v>
      </c>
      <c r="G1857">
        <v>196</v>
      </c>
      <c r="H1857" t="s">
        <v>375</v>
      </c>
      <c r="I1857" t="s">
        <v>373</v>
      </c>
      <c r="J1857" t="s">
        <v>373</v>
      </c>
      <c r="K1857">
        <v>1</v>
      </c>
    </row>
    <row r="1858" spans="1:11" hidden="1" x14ac:dyDescent="0.25">
      <c r="A1858" t="s">
        <v>604</v>
      </c>
      <c r="B1858" t="s">
        <v>604</v>
      </c>
      <c r="C1858">
        <v>1984</v>
      </c>
      <c r="D1858" t="s">
        <v>603</v>
      </c>
      <c r="E1858">
        <v>352</v>
      </c>
      <c r="F1858" t="s">
        <v>603</v>
      </c>
      <c r="G1858">
        <v>196</v>
      </c>
      <c r="H1858" t="s">
        <v>375</v>
      </c>
      <c r="I1858" t="s">
        <v>373</v>
      </c>
      <c r="J1858" t="s">
        <v>373</v>
      </c>
      <c r="K1858">
        <v>1</v>
      </c>
    </row>
    <row r="1859" spans="1:11" hidden="1" x14ac:dyDescent="0.25">
      <c r="A1859" t="s">
        <v>604</v>
      </c>
      <c r="B1859" t="s">
        <v>604</v>
      </c>
      <c r="C1859">
        <v>1985</v>
      </c>
      <c r="D1859" t="s">
        <v>603</v>
      </c>
      <c r="E1859">
        <v>352</v>
      </c>
      <c r="F1859" t="s">
        <v>603</v>
      </c>
      <c r="G1859">
        <v>196</v>
      </c>
      <c r="H1859" t="s">
        <v>375</v>
      </c>
      <c r="I1859" t="s">
        <v>373</v>
      </c>
      <c r="J1859" t="s">
        <v>373</v>
      </c>
      <c r="K1859">
        <v>1</v>
      </c>
    </row>
    <row r="1860" spans="1:11" hidden="1" x14ac:dyDescent="0.25">
      <c r="A1860" t="s">
        <v>604</v>
      </c>
      <c r="B1860" t="s">
        <v>604</v>
      </c>
      <c r="C1860">
        <v>1986</v>
      </c>
      <c r="D1860" t="s">
        <v>603</v>
      </c>
      <c r="E1860">
        <v>352</v>
      </c>
      <c r="F1860" t="s">
        <v>603</v>
      </c>
      <c r="G1860">
        <v>196</v>
      </c>
      <c r="H1860" t="s">
        <v>375</v>
      </c>
      <c r="I1860" t="s">
        <v>373</v>
      </c>
      <c r="J1860" t="s">
        <v>373</v>
      </c>
      <c r="K1860">
        <v>1</v>
      </c>
    </row>
    <row r="1861" spans="1:11" hidden="1" x14ac:dyDescent="0.25">
      <c r="A1861" t="s">
        <v>604</v>
      </c>
      <c r="B1861" t="s">
        <v>604</v>
      </c>
      <c r="C1861">
        <v>1987</v>
      </c>
      <c r="D1861" t="s">
        <v>603</v>
      </c>
      <c r="E1861">
        <v>352</v>
      </c>
      <c r="F1861" t="s">
        <v>603</v>
      </c>
      <c r="G1861">
        <v>196</v>
      </c>
      <c r="H1861" t="s">
        <v>375</v>
      </c>
      <c r="I1861" t="s">
        <v>373</v>
      </c>
      <c r="J1861" t="s">
        <v>373</v>
      </c>
      <c r="K1861">
        <v>1</v>
      </c>
    </row>
    <row r="1862" spans="1:11" hidden="1" x14ac:dyDescent="0.25">
      <c r="A1862" t="s">
        <v>604</v>
      </c>
      <c r="B1862" t="s">
        <v>604</v>
      </c>
      <c r="C1862">
        <v>1988</v>
      </c>
      <c r="D1862" t="s">
        <v>603</v>
      </c>
      <c r="E1862">
        <v>352</v>
      </c>
      <c r="F1862" t="s">
        <v>603</v>
      </c>
      <c r="G1862">
        <v>196</v>
      </c>
      <c r="H1862" t="s">
        <v>375</v>
      </c>
      <c r="I1862" t="s">
        <v>373</v>
      </c>
      <c r="J1862" t="s">
        <v>373</v>
      </c>
      <c r="K1862">
        <v>1</v>
      </c>
    </row>
    <row r="1863" spans="1:11" hidden="1" x14ac:dyDescent="0.25">
      <c r="A1863" t="s">
        <v>604</v>
      </c>
      <c r="B1863" t="s">
        <v>604</v>
      </c>
      <c r="C1863">
        <v>1989</v>
      </c>
      <c r="D1863" t="s">
        <v>603</v>
      </c>
      <c r="E1863">
        <v>352</v>
      </c>
      <c r="F1863" t="s">
        <v>603</v>
      </c>
      <c r="G1863">
        <v>196</v>
      </c>
      <c r="H1863" t="s">
        <v>375</v>
      </c>
      <c r="I1863" t="s">
        <v>373</v>
      </c>
      <c r="J1863" t="s">
        <v>373</v>
      </c>
      <c r="K1863">
        <v>1</v>
      </c>
    </row>
    <row r="1864" spans="1:11" hidden="1" x14ac:dyDescent="0.25">
      <c r="A1864" t="s">
        <v>604</v>
      </c>
      <c r="B1864" t="s">
        <v>604</v>
      </c>
      <c r="C1864">
        <v>1990</v>
      </c>
      <c r="D1864" t="s">
        <v>603</v>
      </c>
      <c r="E1864">
        <v>352</v>
      </c>
      <c r="F1864" t="s">
        <v>603</v>
      </c>
      <c r="G1864">
        <v>196</v>
      </c>
      <c r="H1864" t="s">
        <v>375</v>
      </c>
      <c r="I1864" t="s">
        <v>373</v>
      </c>
      <c r="J1864" t="s">
        <v>373</v>
      </c>
      <c r="K1864">
        <v>1</v>
      </c>
    </row>
    <row r="1865" spans="1:11" hidden="1" x14ac:dyDescent="0.25">
      <c r="A1865" t="s">
        <v>604</v>
      </c>
      <c r="B1865" t="s">
        <v>604</v>
      </c>
      <c r="C1865">
        <v>1991</v>
      </c>
      <c r="D1865" t="s">
        <v>603</v>
      </c>
      <c r="E1865">
        <v>352</v>
      </c>
      <c r="F1865" t="s">
        <v>603</v>
      </c>
      <c r="G1865">
        <v>196</v>
      </c>
      <c r="H1865" t="s">
        <v>375</v>
      </c>
      <c r="I1865">
        <v>1</v>
      </c>
      <c r="J1865" t="s">
        <v>373</v>
      </c>
      <c r="K1865">
        <v>1</v>
      </c>
    </row>
    <row r="1866" spans="1:11" hidden="1" x14ac:dyDescent="0.25">
      <c r="A1866" t="s">
        <v>604</v>
      </c>
      <c r="B1866" t="s">
        <v>604</v>
      </c>
      <c r="C1866">
        <v>1992</v>
      </c>
      <c r="D1866" t="s">
        <v>603</v>
      </c>
      <c r="E1866">
        <v>352</v>
      </c>
      <c r="F1866" t="s">
        <v>603</v>
      </c>
      <c r="G1866">
        <v>196</v>
      </c>
      <c r="H1866" t="s">
        <v>375</v>
      </c>
      <c r="I1866">
        <v>2</v>
      </c>
      <c r="J1866" t="s">
        <v>373</v>
      </c>
      <c r="K1866" t="s">
        <v>373</v>
      </c>
    </row>
    <row r="1867" spans="1:11" hidden="1" x14ac:dyDescent="0.25">
      <c r="A1867" t="s">
        <v>604</v>
      </c>
      <c r="B1867" t="s">
        <v>604</v>
      </c>
      <c r="C1867">
        <v>1993</v>
      </c>
      <c r="D1867" t="s">
        <v>603</v>
      </c>
      <c r="E1867">
        <v>352</v>
      </c>
      <c r="F1867" t="s">
        <v>603</v>
      </c>
      <c r="G1867">
        <v>196</v>
      </c>
      <c r="H1867" t="s">
        <v>375</v>
      </c>
      <c r="I1867">
        <v>2</v>
      </c>
      <c r="J1867" t="s">
        <v>373</v>
      </c>
      <c r="K1867" t="s">
        <v>373</v>
      </c>
    </row>
    <row r="1868" spans="1:11" hidden="1" x14ac:dyDescent="0.25">
      <c r="A1868" t="s">
        <v>604</v>
      </c>
      <c r="B1868" t="s">
        <v>604</v>
      </c>
      <c r="C1868">
        <v>1994</v>
      </c>
      <c r="D1868" t="s">
        <v>603</v>
      </c>
      <c r="E1868">
        <v>352</v>
      </c>
      <c r="F1868" t="s">
        <v>603</v>
      </c>
      <c r="G1868">
        <v>196</v>
      </c>
      <c r="H1868" t="s">
        <v>375</v>
      </c>
      <c r="I1868">
        <v>1</v>
      </c>
      <c r="J1868" t="s">
        <v>373</v>
      </c>
      <c r="K1868">
        <v>1</v>
      </c>
    </row>
    <row r="1869" spans="1:11" hidden="1" x14ac:dyDescent="0.25">
      <c r="A1869" t="s">
        <v>604</v>
      </c>
      <c r="B1869" t="s">
        <v>604</v>
      </c>
      <c r="C1869">
        <v>1995</v>
      </c>
      <c r="D1869" t="s">
        <v>603</v>
      </c>
      <c r="E1869">
        <v>352</v>
      </c>
      <c r="F1869" t="s">
        <v>603</v>
      </c>
      <c r="G1869">
        <v>196</v>
      </c>
      <c r="H1869" t="s">
        <v>375</v>
      </c>
      <c r="I1869">
        <v>2</v>
      </c>
      <c r="J1869" t="s">
        <v>373</v>
      </c>
      <c r="K1869">
        <v>2</v>
      </c>
    </row>
    <row r="1870" spans="1:11" hidden="1" x14ac:dyDescent="0.25">
      <c r="A1870" t="s">
        <v>604</v>
      </c>
      <c r="B1870" t="s">
        <v>604</v>
      </c>
      <c r="C1870">
        <v>1996</v>
      </c>
      <c r="D1870" t="s">
        <v>603</v>
      </c>
      <c r="E1870">
        <v>352</v>
      </c>
      <c r="F1870" t="s">
        <v>603</v>
      </c>
      <c r="G1870">
        <v>196</v>
      </c>
      <c r="H1870" t="s">
        <v>375</v>
      </c>
      <c r="I1870">
        <v>2</v>
      </c>
      <c r="J1870" t="s">
        <v>373</v>
      </c>
      <c r="K1870">
        <v>1</v>
      </c>
    </row>
    <row r="1871" spans="1:11" hidden="1" x14ac:dyDescent="0.25">
      <c r="A1871" t="s">
        <v>604</v>
      </c>
      <c r="B1871" t="s">
        <v>604</v>
      </c>
      <c r="C1871">
        <v>1997</v>
      </c>
      <c r="D1871" t="s">
        <v>603</v>
      </c>
      <c r="E1871">
        <v>352</v>
      </c>
      <c r="F1871" t="s">
        <v>603</v>
      </c>
      <c r="G1871">
        <v>196</v>
      </c>
      <c r="H1871" t="s">
        <v>375</v>
      </c>
      <c r="I1871" t="s">
        <v>373</v>
      </c>
      <c r="J1871" t="s">
        <v>373</v>
      </c>
      <c r="K1871">
        <v>2</v>
      </c>
    </row>
    <row r="1872" spans="1:11" hidden="1" x14ac:dyDescent="0.25">
      <c r="A1872" t="s">
        <v>604</v>
      </c>
      <c r="B1872" t="s">
        <v>604</v>
      </c>
      <c r="C1872">
        <v>1998</v>
      </c>
      <c r="D1872" t="s">
        <v>603</v>
      </c>
      <c r="E1872">
        <v>352</v>
      </c>
      <c r="F1872" t="s">
        <v>603</v>
      </c>
      <c r="G1872">
        <v>196</v>
      </c>
      <c r="H1872" t="s">
        <v>375</v>
      </c>
      <c r="I1872">
        <v>2</v>
      </c>
      <c r="J1872" t="s">
        <v>373</v>
      </c>
      <c r="K1872">
        <v>1</v>
      </c>
    </row>
    <row r="1873" spans="1:11" hidden="1" x14ac:dyDescent="0.25">
      <c r="A1873" t="s">
        <v>604</v>
      </c>
      <c r="B1873" t="s">
        <v>604</v>
      </c>
      <c r="C1873">
        <v>1999</v>
      </c>
      <c r="D1873" t="s">
        <v>603</v>
      </c>
      <c r="E1873">
        <v>352</v>
      </c>
      <c r="F1873" t="s">
        <v>603</v>
      </c>
      <c r="G1873">
        <v>196</v>
      </c>
      <c r="H1873" t="s">
        <v>375</v>
      </c>
      <c r="I1873">
        <v>2</v>
      </c>
      <c r="J1873" t="s">
        <v>373</v>
      </c>
      <c r="K1873">
        <v>1</v>
      </c>
    </row>
    <row r="1874" spans="1:11" hidden="1" x14ac:dyDescent="0.25">
      <c r="A1874" t="s">
        <v>604</v>
      </c>
      <c r="B1874" t="s">
        <v>604</v>
      </c>
      <c r="C1874">
        <v>2000</v>
      </c>
      <c r="D1874" t="s">
        <v>603</v>
      </c>
      <c r="E1874">
        <v>352</v>
      </c>
      <c r="F1874" t="s">
        <v>603</v>
      </c>
      <c r="G1874">
        <v>196</v>
      </c>
      <c r="H1874" t="s">
        <v>375</v>
      </c>
      <c r="I1874" t="s">
        <v>373</v>
      </c>
      <c r="J1874" t="s">
        <v>373</v>
      </c>
      <c r="K1874">
        <v>1</v>
      </c>
    </row>
    <row r="1875" spans="1:11" hidden="1" x14ac:dyDescent="0.25">
      <c r="A1875" t="s">
        <v>604</v>
      </c>
      <c r="B1875" t="s">
        <v>604</v>
      </c>
      <c r="C1875">
        <v>2001</v>
      </c>
      <c r="D1875" t="s">
        <v>603</v>
      </c>
      <c r="E1875">
        <v>352</v>
      </c>
      <c r="F1875" t="s">
        <v>603</v>
      </c>
      <c r="G1875">
        <v>196</v>
      </c>
      <c r="H1875" t="s">
        <v>375</v>
      </c>
      <c r="I1875" t="s">
        <v>373</v>
      </c>
      <c r="J1875" t="s">
        <v>373</v>
      </c>
      <c r="K1875">
        <v>2</v>
      </c>
    </row>
    <row r="1876" spans="1:11" hidden="1" x14ac:dyDescent="0.25">
      <c r="A1876" t="s">
        <v>604</v>
      </c>
      <c r="B1876" t="s">
        <v>604</v>
      </c>
      <c r="C1876">
        <v>2002</v>
      </c>
      <c r="D1876" t="s">
        <v>603</v>
      </c>
      <c r="E1876">
        <v>352</v>
      </c>
      <c r="F1876" t="s">
        <v>603</v>
      </c>
      <c r="G1876">
        <v>196</v>
      </c>
      <c r="H1876" t="s">
        <v>375</v>
      </c>
      <c r="I1876" t="s">
        <v>373</v>
      </c>
      <c r="J1876" t="s">
        <v>373</v>
      </c>
      <c r="K1876">
        <v>2</v>
      </c>
    </row>
    <row r="1877" spans="1:11" hidden="1" x14ac:dyDescent="0.25">
      <c r="A1877" t="s">
        <v>604</v>
      </c>
      <c r="B1877" t="s">
        <v>604</v>
      </c>
      <c r="C1877">
        <v>2003</v>
      </c>
      <c r="D1877" t="s">
        <v>603</v>
      </c>
      <c r="E1877">
        <v>352</v>
      </c>
      <c r="F1877" t="s">
        <v>603</v>
      </c>
      <c r="G1877">
        <v>196</v>
      </c>
      <c r="H1877" t="s">
        <v>375</v>
      </c>
      <c r="I1877" t="s">
        <v>373</v>
      </c>
      <c r="J1877" t="s">
        <v>373</v>
      </c>
      <c r="K1877">
        <v>2</v>
      </c>
    </row>
    <row r="1878" spans="1:11" hidden="1" x14ac:dyDescent="0.25">
      <c r="A1878" t="s">
        <v>604</v>
      </c>
      <c r="B1878" t="s">
        <v>604</v>
      </c>
      <c r="C1878">
        <v>2004</v>
      </c>
      <c r="D1878" t="s">
        <v>603</v>
      </c>
      <c r="E1878">
        <v>352</v>
      </c>
      <c r="F1878" t="s">
        <v>603</v>
      </c>
      <c r="G1878">
        <v>196</v>
      </c>
      <c r="H1878" t="s">
        <v>375</v>
      </c>
      <c r="I1878">
        <v>2</v>
      </c>
      <c r="J1878" t="s">
        <v>373</v>
      </c>
      <c r="K1878">
        <v>2</v>
      </c>
    </row>
    <row r="1879" spans="1:11" hidden="1" x14ac:dyDescent="0.25">
      <c r="A1879" t="s">
        <v>604</v>
      </c>
      <c r="B1879" t="s">
        <v>604</v>
      </c>
      <c r="C1879">
        <v>2005</v>
      </c>
      <c r="D1879" t="s">
        <v>603</v>
      </c>
      <c r="E1879">
        <v>352</v>
      </c>
      <c r="F1879" t="s">
        <v>603</v>
      </c>
      <c r="G1879">
        <v>196</v>
      </c>
      <c r="H1879" t="s">
        <v>375</v>
      </c>
      <c r="I1879">
        <v>3</v>
      </c>
      <c r="J1879" t="s">
        <v>373</v>
      </c>
      <c r="K1879">
        <v>2</v>
      </c>
    </row>
    <row r="1880" spans="1:11" hidden="1" x14ac:dyDescent="0.25">
      <c r="A1880" t="s">
        <v>604</v>
      </c>
      <c r="B1880" t="s">
        <v>604</v>
      </c>
      <c r="C1880">
        <v>2006</v>
      </c>
      <c r="D1880" t="s">
        <v>603</v>
      </c>
      <c r="E1880">
        <v>352</v>
      </c>
      <c r="F1880" t="s">
        <v>603</v>
      </c>
      <c r="G1880">
        <v>196</v>
      </c>
      <c r="H1880" t="s">
        <v>375</v>
      </c>
      <c r="I1880">
        <v>2</v>
      </c>
      <c r="J1880" t="s">
        <v>373</v>
      </c>
      <c r="K1880">
        <v>2</v>
      </c>
    </row>
    <row r="1881" spans="1:11" hidden="1" x14ac:dyDescent="0.25">
      <c r="A1881" t="s">
        <v>604</v>
      </c>
      <c r="B1881" t="s">
        <v>604</v>
      </c>
      <c r="C1881">
        <v>2007</v>
      </c>
      <c r="D1881" t="s">
        <v>603</v>
      </c>
      <c r="E1881">
        <v>352</v>
      </c>
      <c r="F1881" t="s">
        <v>603</v>
      </c>
      <c r="G1881">
        <v>196</v>
      </c>
      <c r="H1881" t="s">
        <v>375</v>
      </c>
      <c r="I1881">
        <v>2</v>
      </c>
      <c r="J1881" t="s">
        <v>373</v>
      </c>
      <c r="K1881">
        <v>2</v>
      </c>
    </row>
    <row r="1882" spans="1:11" hidden="1" x14ac:dyDescent="0.25">
      <c r="A1882" t="s">
        <v>604</v>
      </c>
      <c r="B1882" t="s">
        <v>604</v>
      </c>
      <c r="C1882">
        <v>2008</v>
      </c>
      <c r="D1882" t="s">
        <v>603</v>
      </c>
      <c r="E1882">
        <v>352</v>
      </c>
      <c r="F1882" t="s">
        <v>603</v>
      </c>
      <c r="G1882">
        <v>196</v>
      </c>
      <c r="H1882" t="s">
        <v>375</v>
      </c>
      <c r="I1882">
        <v>1</v>
      </c>
      <c r="J1882" t="s">
        <v>373</v>
      </c>
      <c r="K1882">
        <v>2</v>
      </c>
    </row>
    <row r="1883" spans="1:11" hidden="1" x14ac:dyDescent="0.25">
      <c r="A1883" t="s">
        <v>604</v>
      </c>
      <c r="B1883" t="s">
        <v>604</v>
      </c>
      <c r="C1883">
        <v>2009</v>
      </c>
      <c r="D1883" t="s">
        <v>603</v>
      </c>
      <c r="E1883">
        <v>352</v>
      </c>
      <c r="F1883" t="s">
        <v>603</v>
      </c>
      <c r="G1883">
        <v>196</v>
      </c>
      <c r="H1883" t="s">
        <v>375</v>
      </c>
      <c r="I1883">
        <v>1</v>
      </c>
      <c r="J1883" t="s">
        <v>373</v>
      </c>
      <c r="K1883">
        <v>2</v>
      </c>
    </row>
    <row r="1884" spans="1:11" hidden="1" x14ac:dyDescent="0.25">
      <c r="A1884" t="s">
        <v>604</v>
      </c>
      <c r="B1884" t="s">
        <v>604</v>
      </c>
      <c r="C1884">
        <v>2010</v>
      </c>
      <c r="D1884" t="s">
        <v>603</v>
      </c>
      <c r="E1884">
        <v>352</v>
      </c>
      <c r="F1884" t="s">
        <v>603</v>
      </c>
      <c r="G1884">
        <v>196</v>
      </c>
      <c r="H1884" t="s">
        <v>375</v>
      </c>
      <c r="I1884">
        <v>1</v>
      </c>
      <c r="J1884" t="s">
        <v>373</v>
      </c>
      <c r="K1884">
        <v>2</v>
      </c>
    </row>
    <row r="1885" spans="1:11" hidden="1" x14ac:dyDescent="0.25">
      <c r="A1885" t="s">
        <v>604</v>
      </c>
      <c r="B1885" t="s">
        <v>604</v>
      </c>
      <c r="C1885">
        <v>2011</v>
      </c>
      <c r="D1885" t="s">
        <v>603</v>
      </c>
      <c r="E1885">
        <v>352</v>
      </c>
      <c r="F1885" t="s">
        <v>603</v>
      </c>
      <c r="G1885">
        <v>196</v>
      </c>
      <c r="H1885" t="s">
        <v>375</v>
      </c>
      <c r="I1885">
        <v>1</v>
      </c>
      <c r="J1885" t="s">
        <v>373</v>
      </c>
      <c r="K1885">
        <v>2</v>
      </c>
    </row>
    <row r="1886" spans="1:11" hidden="1" x14ac:dyDescent="0.25">
      <c r="A1886" t="s">
        <v>604</v>
      </c>
      <c r="B1886" t="s">
        <v>604</v>
      </c>
      <c r="C1886">
        <v>2012</v>
      </c>
      <c r="D1886" t="s">
        <v>603</v>
      </c>
      <c r="E1886">
        <v>352</v>
      </c>
      <c r="F1886" t="s">
        <v>603</v>
      </c>
      <c r="G1886">
        <v>196</v>
      </c>
      <c r="H1886" t="s">
        <v>375</v>
      </c>
      <c r="I1886">
        <v>2</v>
      </c>
      <c r="J1886" t="s">
        <v>373</v>
      </c>
      <c r="K1886">
        <v>2</v>
      </c>
    </row>
    <row r="1887" spans="1:11" hidden="1" x14ac:dyDescent="0.25">
      <c r="A1887" t="s">
        <v>604</v>
      </c>
      <c r="B1887" t="s">
        <v>604</v>
      </c>
      <c r="C1887">
        <v>2013</v>
      </c>
      <c r="D1887" t="s">
        <v>603</v>
      </c>
      <c r="E1887">
        <v>352</v>
      </c>
      <c r="F1887" t="s">
        <v>603</v>
      </c>
      <c r="G1887">
        <v>196</v>
      </c>
      <c r="H1887" t="s">
        <v>375</v>
      </c>
      <c r="I1887" t="s">
        <v>373</v>
      </c>
      <c r="J1887" t="s">
        <v>373</v>
      </c>
      <c r="K1887">
        <v>1</v>
      </c>
    </row>
    <row r="1888" spans="1:11" hidden="1" x14ac:dyDescent="0.25">
      <c r="A1888" t="s">
        <v>604</v>
      </c>
      <c r="B1888" t="s">
        <v>604</v>
      </c>
      <c r="C1888">
        <v>2014</v>
      </c>
      <c r="D1888" t="s">
        <v>603</v>
      </c>
      <c r="E1888">
        <v>352</v>
      </c>
      <c r="F1888" t="s">
        <v>603</v>
      </c>
      <c r="G1888">
        <v>196</v>
      </c>
      <c r="H1888" t="s">
        <v>375</v>
      </c>
      <c r="I1888">
        <v>2</v>
      </c>
      <c r="J1888" t="s">
        <v>373</v>
      </c>
      <c r="K1888">
        <v>2</v>
      </c>
    </row>
    <row r="1889" spans="1:12" hidden="1" x14ac:dyDescent="0.25">
      <c r="A1889" t="s">
        <v>604</v>
      </c>
      <c r="B1889" t="s">
        <v>604</v>
      </c>
      <c r="C1889">
        <v>2015</v>
      </c>
      <c r="D1889" t="s">
        <v>603</v>
      </c>
      <c r="E1889">
        <v>352</v>
      </c>
      <c r="F1889" t="s">
        <v>603</v>
      </c>
      <c r="G1889">
        <v>196</v>
      </c>
      <c r="H1889" t="s">
        <v>375</v>
      </c>
      <c r="I1889">
        <v>2</v>
      </c>
      <c r="J1889" t="s">
        <v>373</v>
      </c>
      <c r="K1889">
        <v>2</v>
      </c>
    </row>
    <row r="1890" spans="1:12" hidden="1" x14ac:dyDescent="0.25">
      <c r="A1890" t="s">
        <v>604</v>
      </c>
      <c r="B1890" t="s">
        <v>604</v>
      </c>
      <c r="C1890">
        <v>2016</v>
      </c>
      <c r="D1890" t="s">
        <v>603</v>
      </c>
      <c r="E1890">
        <v>352</v>
      </c>
      <c r="F1890" t="s">
        <v>603</v>
      </c>
      <c r="G1890">
        <v>196</v>
      </c>
      <c r="H1890" t="s">
        <v>375</v>
      </c>
      <c r="I1890">
        <v>1</v>
      </c>
      <c r="J1890" t="s">
        <v>373</v>
      </c>
      <c r="K1890">
        <v>1</v>
      </c>
    </row>
    <row r="1891" spans="1:12" x14ac:dyDescent="0.25">
      <c r="A1891" t="s">
        <v>604</v>
      </c>
      <c r="B1891" t="s">
        <v>604</v>
      </c>
      <c r="C1891">
        <v>2017</v>
      </c>
      <c r="D1891" t="s">
        <v>603</v>
      </c>
      <c r="E1891">
        <v>352</v>
      </c>
      <c r="F1891" t="s">
        <v>603</v>
      </c>
      <c r="G1891">
        <v>196</v>
      </c>
      <c r="H1891" t="s">
        <v>375</v>
      </c>
      <c r="I1891" s="109">
        <v>1</v>
      </c>
      <c r="J1891" s="109" t="s">
        <v>373</v>
      </c>
      <c r="K1891" s="109">
        <v>2</v>
      </c>
      <c r="L1891" s="108">
        <f>AVERAGE(I1891:K1891)</f>
        <v>1.5</v>
      </c>
    </row>
    <row r="1892" spans="1:12" hidden="1" x14ac:dyDescent="0.25">
      <c r="A1892" t="s">
        <v>602</v>
      </c>
      <c r="B1892" t="s">
        <v>602</v>
      </c>
      <c r="C1892">
        <v>1976</v>
      </c>
      <c r="D1892" t="s">
        <v>601</v>
      </c>
      <c r="E1892">
        <v>316</v>
      </c>
      <c r="F1892" t="s">
        <v>599</v>
      </c>
      <c r="G1892">
        <v>203</v>
      </c>
      <c r="H1892" t="s">
        <v>375</v>
      </c>
      <c r="I1892" t="s">
        <v>373</v>
      </c>
      <c r="J1892" t="s">
        <v>373</v>
      </c>
      <c r="K1892" t="s">
        <v>373</v>
      </c>
    </row>
    <row r="1893" spans="1:12" hidden="1" x14ac:dyDescent="0.25">
      <c r="A1893" t="s">
        <v>602</v>
      </c>
      <c r="B1893" t="s">
        <v>602</v>
      </c>
      <c r="C1893">
        <v>1977</v>
      </c>
      <c r="D1893" t="s">
        <v>601</v>
      </c>
      <c r="E1893">
        <v>316</v>
      </c>
      <c r="F1893" t="s">
        <v>599</v>
      </c>
      <c r="G1893">
        <v>203</v>
      </c>
      <c r="H1893" t="s">
        <v>375</v>
      </c>
      <c r="I1893" t="s">
        <v>373</v>
      </c>
      <c r="J1893" t="s">
        <v>373</v>
      </c>
      <c r="K1893" t="s">
        <v>373</v>
      </c>
    </row>
    <row r="1894" spans="1:12" hidden="1" x14ac:dyDescent="0.25">
      <c r="A1894" t="s">
        <v>602</v>
      </c>
      <c r="B1894" t="s">
        <v>602</v>
      </c>
      <c r="C1894">
        <v>1978</v>
      </c>
      <c r="D1894" t="s">
        <v>601</v>
      </c>
      <c r="E1894">
        <v>316</v>
      </c>
      <c r="F1894" t="s">
        <v>599</v>
      </c>
      <c r="G1894">
        <v>203</v>
      </c>
      <c r="H1894" t="s">
        <v>375</v>
      </c>
      <c r="I1894" t="s">
        <v>373</v>
      </c>
      <c r="J1894" t="s">
        <v>373</v>
      </c>
      <c r="K1894" t="s">
        <v>373</v>
      </c>
    </row>
    <row r="1895" spans="1:12" hidden="1" x14ac:dyDescent="0.25">
      <c r="A1895" t="s">
        <v>602</v>
      </c>
      <c r="B1895" t="s">
        <v>602</v>
      </c>
      <c r="C1895">
        <v>1979</v>
      </c>
      <c r="D1895" t="s">
        <v>601</v>
      </c>
      <c r="E1895">
        <v>316</v>
      </c>
      <c r="F1895" t="s">
        <v>599</v>
      </c>
      <c r="G1895">
        <v>203</v>
      </c>
      <c r="H1895" t="s">
        <v>375</v>
      </c>
      <c r="I1895" t="s">
        <v>373</v>
      </c>
      <c r="J1895" t="s">
        <v>373</v>
      </c>
      <c r="K1895" t="s">
        <v>373</v>
      </c>
    </row>
    <row r="1896" spans="1:12" hidden="1" x14ac:dyDescent="0.25">
      <c r="A1896" t="s">
        <v>602</v>
      </c>
      <c r="B1896" t="s">
        <v>602</v>
      </c>
      <c r="C1896">
        <v>1980</v>
      </c>
      <c r="D1896" t="s">
        <v>601</v>
      </c>
      <c r="E1896">
        <v>316</v>
      </c>
      <c r="F1896" t="s">
        <v>599</v>
      </c>
      <c r="G1896">
        <v>203</v>
      </c>
      <c r="H1896" t="s">
        <v>375</v>
      </c>
      <c r="I1896" t="s">
        <v>373</v>
      </c>
      <c r="J1896" t="s">
        <v>373</v>
      </c>
      <c r="K1896" t="s">
        <v>373</v>
      </c>
    </row>
    <row r="1897" spans="1:12" hidden="1" x14ac:dyDescent="0.25">
      <c r="A1897" t="s">
        <v>602</v>
      </c>
      <c r="B1897" t="s">
        <v>602</v>
      </c>
      <c r="C1897">
        <v>1981</v>
      </c>
      <c r="D1897" t="s">
        <v>601</v>
      </c>
      <c r="E1897">
        <v>316</v>
      </c>
      <c r="F1897" t="s">
        <v>599</v>
      </c>
      <c r="G1897">
        <v>203</v>
      </c>
      <c r="H1897" t="s">
        <v>375</v>
      </c>
      <c r="I1897" t="s">
        <v>373</v>
      </c>
      <c r="J1897" t="s">
        <v>373</v>
      </c>
      <c r="K1897" t="s">
        <v>373</v>
      </c>
    </row>
    <row r="1898" spans="1:12" hidden="1" x14ac:dyDescent="0.25">
      <c r="A1898" t="s">
        <v>602</v>
      </c>
      <c r="B1898" t="s">
        <v>602</v>
      </c>
      <c r="C1898">
        <v>1982</v>
      </c>
      <c r="D1898" t="s">
        <v>601</v>
      </c>
      <c r="E1898">
        <v>316</v>
      </c>
      <c r="F1898" t="s">
        <v>599</v>
      </c>
      <c r="G1898">
        <v>203</v>
      </c>
      <c r="H1898" t="s">
        <v>375</v>
      </c>
      <c r="I1898" t="s">
        <v>373</v>
      </c>
      <c r="J1898" t="s">
        <v>373</v>
      </c>
      <c r="K1898" t="s">
        <v>373</v>
      </c>
    </row>
    <row r="1899" spans="1:12" hidden="1" x14ac:dyDescent="0.25">
      <c r="A1899" t="s">
        <v>602</v>
      </c>
      <c r="B1899" t="s">
        <v>602</v>
      </c>
      <c r="C1899">
        <v>1983</v>
      </c>
      <c r="D1899" t="s">
        <v>601</v>
      </c>
      <c r="E1899">
        <v>316</v>
      </c>
      <c r="F1899" t="s">
        <v>599</v>
      </c>
      <c r="G1899">
        <v>203</v>
      </c>
      <c r="H1899" t="s">
        <v>375</v>
      </c>
      <c r="I1899" t="s">
        <v>373</v>
      </c>
      <c r="J1899" t="s">
        <v>373</v>
      </c>
      <c r="K1899" t="s">
        <v>373</v>
      </c>
    </row>
    <row r="1900" spans="1:12" hidden="1" x14ac:dyDescent="0.25">
      <c r="A1900" t="s">
        <v>602</v>
      </c>
      <c r="B1900" t="s">
        <v>602</v>
      </c>
      <c r="C1900">
        <v>1984</v>
      </c>
      <c r="D1900" t="s">
        <v>601</v>
      </c>
      <c r="E1900">
        <v>316</v>
      </c>
      <c r="F1900" t="s">
        <v>599</v>
      </c>
      <c r="G1900">
        <v>203</v>
      </c>
      <c r="H1900" t="s">
        <v>375</v>
      </c>
      <c r="I1900" t="s">
        <v>373</v>
      </c>
      <c r="J1900" t="s">
        <v>373</v>
      </c>
      <c r="K1900" t="s">
        <v>373</v>
      </c>
    </row>
    <row r="1901" spans="1:12" hidden="1" x14ac:dyDescent="0.25">
      <c r="A1901" t="s">
        <v>602</v>
      </c>
      <c r="B1901" t="s">
        <v>602</v>
      </c>
      <c r="C1901">
        <v>1985</v>
      </c>
      <c r="D1901" t="s">
        <v>601</v>
      </c>
      <c r="E1901">
        <v>316</v>
      </c>
      <c r="F1901" t="s">
        <v>599</v>
      </c>
      <c r="G1901">
        <v>203</v>
      </c>
      <c r="H1901" t="s">
        <v>375</v>
      </c>
      <c r="I1901" t="s">
        <v>373</v>
      </c>
      <c r="J1901" t="s">
        <v>373</v>
      </c>
      <c r="K1901" t="s">
        <v>373</v>
      </c>
    </row>
    <row r="1902" spans="1:12" hidden="1" x14ac:dyDescent="0.25">
      <c r="A1902" t="s">
        <v>602</v>
      </c>
      <c r="B1902" t="s">
        <v>602</v>
      </c>
      <c r="C1902">
        <v>1986</v>
      </c>
      <c r="D1902" t="s">
        <v>601</v>
      </c>
      <c r="E1902">
        <v>316</v>
      </c>
      <c r="F1902" t="s">
        <v>599</v>
      </c>
      <c r="G1902">
        <v>203</v>
      </c>
      <c r="H1902" t="s">
        <v>375</v>
      </c>
      <c r="I1902" t="s">
        <v>373</v>
      </c>
      <c r="J1902" t="s">
        <v>373</v>
      </c>
      <c r="K1902" t="s">
        <v>373</v>
      </c>
    </row>
    <row r="1903" spans="1:12" hidden="1" x14ac:dyDescent="0.25">
      <c r="A1903" t="s">
        <v>602</v>
      </c>
      <c r="B1903" t="s">
        <v>602</v>
      </c>
      <c r="C1903">
        <v>1987</v>
      </c>
      <c r="D1903" t="s">
        <v>601</v>
      </c>
      <c r="E1903">
        <v>316</v>
      </c>
      <c r="F1903" t="s">
        <v>599</v>
      </c>
      <c r="G1903">
        <v>203</v>
      </c>
      <c r="H1903" t="s">
        <v>375</v>
      </c>
      <c r="I1903" t="s">
        <v>373</v>
      </c>
      <c r="J1903" t="s">
        <v>373</v>
      </c>
      <c r="K1903" t="s">
        <v>373</v>
      </c>
    </row>
    <row r="1904" spans="1:12" hidden="1" x14ac:dyDescent="0.25">
      <c r="A1904" t="s">
        <v>602</v>
      </c>
      <c r="B1904" t="s">
        <v>602</v>
      </c>
      <c r="C1904">
        <v>1988</v>
      </c>
      <c r="D1904" t="s">
        <v>601</v>
      </c>
      <c r="E1904">
        <v>316</v>
      </c>
      <c r="F1904" t="s">
        <v>599</v>
      </c>
      <c r="G1904">
        <v>203</v>
      </c>
      <c r="H1904" t="s">
        <v>375</v>
      </c>
      <c r="I1904" t="s">
        <v>373</v>
      </c>
      <c r="J1904" t="s">
        <v>373</v>
      </c>
      <c r="K1904" t="s">
        <v>373</v>
      </c>
    </row>
    <row r="1905" spans="1:11" hidden="1" x14ac:dyDescent="0.25">
      <c r="A1905" t="s">
        <v>602</v>
      </c>
      <c r="B1905" t="s">
        <v>602</v>
      </c>
      <c r="C1905">
        <v>1989</v>
      </c>
      <c r="D1905" t="s">
        <v>601</v>
      </c>
      <c r="E1905">
        <v>316</v>
      </c>
      <c r="F1905" t="s">
        <v>599</v>
      </c>
      <c r="G1905">
        <v>203</v>
      </c>
      <c r="H1905" t="s">
        <v>375</v>
      </c>
      <c r="I1905" t="s">
        <v>373</v>
      </c>
      <c r="J1905" t="s">
        <v>373</v>
      </c>
      <c r="K1905" t="s">
        <v>373</v>
      </c>
    </row>
    <row r="1906" spans="1:11" hidden="1" x14ac:dyDescent="0.25">
      <c r="A1906" t="s">
        <v>602</v>
      </c>
      <c r="B1906" t="s">
        <v>602</v>
      </c>
      <c r="C1906">
        <v>1990</v>
      </c>
      <c r="D1906" t="s">
        <v>601</v>
      </c>
      <c r="E1906">
        <v>316</v>
      </c>
      <c r="F1906" t="s">
        <v>599</v>
      </c>
      <c r="G1906">
        <v>203</v>
      </c>
      <c r="H1906" t="s">
        <v>375</v>
      </c>
      <c r="I1906" t="s">
        <v>373</v>
      </c>
      <c r="J1906" t="s">
        <v>373</v>
      </c>
      <c r="K1906" t="s">
        <v>373</v>
      </c>
    </row>
    <row r="1907" spans="1:11" hidden="1" x14ac:dyDescent="0.25">
      <c r="A1907" t="s">
        <v>602</v>
      </c>
      <c r="B1907" t="s">
        <v>602</v>
      </c>
      <c r="C1907">
        <v>1991</v>
      </c>
      <c r="D1907" t="s">
        <v>601</v>
      </c>
      <c r="E1907">
        <v>316</v>
      </c>
      <c r="F1907" t="s">
        <v>599</v>
      </c>
      <c r="G1907">
        <v>203</v>
      </c>
      <c r="H1907" t="s">
        <v>375</v>
      </c>
      <c r="I1907" t="s">
        <v>373</v>
      </c>
      <c r="J1907" t="s">
        <v>373</v>
      </c>
      <c r="K1907" t="s">
        <v>373</v>
      </c>
    </row>
    <row r="1908" spans="1:11" hidden="1" x14ac:dyDescent="0.25">
      <c r="A1908" t="s">
        <v>602</v>
      </c>
      <c r="B1908" t="s">
        <v>602</v>
      </c>
      <c r="C1908">
        <v>1992</v>
      </c>
      <c r="D1908" t="s">
        <v>601</v>
      </c>
      <c r="E1908">
        <v>316</v>
      </c>
      <c r="F1908" t="s">
        <v>599</v>
      </c>
      <c r="G1908">
        <v>203</v>
      </c>
      <c r="H1908" t="s">
        <v>375</v>
      </c>
      <c r="I1908">
        <v>2</v>
      </c>
      <c r="J1908" t="s">
        <v>373</v>
      </c>
      <c r="K1908">
        <v>1</v>
      </c>
    </row>
    <row r="1909" spans="1:11" hidden="1" x14ac:dyDescent="0.25">
      <c r="A1909" t="s">
        <v>602</v>
      </c>
      <c r="B1909" t="s">
        <v>602</v>
      </c>
      <c r="C1909">
        <v>1993</v>
      </c>
      <c r="D1909" t="s">
        <v>601</v>
      </c>
      <c r="E1909">
        <v>316</v>
      </c>
      <c r="F1909" t="s">
        <v>599</v>
      </c>
      <c r="G1909">
        <v>203</v>
      </c>
      <c r="H1909" t="s">
        <v>375</v>
      </c>
      <c r="I1909" t="s">
        <v>373</v>
      </c>
      <c r="J1909" t="s">
        <v>373</v>
      </c>
      <c r="K1909">
        <v>1</v>
      </c>
    </row>
    <row r="1910" spans="1:11" hidden="1" x14ac:dyDescent="0.25">
      <c r="A1910" t="s">
        <v>602</v>
      </c>
      <c r="B1910" t="s">
        <v>602</v>
      </c>
      <c r="C1910">
        <v>1994</v>
      </c>
      <c r="D1910" t="s">
        <v>601</v>
      </c>
      <c r="E1910">
        <v>316</v>
      </c>
      <c r="F1910" t="s">
        <v>599</v>
      </c>
      <c r="G1910">
        <v>203</v>
      </c>
      <c r="H1910" t="s">
        <v>375</v>
      </c>
      <c r="I1910" t="s">
        <v>373</v>
      </c>
      <c r="J1910" t="s">
        <v>373</v>
      </c>
      <c r="K1910">
        <v>1</v>
      </c>
    </row>
    <row r="1911" spans="1:11" hidden="1" x14ac:dyDescent="0.25">
      <c r="A1911" t="s">
        <v>602</v>
      </c>
      <c r="B1911" t="s">
        <v>602</v>
      </c>
      <c r="C1911">
        <v>1995</v>
      </c>
      <c r="D1911" t="s">
        <v>601</v>
      </c>
      <c r="E1911">
        <v>316</v>
      </c>
      <c r="F1911" t="s">
        <v>599</v>
      </c>
      <c r="G1911">
        <v>203</v>
      </c>
      <c r="H1911" t="s">
        <v>375</v>
      </c>
      <c r="I1911">
        <v>2</v>
      </c>
      <c r="J1911" t="s">
        <v>373</v>
      </c>
      <c r="K1911">
        <v>1</v>
      </c>
    </row>
    <row r="1912" spans="1:11" hidden="1" x14ac:dyDescent="0.25">
      <c r="A1912" t="s">
        <v>602</v>
      </c>
      <c r="B1912" t="s">
        <v>602</v>
      </c>
      <c r="C1912">
        <v>1996</v>
      </c>
      <c r="D1912" t="s">
        <v>601</v>
      </c>
      <c r="E1912">
        <v>316</v>
      </c>
      <c r="F1912" t="s">
        <v>599</v>
      </c>
      <c r="G1912">
        <v>203</v>
      </c>
      <c r="H1912" t="s">
        <v>375</v>
      </c>
      <c r="I1912" t="s">
        <v>373</v>
      </c>
      <c r="J1912" t="s">
        <v>373</v>
      </c>
      <c r="K1912">
        <v>1</v>
      </c>
    </row>
    <row r="1913" spans="1:11" hidden="1" x14ac:dyDescent="0.25">
      <c r="A1913" t="s">
        <v>602</v>
      </c>
      <c r="B1913" t="s">
        <v>602</v>
      </c>
      <c r="C1913">
        <v>1997</v>
      </c>
      <c r="D1913" t="s">
        <v>601</v>
      </c>
      <c r="E1913">
        <v>316</v>
      </c>
      <c r="F1913" t="s">
        <v>599</v>
      </c>
      <c r="G1913">
        <v>203</v>
      </c>
      <c r="H1913" t="s">
        <v>375</v>
      </c>
      <c r="I1913" t="s">
        <v>373</v>
      </c>
      <c r="J1913" t="s">
        <v>373</v>
      </c>
      <c r="K1913">
        <v>1</v>
      </c>
    </row>
    <row r="1914" spans="1:11" hidden="1" x14ac:dyDescent="0.25">
      <c r="A1914" t="s">
        <v>602</v>
      </c>
      <c r="B1914" t="s">
        <v>602</v>
      </c>
      <c r="C1914">
        <v>1998</v>
      </c>
      <c r="D1914" t="s">
        <v>601</v>
      </c>
      <c r="E1914">
        <v>316</v>
      </c>
      <c r="F1914" t="s">
        <v>599</v>
      </c>
      <c r="G1914">
        <v>203</v>
      </c>
      <c r="H1914" t="s">
        <v>375</v>
      </c>
      <c r="I1914">
        <v>2</v>
      </c>
      <c r="J1914" t="s">
        <v>373</v>
      </c>
      <c r="K1914">
        <v>1</v>
      </c>
    </row>
    <row r="1915" spans="1:11" hidden="1" x14ac:dyDescent="0.25">
      <c r="A1915" t="s">
        <v>602</v>
      </c>
      <c r="B1915" t="s">
        <v>602</v>
      </c>
      <c r="C1915">
        <v>1999</v>
      </c>
      <c r="D1915" t="s">
        <v>601</v>
      </c>
      <c r="E1915">
        <v>316</v>
      </c>
      <c r="F1915" t="s">
        <v>599</v>
      </c>
      <c r="G1915">
        <v>203</v>
      </c>
      <c r="H1915" t="s">
        <v>375</v>
      </c>
      <c r="I1915">
        <v>2</v>
      </c>
      <c r="J1915" t="s">
        <v>373</v>
      </c>
      <c r="K1915">
        <v>1</v>
      </c>
    </row>
    <row r="1916" spans="1:11" hidden="1" x14ac:dyDescent="0.25">
      <c r="A1916" t="s">
        <v>602</v>
      </c>
      <c r="B1916" t="s">
        <v>602</v>
      </c>
      <c r="C1916">
        <v>2000</v>
      </c>
      <c r="D1916" t="s">
        <v>601</v>
      </c>
      <c r="E1916">
        <v>316</v>
      </c>
      <c r="F1916" t="s">
        <v>599</v>
      </c>
      <c r="G1916">
        <v>203</v>
      </c>
      <c r="H1916" t="s">
        <v>375</v>
      </c>
      <c r="I1916">
        <v>2</v>
      </c>
      <c r="J1916" t="s">
        <v>373</v>
      </c>
      <c r="K1916">
        <v>1</v>
      </c>
    </row>
    <row r="1917" spans="1:11" hidden="1" x14ac:dyDescent="0.25">
      <c r="A1917" t="s">
        <v>602</v>
      </c>
      <c r="B1917" t="s">
        <v>602</v>
      </c>
      <c r="C1917">
        <v>2001</v>
      </c>
      <c r="D1917" t="s">
        <v>601</v>
      </c>
      <c r="E1917">
        <v>316</v>
      </c>
      <c r="F1917" t="s">
        <v>599</v>
      </c>
      <c r="G1917">
        <v>203</v>
      </c>
      <c r="H1917" t="s">
        <v>375</v>
      </c>
      <c r="I1917">
        <v>2</v>
      </c>
      <c r="J1917" t="s">
        <v>373</v>
      </c>
      <c r="K1917">
        <v>2</v>
      </c>
    </row>
    <row r="1918" spans="1:11" hidden="1" x14ac:dyDescent="0.25">
      <c r="A1918" t="s">
        <v>602</v>
      </c>
      <c r="B1918" t="s">
        <v>602</v>
      </c>
      <c r="C1918">
        <v>2002</v>
      </c>
      <c r="D1918" t="s">
        <v>601</v>
      </c>
      <c r="E1918">
        <v>316</v>
      </c>
      <c r="F1918" t="s">
        <v>599</v>
      </c>
      <c r="G1918">
        <v>203</v>
      </c>
      <c r="H1918" t="s">
        <v>375</v>
      </c>
      <c r="I1918">
        <v>2</v>
      </c>
      <c r="J1918" t="s">
        <v>373</v>
      </c>
      <c r="K1918">
        <v>1</v>
      </c>
    </row>
    <row r="1919" spans="1:11" hidden="1" x14ac:dyDescent="0.25">
      <c r="A1919" t="s">
        <v>602</v>
      </c>
      <c r="B1919" t="s">
        <v>602</v>
      </c>
      <c r="C1919">
        <v>2003</v>
      </c>
      <c r="D1919" t="s">
        <v>601</v>
      </c>
      <c r="E1919">
        <v>316</v>
      </c>
      <c r="F1919" t="s">
        <v>599</v>
      </c>
      <c r="G1919">
        <v>203</v>
      </c>
      <c r="H1919" t="s">
        <v>375</v>
      </c>
      <c r="I1919">
        <v>2</v>
      </c>
      <c r="J1919" t="s">
        <v>373</v>
      </c>
      <c r="K1919">
        <v>1</v>
      </c>
    </row>
    <row r="1920" spans="1:11" hidden="1" x14ac:dyDescent="0.25">
      <c r="A1920" t="s">
        <v>602</v>
      </c>
      <c r="B1920" t="s">
        <v>602</v>
      </c>
      <c r="C1920">
        <v>2004</v>
      </c>
      <c r="D1920" t="s">
        <v>601</v>
      </c>
      <c r="E1920">
        <v>316</v>
      </c>
      <c r="F1920" t="s">
        <v>599</v>
      </c>
      <c r="G1920">
        <v>203</v>
      </c>
      <c r="H1920" t="s">
        <v>375</v>
      </c>
      <c r="I1920">
        <v>2</v>
      </c>
      <c r="J1920" t="s">
        <v>373</v>
      </c>
      <c r="K1920">
        <v>2</v>
      </c>
    </row>
    <row r="1921" spans="1:12" hidden="1" x14ac:dyDescent="0.25">
      <c r="A1921" t="s">
        <v>602</v>
      </c>
      <c r="B1921" t="s">
        <v>602</v>
      </c>
      <c r="C1921">
        <v>2005</v>
      </c>
      <c r="D1921" t="s">
        <v>601</v>
      </c>
      <c r="E1921">
        <v>316</v>
      </c>
      <c r="F1921" t="s">
        <v>599</v>
      </c>
      <c r="G1921">
        <v>203</v>
      </c>
      <c r="H1921" t="s">
        <v>375</v>
      </c>
      <c r="I1921">
        <v>2</v>
      </c>
      <c r="J1921" t="s">
        <v>373</v>
      </c>
      <c r="K1921">
        <v>2</v>
      </c>
    </row>
    <row r="1922" spans="1:12" hidden="1" x14ac:dyDescent="0.25">
      <c r="A1922" t="s">
        <v>602</v>
      </c>
      <c r="B1922" t="s">
        <v>602</v>
      </c>
      <c r="C1922">
        <v>2006</v>
      </c>
      <c r="D1922" t="s">
        <v>601</v>
      </c>
      <c r="E1922">
        <v>316</v>
      </c>
      <c r="F1922" t="s">
        <v>599</v>
      </c>
      <c r="G1922">
        <v>203</v>
      </c>
      <c r="H1922" t="s">
        <v>375</v>
      </c>
      <c r="I1922">
        <v>2</v>
      </c>
      <c r="J1922" t="s">
        <v>373</v>
      </c>
      <c r="K1922">
        <v>1</v>
      </c>
    </row>
    <row r="1923" spans="1:12" hidden="1" x14ac:dyDescent="0.25">
      <c r="A1923" t="s">
        <v>602</v>
      </c>
      <c r="B1923" t="s">
        <v>602</v>
      </c>
      <c r="C1923">
        <v>2007</v>
      </c>
      <c r="D1923" t="s">
        <v>601</v>
      </c>
      <c r="E1923">
        <v>316</v>
      </c>
      <c r="F1923" t="s">
        <v>599</v>
      </c>
      <c r="G1923">
        <v>203</v>
      </c>
      <c r="H1923" t="s">
        <v>375</v>
      </c>
      <c r="I1923">
        <v>2</v>
      </c>
      <c r="J1923" t="s">
        <v>373</v>
      </c>
      <c r="K1923">
        <v>1</v>
      </c>
    </row>
    <row r="1924" spans="1:12" hidden="1" x14ac:dyDescent="0.25">
      <c r="A1924" t="s">
        <v>602</v>
      </c>
      <c r="B1924" t="s">
        <v>602</v>
      </c>
      <c r="C1924">
        <v>2008</v>
      </c>
      <c r="D1924" t="s">
        <v>601</v>
      </c>
      <c r="E1924">
        <v>316</v>
      </c>
      <c r="F1924" t="s">
        <v>599</v>
      </c>
      <c r="G1924">
        <v>203</v>
      </c>
      <c r="H1924" t="s">
        <v>375</v>
      </c>
      <c r="I1924">
        <v>1</v>
      </c>
      <c r="J1924" t="s">
        <v>373</v>
      </c>
      <c r="K1924">
        <v>1</v>
      </c>
    </row>
    <row r="1925" spans="1:12" hidden="1" x14ac:dyDescent="0.25">
      <c r="A1925" t="s">
        <v>602</v>
      </c>
      <c r="B1925" t="s">
        <v>602</v>
      </c>
      <c r="C1925">
        <v>2009</v>
      </c>
      <c r="D1925" t="s">
        <v>601</v>
      </c>
      <c r="E1925">
        <v>316</v>
      </c>
      <c r="F1925" t="s">
        <v>599</v>
      </c>
      <c r="G1925">
        <v>203</v>
      </c>
      <c r="H1925" t="s">
        <v>375</v>
      </c>
      <c r="I1925">
        <v>1</v>
      </c>
      <c r="J1925" t="s">
        <v>373</v>
      </c>
      <c r="K1925">
        <v>1</v>
      </c>
    </row>
    <row r="1926" spans="1:12" hidden="1" x14ac:dyDescent="0.25">
      <c r="A1926" t="s">
        <v>602</v>
      </c>
      <c r="B1926" t="s">
        <v>602</v>
      </c>
      <c r="C1926">
        <v>2010</v>
      </c>
      <c r="D1926" t="s">
        <v>601</v>
      </c>
      <c r="E1926">
        <v>316</v>
      </c>
      <c r="F1926" t="s">
        <v>599</v>
      </c>
      <c r="G1926">
        <v>203</v>
      </c>
      <c r="H1926" t="s">
        <v>375</v>
      </c>
      <c r="I1926">
        <v>1</v>
      </c>
      <c r="J1926" t="s">
        <v>373</v>
      </c>
      <c r="K1926">
        <v>1</v>
      </c>
    </row>
    <row r="1927" spans="1:12" hidden="1" x14ac:dyDescent="0.25">
      <c r="A1927" t="s">
        <v>602</v>
      </c>
      <c r="B1927" t="s">
        <v>602</v>
      </c>
      <c r="C1927">
        <v>2011</v>
      </c>
      <c r="D1927" t="s">
        <v>601</v>
      </c>
      <c r="E1927">
        <v>316</v>
      </c>
      <c r="F1927" t="s">
        <v>599</v>
      </c>
      <c r="G1927">
        <v>203</v>
      </c>
      <c r="H1927" t="s">
        <v>375</v>
      </c>
      <c r="I1927">
        <v>1</v>
      </c>
      <c r="J1927" t="s">
        <v>373</v>
      </c>
      <c r="K1927">
        <v>1</v>
      </c>
    </row>
    <row r="1928" spans="1:12" hidden="1" x14ac:dyDescent="0.25">
      <c r="A1928" t="s">
        <v>602</v>
      </c>
      <c r="B1928" t="s">
        <v>602</v>
      </c>
      <c r="C1928">
        <v>2012</v>
      </c>
      <c r="D1928" t="s">
        <v>601</v>
      </c>
      <c r="E1928">
        <v>316</v>
      </c>
      <c r="F1928" t="s">
        <v>599</v>
      </c>
      <c r="G1928">
        <v>203</v>
      </c>
      <c r="H1928" t="s">
        <v>375</v>
      </c>
      <c r="I1928">
        <v>1</v>
      </c>
      <c r="J1928" t="s">
        <v>373</v>
      </c>
      <c r="K1928">
        <v>1</v>
      </c>
    </row>
    <row r="1929" spans="1:12" hidden="1" x14ac:dyDescent="0.25">
      <c r="A1929" t="s">
        <v>602</v>
      </c>
      <c r="B1929" t="s">
        <v>602</v>
      </c>
      <c r="C1929">
        <v>2013</v>
      </c>
      <c r="D1929" t="s">
        <v>601</v>
      </c>
      <c r="E1929">
        <v>316</v>
      </c>
      <c r="F1929" t="s">
        <v>599</v>
      </c>
      <c r="G1929">
        <v>203</v>
      </c>
      <c r="H1929" t="s">
        <v>375</v>
      </c>
      <c r="I1929" t="s">
        <v>373</v>
      </c>
      <c r="J1929" t="s">
        <v>373</v>
      </c>
      <c r="K1929">
        <v>1</v>
      </c>
    </row>
    <row r="1930" spans="1:12" hidden="1" x14ac:dyDescent="0.25">
      <c r="A1930" t="s">
        <v>602</v>
      </c>
      <c r="B1930" t="s">
        <v>602</v>
      </c>
      <c r="C1930">
        <v>2014</v>
      </c>
      <c r="D1930" t="s">
        <v>601</v>
      </c>
      <c r="E1930">
        <v>316</v>
      </c>
      <c r="F1930" t="s">
        <v>599</v>
      </c>
      <c r="G1930">
        <v>203</v>
      </c>
      <c r="H1930" t="s">
        <v>375</v>
      </c>
      <c r="I1930">
        <v>1</v>
      </c>
      <c r="J1930" t="s">
        <v>373</v>
      </c>
      <c r="K1930">
        <v>1</v>
      </c>
    </row>
    <row r="1931" spans="1:12" hidden="1" x14ac:dyDescent="0.25">
      <c r="A1931" t="s">
        <v>602</v>
      </c>
      <c r="B1931" t="s">
        <v>602</v>
      </c>
      <c r="C1931">
        <v>2015</v>
      </c>
      <c r="D1931" t="s">
        <v>601</v>
      </c>
      <c r="E1931">
        <v>316</v>
      </c>
      <c r="F1931" t="s">
        <v>599</v>
      </c>
      <c r="G1931">
        <v>203</v>
      </c>
      <c r="H1931" t="s">
        <v>375</v>
      </c>
      <c r="I1931">
        <v>1</v>
      </c>
      <c r="J1931" t="s">
        <v>373</v>
      </c>
      <c r="K1931">
        <v>1</v>
      </c>
    </row>
    <row r="1932" spans="1:12" hidden="1" x14ac:dyDescent="0.25">
      <c r="A1932" t="s">
        <v>602</v>
      </c>
      <c r="B1932" t="s">
        <v>602</v>
      </c>
      <c r="C1932">
        <v>2016</v>
      </c>
      <c r="D1932" t="s">
        <v>601</v>
      </c>
      <c r="E1932">
        <v>316</v>
      </c>
      <c r="F1932" t="s">
        <v>599</v>
      </c>
      <c r="G1932">
        <v>203</v>
      </c>
      <c r="H1932" t="s">
        <v>375</v>
      </c>
      <c r="I1932">
        <v>1</v>
      </c>
      <c r="J1932" t="s">
        <v>373</v>
      </c>
      <c r="K1932">
        <v>1</v>
      </c>
    </row>
    <row r="1933" spans="1:12" x14ac:dyDescent="0.25">
      <c r="A1933" t="s">
        <v>602</v>
      </c>
      <c r="B1933" t="s">
        <v>602</v>
      </c>
      <c r="C1933">
        <v>2017</v>
      </c>
      <c r="D1933" t="s">
        <v>601</v>
      </c>
      <c r="E1933">
        <v>316</v>
      </c>
      <c r="F1933" t="s">
        <v>599</v>
      </c>
      <c r="G1933">
        <v>203</v>
      </c>
      <c r="H1933" t="s">
        <v>375</v>
      </c>
      <c r="I1933" s="109">
        <v>1</v>
      </c>
      <c r="J1933" s="109" t="s">
        <v>373</v>
      </c>
      <c r="K1933" s="109">
        <v>1</v>
      </c>
      <c r="L1933" s="108">
        <f>AVERAGE(I1933:K1933)</f>
        <v>1</v>
      </c>
    </row>
    <row r="1934" spans="1:12" hidden="1" x14ac:dyDescent="0.25">
      <c r="A1934" t="s">
        <v>600</v>
      </c>
      <c r="B1934" t="s">
        <v>600</v>
      </c>
      <c r="C1934">
        <v>1976</v>
      </c>
      <c r="D1934" t="s">
        <v>599</v>
      </c>
      <c r="E1934">
        <v>315</v>
      </c>
      <c r="F1934" t="s">
        <v>373</v>
      </c>
      <c r="G1934" t="s">
        <v>373</v>
      </c>
      <c r="H1934" t="s">
        <v>375</v>
      </c>
      <c r="I1934">
        <v>3</v>
      </c>
      <c r="J1934" t="s">
        <v>373</v>
      </c>
      <c r="K1934" t="s">
        <v>373</v>
      </c>
    </row>
    <row r="1935" spans="1:12" hidden="1" x14ac:dyDescent="0.25">
      <c r="A1935" t="s">
        <v>600</v>
      </c>
      <c r="B1935" t="s">
        <v>600</v>
      </c>
      <c r="C1935">
        <v>1977</v>
      </c>
      <c r="D1935" t="s">
        <v>599</v>
      </c>
      <c r="E1935">
        <v>315</v>
      </c>
      <c r="F1935" t="s">
        <v>373</v>
      </c>
      <c r="G1935" t="s">
        <v>373</v>
      </c>
      <c r="H1935" t="s">
        <v>375</v>
      </c>
      <c r="I1935">
        <v>3</v>
      </c>
      <c r="J1935" t="s">
        <v>373</v>
      </c>
      <c r="K1935" t="s">
        <v>373</v>
      </c>
    </row>
    <row r="1936" spans="1:12" hidden="1" x14ac:dyDescent="0.25">
      <c r="A1936" t="s">
        <v>600</v>
      </c>
      <c r="B1936" t="s">
        <v>600</v>
      </c>
      <c r="C1936">
        <v>1978</v>
      </c>
      <c r="D1936" t="s">
        <v>599</v>
      </c>
      <c r="E1936">
        <v>315</v>
      </c>
      <c r="F1936" t="s">
        <v>373</v>
      </c>
      <c r="G1936" t="s">
        <v>373</v>
      </c>
      <c r="H1936" t="s">
        <v>375</v>
      </c>
      <c r="I1936">
        <v>3</v>
      </c>
      <c r="J1936" t="s">
        <v>373</v>
      </c>
      <c r="K1936" t="s">
        <v>373</v>
      </c>
    </row>
    <row r="1937" spans="1:11" hidden="1" x14ac:dyDescent="0.25">
      <c r="A1937" t="s">
        <v>600</v>
      </c>
      <c r="B1937" t="s">
        <v>600</v>
      </c>
      <c r="C1937">
        <v>1979</v>
      </c>
      <c r="D1937" t="s">
        <v>599</v>
      </c>
      <c r="E1937">
        <v>315</v>
      </c>
      <c r="F1937" t="s">
        <v>373</v>
      </c>
      <c r="G1937" t="s">
        <v>373</v>
      </c>
      <c r="H1937" t="s">
        <v>375</v>
      </c>
      <c r="I1937">
        <v>2</v>
      </c>
      <c r="J1937" t="s">
        <v>373</v>
      </c>
      <c r="K1937">
        <v>3</v>
      </c>
    </row>
    <row r="1938" spans="1:11" hidden="1" x14ac:dyDescent="0.25">
      <c r="A1938" t="s">
        <v>600</v>
      </c>
      <c r="B1938" t="s">
        <v>600</v>
      </c>
      <c r="C1938">
        <v>1980</v>
      </c>
      <c r="D1938" t="s">
        <v>599</v>
      </c>
      <c r="E1938">
        <v>315</v>
      </c>
      <c r="F1938" t="s">
        <v>373</v>
      </c>
      <c r="G1938" t="s">
        <v>373</v>
      </c>
      <c r="H1938" t="s">
        <v>375</v>
      </c>
      <c r="I1938">
        <v>3</v>
      </c>
      <c r="J1938" t="s">
        <v>373</v>
      </c>
      <c r="K1938">
        <v>3</v>
      </c>
    </row>
    <row r="1939" spans="1:11" hidden="1" x14ac:dyDescent="0.25">
      <c r="A1939" t="s">
        <v>600</v>
      </c>
      <c r="B1939" t="s">
        <v>600</v>
      </c>
      <c r="C1939">
        <v>1981</v>
      </c>
      <c r="D1939" t="s">
        <v>599</v>
      </c>
      <c r="E1939">
        <v>315</v>
      </c>
      <c r="F1939" t="s">
        <v>373</v>
      </c>
      <c r="G1939" t="s">
        <v>373</v>
      </c>
      <c r="H1939" t="s">
        <v>375</v>
      </c>
      <c r="I1939">
        <v>3</v>
      </c>
      <c r="J1939" t="s">
        <v>373</v>
      </c>
      <c r="K1939">
        <v>3</v>
      </c>
    </row>
    <row r="1940" spans="1:11" hidden="1" x14ac:dyDescent="0.25">
      <c r="A1940" t="s">
        <v>600</v>
      </c>
      <c r="B1940" t="s">
        <v>600</v>
      </c>
      <c r="C1940">
        <v>1982</v>
      </c>
      <c r="D1940" t="s">
        <v>599</v>
      </c>
      <c r="E1940">
        <v>315</v>
      </c>
      <c r="F1940" t="s">
        <v>373</v>
      </c>
      <c r="G1940" t="s">
        <v>373</v>
      </c>
      <c r="H1940" t="s">
        <v>375</v>
      </c>
      <c r="I1940">
        <v>3</v>
      </c>
      <c r="J1940" t="s">
        <v>373</v>
      </c>
      <c r="K1940">
        <v>3</v>
      </c>
    </row>
    <row r="1941" spans="1:11" hidden="1" x14ac:dyDescent="0.25">
      <c r="A1941" t="s">
        <v>600</v>
      </c>
      <c r="B1941" t="s">
        <v>600</v>
      </c>
      <c r="C1941">
        <v>1983</v>
      </c>
      <c r="D1941" t="s">
        <v>599</v>
      </c>
      <c r="E1941">
        <v>315</v>
      </c>
      <c r="F1941" t="s">
        <v>373</v>
      </c>
      <c r="G1941" t="s">
        <v>373</v>
      </c>
      <c r="H1941" t="s">
        <v>375</v>
      </c>
      <c r="I1941">
        <v>3</v>
      </c>
      <c r="J1941" t="s">
        <v>373</v>
      </c>
      <c r="K1941">
        <v>2</v>
      </c>
    </row>
    <row r="1942" spans="1:11" hidden="1" x14ac:dyDescent="0.25">
      <c r="A1942" t="s">
        <v>600</v>
      </c>
      <c r="B1942" t="s">
        <v>600</v>
      </c>
      <c r="C1942">
        <v>1984</v>
      </c>
      <c r="D1942" t="s">
        <v>599</v>
      </c>
      <c r="E1942">
        <v>315</v>
      </c>
      <c r="F1942" t="s">
        <v>373</v>
      </c>
      <c r="G1942" t="s">
        <v>373</v>
      </c>
      <c r="H1942" t="s">
        <v>375</v>
      </c>
      <c r="I1942">
        <v>2</v>
      </c>
      <c r="J1942" t="s">
        <v>373</v>
      </c>
      <c r="K1942">
        <v>3</v>
      </c>
    </row>
    <row r="1943" spans="1:11" hidden="1" x14ac:dyDescent="0.25">
      <c r="A1943" t="s">
        <v>600</v>
      </c>
      <c r="B1943" t="s">
        <v>600</v>
      </c>
      <c r="C1943">
        <v>1985</v>
      </c>
      <c r="D1943" t="s">
        <v>599</v>
      </c>
      <c r="E1943">
        <v>315</v>
      </c>
      <c r="F1943" t="s">
        <v>373</v>
      </c>
      <c r="G1943" t="s">
        <v>373</v>
      </c>
      <c r="H1943" t="s">
        <v>375</v>
      </c>
      <c r="I1943">
        <v>2</v>
      </c>
      <c r="J1943" t="s">
        <v>373</v>
      </c>
      <c r="K1943">
        <v>3</v>
      </c>
    </row>
    <row r="1944" spans="1:11" hidden="1" x14ac:dyDescent="0.25">
      <c r="A1944" t="s">
        <v>600</v>
      </c>
      <c r="B1944" t="s">
        <v>600</v>
      </c>
      <c r="C1944">
        <v>1986</v>
      </c>
      <c r="D1944" t="s">
        <v>599</v>
      </c>
      <c r="E1944">
        <v>315</v>
      </c>
      <c r="F1944" t="s">
        <v>373</v>
      </c>
      <c r="G1944" t="s">
        <v>373</v>
      </c>
      <c r="H1944" t="s">
        <v>375</v>
      </c>
      <c r="I1944">
        <v>3</v>
      </c>
      <c r="J1944" t="s">
        <v>373</v>
      </c>
      <c r="K1944">
        <v>3</v>
      </c>
    </row>
    <row r="1945" spans="1:11" hidden="1" x14ac:dyDescent="0.25">
      <c r="A1945" t="s">
        <v>600</v>
      </c>
      <c r="B1945" t="s">
        <v>600</v>
      </c>
      <c r="C1945">
        <v>1987</v>
      </c>
      <c r="D1945" t="s">
        <v>599</v>
      </c>
      <c r="E1945">
        <v>315</v>
      </c>
      <c r="F1945" t="s">
        <v>373</v>
      </c>
      <c r="G1945" t="s">
        <v>373</v>
      </c>
      <c r="H1945" t="s">
        <v>375</v>
      </c>
      <c r="I1945">
        <v>3</v>
      </c>
      <c r="J1945" t="s">
        <v>373</v>
      </c>
      <c r="K1945">
        <v>3</v>
      </c>
    </row>
    <row r="1946" spans="1:11" hidden="1" x14ac:dyDescent="0.25">
      <c r="A1946" t="s">
        <v>600</v>
      </c>
      <c r="B1946" t="s">
        <v>600</v>
      </c>
      <c r="C1946">
        <v>1988</v>
      </c>
      <c r="D1946" t="s">
        <v>599</v>
      </c>
      <c r="E1946">
        <v>315</v>
      </c>
      <c r="F1946" t="s">
        <v>373</v>
      </c>
      <c r="G1946" t="s">
        <v>373</v>
      </c>
      <c r="H1946" t="s">
        <v>375</v>
      </c>
      <c r="I1946">
        <v>2</v>
      </c>
      <c r="J1946" t="s">
        <v>373</v>
      </c>
      <c r="K1946">
        <v>3</v>
      </c>
    </row>
    <row r="1947" spans="1:11" hidden="1" x14ac:dyDescent="0.25">
      <c r="A1947" t="s">
        <v>600</v>
      </c>
      <c r="B1947" t="s">
        <v>600</v>
      </c>
      <c r="C1947">
        <v>1989</v>
      </c>
      <c r="D1947" t="s">
        <v>599</v>
      </c>
      <c r="E1947">
        <v>315</v>
      </c>
      <c r="F1947" t="s">
        <v>373</v>
      </c>
      <c r="G1947" t="s">
        <v>373</v>
      </c>
      <c r="H1947" t="s">
        <v>375</v>
      </c>
      <c r="I1947">
        <v>3</v>
      </c>
      <c r="J1947" t="s">
        <v>373</v>
      </c>
      <c r="K1947">
        <v>3</v>
      </c>
    </row>
    <row r="1948" spans="1:11" hidden="1" x14ac:dyDescent="0.25">
      <c r="A1948" t="s">
        <v>600</v>
      </c>
      <c r="B1948" t="s">
        <v>600</v>
      </c>
      <c r="C1948">
        <v>1990</v>
      </c>
      <c r="D1948" t="s">
        <v>599</v>
      </c>
      <c r="E1948">
        <v>315</v>
      </c>
      <c r="F1948" t="s">
        <v>373</v>
      </c>
      <c r="G1948" t="s">
        <v>373</v>
      </c>
      <c r="H1948" t="s">
        <v>375</v>
      </c>
      <c r="I1948">
        <v>1</v>
      </c>
      <c r="J1948" t="s">
        <v>373</v>
      </c>
      <c r="K1948">
        <v>1</v>
      </c>
    </row>
    <row r="1949" spans="1:11" hidden="1" x14ac:dyDescent="0.25">
      <c r="A1949" t="s">
        <v>600</v>
      </c>
      <c r="B1949" t="s">
        <v>600</v>
      </c>
      <c r="C1949">
        <v>1991</v>
      </c>
      <c r="D1949" t="s">
        <v>599</v>
      </c>
      <c r="E1949">
        <v>315</v>
      </c>
      <c r="F1949" t="s">
        <v>373</v>
      </c>
      <c r="G1949" t="s">
        <v>373</v>
      </c>
      <c r="H1949" t="s">
        <v>375</v>
      </c>
      <c r="I1949" t="s">
        <v>373</v>
      </c>
      <c r="J1949" t="s">
        <v>373</v>
      </c>
      <c r="K1949">
        <v>1</v>
      </c>
    </row>
    <row r="1950" spans="1:11" hidden="1" x14ac:dyDescent="0.25">
      <c r="A1950" t="s">
        <v>600</v>
      </c>
      <c r="B1950" t="s">
        <v>600</v>
      </c>
      <c r="C1950">
        <v>1992</v>
      </c>
      <c r="D1950" t="s">
        <v>599</v>
      </c>
      <c r="E1950">
        <v>315</v>
      </c>
      <c r="F1950" t="s">
        <v>373</v>
      </c>
      <c r="G1950" t="s">
        <v>373</v>
      </c>
      <c r="H1950" t="s">
        <v>375</v>
      </c>
      <c r="I1950" t="s">
        <v>373</v>
      </c>
      <c r="J1950" t="s">
        <v>373</v>
      </c>
      <c r="K1950" t="s">
        <v>373</v>
      </c>
    </row>
    <row r="1951" spans="1:11" hidden="1" x14ac:dyDescent="0.25">
      <c r="A1951" t="s">
        <v>600</v>
      </c>
      <c r="B1951" t="s">
        <v>600</v>
      </c>
      <c r="C1951">
        <v>1993</v>
      </c>
      <c r="D1951" t="s">
        <v>599</v>
      </c>
      <c r="E1951">
        <v>315</v>
      </c>
      <c r="F1951" t="s">
        <v>373</v>
      </c>
      <c r="G1951" t="s">
        <v>373</v>
      </c>
      <c r="H1951" t="s">
        <v>375</v>
      </c>
      <c r="I1951" t="s">
        <v>373</v>
      </c>
      <c r="J1951" t="s">
        <v>373</v>
      </c>
      <c r="K1951" t="s">
        <v>373</v>
      </c>
    </row>
    <row r="1952" spans="1:11" hidden="1" x14ac:dyDescent="0.25">
      <c r="A1952" t="s">
        <v>600</v>
      </c>
      <c r="B1952" t="s">
        <v>600</v>
      </c>
      <c r="C1952">
        <v>1994</v>
      </c>
      <c r="D1952" t="s">
        <v>599</v>
      </c>
      <c r="E1952">
        <v>315</v>
      </c>
      <c r="F1952" t="s">
        <v>373</v>
      </c>
      <c r="G1952" t="s">
        <v>373</v>
      </c>
      <c r="H1952" t="s">
        <v>375</v>
      </c>
      <c r="I1952" t="s">
        <v>373</v>
      </c>
      <c r="J1952" t="s">
        <v>373</v>
      </c>
      <c r="K1952" t="s">
        <v>373</v>
      </c>
    </row>
    <row r="1953" spans="1:11" hidden="1" x14ac:dyDescent="0.25">
      <c r="A1953" t="s">
        <v>600</v>
      </c>
      <c r="B1953" t="s">
        <v>600</v>
      </c>
      <c r="C1953">
        <v>1995</v>
      </c>
      <c r="D1953" t="s">
        <v>599</v>
      </c>
      <c r="E1953">
        <v>315</v>
      </c>
      <c r="F1953" t="s">
        <v>373</v>
      </c>
      <c r="G1953" t="s">
        <v>373</v>
      </c>
      <c r="H1953" t="s">
        <v>375</v>
      </c>
      <c r="I1953" t="s">
        <v>373</v>
      </c>
      <c r="J1953" t="s">
        <v>373</v>
      </c>
      <c r="K1953" t="s">
        <v>373</v>
      </c>
    </row>
    <row r="1954" spans="1:11" hidden="1" x14ac:dyDescent="0.25">
      <c r="A1954" t="s">
        <v>600</v>
      </c>
      <c r="B1954" t="s">
        <v>600</v>
      </c>
      <c r="C1954">
        <v>1996</v>
      </c>
      <c r="D1954" t="s">
        <v>599</v>
      </c>
      <c r="E1954">
        <v>315</v>
      </c>
      <c r="F1954" t="s">
        <v>373</v>
      </c>
      <c r="G1954" t="s">
        <v>373</v>
      </c>
      <c r="H1954" t="s">
        <v>375</v>
      </c>
      <c r="I1954" t="s">
        <v>373</v>
      </c>
      <c r="J1954" t="s">
        <v>373</v>
      </c>
      <c r="K1954" t="s">
        <v>373</v>
      </c>
    </row>
    <row r="1955" spans="1:11" hidden="1" x14ac:dyDescent="0.25">
      <c r="A1955" t="s">
        <v>600</v>
      </c>
      <c r="B1955" t="s">
        <v>600</v>
      </c>
      <c r="C1955">
        <v>1997</v>
      </c>
      <c r="D1955" t="s">
        <v>599</v>
      </c>
      <c r="E1955">
        <v>315</v>
      </c>
      <c r="F1955" t="s">
        <v>373</v>
      </c>
      <c r="G1955" t="s">
        <v>373</v>
      </c>
      <c r="H1955" t="s">
        <v>375</v>
      </c>
      <c r="I1955" t="s">
        <v>373</v>
      </c>
      <c r="J1955" t="s">
        <v>373</v>
      </c>
      <c r="K1955" t="s">
        <v>373</v>
      </c>
    </row>
    <row r="1956" spans="1:11" hidden="1" x14ac:dyDescent="0.25">
      <c r="A1956" t="s">
        <v>600</v>
      </c>
      <c r="B1956" t="s">
        <v>600</v>
      </c>
      <c r="C1956">
        <v>1998</v>
      </c>
      <c r="D1956" t="s">
        <v>599</v>
      </c>
      <c r="E1956">
        <v>315</v>
      </c>
      <c r="F1956" t="s">
        <v>373</v>
      </c>
      <c r="G1956" t="s">
        <v>373</v>
      </c>
      <c r="H1956" t="s">
        <v>375</v>
      </c>
      <c r="I1956" t="s">
        <v>373</v>
      </c>
      <c r="J1956" t="s">
        <v>373</v>
      </c>
      <c r="K1956" t="s">
        <v>373</v>
      </c>
    </row>
    <row r="1957" spans="1:11" hidden="1" x14ac:dyDescent="0.25">
      <c r="A1957" t="s">
        <v>600</v>
      </c>
      <c r="B1957" t="s">
        <v>600</v>
      </c>
      <c r="C1957">
        <v>1999</v>
      </c>
      <c r="D1957" t="s">
        <v>599</v>
      </c>
      <c r="E1957">
        <v>315</v>
      </c>
      <c r="F1957" t="s">
        <v>373</v>
      </c>
      <c r="G1957" t="s">
        <v>373</v>
      </c>
      <c r="H1957" t="s">
        <v>375</v>
      </c>
      <c r="I1957" t="s">
        <v>373</v>
      </c>
      <c r="J1957" t="s">
        <v>373</v>
      </c>
      <c r="K1957" t="s">
        <v>373</v>
      </c>
    </row>
    <row r="1958" spans="1:11" hidden="1" x14ac:dyDescent="0.25">
      <c r="A1958" t="s">
        <v>600</v>
      </c>
      <c r="B1958" t="s">
        <v>600</v>
      </c>
      <c r="C1958">
        <v>2000</v>
      </c>
      <c r="D1958" t="s">
        <v>599</v>
      </c>
      <c r="E1958">
        <v>315</v>
      </c>
      <c r="F1958" t="s">
        <v>373</v>
      </c>
      <c r="G1958" t="s">
        <v>373</v>
      </c>
      <c r="H1958" t="s">
        <v>375</v>
      </c>
      <c r="I1958" t="s">
        <v>373</v>
      </c>
      <c r="J1958" t="s">
        <v>373</v>
      </c>
      <c r="K1958" t="s">
        <v>373</v>
      </c>
    </row>
    <row r="1959" spans="1:11" hidden="1" x14ac:dyDescent="0.25">
      <c r="A1959" t="s">
        <v>600</v>
      </c>
      <c r="B1959" t="s">
        <v>600</v>
      </c>
      <c r="C1959">
        <v>2001</v>
      </c>
      <c r="D1959" t="s">
        <v>599</v>
      </c>
      <c r="E1959">
        <v>315</v>
      </c>
      <c r="F1959" t="s">
        <v>373</v>
      </c>
      <c r="G1959" t="s">
        <v>373</v>
      </c>
      <c r="H1959" t="s">
        <v>375</v>
      </c>
      <c r="I1959" t="s">
        <v>373</v>
      </c>
      <c r="J1959" t="s">
        <v>373</v>
      </c>
      <c r="K1959" t="s">
        <v>373</v>
      </c>
    </row>
    <row r="1960" spans="1:11" hidden="1" x14ac:dyDescent="0.25">
      <c r="A1960" t="s">
        <v>600</v>
      </c>
      <c r="B1960" t="s">
        <v>600</v>
      </c>
      <c r="C1960">
        <v>2002</v>
      </c>
      <c r="D1960" t="s">
        <v>599</v>
      </c>
      <c r="E1960">
        <v>315</v>
      </c>
      <c r="F1960" t="s">
        <v>373</v>
      </c>
      <c r="G1960" t="s">
        <v>373</v>
      </c>
      <c r="H1960" t="s">
        <v>375</v>
      </c>
      <c r="I1960" t="s">
        <v>373</v>
      </c>
      <c r="J1960" t="s">
        <v>373</v>
      </c>
      <c r="K1960" t="s">
        <v>373</v>
      </c>
    </row>
    <row r="1961" spans="1:11" hidden="1" x14ac:dyDescent="0.25">
      <c r="A1961" t="s">
        <v>600</v>
      </c>
      <c r="B1961" t="s">
        <v>600</v>
      </c>
      <c r="C1961">
        <v>2003</v>
      </c>
      <c r="D1961" t="s">
        <v>599</v>
      </c>
      <c r="E1961">
        <v>315</v>
      </c>
      <c r="F1961" t="s">
        <v>373</v>
      </c>
      <c r="G1961" t="s">
        <v>373</v>
      </c>
      <c r="H1961" t="s">
        <v>375</v>
      </c>
      <c r="I1961" t="s">
        <v>373</v>
      </c>
      <c r="J1961" t="s">
        <v>373</v>
      </c>
      <c r="K1961" t="s">
        <v>373</v>
      </c>
    </row>
    <row r="1962" spans="1:11" hidden="1" x14ac:dyDescent="0.25">
      <c r="A1962" t="s">
        <v>600</v>
      </c>
      <c r="B1962" t="s">
        <v>600</v>
      </c>
      <c r="C1962">
        <v>2004</v>
      </c>
      <c r="D1962" t="s">
        <v>599</v>
      </c>
      <c r="E1962">
        <v>315</v>
      </c>
      <c r="F1962" t="s">
        <v>373</v>
      </c>
      <c r="G1962" t="s">
        <v>373</v>
      </c>
      <c r="H1962" t="s">
        <v>375</v>
      </c>
      <c r="I1962" t="s">
        <v>373</v>
      </c>
      <c r="J1962" t="s">
        <v>373</v>
      </c>
      <c r="K1962" t="s">
        <v>373</v>
      </c>
    </row>
    <row r="1963" spans="1:11" hidden="1" x14ac:dyDescent="0.25">
      <c r="A1963" t="s">
        <v>600</v>
      </c>
      <c r="B1963" t="s">
        <v>600</v>
      </c>
      <c r="C1963">
        <v>2005</v>
      </c>
      <c r="D1963" t="s">
        <v>599</v>
      </c>
      <c r="E1963">
        <v>315</v>
      </c>
      <c r="F1963" t="s">
        <v>373</v>
      </c>
      <c r="G1963" t="s">
        <v>373</v>
      </c>
      <c r="H1963" t="s">
        <v>375</v>
      </c>
      <c r="I1963" t="s">
        <v>373</v>
      </c>
      <c r="J1963" t="s">
        <v>373</v>
      </c>
      <c r="K1963" t="s">
        <v>373</v>
      </c>
    </row>
    <row r="1964" spans="1:11" hidden="1" x14ac:dyDescent="0.25">
      <c r="A1964" t="s">
        <v>600</v>
      </c>
      <c r="B1964" t="s">
        <v>600</v>
      </c>
      <c r="C1964">
        <v>2006</v>
      </c>
      <c r="D1964" t="s">
        <v>599</v>
      </c>
      <c r="E1964">
        <v>315</v>
      </c>
      <c r="F1964" t="s">
        <v>373</v>
      </c>
      <c r="G1964" t="s">
        <v>373</v>
      </c>
      <c r="H1964" t="s">
        <v>375</v>
      </c>
      <c r="I1964" t="s">
        <v>373</v>
      </c>
      <c r="J1964" t="s">
        <v>373</v>
      </c>
      <c r="K1964" t="s">
        <v>373</v>
      </c>
    </row>
    <row r="1965" spans="1:11" hidden="1" x14ac:dyDescent="0.25">
      <c r="A1965" t="s">
        <v>600</v>
      </c>
      <c r="B1965" t="s">
        <v>600</v>
      </c>
      <c r="C1965">
        <v>2007</v>
      </c>
      <c r="D1965" t="s">
        <v>599</v>
      </c>
      <c r="E1965">
        <v>315</v>
      </c>
      <c r="F1965" t="s">
        <v>373</v>
      </c>
      <c r="G1965" t="s">
        <v>373</v>
      </c>
      <c r="H1965" t="s">
        <v>375</v>
      </c>
      <c r="I1965" t="s">
        <v>373</v>
      </c>
      <c r="J1965" t="s">
        <v>373</v>
      </c>
      <c r="K1965" t="s">
        <v>373</v>
      </c>
    </row>
    <row r="1966" spans="1:11" hidden="1" x14ac:dyDescent="0.25">
      <c r="A1966" t="s">
        <v>600</v>
      </c>
      <c r="B1966" t="s">
        <v>600</v>
      </c>
      <c r="C1966">
        <v>2008</v>
      </c>
      <c r="D1966" t="s">
        <v>599</v>
      </c>
      <c r="E1966">
        <v>315</v>
      </c>
      <c r="F1966" t="s">
        <v>373</v>
      </c>
      <c r="G1966" t="s">
        <v>373</v>
      </c>
      <c r="H1966" t="s">
        <v>375</v>
      </c>
      <c r="I1966" t="s">
        <v>373</v>
      </c>
      <c r="J1966" t="s">
        <v>373</v>
      </c>
      <c r="K1966" t="s">
        <v>373</v>
      </c>
    </row>
    <row r="1967" spans="1:11" hidden="1" x14ac:dyDescent="0.25">
      <c r="A1967" t="s">
        <v>600</v>
      </c>
      <c r="B1967" t="s">
        <v>600</v>
      </c>
      <c r="C1967">
        <v>2009</v>
      </c>
      <c r="D1967" t="s">
        <v>599</v>
      </c>
      <c r="E1967">
        <v>315</v>
      </c>
      <c r="F1967" t="s">
        <v>373</v>
      </c>
      <c r="G1967" t="s">
        <v>373</v>
      </c>
      <c r="H1967" t="s">
        <v>375</v>
      </c>
      <c r="I1967" t="s">
        <v>373</v>
      </c>
      <c r="J1967" t="s">
        <v>373</v>
      </c>
      <c r="K1967" t="s">
        <v>373</v>
      </c>
    </row>
    <row r="1968" spans="1:11" hidden="1" x14ac:dyDescent="0.25">
      <c r="A1968" t="s">
        <v>600</v>
      </c>
      <c r="B1968" t="s">
        <v>600</v>
      </c>
      <c r="C1968">
        <v>2010</v>
      </c>
      <c r="D1968" t="s">
        <v>599</v>
      </c>
      <c r="E1968">
        <v>315</v>
      </c>
      <c r="F1968" t="s">
        <v>373</v>
      </c>
      <c r="G1968" t="s">
        <v>373</v>
      </c>
      <c r="H1968" t="s">
        <v>375</v>
      </c>
      <c r="I1968" t="s">
        <v>373</v>
      </c>
      <c r="J1968" t="s">
        <v>373</v>
      </c>
      <c r="K1968" t="s">
        <v>373</v>
      </c>
    </row>
    <row r="1969" spans="1:12" hidden="1" x14ac:dyDescent="0.25">
      <c r="A1969" t="s">
        <v>600</v>
      </c>
      <c r="B1969" t="s">
        <v>600</v>
      </c>
      <c r="C1969">
        <v>2011</v>
      </c>
      <c r="D1969" t="s">
        <v>599</v>
      </c>
      <c r="E1969">
        <v>315</v>
      </c>
      <c r="F1969" t="s">
        <v>373</v>
      </c>
      <c r="G1969" t="s">
        <v>373</v>
      </c>
      <c r="H1969" t="s">
        <v>375</v>
      </c>
      <c r="I1969" t="s">
        <v>373</v>
      </c>
      <c r="J1969" t="s">
        <v>373</v>
      </c>
      <c r="K1969" t="s">
        <v>373</v>
      </c>
    </row>
    <row r="1970" spans="1:12" hidden="1" x14ac:dyDescent="0.25">
      <c r="A1970" t="s">
        <v>600</v>
      </c>
      <c r="B1970" t="s">
        <v>600</v>
      </c>
      <c r="C1970">
        <v>2012</v>
      </c>
      <c r="D1970" t="s">
        <v>599</v>
      </c>
      <c r="E1970">
        <v>315</v>
      </c>
      <c r="F1970" t="s">
        <v>373</v>
      </c>
      <c r="G1970" t="s">
        <v>373</v>
      </c>
      <c r="H1970" t="s">
        <v>375</v>
      </c>
      <c r="I1970" t="s">
        <v>373</v>
      </c>
      <c r="J1970" t="s">
        <v>373</v>
      </c>
      <c r="K1970" t="s">
        <v>373</v>
      </c>
    </row>
    <row r="1971" spans="1:12" hidden="1" x14ac:dyDescent="0.25">
      <c r="A1971" t="s">
        <v>600</v>
      </c>
      <c r="B1971" t="s">
        <v>600</v>
      </c>
      <c r="C1971">
        <v>2013</v>
      </c>
      <c r="D1971" t="s">
        <v>599</v>
      </c>
      <c r="E1971">
        <v>315</v>
      </c>
      <c r="F1971" t="s">
        <v>373</v>
      </c>
      <c r="G1971" t="s">
        <v>373</v>
      </c>
      <c r="H1971" t="s">
        <v>375</v>
      </c>
      <c r="I1971" t="s">
        <v>373</v>
      </c>
      <c r="J1971" t="s">
        <v>373</v>
      </c>
      <c r="K1971" t="s">
        <v>373</v>
      </c>
    </row>
    <row r="1972" spans="1:12" hidden="1" x14ac:dyDescent="0.25">
      <c r="A1972" t="s">
        <v>600</v>
      </c>
      <c r="B1972" t="s">
        <v>600</v>
      </c>
      <c r="C1972">
        <v>2014</v>
      </c>
      <c r="D1972" t="s">
        <v>599</v>
      </c>
      <c r="E1972">
        <v>315</v>
      </c>
      <c r="F1972" t="s">
        <v>373</v>
      </c>
      <c r="G1972" t="s">
        <v>373</v>
      </c>
      <c r="H1972" t="s">
        <v>375</v>
      </c>
      <c r="I1972" t="s">
        <v>373</v>
      </c>
      <c r="J1972" t="s">
        <v>373</v>
      </c>
      <c r="K1972" t="s">
        <v>373</v>
      </c>
    </row>
    <row r="1973" spans="1:12" hidden="1" x14ac:dyDescent="0.25">
      <c r="A1973" t="s">
        <v>600</v>
      </c>
      <c r="B1973" t="s">
        <v>600</v>
      </c>
      <c r="C1973">
        <v>2015</v>
      </c>
      <c r="D1973" t="s">
        <v>599</v>
      </c>
      <c r="E1973">
        <v>315</v>
      </c>
      <c r="F1973" t="s">
        <v>373</v>
      </c>
      <c r="G1973" t="s">
        <v>373</v>
      </c>
      <c r="H1973" t="s">
        <v>375</v>
      </c>
      <c r="I1973" t="s">
        <v>373</v>
      </c>
      <c r="J1973" t="s">
        <v>373</v>
      </c>
      <c r="K1973" t="s">
        <v>373</v>
      </c>
    </row>
    <row r="1974" spans="1:12" hidden="1" x14ac:dyDescent="0.25">
      <c r="A1974" t="s">
        <v>600</v>
      </c>
      <c r="B1974" t="s">
        <v>600</v>
      </c>
      <c r="C1974">
        <v>2016</v>
      </c>
      <c r="D1974" t="s">
        <v>599</v>
      </c>
      <c r="E1974">
        <v>315</v>
      </c>
      <c r="F1974" t="s">
        <v>373</v>
      </c>
      <c r="G1974" t="s">
        <v>373</v>
      </c>
      <c r="H1974" t="s">
        <v>375</v>
      </c>
      <c r="I1974" t="s">
        <v>373</v>
      </c>
      <c r="J1974" t="s">
        <v>373</v>
      </c>
      <c r="K1974" t="s">
        <v>373</v>
      </c>
    </row>
    <row r="1975" spans="1:12" x14ac:dyDescent="0.25">
      <c r="A1975" t="s">
        <v>600</v>
      </c>
      <c r="B1975" t="s">
        <v>600</v>
      </c>
      <c r="C1975">
        <v>2017</v>
      </c>
      <c r="D1975" t="s">
        <v>599</v>
      </c>
      <c r="E1975">
        <v>315</v>
      </c>
      <c r="F1975" t="s">
        <v>373</v>
      </c>
      <c r="G1975" t="s">
        <v>373</v>
      </c>
      <c r="H1975" t="s">
        <v>375</v>
      </c>
      <c r="I1975" s="109" t="s">
        <v>373</v>
      </c>
      <c r="J1975" s="109" t="s">
        <v>373</v>
      </c>
      <c r="K1975" s="109" t="s">
        <v>373</v>
      </c>
      <c r="L1975" s="108" t="e">
        <f>AVERAGE(I1975:K1975)</f>
        <v>#DIV/0!</v>
      </c>
    </row>
    <row r="1976" spans="1:12" hidden="1" x14ac:dyDescent="0.25">
      <c r="A1976" t="s">
        <v>598</v>
      </c>
      <c r="B1976" t="s">
        <v>598</v>
      </c>
      <c r="C1976">
        <v>1976</v>
      </c>
      <c r="D1976" t="s">
        <v>597</v>
      </c>
      <c r="E1976">
        <v>390</v>
      </c>
      <c r="F1976" t="s">
        <v>596</v>
      </c>
      <c r="G1976">
        <v>208</v>
      </c>
      <c r="H1976" t="s">
        <v>375</v>
      </c>
      <c r="I1976" t="s">
        <v>373</v>
      </c>
      <c r="J1976" t="s">
        <v>373</v>
      </c>
      <c r="K1976">
        <v>1</v>
      </c>
    </row>
    <row r="1977" spans="1:12" hidden="1" x14ac:dyDescent="0.25">
      <c r="A1977" t="s">
        <v>598</v>
      </c>
      <c r="B1977" t="s">
        <v>598</v>
      </c>
      <c r="C1977">
        <v>1977</v>
      </c>
      <c r="D1977" t="s">
        <v>597</v>
      </c>
      <c r="E1977">
        <v>390</v>
      </c>
      <c r="F1977" t="s">
        <v>596</v>
      </c>
      <c r="G1977">
        <v>208</v>
      </c>
      <c r="H1977" t="s">
        <v>375</v>
      </c>
      <c r="I1977" t="s">
        <v>373</v>
      </c>
      <c r="J1977" t="s">
        <v>373</v>
      </c>
      <c r="K1977">
        <v>1</v>
      </c>
    </row>
    <row r="1978" spans="1:12" hidden="1" x14ac:dyDescent="0.25">
      <c r="A1978" t="s">
        <v>598</v>
      </c>
      <c r="B1978" t="s">
        <v>598</v>
      </c>
      <c r="C1978">
        <v>1978</v>
      </c>
      <c r="D1978" t="s">
        <v>597</v>
      </c>
      <c r="E1978">
        <v>390</v>
      </c>
      <c r="F1978" t="s">
        <v>596</v>
      </c>
      <c r="G1978">
        <v>208</v>
      </c>
      <c r="H1978" t="s">
        <v>375</v>
      </c>
      <c r="I1978" t="s">
        <v>373</v>
      </c>
      <c r="J1978" t="s">
        <v>373</v>
      </c>
      <c r="K1978">
        <v>1</v>
      </c>
    </row>
    <row r="1979" spans="1:12" hidden="1" x14ac:dyDescent="0.25">
      <c r="A1979" t="s">
        <v>598</v>
      </c>
      <c r="B1979" t="s">
        <v>598</v>
      </c>
      <c r="C1979">
        <v>1979</v>
      </c>
      <c r="D1979" t="s">
        <v>597</v>
      </c>
      <c r="E1979">
        <v>390</v>
      </c>
      <c r="F1979" t="s">
        <v>596</v>
      </c>
      <c r="G1979">
        <v>208</v>
      </c>
      <c r="H1979" t="s">
        <v>375</v>
      </c>
      <c r="I1979" t="s">
        <v>373</v>
      </c>
      <c r="J1979" t="s">
        <v>373</v>
      </c>
      <c r="K1979">
        <v>1</v>
      </c>
    </row>
    <row r="1980" spans="1:12" hidden="1" x14ac:dyDescent="0.25">
      <c r="A1980" t="s">
        <v>598</v>
      </c>
      <c r="B1980" t="s">
        <v>598</v>
      </c>
      <c r="C1980">
        <v>1980</v>
      </c>
      <c r="D1980" t="s">
        <v>597</v>
      </c>
      <c r="E1980">
        <v>390</v>
      </c>
      <c r="F1980" t="s">
        <v>596</v>
      </c>
      <c r="G1980">
        <v>208</v>
      </c>
      <c r="H1980" t="s">
        <v>375</v>
      </c>
      <c r="I1980" t="s">
        <v>373</v>
      </c>
      <c r="J1980" t="s">
        <v>373</v>
      </c>
      <c r="K1980">
        <v>1</v>
      </c>
    </row>
    <row r="1981" spans="1:12" hidden="1" x14ac:dyDescent="0.25">
      <c r="A1981" t="s">
        <v>598</v>
      </c>
      <c r="B1981" t="s">
        <v>598</v>
      </c>
      <c r="C1981">
        <v>1981</v>
      </c>
      <c r="D1981" t="s">
        <v>597</v>
      </c>
      <c r="E1981">
        <v>390</v>
      </c>
      <c r="F1981" t="s">
        <v>596</v>
      </c>
      <c r="G1981">
        <v>208</v>
      </c>
      <c r="H1981" t="s">
        <v>375</v>
      </c>
      <c r="I1981" t="s">
        <v>373</v>
      </c>
      <c r="J1981" t="s">
        <v>373</v>
      </c>
      <c r="K1981">
        <v>1</v>
      </c>
    </row>
    <row r="1982" spans="1:12" hidden="1" x14ac:dyDescent="0.25">
      <c r="A1982" t="s">
        <v>598</v>
      </c>
      <c r="B1982" t="s">
        <v>598</v>
      </c>
      <c r="C1982">
        <v>1982</v>
      </c>
      <c r="D1982" t="s">
        <v>597</v>
      </c>
      <c r="E1982">
        <v>390</v>
      </c>
      <c r="F1982" t="s">
        <v>596</v>
      </c>
      <c r="G1982">
        <v>208</v>
      </c>
      <c r="H1982" t="s">
        <v>375</v>
      </c>
      <c r="I1982" t="s">
        <v>373</v>
      </c>
      <c r="J1982" t="s">
        <v>373</v>
      </c>
      <c r="K1982">
        <v>1</v>
      </c>
    </row>
    <row r="1983" spans="1:12" hidden="1" x14ac:dyDescent="0.25">
      <c r="A1983" t="s">
        <v>598</v>
      </c>
      <c r="B1983" t="s">
        <v>598</v>
      </c>
      <c r="C1983">
        <v>1983</v>
      </c>
      <c r="D1983" t="s">
        <v>597</v>
      </c>
      <c r="E1983">
        <v>390</v>
      </c>
      <c r="F1983" t="s">
        <v>596</v>
      </c>
      <c r="G1983">
        <v>208</v>
      </c>
      <c r="H1983" t="s">
        <v>375</v>
      </c>
      <c r="I1983" t="s">
        <v>373</v>
      </c>
      <c r="J1983" t="s">
        <v>373</v>
      </c>
      <c r="K1983">
        <v>1</v>
      </c>
    </row>
    <row r="1984" spans="1:12" hidden="1" x14ac:dyDescent="0.25">
      <c r="A1984" t="s">
        <v>598</v>
      </c>
      <c r="B1984" t="s">
        <v>598</v>
      </c>
      <c r="C1984">
        <v>1984</v>
      </c>
      <c r="D1984" t="s">
        <v>597</v>
      </c>
      <c r="E1984">
        <v>390</v>
      </c>
      <c r="F1984" t="s">
        <v>596</v>
      </c>
      <c r="G1984">
        <v>208</v>
      </c>
      <c r="H1984" t="s">
        <v>375</v>
      </c>
      <c r="I1984" t="s">
        <v>373</v>
      </c>
      <c r="J1984" t="s">
        <v>373</v>
      </c>
      <c r="K1984">
        <v>1</v>
      </c>
    </row>
    <row r="1985" spans="1:11" hidden="1" x14ac:dyDescent="0.25">
      <c r="A1985" t="s">
        <v>598</v>
      </c>
      <c r="B1985" t="s">
        <v>598</v>
      </c>
      <c r="C1985">
        <v>1985</v>
      </c>
      <c r="D1985" t="s">
        <v>597</v>
      </c>
      <c r="E1985">
        <v>390</v>
      </c>
      <c r="F1985" t="s">
        <v>596</v>
      </c>
      <c r="G1985">
        <v>208</v>
      </c>
      <c r="H1985" t="s">
        <v>375</v>
      </c>
      <c r="I1985" t="s">
        <v>373</v>
      </c>
      <c r="J1985" t="s">
        <v>373</v>
      </c>
      <c r="K1985">
        <v>1</v>
      </c>
    </row>
    <row r="1986" spans="1:11" hidden="1" x14ac:dyDescent="0.25">
      <c r="A1986" t="s">
        <v>598</v>
      </c>
      <c r="B1986" t="s">
        <v>598</v>
      </c>
      <c r="C1986">
        <v>1986</v>
      </c>
      <c r="D1986" t="s">
        <v>597</v>
      </c>
      <c r="E1986">
        <v>390</v>
      </c>
      <c r="F1986" t="s">
        <v>596</v>
      </c>
      <c r="G1986">
        <v>208</v>
      </c>
      <c r="H1986" t="s">
        <v>375</v>
      </c>
      <c r="I1986" t="s">
        <v>373</v>
      </c>
      <c r="J1986" t="s">
        <v>373</v>
      </c>
      <c r="K1986">
        <v>1</v>
      </c>
    </row>
    <row r="1987" spans="1:11" hidden="1" x14ac:dyDescent="0.25">
      <c r="A1987" t="s">
        <v>598</v>
      </c>
      <c r="B1987" t="s">
        <v>598</v>
      </c>
      <c r="C1987">
        <v>1987</v>
      </c>
      <c r="D1987" t="s">
        <v>597</v>
      </c>
      <c r="E1987">
        <v>390</v>
      </c>
      <c r="F1987" t="s">
        <v>596</v>
      </c>
      <c r="G1987">
        <v>208</v>
      </c>
      <c r="H1987" t="s">
        <v>375</v>
      </c>
      <c r="I1987" t="s">
        <v>373</v>
      </c>
      <c r="J1987" t="s">
        <v>373</v>
      </c>
      <c r="K1987">
        <v>1</v>
      </c>
    </row>
    <row r="1988" spans="1:11" hidden="1" x14ac:dyDescent="0.25">
      <c r="A1988" t="s">
        <v>598</v>
      </c>
      <c r="B1988" t="s">
        <v>598</v>
      </c>
      <c r="C1988">
        <v>1988</v>
      </c>
      <c r="D1988" t="s">
        <v>597</v>
      </c>
      <c r="E1988">
        <v>390</v>
      </c>
      <c r="F1988" t="s">
        <v>596</v>
      </c>
      <c r="G1988">
        <v>208</v>
      </c>
      <c r="H1988" t="s">
        <v>375</v>
      </c>
      <c r="I1988" t="s">
        <v>373</v>
      </c>
      <c r="J1988" t="s">
        <v>373</v>
      </c>
      <c r="K1988">
        <v>1</v>
      </c>
    </row>
    <row r="1989" spans="1:11" hidden="1" x14ac:dyDescent="0.25">
      <c r="A1989" t="s">
        <v>598</v>
      </c>
      <c r="B1989" t="s">
        <v>598</v>
      </c>
      <c r="C1989">
        <v>1989</v>
      </c>
      <c r="D1989" t="s">
        <v>597</v>
      </c>
      <c r="E1989">
        <v>390</v>
      </c>
      <c r="F1989" t="s">
        <v>596</v>
      </c>
      <c r="G1989">
        <v>208</v>
      </c>
      <c r="H1989" t="s">
        <v>375</v>
      </c>
      <c r="I1989" t="s">
        <v>373</v>
      </c>
      <c r="J1989" t="s">
        <v>373</v>
      </c>
      <c r="K1989">
        <v>1</v>
      </c>
    </row>
    <row r="1990" spans="1:11" hidden="1" x14ac:dyDescent="0.25">
      <c r="A1990" t="s">
        <v>598</v>
      </c>
      <c r="B1990" t="s">
        <v>598</v>
      </c>
      <c r="C1990">
        <v>1990</v>
      </c>
      <c r="D1990" t="s">
        <v>597</v>
      </c>
      <c r="E1990">
        <v>390</v>
      </c>
      <c r="F1990" t="s">
        <v>596</v>
      </c>
      <c r="G1990">
        <v>208</v>
      </c>
      <c r="H1990" t="s">
        <v>375</v>
      </c>
      <c r="I1990">
        <v>1</v>
      </c>
      <c r="J1990" t="s">
        <v>373</v>
      </c>
      <c r="K1990">
        <v>1</v>
      </c>
    </row>
    <row r="1991" spans="1:11" hidden="1" x14ac:dyDescent="0.25">
      <c r="A1991" t="s">
        <v>598</v>
      </c>
      <c r="B1991" t="s">
        <v>598</v>
      </c>
      <c r="C1991">
        <v>1991</v>
      </c>
      <c r="D1991" t="s">
        <v>597</v>
      </c>
      <c r="E1991">
        <v>390</v>
      </c>
      <c r="F1991" t="s">
        <v>596</v>
      </c>
      <c r="G1991">
        <v>208</v>
      </c>
      <c r="H1991" t="s">
        <v>375</v>
      </c>
      <c r="I1991">
        <v>1</v>
      </c>
      <c r="J1991" t="s">
        <v>373</v>
      </c>
      <c r="K1991">
        <v>1</v>
      </c>
    </row>
    <row r="1992" spans="1:11" hidden="1" x14ac:dyDescent="0.25">
      <c r="A1992" t="s">
        <v>598</v>
      </c>
      <c r="B1992" t="s">
        <v>598</v>
      </c>
      <c r="C1992">
        <v>1992</v>
      </c>
      <c r="D1992" t="s">
        <v>597</v>
      </c>
      <c r="E1992">
        <v>390</v>
      </c>
      <c r="F1992" t="s">
        <v>596</v>
      </c>
      <c r="G1992">
        <v>208</v>
      </c>
      <c r="H1992" t="s">
        <v>375</v>
      </c>
      <c r="I1992">
        <v>1</v>
      </c>
      <c r="J1992" t="s">
        <v>373</v>
      </c>
      <c r="K1992">
        <v>1</v>
      </c>
    </row>
    <row r="1993" spans="1:11" hidden="1" x14ac:dyDescent="0.25">
      <c r="A1993" t="s">
        <v>598</v>
      </c>
      <c r="B1993" t="s">
        <v>598</v>
      </c>
      <c r="C1993">
        <v>1993</v>
      </c>
      <c r="D1993" t="s">
        <v>597</v>
      </c>
      <c r="E1993">
        <v>390</v>
      </c>
      <c r="F1993" t="s">
        <v>596</v>
      </c>
      <c r="G1993">
        <v>208</v>
      </c>
      <c r="H1993" t="s">
        <v>375</v>
      </c>
      <c r="I1993">
        <v>2</v>
      </c>
      <c r="J1993" t="s">
        <v>373</v>
      </c>
      <c r="K1993">
        <v>1</v>
      </c>
    </row>
    <row r="1994" spans="1:11" hidden="1" x14ac:dyDescent="0.25">
      <c r="A1994" t="s">
        <v>598</v>
      </c>
      <c r="B1994" t="s">
        <v>598</v>
      </c>
      <c r="C1994">
        <v>1994</v>
      </c>
      <c r="D1994" t="s">
        <v>597</v>
      </c>
      <c r="E1994">
        <v>390</v>
      </c>
      <c r="F1994" t="s">
        <v>596</v>
      </c>
      <c r="G1994">
        <v>208</v>
      </c>
      <c r="H1994" t="s">
        <v>375</v>
      </c>
      <c r="I1994">
        <v>1</v>
      </c>
      <c r="J1994" t="s">
        <v>373</v>
      </c>
      <c r="K1994">
        <v>1</v>
      </c>
    </row>
    <row r="1995" spans="1:11" hidden="1" x14ac:dyDescent="0.25">
      <c r="A1995" t="s">
        <v>598</v>
      </c>
      <c r="B1995" t="s">
        <v>598</v>
      </c>
      <c r="C1995">
        <v>1995</v>
      </c>
      <c r="D1995" t="s">
        <v>597</v>
      </c>
      <c r="E1995">
        <v>390</v>
      </c>
      <c r="F1995" t="s">
        <v>596</v>
      </c>
      <c r="G1995">
        <v>208</v>
      </c>
      <c r="H1995" t="s">
        <v>375</v>
      </c>
      <c r="I1995">
        <v>1</v>
      </c>
      <c r="J1995" t="s">
        <v>373</v>
      </c>
      <c r="K1995">
        <v>1</v>
      </c>
    </row>
    <row r="1996" spans="1:11" hidden="1" x14ac:dyDescent="0.25">
      <c r="A1996" t="s">
        <v>598</v>
      </c>
      <c r="B1996" t="s">
        <v>598</v>
      </c>
      <c r="C1996">
        <v>1996</v>
      </c>
      <c r="D1996" t="s">
        <v>597</v>
      </c>
      <c r="E1996">
        <v>390</v>
      </c>
      <c r="F1996" t="s">
        <v>596</v>
      </c>
      <c r="G1996">
        <v>208</v>
      </c>
      <c r="H1996" t="s">
        <v>375</v>
      </c>
      <c r="I1996">
        <v>1</v>
      </c>
      <c r="J1996" t="s">
        <v>373</v>
      </c>
      <c r="K1996">
        <v>1</v>
      </c>
    </row>
    <row r="1997" spans="1:11" hidden="1" x14ac:dyDescent="0.25">
      <c r="A1997" t="s">
        <v>598</v>
      </c>
      <c r="B1997" t="s">
        <v>598</v>
      </c>
      <c r="C1997">
        <v>1997</v>
      </c>
      <c r="D1997" t="s">
        <v>597</v>
      </c>
      <c r="E1997">
        <v>390</v>
      </c>
      <c r="F1997" t="s">
        <v>596</v>
      </c>
      <c r="G1997">
        <v>208</v>
      </c>
      <c r="H1997" t="s">
        <v>375</v>
      </c>
      <c r="I1997" t="s">
        <v>373</v>
      </c>
      <c r="J1997" t="s">
        <v>373</v>
      </c>
      <c r="K1997">
        <v>1</v>
      </c>
    </row>
    <row r="1998" spans="1:11" hidden="1" x14ac:dyDescent="0.25">
      <c r="A1998" t="s">
        <v>598</v>
      </c>
      <c r="B1998" t="s">
        <v>598</v>
      </c>
      <c r="C1998">
        <v>1998</v>
      </c>
      <c r="D1998" t="s">
        <v>597</v>
      </c>
      <c r="E1998">
        <v>390</v>
      </c>
      <c r="F1998" t="s">
        <v>596</v>
      </c>
      <c r="G1998">
        <v>208</v>
      </c>
      <c r="H1998" t="s">
        <v>375</v>
      </c>
      <c r="I1998" t="s">
        <v>373</v>
      </c>
      <c r="J1998" t="s">
        <v>373</v>
      </c>
      <c r="K1998">
        <v>1</v>
      </c>
    </row>
    <row r="1999" spans="1:11" hidden="1" x14ac:dyDescent="0.25">
      <c r="A1999" t="s">
        <v>598</v>
      </c>
      <c r="B1999" t="s">
        <v>598</v>
      </c>
      <c r="C1999">
        <v>1999</v>
      </c>
      <c r="D1999" t="s">
        <v>597</v>
      </c>
      <c r="E1999">
        <v>390</v>
      </c>
      <c r="F1999" t="s">
        <v>596</v>
      </c>
      <c r="G1999">
        <v>208</v>
      </c>
      <c r="H1999" t="s">
        <v>375</v>
      </c>
      <c r="I1999" t="s">
        <v>373</v>
      </c>
      <c r="J1999" t="s">
        <v>373</v>
      </c>
      <c r="K1999">
        <v>1</v>
      </c>
    </row>
    <row r="2000" spans="1:11" hidden="1" x14ac:dyDescent="0.25">
      <c r="A2000" t="s">
        <v>598</v>
      </c>
      <c r="B2000" t="s">
        <v>598</v>
      </c>
      <c r="C2000">
        <v>2000</v>
      </c>
      <c r="D2000" t="s">
        <v>597</v>
      </c>
      <c r="E2000">
        <v>390</v>
      </c>
      <c r="F2000" t="s">
        <v>596</v>
      </c>
      <c r="G2000">
        <v>208</v>
      </c>
      <c r="H2000" t="s">
        <v>375</v>
      </c>
      <c r="I2000" t="s">
        <v>373</v>
      </c>
      <c r="J2000" t="s">
        <v>373</v>
      </c>
      <c r="K2000">
        <v>1</v>
      </c>
    </row>
    <row r="2001" spans="1:11" hidden="1" x14ac:dyDescent="0.25">
      <c r="A2001" t="s">
        <v>598</v>
      </c>
      <c r="B2001" t="s">
        <v>598</v>
      </c>
      <c r="C2001">
        <v>2001</v>
      </c>
      <c r="D2001" t="s">
        <v>597</v>
      </c>
      <c r="E2001">
        <v>390</v>
      </c>
      <c r="F2001" t="s">
        <v>596</v>
      </c>
      <c r="G2001">
        <v>208</v>
      </c>
      <c r="H2001" t="s">
        <v>375</v>
      </c>
      <c r="I2001" t="s">
        <v>373</v>
      </c>
      <c r="J2001" t="s">
        <v>373</v>
      </c>
      <c r="K2001">
        <v>1</v>
      </c>
    </row>
    <row r="2002" spans="1:11" hidden="1" x14ac:dyDescent="0.25">
      <c r="A2002" t="s">
        <v>598</v>
      </c>
      <c r="B2002" t="s">
        <v>598</v>
      </c>
      <c r="C2002">
        <v>2002</v>
      </c>
      <c r="D2002" t="s">
        <v>597</v>
      </c>
      <c r="E2002">
        <v>390</v>
      </c>
      <c r="F2002" t="s">
        <v>596</v>
      </c>
      <c r="G2002">
        <v>208</v>
      </c>
      <c r="H2002" t="s">
        <v>375</v>
      </c>
      <c r="I2002">
        <v>2</v>
      </c>
      <c r="J2002" t="s">
        <v>373</v>
      </c>
      <c r="K2002">
        <v>1</v>
      </c>
    </row>
    <row r="2003" spans="1:11" hidden="1" x14ac:dyDescent="0.25">
      <c r="A2003" t="s">
        <v>598</v>
      </c>
      <c r="B2003" t="s">
        <v>598</v>
      </c>
      <c r="C2003">
        <v>2003</v>
      </c>
      <c r="D2003" t="s">
        <v>597</v>
      </c>
      <c r="E2003">
        <v>390</v>
      </c>
      <c r="F2003" t="s">
        <v>596</v>
      </c>
      <c r="G2003">
        <v>208</v>
      </c>
      <c r="H2003" t="s">
        <v>375</v>
      </c>
      <c r="I2003" t="s">
        <v>373</v>
      </c>
      <c r="J2003" t="s">
        <v>373</v>
      </c>
      <c r="K2003">
        <v>1</v>
      </c>
    </row>
    <row r="2004" spans="1:11" hidden="1" x14ac:dyDescent="0.25">
      <c r="A2004" t="s">
        <v>598</v>
      </c>
      <c r="B2004" t="s">
        <v>598</v>
      </c>
      <c r="C2004">
        <v>2004</v>
      </c>
      <c r="D2004" t="s">
        <v>597</v>
      </c>
      <c r="E2004">
        <v>390</v>
      </c>
      <c r="F2004" t="s">
        <v>596</v>
      </c>
      <c r="G2004">
        <v>208</v>
      </c>
      <c r="H2004" t="s">
        <v>375</v>
      </c>
      <c r="I2004" t="s">
        <v>373</v>
      </c>
      <c r="J2004" t="s">
        <v>373</v>
      </c>
      <c r="K2004">
        <v>1</v>
      </c>
    </row>
    <row r="2005" spans="1:11" hidden="1" x14ac:dyDescent="0.25">
      <c r="A2005" t="s">
        <v>598</v>
      </c>
      <c r="B2005" t="s">
        <v>598</v>
      </c>
      <c r="C2005">
        <v>2005</v>
      </c>
      <c r="D2005" t="s">
        <v>597</v>
      </c>
      <c r="E2005">
        <v>390</v>
      </c>
      <c r="F2005" t="s">
        <v>596</v>
      </c>
      <c r="G2005">
        <v>208</v>
      </c>
      <c r="H2005" t="s">
        <v>375</v>
      </c>
      <c r="I2005" t="s">
        <v>373</v>
      </c>
      <c r="J2005" t="s">
        <v>373</v>
      </c>
      <c r="K2005">
        <v>1</v>
      </c>
    </row>
    <row r="2006" spans="1:11" hidden="1" x14ac:dyDescent="0.25">
      <c r="A2006" t="s">
        <v>598</v>
      </c>
      <c r="B2006" t="s">
        <v>598</v>
      </c>
      <c r="C2006">
        <v>2006</v>
      </c>
      <c r="D2006" t="s">
        <v>597</v>
      </c>
      <c r="E2006">
        <v>390</v>
      </c>
      <c r="F2006" t="s">
        <v>596</v>
      </c>
      <c r="G2006">
        <v>208</v>
      </c>
      <c r="H2006" t="s">
        <v>375</v>
      </c>
      <c r="I2006">
        <v>1</v>
      </c>
      <c r="J2006" t="s">
        <v>373</v>
      </c>
      <c r="K2006">
        <v>1</v>
      </c>
    </row>
    <row r="2007" spans="1:11" hidden="1" x14ac:dyDescent="0.25">
      <c r="A2007" t="s">
        <v>598</v>
      </c>
      <c r="B2007" t="s">
        <v>598</v>
      </c>
      <c r="C2007">
        <v>2007</v>
      </c>
      <c r="D2007" t="s">
        <v>597</v>
      </c>
      <c r="E2007">
        <v>390</v>
      </c>
      <c r="F2007" t="s">
        <v>596</v>
      </c>
      <c r="G2007">
        <v>208</v>
      </c>
      <c r="H2007" t="s">
        <v>375</v>
      </c>
      <c r="I2007">
        <v>1</v>
      </c>
      <c r="J2007" t="s">
        <v>373</v>
      </c>
      <c r="K2007">
        <v>1</v>
      </c>
    </row>
    <row r="2008" spans="1:11" hidden="1" x14ac:dyDescent="0.25">
      <c r="A2008" t="s">
        <v>598</v>
      </c>
      <c r="B2008" t="s">
        <v>598</v>
      </c>
      <c r="C2008">
        <v>2008</v>
      </c>
      <c r="D2008" t="s">
        <v>597</v>
      </c>
      <c r="E2008">
        <v>390</v>
      </c>
      <c r="F2008" t="s">
        <v>596</v>
      </c>
      <c r="G2008">
        <v>208</v>
      </c>
      <c r="H2008" t="s">
        <v>375</v>
      </c>
      <c r="I2008">
        <v>2</v>
      </c>
      <c r="J2008" t="s">
        <v>373</v>
      </c>
      <c r="K2008">
        <v>1</v>
      </c>
    </row>
    <row r="2009" spans="1:11" hidden="1" x14ac:dyDescent="0.25">
      <c r="A2009" t="s">
        <v>598</v>
      </c>
      <c r="B2009" t="s">
        <v>598</v>
      </c>
      <c r="C2009">
        <v>2009</v>
      </c>
      <c r="D2009" t="s">
        <v>597</v>
      </c>
      <c r="E2009">
        <v>390</v>
      </c>
      <c r="F2009" t="s">
        <v>596</v>
      </c>
      <c r="G2009">
        <v>208</v>
      </c>
      <c r="H2009" t="s">
        <v>375</v>
      </c>
      <c r="I2009">
        <v>2</v>
      </c>
      <c r="J2009" t="s">
        <v>373</v>
      </c>
      <c r="K2009">
        <v>1</v>
      </c>
    </row>
    <row r="2010" spans="1:11" hidden="1" x14ac:dyDescent="0.25">
      <c r="A2010" t="s">
        <v>598</v>
      </c>
      <c r="B2010" t="s">
        <v>598</v>
      </c>
      <c r="C2010">
        <v>2010</v>
      </c>
      <c r="D2010" t="s">
        <v>597</v>
      </c>
      <c r="E2010">
        <v>390</v>
      </c>
      <c r="F2010" t="s">
        <v>596</v>
      </c>
      <c r="G2010">
        <v>208</v>
      </c>
      <c r="H2010" t="s">
        <v>375</v>
      </c>
      <c r="I2010">
        <v>1</v>
      </c>
      <c r="J2010" t="s">
        <v>373</v>
      </c>
      <c r="K2010">
        <v>1</v>
      </c>
    </row>
    <row r="2011" spans="1:11" hidden="1" x14ac:dyDescent="0.25">
      <c r="A2011" t="s">
        <v>598</v>
      </c>
      <c r="B2011" t="s">
        <v>598</v>
      </c>
      <c r="C2011">
        <v>2011</v>
      </c>
      <c r="D2011" t="s">
        <v>597</v>
      </c>
      <c r="E2011">
        <v>390</v>
      </c>
      <c r="F2011" t="s">
        <v>596</v>
      </c>
      <c r="G2011">
        <v>208</v>
      </c>
      <c r="H2011" t="s">
        <v>375</v>
      </c>
      <c r="I2011">
        <v>1</v>
      </c>
      <c r="J2011" t="s">
        <v>373</v>
      </c>
      <c r="K2011">
        <v>1</v>
      </c>
    </row>
    <row r="2012" spans="1:11" hidden="1" x14ac:dyDescent="0.25">
      <c r="A2012" t="s">
        <v>598</v>
      </c>
      <c r="B2012" t="s">
        <v>598</v>
      </c>
      <c r="C2012">
        <v>2012</v>
      </c>
      <c r="D2012" t="s">
        <v>597</v>
      </c>
      <c r="E2012">
        <v>390</v>
      </c>
      <c r="F2012" t="s">
        <v>596</v>
      </c>
      <c r="G2012">
        <v>208</v>
      </c>
      <c r="H2012" t="s">
        <v>375</v>
      </c>
      <c r="I2012">
        <v>1</v>
      </c>
      <c r="J2012" t="s">
        <v>373</v>
      </c>
      <c r="K2012">
        <v>1</v>
      </c>
    </row>
    <row r="2013" spans="1:11" hidden="1" x14ac:dyDescent="0.25">
      <c r="A2013" t="s">
        <v>598</v>
      </c>
      <c r="B2013" t="s">
        <v>598</v>
      </c>
      <c r="C2013">
        <v>2013</v>
      </c>
      <c r="D2013" t="s">
        <v>597</v>
      </c>
      <c r="E2013">
        <v>390</v>
      </c>
      <c r="F2013" t="s">
        <v>596</v>
      </c>
      <c r="G2013">
        <v>208</v>
      </c>
      <c r="H2013" t="s">
        <v>375</v>
      </c>
      <c r="I2013" t="s">
        <v>373</v>
      </c>
      <c r="J2013" t="s">
        <v>373</v>
      </c>
      <c r="K2013">
        <v>1</v>
      </c>
    </row>
    <row r="2014" spans="1:11" hidden="1" x14ac:dyDescent="0.25">
      <c r="A2014" t="s">
        <v>598</v>
      </c>
      <c r="B2014" t="s">
        <v>598</v>
      </c>
      <c r="C2014">
        <v>2014</v>
      </c>
      <c r="D2014" t="s">
        <v>597</v>
      </c>
      <c r="E2014">
        <v>390</v>
      </c>
      <c r="F2014" t="s">
        <v>596</v>
      </c>
      <c r="G2014">
        <v>208</v>
      </c>
      <c r="H2014" t="s">
        <v>375</v>
      </c>
      <c r="I2014">
        <v>1</v>
      </c>
      <c r="J2014" t="s">
        <v>373</v>
      </c>
      <c r="K2014">
        <v>1</v>
      </c>
    </row>
    <row r="2015" spans="1:11" hidden="1" x14ac:dyDescent="0.25">
      <c r="A2015" t="s">
        <v>598</v>
      </c>
      <c r="B2015" t="s">
        <v>598</v>
      </c>
      <c r="C2015">
        <v>2015</v>
      </c>
      <c r="D2015" t="s">
        <v>597</v>
      </c>
      <c r="E2015">
        <v>390</v>
      </c>
      <c r="F2015" t="s">
        <v>596</v>
      </c>
      <c r="G2015">
        <v>208</v>
      </c>
      <c r="H2015" t="s">
        <v>375</v>
      </c>
      <c r="I2015">
        <v>1</v>
      </c>
      <c r="J2015" t="s">
        <v>373</v>
      </c>
      <c r="K2015">
        <v>1</v>
      </c>
    </row>
    <row r="2016" spans="1:11" hidden="1" x14ac:dyDescent="0.25">
      <c r="A2016" t="s">
        <v>598</v>
      </c>
      <c r="B2016" t="s">
        <v>598</v>
      </c>
      <c r="C2016">
        <v>2016</v>
      </c>
      <c r="D2016" t="s">
        <v>597</v>
      </c>
      <c r="E2016">
        <v>390</v>
      </c>
      <c r="F2016" t="s">
        <v>596</v>
      </c>
      <c r="G2016">
        <v>208</v>
      </c>
      <c r="H2016" t="s">
        <v>375</v>
      </c>
      <c r="I2016">
        <v>1</v>
      </c>
      <c r="J2016" t="s">
        <v>373</v>
      </c>
      <c r="K2016">
        <v>1</v>
      </c>
    </row>
    <row r="2017" spans="1:12" x14ac:dyDescent="0.25">
      <c r="A2017" t="s">
        <v>598</v>
      </c>
      <c r="B2017" t="s">
        <v>598</v>
      </c>
      <c r="C2017">
        <v>2017</v>
      </c>
      <c r="D2017" t="s">
        <v>597</v>
      </c>
      <c r="E2017">
        <v>390</v>
      </c>
      <c r="F2017" t="s">
        <v>596</v>
      </c>
      <c r="G2017">
        <v>208</v>
      </c>
      <c r="H2017" t="s">
        <v>375</v>
      </c>
      <c r="I2017" s="109">
        <v>1</v>
      </c>
      <c r="J2017" s="109" t="s">
        <v>373</v>
      </c>
      <c r="K2017" s="109">
        <v>1</v>
      </c>
      <c r="L2017" s="108">
        <f>AVERAGE(I2017:K2017)</f>
        <v>1</v>
      </c>
    </row>
    <row r="2018" spans="1:12" hidden="1" x14ac:dyDescent="0.25">
      <c r="A2018" t="s">
        <v>182</v>
      </c>
      <c r="B2018" t="s">
        <v>182</v>
      </c>
      <c r="C2018">
        <v>1976</v>
      </c>
      <c r="D2018" t="s">
        <v>14</v>
      </c>
      <c r="E2018">
        <v>522</v>
      </c>
      <c r="F2018" t="s">
        <v>14</v>
      </c>
      <c r="G2018">
        <v>262</v>
      </c>
      <c r="H2018" t="s">
        <v>381</v>
      </c>
      <c r="I2018" t="s">
        <v>373</v>
      </c>
      <c r="J2018" t="s">
        <v>373</v>
      </c>
      <c r="K2018" t="s">
        <v>373</v>
      </c>
    </row>
    <row r="2019" spans="1:12" hidden="1" x14ac:dyDescent="0.25">
      <c r="A2019" t="s">
        <v>182</v>
      </c>
      <c r="B2019" t="s">
        <v>182</v>
      </c>
      <c r="C2019">
        <v>1977</v>
      </c>
      <c r="D2019" t="s">
        <v>14</v>
      </c>
      <c r="E2019">
        <v>522</v>
      </c>
      <c r="F2019" t="s">
        <v>14</v>
      </c>
      <c r="G2019">
        <v>262</v>
      </c>
      <c r="H2019" t="s">
        <v>381</v>
      </c>
      <c r="I2019" t="s">
        <v>373</v>
      </c>
      <c r="J2019" t="s">
        <v>373</v>
      </c>
      <c r="K2019" t="s">
        <v>373</v>
      </c>
    </row>
    <row r="2020" spans="1:12" hidden="1" x14ac:dyDescent="0.25">
      <c r="A2020" t="s">
        <v>182</v>
      </c>
      <c r="B2020" t="s">
        <v>182</v>
      </c>
      <c r="C2020">
        <v>1978</v>
      </c>
      <c r="D2020" t="s">
        <v>14</v>
      </c>
      <c r="E2020">
        <v>522</v>
      </c>
      <c r="F2020" t="s">
        <v>14</v>
      </c>
      <c r="G2020">
        <v>262</v>
      </c>
      <c r="H2020" t="s">
        <v>381</v>
      </c>
      <c r="I2020">
        <v>3</v>
      </c>
      <c r="J2020" t="s">
        <v>373</v>
      </c>
      <c r="K2020">
        <v>2</v>
      </c>
    </row>
    <row r="2021" spans="1:12" hidden="1" x14ac:dyDescent="0.25">
      <c r="A2021" t="s">
        <v>182</v>
      </c>
      <c r="B2021" t="s">
        <v>182</v>
      </c>
      <c r="C2021">
        <v>1979</v>
      </c>
      <c r="D2021" t="s">
        <v>14</v>
      </c>
      <c r="E2021">
        <v>522</v>
      </c>
      <c r="F2021" t="s">
        <v>14</v>
      </c>
      <c r="G2021">
        <v>262</v>
      </c>
      <c r="H2021" t="s">
        <v>381</v>
      </c>
      <c r="I2021">
        <v>3</v>
      </c>
      <c r="J2021" t="s">
        <v>373</v>
      </c>
      <c r="K2021">
        <v>2</v>
      </c>
    </row>
    <row r="2022" spans="1:12" hidden="1" x14ac:dyDescent="0.25">
      <c r="A2022" t="s">
        <v>182</v>
      </c>
      <c r="B2022" t="s">
        <v>182</v>
      </c>
      <c r="C2022">
        <v>1980</v>
      </c>
      <c r="D2022" t="s">
        <v>14</v>
      </c>
      <c r="E2022">
        <v>522</v>
      </c>
      <c r="F2022" t="s">
        <v>14</v>
      </c>
      <c r="G2022">
        <v>262</v>
      </c>
      <c r="H2022" t="s">
        <v>381</v>
      </c>
      <c r="I2022">
        <v>2</v>
      </c>
      <c r="J2022" t="s">
        <v>373</v>
      </c>
      <c r="K2022">
        <v>2</v>
      </c>
    </row>
    <row r="2023" spans="1:12" hidden="1" x14ac:dyDescent="0.25">
      <c r="A2023" t="s">
        <v>182</v>
      </c>
      <c r="B2023" t="s">
        <v>182</v>
      </c>
      <c r="C2023">
        <v>1981</v>
      </c>
      <c r="D2023" t="s">
        <v>14</v>
      </c>
      <c r="E2023">
        <v>522</v>
      </c>
      <c r="F2023" t="s">
        <v>14</v>
      </c>
      <c r="G2023">
        <v>262</v>
      </c>
      <c r="H2023" t="s">
        <v>381</v>
      </c>
      <c r="I2023">
        <v>2</v>
      </c>
      <c r="J2023" t="s">
        <v>373</v>
      </c>
      <c r="K2023">
        <v>1</v>
      </c>
    </row>
    <row r="2024" spans="1:12" hidden="1" x14ac:dyDescent="0.25">
      <c r="A2024" t="s">
        <v>182</v>
      </c>
      <c r="B2024" t="s">
        <v>182</v>
      </c>
      <c r="C2024">
        <v>1982</v>
      </c>
      <c r="D2024" t="s">
        <v>14</v>
      </c>
      <c r="E2024">
        <v>522</v>
      </c>
      <c r="F2024" t="s">
        <v>14</v>
      </c>
      <c r="G2024">
        <v>262</v>
      </c>
      <c r="H2024" t="s">
        <v>381</v>
      </c>
      <c r="I2024">
        <v>1</v>
      </c>
      <c r="J2024" t="s">
        <v>373</v>
      </c>
      <c r="K2024">
        <v>2</v>
      </c>
    </row>
    <row r="2025" spans="1:12" hidden="1" x14ac:dyDescent="0.25">
      <c r="A2025" t="s">
        <v>182</v>
      </c>
      <c r="B2025" t="s">
        <v>182</v>
      </c>
      <c r="C2025">
        <v>1983</v>
      </c>
      <c r="D2025" t="s">
        <v>14</v>
      </c>
      <c r="E2025">
        <v>522</v>
      </c>
      <c r="F2025" t="s">
        <v>14</v>
      </c>
      <c r="G2025">
        <v>262</v>
      </c>
      <c r="H2025" t="s">
        <v>381</v>
      </c>
      <c r="I2025">
        <v>2</v>
      </c>
      <c r="J2025" t="s">
        <v>373</v>
      </c>
      <c r="K2025">
        <v>2</v>
      </c>
    </row>
    <row r="2026" spans="1:12" hidden="1" x14ac:dyDescent="0.25">
      <c r="A2026" t="s">
        <v>182</v>
      </c>
      <c r="B2026" t="s">
        <v>182</v>
      </c>
      <c r="C2026">
        <v>1984</v>
      </c>
      <c r="D2026" t="s">
        <v>14</v>
      </c>
      <c r="E2026">
        <v>522</v>
      </c>
      <c r="F2026" t="s">
        <v>14</v>
      </c>
      <c r="G2026">
        <v>262</v>
      </c>
      <c r="H2026" t="s">
        <v>381</v>
      </c>
      <c r="I2026">
        <v>2</v>
      </c>
      <c r="J2026" t="s">
        <v>373</v>
      </c>
      <c r="K2026">
        <v>1</v>
      </c>
    </row>
    <row r="2027" spans="1:12" hidden="1" x14ac:dyDescent="0.25">
      <c r="A2027" t="s">
        <v>182</v>
      </c>
      <c r="B2027" t="s">
        <v>182</v>
      </c>
      <c r="C2027">
        <v>1985</v>
      </c>
      <c r="D2027" t="s">
        <v>14</v>
      </c>
      <c r="E2027">
        <v>522</v>
      </c>
      <c r="F2027" t="s">
        <v>14</v>
      </c>
      <c r="G2027">
        <v>262</v>
      </c>
      <c r="H2027" t="s">
        <v>381</v>
      </c>
      <c r="I2027" t="s">
        <v>373</v>
      </c>
      <c r="J2027" t="s">
        <v>373</v>
      </c>
      <c r="K2027">
        <v>2</v>
      </c>
    </row>
    <row r="2028" spans="1:12" hidden="1" x14ac:dyDescent="0.25">
      <c r="A2028" t="s">
        <v>182</v>
      </c>
      <c r="B2028" t="s">
        <v>182</v>
      </c>
      <c r="C2028">
        <v>1986</v>
      </c>
      <c r="D2028" t="s">
        <v>14</v>
      </c>
      <c r="E2028">
        <v>522</v>
      </c>
      <c r="F2028" t="s">
        <v>14</v>
      </c>
      <c r="G2028">
        <v>262</v>
      </c>
      <c r="H2028" t="s">
        <v>381</v>
      </c>
      <c r="I2028" t="s">
        <v>373</v>
      </c>
      <c r="J2028" t="s">
        <v>373</v>
      </c>
      <c r="K2028">
        <v>1</v>
      </c>
    </row>
    <row r="2029" spans="1:12" hidden="1" x14ac:dyDescent="0.25">
      <c r="A2029" t="s">
        <v>182</v>
      </c>
      <c r="B2029" t="s">
        <v>182</v>
      </c>
      <c r="C2029">
        <v>1987</v>
      </c>
      <c r="D2029" t="s">
        <v>14</v>
      </c>
      <c r="E2029">
        <v>522</v>
      </c>
      <c r="F2029" t="s">
        <v>14</v>
      </c>
      <c r="G2029">
        <v>262</v>
      </c>
      <c r="H2029" t="s">
        <v>381</v>
      </c>
      <c r="I2029">
        <v>1</v>
      </c>
      <c r="J2029" t="s">
        <v>373</v>
      </c>
      <c r="K2029">
        <v>2</v>
      </c>
    </row>
    <row r="2030" spans="1:12" hidden="1" x14ac:dyDescent="0.25">
      <c r="A2030" t="s">
        <v>182</v>
      </c>
      <c r="B2030" t="s">
        <v>182</v>
      </c>
      <c r="C2030">
        <v>1988</v>
      </c>
      <c r="D2030" t="s">
        <v>14</v>
      </c>
      <c r="E2030">
        <v>522</v>
      </c>
      <c r="F2030" t="s">
        <v>14</v>
      </c>
      <c r="G2030">
        <v>262</v>
      </c>
      <c r="H2030" t="s">
        <v>381</v>
      </c>
      <c r="I2030">
        <v>2</v>
      </c>
      <c r="J2030" t="s">
        <v>373</v>
      </c>
      <c r="K2030">
        <v>1</v>
      </c>
    </row>
    <row r="2031" spans="1:12" hidden="1" x14ac:dyDescent="0.25">
      <c r="A2031" t="s">
        <v>182</v>
      </c>
      <c r="B2031" t="s">
        <v>182</v>
      </c>
      <c r="C2031">
        <v>1989</v>
      </c>
      <c r="D2031" t="s">
        <v>14</v>
      </c>
      <c r="E2031">
        <v>522</v>
      </c>
      <c r="F2031" t="s">
        <v>14</v>
      </c>
      <c r="G2031">
        <v>262</v>
      </c>
      <c r="H2031" t="s">
        <v>381</v>
      </c>
      <c r="I2031">
        <v>2</v>
      </c>
      <c r="J2031" t="s">
        <v>373</v>
      </c>
      <c r="K2031">
        <v>2</v>
      </c>
    </row>
    <row r="2032" spans="1:12" hidden="1" x14ac:dyDescent="0.25">
      <c r="A2032" t="s">
        <v>182</v>
      </c>
      <c r="B2032" t="s">
        <v>182</v>
      </c>
      <c r="C2032">
        <v>1990</v>
      </c>
      <c r="D2032" t="s">
        <v>14</v>
      </c>
      <c r="E2032">
        <v>522</v>
      </c>
      <c r="F2032" t="s">
        <v>14</v>
      </c>
      <c r="G2032">
        <v>262</v>
      </c>
      <c r="H2032" t="s">
        <v>381</v>
      </c>
      <c r="I2032">
        <v>2</v>
      </c>
      <c r="J2032" t="s">
        <v>373</v>
      </c>
      <c r="K2032">
        <v>2</v>
      </c>
    </row>
    <row r="2033" spans="1:11" hidden="1" x14ac:dyDescent="0.25">
      <c r="A2033" t="s">
        <v>182</v>
      </c>
      <c r="B2033" t="s">
        <v>182</v>
      </c>
      <c r="C2033">
        <v>1991</v>
      </c>
      <c r="D2033" t="s">
        <v>14</v>
      </c>
      <c r="E2033">
        <v>522</v>
      </c>
      <c r="F2033" t="s">
        <v>14</v>
      </c>
      <c r="G2033">
        <v>262</v>
      </c>
      <c r="H2033" t="s">
        <v>381</v>
      </c>
      <c r="I2033">
        <v>3</v>
      </c>
      <c r="J2033" t="s">
        <v>373</v>
      </c>
      <c r="K2033">
        <v>3</v>
      </c>
    </row>
    <row r="2034" spans="1:11" hidden="1" x14ac:dyDescent="0.25">
      <c r="A2034" t="s">
        <v>182</v>
      </c>
      <c r="B2034" t="s">
        <v>182</v>
      </c>
      <c r="C2034">
        <v>1992</v>
      </c>
      <c r="D2034" t="s">
        <v>14</v>
      </c>
      <c r="E2034">
        <v>522</v>
      </c>
      <c r="F2034" t="s">
        <v>14</v>
      </c>
      <c r="G2034">
        <v>262</v>
      </c>
      <c r="H2034" t="s">
        <v>381</v>
      </c>
      <c r="I2034">
        <v>3</v>
      </c>
      <c r="J2034" t="s">
        <v>373</v>
      </c>
      <c r="K2034">
        <v>3</v>
      </c>
    </row>
    <row r="2035" spans="1:11" hidden="1" x14ac:dyDescent="0.25">
      <c r="A2035" t="s">
        <v>182</v>
      </c>
      <c r="B2035" t="s">
        <v>182</v>
      </c>
      <c r="C2035">
        <v>1993</v>
      </c>
      <c r="D2035" t="s">
        <v>14</v>
      </c>
      <c r="E2035">
        <v>522</v>
      </c>
      <c r="F2035" t="s">
        <v>14</v>
      </c>
      <c r="G2035">
        <v>262</v>
      </c>
      <c r="H2035" t="s">
        <v>381</v>
      </c>
      <c r="I2035" t="s">
        <v>373</v>
      </c>
      <c r="J2035" t="s">
        <v>373</v>
      </c>
      <c r="K2035">
        <v>4</v>
      </c>
    </row>
    <row r="2036" spans="1:11" hidden="1" x14ac:dyDescent="0.25">
      <c r="A2036" t="s">
        <v>182</v>
      </c>
      <c r="B2036" t="s">
        <v>182</v>
      </c>
      <c r="C2036">
        <v>1994</v>
      </c>
      <c r="D2036" t="s">
        <v>14</v>
      </c>
      <c r="E2036">
        <v>522</v>
      </c>
      <c r="F2036" t="s">
        <v>14</v>
      </c>
      <c r="G2036">
        <v>262</v>
      </c>
      <c r="H2036" t="s">
        <v>381</v>
      </c>
      <c r="I2036">
        <v>4</v>
      </c>
      <c r="J2036" t="s">
        <v>373</v>
      </c>
      <c r="K2036">
        <v>3</v>
      </c>
    </row>
    <row r="2037" spans="1:11" hidden="1" x14ac:dyDescent="0.25">
      <c r="A2037" t="s">
        <v>182</v>
      </c>
      <c r="B2037" t="s">
        <v>182</v>
      </c>
      <c r="C2037">
        <v>1995</v>
      </c>
      <c r="D2037" t="s">
        <v>14</v>
      </c>
      <c r="E2037">
        <v>522</v>
      </c>
      <c r="F2037" t="s">
        <v>14</v>
      </c>
      <c r="G2037">
        <v>262</v>
      </c>
      <c r="H2037" t="s">
        <v>381</v>
      </c>
      <c r="I2037" t="s">
        <v>373</v>
      </c>
      <c r="J2037" t="s">
        <v>373</v>
      </c>
      <c r="K2037">
        <v>2</v>
      </c>
    </row>
    <row r="2038" spans="1:11" hidden="1" x14ac:dyDescent="0.25">
      <c r="A2038" t="s">
        <v>182</v>
      </c>
      <c r="B2038" t="s">
        <v>182</v>
      </c>
      <c r="C2038">
        <v>1996</v>
      </c>
      <c r="D2038" t="s">
        <v>14</v>
      </c>
      <c r="E2038">
        <v>522</v>
      </c>
      <c r="F2038" t="s">
        <v>14</v>
      </c>
      <c r="G2038">
        <v>262</v>
      </c>
      <c r="H2038" t="s">
        <v>381</v>
      </c>
      <c r="I2038">
        <v>2</v>
      </c>
      <c r="J2038" t="s">
        <v>373</v>
      </c>
      <c r="K2038">
        <v>2</v>
      </c>
    </row>
    <row r="2039" spans="1:11" hidden="1" x14ac:dyDescent="0.25">
      <c r="A2039" t="s">
        <v>182</v>
      </c>
      <c r="B2039" t="s">
        <v>182</v>
      </c>
      <c r="C2039">
        <v>1997</v>
      </c>
      <c r="D2039" t="s">
        <v>14</v>
      </c>
      <c r="E2039">
        <v>522</v>
      </c>
      <c r="F2039" t="s">
        <v>14</v>
      </c>
      <c r="G2039">
        <v>262</v>
      </c>
      <c r="H2039" t="s">
        <v>381</v>
      </c>
      <c r="I2039">
        <v>2</v>
      </c>
      <c r="J2039" t="s">
        <v>373</v>
      </c>
      <c r="K2039">
        <v>2</v>
      </c>
    </row>
    <row r="2040" spans="1:11" hidden="1" x14ac:dyDescent="0.25">
      <c r="A2040" t="s">
        <v>182</v>
      </c>
      <c r="B2040" t="s">
        <v>182</v>
      </c>
      <c r="C2040">
        <v>1998</v>
      </c>
      <c r="D2040" t="s">
        <v>14</v>
      </c>
      <c r="E2040">
        <v>522</v>
      </c>
      <c r="F2040" t="s">
        <v>14</v>
      </c>
      <c r="G2040">
        <v>262</v>
      </c>
      <c r="H2040" t="s">
        <v>381</v>
      </c>
      <c r="I2040">
        <v>3</v>
      </c>
      <c r="J2040" t="s">
        <v>373</v>
      </c>
      <c r="K2040">
        <v>4</v>
      </c>
    </row>
    <row r="2041" spans="1:11" hidden="1" x14ac:dyDescent="0.25">
      <c r="A2041" t="s">
        <v>182</v>
      </c>
      <c r="B2041" t="s">
        <v>182</v>
      </c>
      <c r="C2041">
        <v>1999</v>
      </c>
      <c r="D2041" t="s">
        <v>14</v>
      </c>
      <c r="E2041">
        <v>522</v>
      </c>
      <c r="F2041" t="s">
        <v>14</v>
      </c>
      <c r="G2041">
        <v>262</v>
      </c>
      <c r="H2041" t="s">
        <v>381</v>
      </c>
      <c r="I2041">
        <v>3</v>
      </c>
      <c r="J2041" t="s">
        <v>373</v>
      </c>
      <c r="K2041">
        <v>3</v>
      </c>
    </row>
    <row r="2042" spans="1:11" hidden="1" x14ac:dyDescent="0.25">
      <c r="A2042" t="s">
        <v>182</v>
      </c>
      <c r="B2042" t="s">
        <v>182</v>
      </c>
      <c r="C2042">
        <v>2000</v>
      </c>
      <c r="D2042" t="s">
        <v>14</v>
      </c>
      <c r="E2042">
        <v>522</v>
      </c>
      <c r="F2042" t="s">
        <v>14</v>
      </c>
      <c r="G2042">
        <v>262</v>
      </c>
      <c r="H2042" t="s">
        <v>381</v>
      </c>
      <c r="I2042" t="s">
        <v>373</v>
      </c>
      <c r="J2042" t="s">
        <v>373</v>
      </c>
      <c r="K2042">
        <v>2</v>
      </c>
    </row>
    <row r="2043" spans="1:11" hidden="1" x14ac:dyDescent="0.25">
      <c r="A2043" t="s">
        <v>182</v>
      </c>
      <c r="B2043" t="s">
        <v>182</v>
      </c>
      <c r="C2043">
        <v>2001</v>
      </c>
      <c r="D2043" t="s">
        <v>14</v>
      </c>
      <c r="E2043">
        <v>522</v>
      </c>
      <c r="F2043" t="s">
        <v>14</v>
      </c>
      <c r="G2043">
        <v>262</v>
      </c>
      <c r="H2043" t="s">
        <v>381</v>
      </c>
      <c r="I2043" t="s">
        <v>373</v>
      </c>
      <c r="J2043" t="s">
        <v>373</v>
      </c>
      <c r="K2043">
        <v>3</v>
      </c>
    </row>
    <row r="2044" spans="1:11" hidden="1" x14ac:dyDescent="0.25">
      <c r="A2044" t="s">
        <v>182</v>
      </c>
      <c r="B2044" t="s">
        <v>182</v>
      </c>
      <c r="C2044">
        <v>2002</v>
      </c>
      <c r="D2044" t="s">
        <v>14</v>
      </c>
      <c r="E2044">
        <v>522</v>
      </c>
      <c r="F2044" t="s">
        <v>14</v>
      </c>
      <c r="G2044">
        <v>262</v>
      </c>
      <c r="H2044" t="s">
        <v>381</v>
      </c>
      <c r="I2044" t="s">
        <v>373</v>
      </c>
      <c r="J2044" t="s">
        <v>373</v>
      </c>
      <c r="K2044">
        <v>2</v>
      </c>
    </row>
    <row r="2045" spans="1:11" hidden="1" x14ac:dyDescent="0.25">
      <c r="A2045" t="s">
        <v>182</v>
      </c>
      <c r="B2045" t="s">
        <v>182</v>
      </c>
      <c r="C2045">
        <v>2003</v>
      </c>
      <c r="D2045" t="s">
        <v>14</v>
      </c>
      <c r="E2045">
        <v>522</v>
      </c>
      <c r="F2045" t="s">
        <v>14</v>
      </c>
      <c r="G2045">
        <v>262</v>
      </c>
      <c r="H2045" t="s">
        <v>381</v>
      </c>
      <c r="I2045" t="s">
        <v>373</v>
      </c>
      <c r="J2045" t="s">
        <v>373</v>
      </c>
      <c r="K2045">
        <v>3</v>
      </c>
    </row>
    <row r="2046" spans="1:11" hidden="1" x14ac:dyDescent="0.25">
      <c r="A2046" t="s">
        <v>182</v>
      </c>
      <c r="B2046" t="s">
        <v>182</v>
      </c>
      <c r="C2046">
        <v>2004</v>
      </c>
      <c r="D2046" t="s">
        <v>14</v>
      </c>
      <c r="E2046">
        <v>522</v>
      </c>
      <c r="F2046" t="s">
        <v>14</v>
      </c>
      <c r="G2046">
        <v>262</v>
      </c>
      <c r="H2046" t="s">
        <v>381</v>
      </c>
      <c r="I2046" t="s">
        <v>373</v>
      </c>
      <c r="J2046" t="s">
        <v>373</v>
      </c>
      <c r="K2046">
        <v>2</v>
      </c>
    </row>
    <row r="2047" spans="1:11" hidden="1" x14ac:dyDescent="0.25">
      <c r="A2047" t="s">
        <v>182</v>
      </c>
      <c r="B2047" t="s">
        <v>182</v>
      </c>
      <c r="C2047">
        <v>2005</v>
      </c>
      <c r="D2047" t="s">
        <v>14</v>
      </c>
      <c r="E2047">
        <v>522</v>
      </c>
      <c r="F2047" t="s">
        <v>14</v>
      </c>
      <c r="G2047">
        <v>262</v>
      </c>
      <c r="H2047" t="s">
        <v>381</v>
      </c>
      <c r="I2047" t="s">
        <v>373</v>
      </c>
      <c r="J2047" t="s">
        <v>373</v>
      </c>
      <c r="K2047">
        <v>2</v>
      </c>
    </row>
    <row r="2048" spans="1:11" hidden="1" x14ac:dyDescent="0.25">
      <c r="A2048" t="s">
        <v>182</v>
      </c>
      <c r="B2048" t="s">
        <v>182</v>
      </c>
      <c r="C2048">
        <v>2006</v>
      </c>
      <c r="D2048" t="s">
        <v>14</v>
      </c>
      <c r="E2048">
        <v>522</v>
      </c>
      <c r="F2048" t="s">
        <v>14</v>
      </c>
      <c r="G2048">
        <v>262</v>
      </c>
      <c r="H2048" t="s">
        <v>381</v>
      </c>
      <c r="I2048" t="s">
        <v>373</v>
      </c>
      <c r="J2048" t="s">
        <v>373</v>
      </c>
      <c r="K2048">
        <v>3</v>
      </c>
    </row>
    <row r="2049" spans="1:12" hidden="1" x14ac:dyDescent="0.25">
      <c r="A2049" t="s">
        <v>182</v>
      </c>
      <c r="B2049" t="s">
        <v>182</v>
      </c>
      <c r="C2049">
        <v>2007</v>
      </c>
      <c r="D2049" t="s">
        <v>14</v>
      </c>
      <c r="E2049">
        <v>522</v>
      </c>
      <c r="F2049" t="s">
        <v>14</v>
      </c>
      <c r="G2049">
        <v>262</v>
      </c>
      <c r="H2049" t="s">
        <v>381</v>
      </c>
      <c r="I2049" t="s">
        <v>373</v>
      </c>
      <c r="J2049" t="s">
        <v>373</v>
      </c>
      <c r="K2049">
        <v>3</v>
      </c>
    </row>
    <row r="2050" spans="1:12" hidden="1" x14ac:dyDescent="0.25">
      <c r="A2050" t="s">
        <v>182</v>
      </c>
      <c r="B2050" t="s">
        <v>182</v>
      </c>
      <c r="C2050">
        <v>2008</v>
      </c>
      <c r="D2050" t="s">
        <v>14</v>
      </c>
      <c r="E2050">
        <v>522</v>
      </c>
      <c r="F2050" t="s">
        <v>14</v>
      </c>
      <c r="G2050">
        <v>262</v>
      </c>
      <c r="H2050" t="s">
        <v>381</v>
      </c>
      <c r="I2050" t="s">
        <v>373</v>
      </c>
      <c r="J2050" t="s">
        <v>373</v>
      </c>
      <c r="K2050">
        <v>2</v>
      </c>
    </row>
    <row r="2051" spans="1:12" hidden="1" x14ac:dyDescent="0.25">
      <c r="A2051" t="s">
        <v>182</v>
      </c>
      <c r="B2051" t="s">
        <v>182</v>
      </c>
      <c r="C2051">
        <v>2009</v>
      </c>
      <c r="D2051" t="s">
        <v>14</v>
      </c>
      <c r="E2051">
        <v>522</v>
      </c>
      <c r="F2051" t="s">
        <v>14</v>
      </c>
      <c r="G2051">
        <v>262</v>
      </c>
      <c r="H2051" t="s">
        <v>381</v>
      </c>
      <c r="I2051">
        <v>1</v>
      </c>
      <c r="J2051" t="s">
        <v>373</v>
      </c>
      <c r="K2051">
        <v>2</v>
      </c>
    </row>
    <row r="2052" spans="1:12" hidden="1" x14ac:dyDescent="0.25">
      <c r="A2052" t="s">
        <v>182</v>
      </c>
      <c r="B2052" t="s">
        <v>182</v>
      </c>
      <c r="C2052">
        <v>2010</v>
      </c>
      <c r="D2052" t="s">
        <v>14</v>
      </c>
      <c r="E2052">
        <v>522</v>
      </c>
      <c r="F2052" t="s">
        <v>14</v>
      </c>
      <c r="G2052">
        <v>262</v>
      </c>
      <c r="H2052" t="s">
        <v>381</v>
      </c>
      <c r="I2052" t="s">
        <v>373</v>
      </c>
      <c r="J2052" t="s">
        <v>373</v>
      </c>
      <c r="K2052">
        <v>2</v>
      </c>
    </row>
    <row r="2053" spans="1:12" hidden="1" x14ac:dyDescent="0.25">
      <c r="A2053" t="s">
        <v>182</v>
      </c>
      <c r="B2053" t="s">
        <v>182</v>
      </c>
      <c r="C2053">
        <v>2011</v>
      </c>
      <c r="D2053" t="s">
        <v>14</v>
      </c>
      <c r="E2053">
        <v>522</v>
      </c>
      <c r="F2053" t="s">
        <v>14</v>
      </c>
      <c r="G2053">
        <v>262</v>
      </c>
      <c r="H2053" t="s">
        <v>381</v>
      </c>
      <c r="I2053" t="s">
        <v>373</v>
      </c>
      <c r="J2053" t="s">
        <v>373</v>
      </c>
      <c r="K2053">
        <v>3</v>
      </c>
    </row>
    <row r="2054" spans="1:12" hidden="1" x14ac:dyDescent="0.25">
      <c r="A2054" t="s">
        <v>182</v>
      </c>
      <c r="B2054" t="s">
        <v>182</v>
      </c>
      <c r="C2054">
        <v>2012</v>
      </c>
      <c r="D2054" t="s">
        <v>14</v>
      </c>
      <c r="E2054">
        <v>522</v>
      </c>
      <c r="F2054" t="s">
        <v>14</v>
      </c>
      <c r="G2054">
        <v>262</v>
      </c>
      <c r="H2054" t="s">
        <v>381</v>
      </c>
      <c r="I2054" t="s">
        <v>373</v>
      </c>
      <c r="J2054" t="s">
        <v>373</v>
      </c>
      <c r="K2054">
        <v>3</v>
      </c>
    </row>
    <row r="2055" spans="1:12" hidden="1" x14ac:dyDescent="0.25">
      <c r="A2055" t="s">
        <v>182</v>
      </c>
      <c r="B2055" t="s">
        <v>182</v>
      </c>
      <c r="C2055">
        <v>2013</v>
      </c>
      <c r="D2055" t="s">
        <v>14</v>
      </c>
      <c r="E2055">
        <v>522</v>
      </c>
      <c r="F2055" t="s">
        <v>14</v>
      </c>
      <c r="G2055">
        <v>262</v>
      </c>
      <c r="H2055" t="s">
        <v>381</v>
      </c>
      <c r="I2055" t="s">
        <v>373</v>
      </c>
      <c r="J2055" t="s">
        <v>373</v>
      </c>
      <c r="K2055">
        <v>3</v>
      </c>
    </row>
    <row r="2056" spans="1:12" hidden="1" x14ac:dyDescent="0.25">
      <c r="A2056" t="s">
        <v>182</v>
      </c>
      <c r="B2056" t="s">
        <v>182</v>
      </c>
      <c r="C2056">
        <v>2014</v>
      </c>
      <c r="D2056" t="s">
        <v>14</v>
      </c>
      <c r="E2056">
        <v>522</v>
      </c>
      <c r="F2056" t="s">
        <v>14</v>
      </c>
      <c r="G2056">
        <v>262</v>
      </c>
      <c r="H2056" t="s">
        <v>381</v>
      </c>
      <c r="I2056" t="s">
        <v>373</v>
      </c>
      <c r="J2056" t="s">
        <v>373</v>
      </c>
      <c r="K2056">
        <v>3</v>
      </c>
    </row>
    <row r="2057" spans="1:12" hidden="1" x14ac:dyDescent="0.25">
      <c r="A2057" t="s">
        <v>182</v>
      </c>
      <c r="B2057" t="s">
        <v>182</v>
      </c>
      <c r="C2057">
        <v>2015</v>
      </c>
      <c r="D2057" t="s">
        <v>14</v>
      </c>
      <c r="E2057">
        <v>522</v>
      </c>
      <c r="F2057" t="s">
        <v>14</v>
      </c>
      <c r="G2057">
        <v>262</v>
      </c>
      <c r="H2057" t="s">
        <v>381</v>
      </c>
      <c r="I2057" t="s">
        <v>373</v>
      </c>
      <c r="J2057" t="s">
        <v>373</v>
      </c>
      <c r="K2057">
        <v>3</v>
      </c>
    </row>
    <row r="2058" spans="1:12" hidden="1" x14ac:dyDescent="0.25">
      <c r="A2058" t="s">
        <v>182</v>
      </c>
      <c r="B2058" t="s">
        <v>182</v>
      </c>
      <c r="C2058">
        <v>2016</v>
      </c>
      <c r="D2058" t="s">
        <v>14</v>
      </c>
      <c r="E2058">
        <v>522</v>
      </c>
      <c r="F2058" t="s">
        <v>14</v>
      </c>
      <c r="G2058">
        <v>262</v>
      </c>
      <c r="H2058" t="s">
        <v>381</v>
      </c>
      <c r="I2058" t="s">
        <v>373</v>
      </c>
      <c r="J2058" t="s">
        <v>373</v>
      </c>
      <c r="K2058">
        <v>3</v>
      </c>
    </row>
    <row r="2059" spans="1:12" x14ac:dyDescent="0.25">
      <c r="A2059" t="s">
        <v>182</v>
      </c>
      <c r="B2059" t="s">
        <v>182</v>
      </c>
      <c r="C2059">
        <v>2017</v>
      </c>
      <c r="D2059" t="s">
        <v>14</v>
      </c>
      <c r="E2059">
        <v>522</v>
      </c>
      <c r="F2059" t="s">
        <v>14</v>
      </c>
      <c r="G2059">
        <v>262</v>
      </c>
      <c r="H2059" t="s">
        <v>381</v>
      </c>
      <c r="I2059" s="109" t="s">
        <v>373</v>
      </c>
      <c r="J2059" s="109" t="s">
        <v>373</v>
      </c>
      <c r="K2059" s="109">
        <v>3</v>
      </c>
      <c r="L2059" s="108">
        <f>AVERAGE(I2059:K2059)</f>
        <v>3</v>
      </c>
    </row>
    <row r="2060" spans="1:12" hidden="1" x14ac:dyDescent="0.25">
      <c r="A2060" t="s">
        <v>183</v>
      </c>
      <c r="B2060" t="s">
        <v>183</v>
      </c>
      <c r="C2060">
        <v>1976</v>
      </c>
      <c r="D2060" t="s">
        <v>111</v>
      </c>
      <c r="E2060">
        <v>54</v>
      </c>
      <c r="F2060" t="s">
        <v>111</v>
      </c>
      <c r="G2060">
        <v>212</v>
      </c>
      <c r="H2060" t="s">
        <v>393</v>
      </c>
      <c r="I2060" t="s">
        <v>373</v>
      </c>
      <c r="J2060" t="s">
        <v>373</v>
      </c>
      <c r="K2060" t="s">
        <v>373</v>
      </c>
    </row>
    <row r="2061" spans="1:12" hidden="1" x14ac:dyDescent="0.25">
      <c r="A2061" t="s">
        <v>183</v>
      </c>
      <c r="B2061" t="s">
        <v>183</v>
      </c>
      <c r="C2061">
        <v>1977</v>
      </c>
      <c r="D2061" t="s">
        <v>111</v>
      </c>
      <c r="E2061">
        <v>54</v>
      </c>
      <c r="F2061" t="s">
        <v>111</v>
      </c>
      <c r="G2061">
        <v>212</v>
      </c>
      <c r="H2061" t="s">
        <v>393</v>
      </c>
      <c r="I2061" t="s">
        <v>373</v>
      </c>
      <c r="J2061" t="s">
        <v>373</v>
      </c>
      <c r="K2061" t="s">
        <v>373</v>
      </c>
    </row>
    <row r="2062" spans="1:12" hidden="1" x14ac:dyDescent="0.25">
      <c r="A2062" t="s">
        <v>183</v>
      </c>
      <c r="B2062" t="s">
        <v>183</v>
      </c>
      <c r="C2062">
        <v>1978</v>
      </c>
      <c r="D2062" t="s">
        <v>111</v>
      </c>
      <c r="E2062">
        <v>54</v>
      </c>
      <c r="F2062" t="s">
        <v>111</v>
      </c>
      <c r="G2062">
        <v>212</v>
      </c>
      <c r="H2062" t="s">
        <v>393</v>
      </c>
      <c r="I2062" t="s">
        <v>373</v>
      </c>
      <c r="J2062" t="s">
        <v>373</v>
      </c>
      <c r="K2062" t="s">
        <v>373</v>
      </c>
    </row>
    <row r="2063" spans="1:12" hidden="1" x14ac:dyDescent="0.25">
      <c r="A2063" t="s">
        <v>183</v>
      </c>
      <c r="B2063" t="s">
        <v>183</v>
      </c>
      <c r="C2063">
        <v>1979</v>
      </c>
      <c r="D2063" t="s">
        <v>111</v>
      </c>
      <c r="E2063">
        <v>54</v>
      </c>
      <c r="F2063" t="s">
        <v>111</v>
      </c>
      <c r="G2063">
        <v>212</v>
      </c>
      <c r="H2063" t="s">
        <v>393</v>
      </c>
      <c r="I2063" t="s">
        <v>373</v>
      </c>
      <c r="J2063" t="s">
        <v>373</v>
      </c>
      <c r="K2063" t="s">
        <v>373</v>
      </c>
    </row>
    <row r="2064" spans="1:12" hidden="1" x14ac:dyDescent="0.25">
      <c r="A2064" t="s">
        <v>183</v>
      </c>
      <c r="B2064" t="s">
        <v>183</v>
      </c>
      <c r="C2064">
        <v>1980</v>
      </c>
      <c r="D2064" t="s">
        <v>111</v>
      </c>
      <c r="E2064">
        <v>54</v>
      </c>
      <c r="F2064" t="s">
        <v>111</v>
      </c>
      <c r="G2064">
        <v>212</v>
      </c>
      <c r="H2064" t="s">
        <v>393</v>
      </c>
      <c r="I2064" t="s">
        <v>373</v>
      </c>
      <c r="J2064" t="s">
        <v>373</v>
      </c>
      <c r="K2064" t="s">
        <v>373</v>
      </c>
    </row>
    <row r="2065" spans="1:11" hidden="1" x14ac:dyDescent="0.25">
      <c r="A2065" t="s">
        <v>183</v>
      </c>
      <c r="B2065" t="s">
        <v>183</v>
      </c>
      <c r="C2065">
        <v>1981</v>
      </c>
      <c r="D2065" t="s">
        <v>111</v>
      </c>
      <c r="E2065">
        <v>54</v>
      </c>
      <c r="F2065" t="s">
        <v>111</v>
      </c>
      <c r="G2065">
        <v>212</v>
      </c>
      <c r="H2065" t="s">
        <v>393</v>
      </c>
      <c r="I2065" t="s">
        <v>373</v>
      </c>
      <c r="J2065" t="s">
        <v>373</v>
      </c>
      <c r="K2065" t="s">
        <v>373</v>
      </c>
    </row>
    <row r="2066" spans="1:11" hidden="1" x14ac:dyDescent="0.25">
      <c r="A2066" t="s">
        <v>183</v>
      </c>
      <c r="B2066" t="s">
        <v>183</v>
      </c>
      <c r="C2066">
        <v>1982</v>
      </c>
      <c r="D2066" t="s">
        <v>111</v>
      </c>
      <c r="E2066">
        <v>54</v>
      </c>
      <c r="F2066" t="s">
        <v>111</v>
      </c>
      <c r="G2066">
        <v>212</v>
      </c>
      <c r="H2066" t="s">
        <v>393</v>
      </c>
      <c r="I2066" t="s">
        <v>373</v>
      </c>
      <c r="J2066" t="s">
        <v>373</v>
      </c>
      <c r="K2066" t="s">
        <v>373</v>
      </c>
    </row>
    <row r="2067" spans="1:11" hidden="1" x14ac:dyDescent="0.25">
      <c r="A2067" t="s">
        <v>183</v>
      </c>
      <c r="B2067" t="s">
        <v>183</v>
      </c>
      <c r="C2067">
        <v>1983</v>
      </c>
      <c r="D2067" t="s">
        <v>111</v>
      </c>
      <c r="E2067">
        <v>54</v>
      </c>
      <c r="F2067" t="s">
        <v>111</v>
      </c>
      <c r="G2067">
        <v>212</v>
      </c>
      <c r="H2067" t="s">
        <v>393</v>
      </c>
      <c r="I2067" t="s">
        <v>373</v>
      </c>
      <c r="J2067" t="s">
        <v>373</v>
      </c>
      <c r="K2067" t="s">
        <v>373</v>
      </c>
    </row>
    <row r="2068" spans="1:11" hidden="1" x14ac:dyDescent="0.25">
      <c r="A2068" t="s">
        <v>183</v>
      </c>
      <c r="B2068" t="s">
        <v>183</v>
      </c>
      <c r="C2068">
        <v>1984</v>
      </c>
      <c r="D2068" t="s">
        <v>111</v>
      </c>
      <c r="E2068">
        <v>54</v>
      </c>
      <c r="F2068" t="s">
        <v>111</v>
      </c>
      <c r="G2068">
        <v>212</v>
      </c>
      <c r="H2068" t="s">
        <v>393</v>
      </c>
      <c r="I2068" t="s">
        <v>373</v>
      </c>
      <c r="J2068" t="s">
        <v>373</v>
      </c>
      <c r="K2068" t="s">
        <v>373</v>
      </c>
    </row>
    <row r="2069" spans="1:11" hidden="1" x14ac:dyDescent="0.25">
      <c r="A2069" t="s">
        <v>183</v>
      </c>
      <c r="B2069" t="s">
        <v>183</v>
      </c>
      <c r="C2069">
        <v>1985</v>
      </c>
      <c r="D2069" t="s">
        <v>111</v>
      </c>
      <c r="E2069">
        <v>54</v>
      </c>
      <c r="F2069" t="s">
        <v>111</v>
      </c>
      <c r="G2069">
        <v>212</v>
      </c>
      <c r="H2069" t="s">
        <v>393</v>
      </c>
      <c r="I2069" t="s">
        <v>373</v>
      </c>
      <c r="J2069" t="s">
        <v>373</v>
      </c>
      <c r="K2069" t="s">
        <v>373</v>
      </c>
    </row>
    <row r="2070" spans="1:11" hidden="1" x14ac:dyDescent="0.25">
      <c r="A2070" t="s">
        <v>183</v>
      </c>
      <c r="B2070" t="s">
        <v>183</v>
      </c>
      <c r="C2070">
        <v>1986</v>
      </c>
      <c r="D2070" t="s">
        <v>111</v>
      </c>
      <c r="E2070">
        <v>54</v>
      </c>
      <c r="F2070" t="s">
        <v>111</v>
      </c>
      <c r="G2070">
        <v>212</v>
      </c>
      <c r="H2070" t="s">
        <v>393</v>
      </c>
      <c r="I2070" t="s">
        <v>373</v>
      </c>
      <c r="J2070" t="s">
        <v>373</v>
      </c>
      <c r="K2070" t="s">
        <v>373</v>
      </c>
    </row>
    <row r="2071" spans="1:11" hidden="1" x14ac:dyDescent="0.25">
      <c r="A2071" t="s">
        <v>183</v>
      </c>
      <c r="B2071" t="s">
        <v>183</v>
      </c>
      <c r="C2071">
        <v>1987</v>
      </c>
      <c r="D2071" t="s">
        <v>111</v>
      </c>
      <c r="E2071">
        <v>54</v>
      </c>
      <c r="F2071" t="s">
        <v>111</v>
      </c>
      <c r="G2071">
        <v>212</v>
      </c>
      <c r="H2071" t="s">
        <v>393</v>
      </c>
      <c r="I2071" t="s">
        <v>373</v>
      </c>
      <c r="J2071" t="s">
        <v>373</v>
      </c>
      <c r="K2071" t="s">
        <v>373</v>
      </c>
    </row>
    <row r="2072" spans="1:11" hidden="1" x14ac:dyDescent="0.25">
      <c r="A2072" t="s">
        <v>183</v>
      </c>
      <c r="B2072" t="s">
        <v>183</v>
      </c>
      <c r="C2072">
        <v>1988</v>
      </c>
      <c r="D2072" t="s">
        <v>111</v>
      </c>
      <c r="E2072">
        <v>54</v>
      </c>
      <c r="F2072" t="s">
        <v>111</v>
      </c>
      <c r="G2072">
        <v>212</v>
      </c>
      <c r="H2072" t="s">
        <v>393</v>
      </c>
      <c r="I2072" t="s">
        <v>373</v>
      </c>
      <c r="J2072" t="s">
        <v>373</v>
      </c>
      <c r="K2072" t="s">
        <v>373</v>
      </c>
    </row>
    <row r="2073" spans="1:11" hidden="1" x14ac:dyDescent="0.25">
      <c r="A2073" t="s">
        <v>183</v>
      </c>
      <c r="B2073" t="s">
        <v>183</v>
      </c>
      <c r="C2073">
        <v>1989</v>
      </c>
      <c r="D2073" t="s">
        <v>111</v>
      </c>
      <c r="E2073">
        <v>54</v>
      </c>
      <c r="F2073" t="s">
        <v>111</v>
      </c>
      <c r="G2073">
        <v>212</v>
      </c>
      <c r="H2073" t="s">
        <v>393</v>
      </c>
      <c r="I2073" t="s">
        <v>373</v>
      </c>
      <c r="J2073" t="s">
        <v>373</v>
      </c>
      <c r="K2073" t="s">
        <v>373</v>
      </c>
    </row>
    <row r="2074" spans="1:11" hidden="1" x14ac:dyDescent="0.25">
      <c r="A2074" t="s">
        <v>183</v>
      </c>
      <c r="B2074" t="s">
        <v>183</v>
      </c>
      <c r="C2074">
        <v>1990</v>
      </c>
      <c r="D2074" t="s">
        <v>111</v>
      </c>
      <c r="E2074">
        <v>54</v>
      </c>
      <c r="F2074" t="s">
        <v>111</v>
      </c>
      <c r="G2074">
        <v>212</v>
      </c>
      <c r="H2074" t="s">
        <v>393</v>
      </c>
      <c r="I2074" t="s">
        <v>373</v>
      </c>
      <c r="J2074" t="s">
        <v>373</v>
      </c>
      <c r="K2074" t="s">
        <v>373</v>
      </c>
    </row>
    <row r="2075" spans="1:11" hidden="1" x14ac:dyDescent="0.25">
      <c r="A2075" t="s">
        <v>183</v>
      </c>
      <c r="B2075" t="s">
        <v>183</v>
      </c>
      <c r="C2075">
        <v>1991</v>
      </c>
      <c r="D2075" t="s">
        <v>111</v>
      </c>
      <c r="E2075">
        <v>54</v>
      </c>
      <c r="F2075" t="s">
        <v>111</v>
      </c>
      <c r="G2075">
        <v>212</v>
      </c>
      <c r="H2075" t="s">
        <v>393</v>
      </c>
      <c r="I2075" t="s">
        <v>373</v>
      </c>
      <c r="J2075" t="s">
        <v>373</v>
      </c>
      <c r="K2075" t="s">
        <v>373</v>
      </c>
    </row>
    <row r="2076" spans="1:11" hidden="1" x14ac:dyDescent="0.25">
      <c r="A2076" t="s">
        <v>183</v>
      </c>
      <c r="B2076" t="s">
        <v>183</v>
      </c>
      <c r="C2076">
        <v>1992</v>
      </c>
      <c r="D2076" t="s">
        <v>111</v>
      </c>
      <c r="E2076">
        <v>54</v>
      </c>
      <c r="F2076" t="s">
        <v>111</v>
      </c>
      <c r="G2076">
        <v>212</v>
      </c>
      <c r="H2076" t="s">
        <v>393</v>
      </c>
      <c r="I2076" t="s">
        <v>373</v>
      </c>
      <c r="J2076" t="s">
        <v>373</v>
      </c>
      <c r="K2076" t="s">
        <v>373</v>
      </c>
    </row>
    <row r="2077" spans="1:11" hidden="1" x14ac:dyDescent="0.25">
      <c r="A2077" t="s">
        <v>183</v>
      </c>
      <c r="B2077" t="s">
        <v>183</v>
      </c>
      <c r="C2077">
        <v>1993</v>
      </c>
      <c r="D2077" t="s">
        <v>111</v>
      </c>
      <c r="E2077">
        <v>54</v>
      </c>
      <c r="F2077" t="s">
        <v>111</v>
      </c>
      <c r="G2077">
        <v>212</v>
      </c>
      <c r="H2077" t="s">
        <v>393</v>
      </c>
      <c r="I2077" t="s">
        <v>373</v>
      </c>
      <c r="J2077" t="s">
        <v>373</v>
      </c>
      <c r="K2077" t="s">
        <v>373</v>
      </c>
    </row>
    <row r="2078" spans="1:11" hidden="1" x14ac:dyDescent="0.25">
      <c r="A2078" t="s">
        <v>183</v>
      </c>
      <c r="B2078" t="s">
        <v>183</v>
      </c>
      <c r="C2078">
        <v>1994</v>
      </c>
      <c r="D2078" t="s">
        <v>111</v>
      </c>
      <c r="E2078">
        <v>54</v>
      </c>
      <c r="F2078" t="s">
        <v>111</v>
      </c>
      <c r="G2078">
        <v>212</v>
      </c>
      <c r="H2078" t="s">
        <v>393</v>
      </c>
      <c r="I2078" t="s">
        <v>373</v>
      </c>
      <c r="J2078" t="s">
        <v>373</v>
      </c>
      <c r="K2078" t="s">
        <v>373</v>
      </c>
    </row>
    <row r="2079" spans="1:11" hidden="1" x14ac:dyDescent="0.25">
      <c r="A2079" t="s">
        <v>183</v>
      </c>
      <c r="B2079" t="s">
        <v>183</v>
      </c>
      <c r="C2079">
        <v>1995</v>
      </c>
      <c r="D2079" t="s">
        <v>111</v>
      </c>
      <c r="E2079">
        <v>54</v>
      </c>
      <c r="F2079" t="s">
        <v>111</v>
      </c>
      <c r="G2079">
        <v>212</v>
      </c>
      <c r="H2079" t="s">
        <v>393</v>
      </c>
      <c r="I2079" t="s">
        <v>373</v>
      </c>
      <c r="J2079" t="s">
        <v>373</v>
      </c>
      <c r="K2079" t="s">
        <v>373</v>
      </c>
    </row>
    <row r="2080" spans="1:11" hidden="1" x14ac:dyDescent="0.25">
      <c r="A2080" t="s">
        <v>183</v>
      </c>
      <c r="B2080" t="s">
        <v>183</v>
      </c>
      <c r="C2080">
        <v>1996</v>
      </c>
      <c r="D2080" t="s">
        <v>111</v>
      </c>
      <c r="E2080">
        <v>54</v>
      </c>
      <c r="F2080" t="s">
        <v>111</v>
      </c>
      <c r="G2080">
        <v>212</v>
      </c>
      <c r="H2080" t="s">
        <v>393</v>
      </c>
      <c r="I2080" t="s">
        <v>373</v>
      </c>
      <c r="J2080" t="s">
        <v>373</v>
      </c>
      <c r="K2080" t="s">
        <v>373</v>
      </c>
    </row>
    <row r="2081" spans="1:11" hidden="1" x14ac:dyDescent="0.25">
      <c r="A2081" t="s">
        <v>183</v>
      </c>
      <c r="B2081" t="s">
        <v>183</v>
      </c>
      <c r="C2081">
        <v>1997</v>
      </c>
      <c r="D2081" t="s">
        <v>111</v>
      </c>
      <c r="E2081">
        <v>54</v>
      </c>
      <c r="F2081" t="s">
        <v>111</v>
      </c>
      <c r="G2081">
        <v>212</v>
      </c>
      <c r="H2081" t="s">
        <v>393</v>
      </c>
      <c r="I2081" t="s">
        <v>373</v>
      </c>
      <c r="J2081" t="s">
        <v>373</v>
      </c>
      <c r="K2081" t="s">
        <v>373</v>
      </c>
    </row>
    <row r="2082" spans="1:11" hidden="1" x14ac:dyDescent="0.25">
      <c r="A2082" t="s">
        <v>183</v>
      </c>
      <c r="B2082" t="s">
        <v>183</v>
      </c>
      <c r="C2082">
        <v>1998</v>
      </c>
      <c r="D2082" t="s">
        <v>111</v>
      </c>
      <c r="E2082">
        <v>54</v>
      </c>
      <c r="F2082" t="s">
        <v>111</v>
      </c>
      <c r="G2082">
        <v>212</v>
      </c>
      <c r="H2082" t="s">
        <v>393</v>
      </c>
      <c r="I2082" t="s">
        <v>373</v>
      </c>
      <c r="J2082" t="s">
        <v>373</v>
      </c>
      <c r="K2082" t="s">
        <v>373</v>
      </c>
    </row>
    <row r="2083" spans="1:11" hidden="1" x14ac:dyDescent="0.25">
      <c r="A2083" t="s">
        <v>183</v>
      </c>
      <c r="B2083" t="s">
        <v>183</v>
      </c>
      <c r="C2083">
        <v>1999</v>
      </c>
      <c r="D2083" t="s">
        <v>111</v>
      </c>
      <c r="E2083">
        <v>54</v>
      </c>
      <c r="F2083" t="s">
        <v>111</v>
      </c>
      <c r="G2083">
        <v>212</v>
      </c>
      <c r="H2083" t="s">
        <v>393</v>
      </c>
      <c r="I2083" t="s">
        <v>373</v>
      </c>
      <c r="J2083" t="s">
        <v>373</v>
      </c>
      <c r="K2083" t="s">
        <v>373</v>
      </c>
    </row>
    <row r="2084" spans="1:11" hidden="1" x14ac:dyDescent="0.25">
      <c r="A2084" t="s">
        <v>183</v>
      </c>
      <c r="B2084" t="s">
        <v>183</v>
      </c>
      <c r="C2084">
        <v>2000</v>
      </c>
      <c r="D2084" t="s">
        <v>111</v>
      </c>
      <c r="E2084">
        <v>54</v>
      </c>
      <c r="F2084" t="s">
        <v>111</v>
      </c>
      <c r="G2084">
        <v>212</v>
      </c>
      <c r="H2084" t="s">
        <v>393</v>
      </c>
      <c r="I2084" t="s">
        <v>373</v>
      </c>
      <c r="J2084" t="s">
        <v>373</v>
      </c>
      <c r="K2084" t="s">
        <v>373</v>
      </c>
    </row>
    <row r="2085" spans="1:11" hidden="1" x14ac:dyDescent="0.25">
      <c r="A2085" t="s">
        <v>183</v>
      </c>
      <c r="B2085" t="s">
        <v>183</v>
      </c>
      <c r="C2085">
        <v>2001</v>
      </c>
      <c r="D2085" t="s">
        <v>111</v>
      </c>
      <c r="E2085">
        <v>54</v>
      </c>
      <c r="F2085" t="s">
        <v>111</v>
      </c>
      <c r="G2085">
        <v>212</v>
      </c>
      <c r="H2085" t="s">
        <v>393</v>
      </c>
      <c r="I2085" t="s">
        <v>373</v>
      </c>
      <c r="J2085" t="s">
        <v>373</v>
      </c>
      <c r="K2085" t="s">
        <v>373</v>
      </c>
    </row>
    <row r="2086" spans="1:11" hidden="1" x14ac:dyDescent="0.25">
      <c r="A2086" t="s">
        <v>183</v>
      </c>
      <c r="B2086" t="s">
        <v>183</v>
      </c>
      <c r="C2086">
        <v>2002</v>
      </c>
      <c r="D2086" t="s">
        <v>111</v>
      </c>
      <c r="E2086">
        <v>54</v>
      </c>
      <c r="F2086" t="s">
        <v>111</v>
      </c>
      <c r="G2086">
        <v>212</v>
      </c>
      <c r="H2086" t="s">
        <v>393</v>
      </c>
      <c r="I2086" t="s">
        <v>373</v>
      </c>
      <c r="J2086" t="s">
        <v>373</v>
      </c>
      <c r="K2086" t="s">
        <v>373</v>
      </c>
    </row>
    <row r="2087" spans="1:11" hidden="1" x14ac:dyDescent="0.25">
      <c r="A2087" t="s">
        <v>183</v>
      </c>
      <c r="B2087" t="s">
        <v>183</v>
      </c>
      <c r="C2087">
        <v>2003</v>
      </c>
      <c r="D2087" t="s">
        <v>111</v>
      </c>
      <c r="E2087">
        <v>54</v>
      </c>
      <c r="F2087" t="s">
        <v>111</v>
      </c>
      <c r="G2087">
        <v>212</v>
      </c>
      <c r="H2087" t="s">
        <v>393</v>
      </c>
      <c r="I2087" t="s">
        <v>373</v>
      </c>
      <c r="J2087" t="s">
        <v>373</v>
      </c>
      <c r="K2087" t="s">
        <v>373</v>
      </c>
    </row>
    <row r="2088" spans="1:11" hidden="1" x14ac:dyDescent="0.25">
      <c r="A2088" t="s">
        <v>183</v>
      </c>
      <c r="B2088" t="s">
        <v>183</v>
      </c>
      <c r="C2088">
        <v>2004</v>
      </c>
      <c r="D2088" t="s">
        <v>111</v>
      </c>
      <c r="E2088">
        <v>54</v>
      </c>
      <c r="F2088" t="s">
        <v>111</v>
      </c>
      <c r="G2088">
        <v>212</v>
      </c>
      <c r="H2088" t="s">
        <v>393</v>
      </c>
      <c r="I2088" t="s">
        <v>373</v>
      </c>
      <c r="J2088" t="s">
        <v>373</v>
      </c>
      <c r="K2088" t="s">
        <v>373</v>
      </c>
    </row>
    <row r="2089" spans="1:11" hidden="1" x14ac:dyDescent="0.25">
      <c r="A2089" t="s">
        <v>183</v>
      </c>
      <c r="B2089" t="s">
        <v>183</v>
      </c>
      <c r="C2089">
        <v>2005</v>
      </c>
      <c r="D2089" t="s">
        <v>111</v>
      </c>
      <c r="E2089">
        <v>54</v>
      </c>
      <c r="F2089" t="s">
        <v>111</v>
      </c>
      <c r="G2089">
        <v>212</v>
      </c>
      <c r="H2089" t="s">
        <v>393</v>
      </c>
      <c r="I2089" t="s">
        <v>373</v>
      </c>
      <c r="J2089" t="s">
        <v>373</v>
      </c>
      <c r="K2089" t="s">
        <v>373</v>
      </c>
    </row>
    <row r="2090" spans="1:11" hidden="1" x14ac:dyDescent="0.25">
      <c r="A2090" t="s">
        <v>183</v>
      </c>
      <c r="B2090" t="s">
        <v>183</v>
      </c>
      <c r="C2090">
        <v>2006</v>
      </c>
      <c r="D2090" t="s">
        <v>111</v>
      </c>
      <c r="E2090">
        <v>54</v>
      </c>
      <c r="F2090" t="s">
        <v>111</v>
      </c>
      <c r="G2090">
        <v>212</v>
      </c>
      <c r="H2090" t="s">
        <v>393</v>
      </c>
      <c r="I2090" t="s">
        <v>373</v>
      </c>
      <c r="J2090" t="s">
        <v>373</v>
      </c>
      <c r="K2090" t="s">
        <v>373</v>
      </c>
    </row>
    <row r="2091" spans="1:11" hidden="1" x14ac:dyDescent="0.25">
      <c r="A2091" t="s">
        <v>183</v>
      </c>
      <c r="B2091" t="s">
        <v>183</v>
      </c>
      <c r="C2091">
        <v>2007</v>
      </c>
      <c r="D2091" t="s">
        <v>111</v>
      </c>
      <c r="E2091">
        <v>54</v>
      </c>
      <c r="F2091" t="s">
        <v>111</v>
      </c>
      <c r="G2091">
        <v>212</v>
      </c>
      <c r="H2091" t="s">
        <v>393</v>
      </c>
      <c r="I2091" t="s">
        <v>373</v>
      </c>
      <c r="J2091" t="s">
        <v>373</v>
      </c>
      <c r="K2091" t="s">
        <v>373</v>
      </c>
    </row>
    <row r="2092" spans="1:11" hidden="1" x14ac:dyDescent="0.25">
      <c r="A2092" t="s">
        <v>183</v>
      </c>
      <c r="B2092" t="s">
        <v>183</v>
      </c>
      <c r="C2092">
        <v>2008</v>
      </c>
      <c r="D2092" t="s">
        <v>111</v>
      </c>
      <c r="E2092">
        <v>54</v>
      </c>
      <c r="F2092" t="s">
        <v>111</v>
      </c>
      <c r="G2092">
        <v>212</v>
      </c>
      <c r="H2092" t="s">
        <v>393</v>
      </c>
      <c r="I2092" t="s">
        <v>373</v>
      </c>
      <c r="J2092" t="s">
        <v>373</v>
      </c>
      <c r="K2092" t="s">
        <v>373</v>
      </c>
    </row>
    <row r="2093" spans="1:11" hidden="1" x14ac:dyDescent="0.25">
      <c r="A2093" t="s">
        <v>183</v>
      </c>
      <c r="B2093" t="s">
        <v>183</v>
      </c>
      <c r="C2093">
        <v>2009</v>
      </c>
      <c r="D2093" t="s">
        <v>111</v>
      </c>
      <c r="E2093">
        <v>54</v>
      </c>
      <c r="F2093" t="s">
        <v>111</v>
      </c>
      <c r="G2093">
        <v>212</v>
      </c>
      <c r="H2093" t="s">
        <v>393</v>
      </c>
      <c r="I2093" t="s">
        <v>373</v>
      </c>
      <c r="J2093" t="s">
        <v>373</v>
      </c>
      <c r="K2093" t="s">
        <v>373</v>
      </c>
    </row>
    <row r="2094" spans="1:11" hidden="1" x14ac:dyDescent="0.25">
      <c r="A2094" t="s">
        <v>183</v>
      </c>
      <c r="B2094" t="s">
        <v>183</v>
      </c>
      <c r="C2094">
        <v>2010</v>
      </c>
      <c r="D2094" t="s">
        <v>111</v>
      </c>
      <c r="E2094">
        <v>54</v>
      </c>
      <c r="F2094" t="s">
        <v>111</v>
      </c>
      <c r="G2094">
        <v>212</v>
      </c>
      <c r="H2094" t="s">
        <v>393</v>
      </c>
      <c r="I2094" t="s">
        <v>373</v>
      </c>
      <c r="J2094" t="s">
        <v>373</v>
      </c>
      <c r="K2094" t="s">
        <v>373</v>
      </c>
    </row>
    <row r="2095" spans="1:11" hidden="1" x14ac:dyDescent="0.25">
      <c r="A2095" t="s">
        <v>183</v>
      </c>
      <c r="B2095" t="s">
        <v>183</v>
      </c>
      <c r="C2095">
        <v>2011</v>
      </c>
      <c r="D2095" t="s">
        <v>111</v>
      </c>
      <c r="E2095">
        <v>54</v>
      </c>
      <c r="F2095" t="s">
        <v>111</v>
      </c>
      <c r="G2095">
        <v>212</v>
      </c>
      <c r="H2095" t="s">
        <v>393</v>
      </c>
      <c r="I2095" t="s">
        <v>373</v>
      </c>
      <c r="J2095" t="s">
        <v>373</v>
      </c>
      <c r="K2095" t="s">
        <v>373</v>
      </c>
    </row>
    <row r="2096" spans="1:11" hidden="1" x14ac:dyDescent="0.25">
      <c r="A2096" t="s">
        <v>183</v>
      </c>
      <c r="B2096" t="s">
        <v>183</v>
      </c>
      <c r="C2096">
        <v>2012</v>
      </c>
      <c r="D2096" t="s">
        <v>111</v>
      </c>
      <c r="E2096">
        <v>54</v>
      </c>
      <c r="F2096" t="s">
        <v>111</v>
      </c>
      <c r="G2096">
        <v>212</v>
      </c>
      <c r="H2096" t="s">
        <v>393</v>
      </c>
      <c r="I2096" t="s">
        <v>373</v>
      </c>
      <c r="J2096" t="s">
        <v>373</v>
      </c>
      <c r="K2096" t="s">
        <v>373</v>
      </c>
    </row>
    <row r="2097" spans="1:12" hidden="1" x14ac:dyDescent="0.25">
      <c r="A2097" t="s">
        <v>183</v>
      </c>
      <c r="B2097" t="s">
        <v>183</v>
      </c>
      <c r="C2097">
        <v>2013</v>
      </c>
      <c r="D2097" t="s">
        <v>111</v>
      </c>
      <c r="E2097">
        <v>54</v>
      </c>
      <c r="F2097" t="s">
        <v>111</v>
      </c>
      <c r="G2097">
        <v>212</v>
      </c>
      <c r="H2097" t="s">
        <v>393</v>
      </c>
      <c r="I2097" t="s">
        <v>373</v>
      </c>
      <c r="J2097" t="s">
        <v>373</v>
      </c>
      <c r="K2097" t="s">
        <v>373</v>
      </c>
    </row>
    <row r="2098" spans="1:12" hidden="1" x14ac:dyDescent="0.25">
      <c r="A2098" t="s">
        <v>183</v>
      </c>
      <c r="B2098" t="s">
        <v>183</v>
      </c>
      <c r="C2098">
        <v>2014</v>
      </c>
      <c r="D2098" t="s">
        <v>111</v>
      </c>
      <c r="E2098">
        <v>54</v>
      </c>
      <c r="F2098" t="s">
        <v>111</v>
      </c>
      <c r="G2098">
        <v>212</v>
      </c>
      <c r="H2098" t="s">
        <v>393</v>
      </c>
      <c r="I2098" t="s">
        <v>373</v>
      </c>
      <c r="J2098" t="s">
        <v>373</v>
      </c>
      <c r="K2098">
        <v>1</v>
      </c>
    </row>
    <row r="2099" spans="1:12" hidden="1" x14ac:dyDescent="0.25">
      <c r="A2099" t="s">
        <v>183</v>
      </c>
      <c r="B2099" t="s">
        <v>183</v>
      </c>
      <c r="C2099">
        <v>2015</v>
      </c>
      <c r="D2099" t="s">
        <v>111</v>
      </c>
      <c r="E2099">
        <v>54</v>
      </c>
      <c r="F2099" t="s">
        <v>111</v>
      </c>
      <c r="G2099">
        <v>212</v>
      </c>
      <c r="H2099" t="s">
        <v>393</v>
      </c>
      <c r="I2099" t="s">
        <v>373</v>
      </c>
      <c r="J2099" t="s">
        <v>373</v>
      </c>
      <c r="K2099">
        <v>1</v>
      </c>
    </row>
    <row r="2100" spans="1:12" hidden="1" x14ac:dyDescent="0.25">
      <c r="A2100" t="s">
        <v>183</v>
      </c>
      <c r="B2100" t="s">
        <v>183</v>
      </c>
      <c r="C2100">
        <v>2016</v>
      </c>
      <c r="D2100" t="s">
        <v>111</v>
      </c>
      <c r="E2100">
        <v>54</v>
      </c>
      <c r="F2100" t="s">
        <v>111</v>
      </c>
      <c r="G2100">
        <v>212</v>
      </c>
      <c r="H2100" t="s">
        <v>393</v>
      </c>
      <c r="I2100" t="s">
        <v>373</v>
      </c>
      <c r="J2100" t="s">
        <v>373</v>
      </c>
      <c r="K2100">
        <v>2</v>
      </c>
    </row>
    <row r="2101" spans="1:12" x14ac:dyDescent="0.25">
      <c r="A2101" t="s">
        <v>183</v>
      </c>
      <c r="B2101" t="s">
        <v>183</v>
      </c>
      <c r="C2101">
        <v>2017</v>
      </c>
      <c r="D2101" t="s">
        <v>111</v>
      </c>
      <c r="E2101">
        <v>54</v>
      </c>
      <c r="F2101" t="s">
        <v>111</v>
      </c>
      <c r="G2101">
        <v>212</v>
      </c>
      <c r="H2101" t="s">
        <v>393</v>
      </c>
      <c r="I2101" s="109" t="s">
        <v>373</v>
      </c>
      <c r="J2101" s="109" t="s">
        <v>373</v>
      </c>
      <c r="K2101" s="109">
        <v>1</v>
      </c>
      <c r="L2101" s="108">
        <f>AVERAGE(I2101:K2101)</f>
        <v>1</v>
      </c>
    </row>
    <row r="2102" spans="1:12" hidden="1" x14ac:dyDescent="0.25">
      <c r="A2102" t="s">
        <v>184</v>
      </c>
      <c r="B2102" t="s">
        <v>184</v>
      </c>
      <c r="C2102">
        <v>1976</v>
      </c>
      <c r="D2102" t="s">
        <v>112</v>
      </c>
      <c r="E2102">
        <v>42</v>
      </c>
      <c r="F2102" t="s">
        <v>112</v>
      </c>
      <c r="G2102">
        <v>214</v>
      </c>
      <c r="H2102" t="s">
        <v>393</v>
      </c>
      <c r="I2102">
        <v>3</v>
      </c>
      <c r="J2102" t="s">
        <v>373</v>
      </c>
      <c r="K2102">
        <v>2</v>
      </c>
    </row>
    <row r="2103" spans="1:12" hidden="1" x14ac:dyDescent="0.25">
      <c r="A2103" t="s">
        <v>184</v>
      </c>
      <c r="B2103" t="s">
        <v>184</v>
      </c>
      <c r="C2103">
        <v>1977</v>
      </c>
      <c r="D2103" t="s">
        <v>112</v>
      </c>
      <c r="E2103">
        <v>42</v>
      </c>
      <c r="F2103" t="s">
        <v>112</v>
      </c>
      <c r="G2103">
        <v>214</v>
      </c>
      <c r="H2103" t="s">
        <v>393</v>
      </c>
      <c r="I2103">
        <v>3</v>
      </c>
      <c r="J2103" t="s">
        <v>373</v>
      </c>
      <c r="K2103">
        <v>2</v>
      </c>
    </row>
    <row r="2104" spans="1:12" hidden="1" x14ac:dyDescent="0.25">
      <c r="A2104" t="s">
        <v>184</v>
      </c>
      <c r="B2104" t="s">
        <v>184</v>
      </c>
      <c r="C2104">
        <v>1978</v>
      </c>
      <c r="D2104" t="s">
        <v>112</v>
      </c>
      <c r="E2104">
        <v>42</v>
      </c>
      <c r="F2104" t="s">
        <v>112</v>
      </c>
      <c r="G2104">
        <v>214</v>
      </c>
      <c r="H2104" t="s">
        <v>393</v>
      </c>
      <c r="I2104">
        <v>2</v>
      </c>
      <c r="J2104" t="s">
        <v>373</v>
      </c>
      <c r="K2104">
        <v>2</v>
      </c>
    </row>
    <row r="2105" spans="1:12" hidden="1" x14ac:dyDescent="0.25">
      <c r="A2105" t="s">
        <v>184</v>
      </c>
      <c r="B2105" t="s">
        <v>184</v>
      </c>
      <c r="C2105">
        <v>1979</v>
      </c>
      <c r="D2105" t="s">
        <v>112</v>
      </c>
      <c r="E2105">
        <v>42</v>
      </c>
      <c r="F2105" t="s">
        <v>112</v>
      </c>
      <c r="G2105">
        <v>214</v>
      </c>
      <c r="H2105" t="s">
        <v>393</v>
      </c>
      <c r="I2105">
        <v>3</v>
      </c>
      <c r="J2105" t="s">
        <v>373</v>
      </c>
      <c r="K2105">
        <v>2</v>
      </c>
    </row>
    <row r="2106" spans="1:12" hidden="1" x14ac:dyDescent="0.25">
      <c r="A2106" t="s">
        <v>184</v>
      </c>
      <c r="B2106" t="s">
        <v>184</v>
      </c>
      <c r="C2106">
        <v>1980</v>
      </c>
      <c r="D2106" t="s">
        <v>112</v>
      </c>
      <c r="E2106">
        <v>42</v>
      </c>
      <c r="F2106" t="s">
        <v>112</v>
      </c>
      <c r="G2106">
        <v>214</v>
      </c>
      <c r="H2106" t="s">
        <v>393</v>
      </c>
      <c r="I2106">
        <v>3</v>
      </c>
      <c r="J2106" t="s">
        <v>373</v>
      </c>
      <c r="K2106">
        <v>2</v>
      </c>
    </row>
    <row r="2107" spans="1:12" hidden="1" x14ac:dyDescent="0.25">
      <c r="A2107" t="s">
        <v>184</v>
      </c>
      <c r="B2107" t="s">
        <v>184</v>
      </c>
      <c r="C2107">
        <v>1981</v>
      </c>
      <c r="D2107" t="s">
        <v>112</v>
      </c>
      <c r="E2107">
        <v>42</v>
      </c>
      <c r="F2107" t="s">
        <v>112</v>
      </c>
      <c r="G2107">
        <v>214</v>
      </c>
      <c r="H2107" t="s">
        <v>393</v>
      </c>
      <c r="I2107" t="s">
        <v>373</v>
      </c>
      <c r="J2107" t="s">
        <v>373</v>
      </c>
      <c r="K2107">
        <v>2</v>
      </c>
    </row>
    <row r="2108" spans="1:12" hidden="1" x14ac:dyDescent="0.25">
      <c r="A2108" t="s">
        <v>184</v>
      </c>
      <c r="B2108" t="s">
        <v>184</v>
      </c>
      <c r="C2108">
        <v>1982</v>
      </c>
      <c r="D2108" t="s">
        <v>112</v>
      </c>
      <c r="E2108">
        <v>42</v>
      </c>
      <c r="F2108" t="s">
        <v>112</v>
      </c>
      <c r="G2108">
        <v>214</v>
      </c>
      <c r="H2108" t="s">
        <v>393</v>
      </c>
      <c r="I2108" t="s">
        <v>373</v>
      </c>
      <c r="J2108" t="s">
        <v>373</v>
      </c>
      <c r="K2108">
        <v>2</v>
      </c>
    </row>
    <row r="2109" spans="1:12" hidden="1" x14ac:dyDescent="0.25">
      <c r="A2109" t="s">
        <v>184</v>
      </c>
      <c r="B2109" t="s">
        <v>184</v>
      </c>
      <c r="C2109">
        <v>1983</v>
      </c>
      <c r="D2109" t="s">
        <v>112</v>
      </c>
      <c r="E2109">
        <v>42</v>
      </c>
      <c r="F2109" t="s">
        <v>112</v>
      </c>
      <c r="G2109">
        <v>214</v>
      </c>
      <c r="H2109" t="s">
        <v>393</v>
      </c>
      <c r="I2109" t="s">
        <v>373</v>
      </c>
      <c r="J2109" t="s">
        <v>373</v>
      </c>
      <c r="K2109">
        <v>1</v>
      </c>
    </row>
    <row r="2110" spans="1:12" hidden="1" x14ac:dyDescent="0.25">
      <c r="A2110" t="s">
        <v>184</v>
      </c>
      <c r="B2110" t="s">
        <v>184</v>
      </c>
      <c r="C2110">
        <v>1984</v>
      </c>
      <c r="D2110" t="s">
        <v>112</v>
      </c>
      <c r="E2110">
        <v>42</v>
      </c>
      <c r="F2110" t="s">
        <v>112</v>
      </c>
      <c r="G2110">
        <v>214</v>
      </c>
      <c r="H2110" t="s">
        <v>393</v>
      </c>
      <c r="I2110">
        <v>3</v>
      </c>
      <c r="J2110" t="s">
        <v>373</v>
      </c>
      <c r="K2110">
        <v>2</v>
      </c>
    </row>
    <row r="2111" spans="1:12" hidden="1" x14ac:dyDescent="0.25">
      <c r="A2111" t="s">
        <v>184</v>
      </c>
      <c r="B2111" t="s">
        <v>184</v>
      </c>
      <c r="C2111">
        <v>1985</v>
      </c>
      <c r="D2111" t="s">
        <v>112</v>
      </c>
      <c r="E2111">
        <v>42</v>
      </c>
      <c r="F2111" t="s">
        <v>112</v>
      </c>
      <c r="G2111">
        <v>214</v>
      </c>
      <c r="H2111" t="s">
        <v>393</v>
      </c>
      <c r="I2111" t="s">
        <v>373</v>
      </c>
      <c r="J2111" t="s">
        <v>373</v>
      </c>
      <c r="K2111">
        <v>1</v>
      </c>
    </row>
    <row r="2112" spans="1:12" hidden="1" x14ac:dyDescent="0.25">
      <c r="A2112" t="s">
        <v>184</v>
      </c>
      <c r="B2112" t="s">
        <v>184</v>
      </c>
      <c r="C2112">
        <v>1986</v>
      </c>
      <c r="D2112" t="s">
        <v>112</v>
      </c>
      <c r="E2112">
        <v>42</v>
      </c>
      <c r="F2112" t="s">
        <v>112</v>
      </c>
      <c r="G2112">
        <v>214</v>
      </c>
      <c r="H2112" t="s">
        <v>393</v>
      </c>
      <c r="I2112">
        <v>3</v>
      </c>
      <c r="J2112" t="s">
        <v>373</v>
      </c>
      <c r="K2112">
        <v>2</v>
      </c>
    </row>
    <row r="2113" spans="1:11" hidden="1" x14ac:dyDescent="0.25">
      <c r="A2113" t="s">
        <v>184</v>
      </c>
      <c r="B2113" t="s">
        <v>184</v>
      </c>
      <c r="C2113">
        <v>1987</v>
      </c>
      <c r="D2113" t="s">
        <v>112</v>
      </c>
      <c r="E2113">
        <v>42</v>
      </c>
      <c r="F2113" t="s">
        <v>112</v>
      </c>
      <c r="G2113">
        <v>214</v>
      </c>
      <c r="H2113" t="s">
        <v>393</v>
      </c>
      <c r="I2113">
        <v>3</v>
      </c>
      <c r="J2113" t="s">
        <v>373</v>
      </c>
      <c r="K2113">
        <v>2</v>
      </c>
    </row>
    <row r="2114" spans="1:11" hidden="1" x14ac:dyDescent="0.25">
      <c r="A2114" t="s">
        <v>184</v>
      </c>
      <c r="B2114" t="s">
        <v>184</v>
      </c>
      <c r="C2114">
        <v>1988</v>
      </c>
      <c r="D2114" t="s">
        <v>112</v>
      </c>
      <c r="E2114">
        <v>42</v>
      </c>
      <c r="F2114" t="s">
        <v>112</v>
      </c>
      <c r="G2114">
        <v>214</v>
      </c>
      <c r="H2114" t="s">
        <v>393</v>
      </c>
      <c r="I2114">
        <v>3</v>
      </c>
      <c r="J2114" t="s">
        <v>373</v>
      </c>
      <c r="K2114">
        <v>2</v>
      </c>
    </row>
    <row r="2115" spans="1:11" hidden="1" x14ac:dyDescent="0.25">
      <c r="A2115" t="s">
        <v>184</v>
      </c>
      <c r="B2115" t="s">
        <v>184</v>
      </c>
      <c r="C2115">
        <v>1989</v>
      </c>
      <c r="D2115" t="s">
        <v>112</v>
      </c>
      <c r="E2115">
        <v>42</v>
      </c>
      <c r="F2115" t="s">
        <v>112</v>
      </c>
      <c r="G2115">
        <v>214</v>
      </c>
      <c r="H2115" t="s">
        <v>393</v>
      </c>
      <c r="I2115">
        <v>2</v>
      </c>
      <c r="J2115" t="s">
        <v>373</v>
      </c>
      <c r="K2115">
        <v>2</v>
      </c>
    </row>
    <row r="2116" spans="1:11" hidden="1" x14ac:dyDescent="0.25">
      <c r="A2116" t="s">
        <v>184</v>
      </c>
      <c r="B2116" t="s">
        <v>184</v>
      </c>
      <c r="C2116">
        <v>1990</v>
      </c>
      <c r="D2116" t="s">
        <v>112</v>
      </c>
      <c r="E2116">
        <v>42</v>
      </c>
      <c r="F2116" t="s">
        <v>112</v>
      </c>
      <c r="G2116">
        <v>214</v>
      </c>
      <c r="H2116" t="s">
        <v>393</v>
      </c>
      <c r="I2116">
        <v>2</v>
      </c>
      <c r="J2116" t="s">
        <v>373</v>
      </c>
      <c r="K2116">
        <v>2</v>
      </c>
    </row>
    <row r="2117" spans="1:11" hidden="1" x14ac:dyDescent="0.25">
      <c r="A2117" t="s">
        <v>184</v>
      </c>
      <c r="B2117" t="s">
        <v>184</v>
      </c>
      <c r="C2117">
        <v>1991</v>
      </c>
      <c r="D2117" t="s">
        <v>112</v>
      </c>
      <c r="E2117">
        <v>42</v>
      </c>
      <c r="F2117" t="s">
        <v>112</v>
      </c>
      <c r="G2117">
        <v>214</v>
      </c>
      <c r="H2117" t="s">
        <v>393</v>
      </c>
      <c r="I2117">
        <v>2</v>
      </c>
      <c r="J2117" t="s">
        <v>373</v>
      </c>
      <c r="K2117">
        <v>2</v>
      </c>
    </row>
    <row r="2118" spans="1:11" hidden="1" x14ac:dyDescent="0.25">
      <c r="A2118" t="s">
        <v>184</v>
      </c>
      <c r="B2118" t="s">
        <v>184</v>
      </c>
      <c r="C2118">
        <v>1992</v>
      </c>
      <c r="D2118" t="s">
        <v>112</v>
      </c>
      <c r="E2118">
        <v>42</v>
      </c>
      <c r="F2118" t="s">
        <v>112</v>
      </c>
      <c r="G2118">
        <v>214</v>
      </c>
      <c r="H2118" t="s">
        <v>393</v>
      </c>
      <c r="I2118">
        <v>2</v>
      </c>
      <c r="J2118" t="s">
        <v>373</v>
      </c>
      <c r="K2118">
        <v>2</v>
      </c>
    </row>
    <row r="2119" spans="1:11" hidden="1" x14ac:dyDescent="0.25">
      <c r="A2119" t="s">
        <v>184</v>
      </c>
      <c r="B2119" t="s">
        <v>184</v>
      </c>
      <c r="C2119">
        <v>1993</v>
      </c>
      <c r="D2119" t="s">
        <v>112</v>
      </c>
      <c r="E2119">
        <v>42</v>
      </c>
      <c r="F2119" t="s">
        <v>112</v>
      </c>
      <c r="G2119">
        <v>214</v>
      </c>
      <c r="H2119" t="s">
        <v>393</v>
      </c>
      <c r="I2119">
        <v>2</v>
      </c>
      <c r="J2119" t="s">
        <v>373</v>
      </c>
      <c r="K2119">
        <v>2</v>
      </c>
    </row>
    <row r="2120" spans="1:11" hidden="1" x14ac:dyDescent="0.25">
      <c r="A2120" t="s">
        <v>184</v>
      </c>
      <c r="B2120" t="s">
        <v>184</v>
      </c>
      <c r="C2120">
        <v>1994</v>
      </c>
      <c r="D2120" t="s">
        <v>112</v>
      </c>
      <c r="E2120">
        <v>42</v>
      </c>
      <c r="F2120" t="s">
        <v>112</v>
      </c>
      <c r="G2120">
        <v>214</v>
      </c>
      <c r="H2120" t="s">
        <v>393</v>
      </c>
      <c r="I2120">
        <v>2</v>
      </c>
      <c r="J2120" t="s">
        <v>373</v>
      </c>
      <c r="K2120">
        <v>2</v>
      </c>
    </row>
    <row r="2121" spans="1:11" hidden="1" x14ac:dyDescent="0.25">
      <c r="A2121" t="s">
        <v>184</v>
      </c>
      <c r="B2121" t="s">
        <v>184</v>
      </c>
      <c r="C2121">
        <v>1995</v>
      </c>
      <c r="D2121" t="s">
        <v>112</v>
      </c>
      <c r="E2121">
        <v>42</v>
      </c>
      <c r="F2121" t="s">
        <v>112</v>
      </c>
      <c r="G2121">
        <v>214</v>
      </c>
      <c r="H2121" t="s">
        <v>393</v>
      </c>
      <c r="I2121">
        <v>2</v>
      </c>
      <c r="J2121" t="s">
        <v>373</v>
      </c>
      <c r="K2121">
        <v>2</v>
      </c>
    </row>
    <row r="2122" spans="1:11" hidden="1" x14ac:dyDescent="0.25">
      <c r="A2122" t="s">
        <v>184</v>
      </c>
      <c r="B2122" t="s">
        <v>184</v>
      </c>
      <c r="C2122">
        <v>1996</v>
      </c>
      <c r="D2122" t="s">
        <v>112</v>
      </c>
      <c r="E2122">
        <v>42</v>
      </c>
      <c r="F2122" t="s">
        <v>112</v>
      </c>
      <c r="G2122">
        <v>214</v>
      </c>
      <c r="H2122" t="s">
        <v>393</v>
      </c>
      <c r="I2122">
        <v>3</v>
      </c>
      <c r="J2122" t="s">
        <v>373</v>
      </c>
      <c r="K2122">
        <v>3</v>
      </c>
    </row>
    <row r="2123" spans="1:11" hidden="1" x14ac:dyDescent="0.25">
      <c r="A2123" t="s">
        <v>184</v>
      </c>
      <c r="B2123" t="s">
        <v>184</v>
      </c>
      <c r="C2123">
        <v>1997</v>
      </c>
      <c r="D2123" t="s">
        <v>112</v>
      </c>
      <c r="E2123">
        <v>42</v>
      </c>
      <c r="F2123" t="s">
        <v>112</v>
      </c>
      <c r="G2123">
        <v>214</v>
      </c>
      <c r="H2123" t="s">
        <v>393</v>
      </c>
      <c r="I2123">
        <v>3</v>
      </c>
      <c r="J2123" t="s">
        <v>373</v>
      </c>
      <c r="K2123">
        <v>3</v>
      </c>
    </row>
    <row r="2124" spans="1:11" hidden="1" x14ac:dyDescent="0.25">
      <c r="A2124" t="s">
        <v>184</v>
      </c>
      <c r="B2124" t="s">
        <v>184</v>
      </c>
      <c r="C2124">
        <v>1998</v>
      </c>
      <c r="D2124" t="s">
        <v>112</v>
      </c>
      <c r="E2124">
        <v>42</v>
      </c>
      <c r="F2124" t="s">
        <v>112</v>
      </c>
      <c r="G2124">
        <v>214</v>
      </c>
      <c r="H2124" t="s">
        <v>393</v>
      </c>
      <c r="I2124">
        <v>3</v>
      </c>
      <c r="J2124" t="s">
        <v>373</v>
      </c>
      <c r="K2124">
        <v>3</v>
      </c>
    </row>
    <row r="2125" spans="1:11" hidden="1" x14ac:dyDescent="0.25">
      <c r="A2125" t="s">
        <v>184</v>
      </c>
      <c r="B2125" t="s">
        <v>184</v>
      </c>
      <c r="C2125">
        <v>1999</v>
      </c>
      <c r="D2125" t="s">
        <v>112</v>
      </c>
      <c r="E2125">
        <v>42</v>
      </c>
      <c r="F2125" t="s">
        <v>112</v>
      </c>
      <c r="G2125">
        <v>214</v>
      </c>
      <c r="H2125" t="s">
        <v>393</v>
      </c>
      <c r="I2125">
        <v>3</v>
      </c>
      <c r="J2125" t="s">
        <v>373</v>
      </c>
      <c r="K2125">
        <v>3</v>
      </c>
    </row>
    <row r="2126" spans="1:11" hidden="1" x14ac:dyDescent="0.25">
      <c r="A2126" t="s">
        <v>184</v>
      </c>
      <c r="B2126" t="s">
        <v>184</v>
      </c>
      <c r="C2126">
        <v>2000</v>
      </c>
      <c r="D2126" t="s">
        <v>112</v>
      </c>
      <c r="E2126">
        <v>42</v>
      </c>
      <c r="F2126" t="s">
        <v>112</v>
      </c>
      <c r="G2126">
        <v>214</v>
      </c>
      <c r="H2126" t="s">
        <v>393</v>
      </c>
      <c r="I2126">
        <v>2</v>
      </c>
      <c r="J2126" t="s">
        <v>373</v>
      </c>
      <c r="K2126">
        <v>3</v>
      </c>
    </row>
    <row r="2127" spans="1:11" hidden="1" x14ac:dyDescent="0.25">
      <c r="A2127" t="s">
        <v>184</v>
      </c>
      <c r="B2127" t="s">
        <v>184</v>
      </c>
      <c r="C2127">
        <v>2001</v>
      </c>
      <c r="D2127" t="s">
        <v>112</v>
      </c>
      <c r="E2127">
        <v>42</v>
      </c>
      <c r="F2127" t="s">
        <v>112</v>
      </c>
      <c r="G2127">
        <v>214</v>
      </c>
      <c r="H2127" t="s">
        <v>393</v>
      </c>
      <c r="I2127">
        <v>3</v>
      </c>
      <c r="J2127" t="s">
        <v>373</v>
      </c>
      <c r="K2127">
        <v>3</v>
      </c>
    </row>
    <row r="2128" spans="1:11" hidden="1" x14ac:dyDescent="0.25">
      <c r="A2128" t="s">
        <v>184</v>
      </c>
      <c r="B2128" t="s">
        <v>184</v>
      </c>
      <c r="C2128">
        <v>2002</v>
      </c>
      <c r="D2128" t="s">
        <v>112</v>
      </c>
      <c r="E2128">
        <v>42</v>
      </c>
      <c r="F2128" t="s">
        <v>112</v>
      </c>
      <c r="G2128">
        <v>214</v>
      </c>
      <c r="H2128" t="s">
        <v>393</v>
      </c>
      <c r="I2128">
        <v>2</v>
      </c>
      <c r="J2128" t="s">
        <v>373</v>
      </c>
      <c r="K2128">
        <v>3</v>
      </c>
    </row>
    <row r="2129" spans="1:12" hidden="1" x14ac:dyDescent="0.25">
      <c r="A2129" t="s">
        <v>184</v>
      </c>
      <c r="B2129" t="s">
        <v>184</v>
      </c>
      <c r="C2129">
        <v>2003</v>
      </c>
      <c r="D2129" t="s">
        <v>112</v>
      </c>
      <c r="E2129">
        <v>42</v>
      </c>
      <c r="F2129" t="s">
        <v>112</v>
      </c>
      <c r="G2129">
        <v>214</v>
      </c>
      <c r="H2129" t="s">
        <v>393</v>
      </c>
      <c r="I2129">
        <v>3</v>
      </c>
      <c r="J2129" t="s">
        <v>373</v>
      </c>
      <c r="K2129">
        <v>3</v>
      </c>
    </row>
    <row r="2130" spans="1:12" hidden="1" x14ac:dyDescent="0.25">
      <c r="A2130" t="s">
        <v>184</v>
      </c>
      <c r="B2130" t="s">
        <v>184</v>
      </c>
      <c r="C2130">
        <v>2004</v>
      </c>
      <c r="D2130" t="s">
        <v>112</v>
      </c>
      <c r="E2130">
        <v>42</v>
      </c>
      <c r="F2130" t="s">
        <v>112</v>
      </c>
      <c r="G2130">
        <v>214</v>
      </c>
      <c r="H2130" t="s">
        <v>393</v>
      </c>
      <c r="I2130">
        <v>2</v>
      </c>
      <c r="J2130" t="s">
        <v>373</v>
      </c>
      <c r="K2130">
        <v>3</v>
      </c>
    </row>
    <row r="2131" spans="1:12" hidden="1" x14ac:dyDescent="0.25">
      <c r="A2131" t="s">
        <v>184</v>
      </c>
      <c r="B2131" t="s">
        <v>184</v>
      </c>
      <c r="C2131">
        <v>2005</v>
      </c>
      <c r="D2131" t="s">
        <v>112</v>
      </c>
      <c r="E2131">
        <v>42</v>
      </c>
      <c r="F2131" t="s">
        <v>112</v>
      </c>
      <c r="G2131">
        <v>214</v>
      </c>
      <c r="H2131" t="s">
        <v>393</v>
      </c>
      <c r="I2131">
        <v>3</v>
      </c>
      <c r="J2131" t="s">
        <v>373</v>
      </c>
      <c r="K2131">
        <v>3</v>
      </c>
    </row>
    <row r="2132" spans="1:12" hidden="1" x14ac:dyDescent="0.25">
      <c r="A2132" t="s">
        <v>184</v>
      </c>
      <c r="B2132" t="s">
        <v>184</v>
      </c>
      <c r="C2132">
        <v>2006</v>
      </c>
      <c r="D2132" t="s">
        <v>112</v>
      </c>
      <c r="E2132">
        <v>42</v>
      </c>
      <c r="F2132" t="s">
        <v>112</v>
      </c>
      <c r="G2132">
        <v>214</v>
      </c>
      <c r="H2132" t="s">
        <v>393</v>
      </c>
      <c r="I2132">
        <v>3</v>
      </c>
      <c r="J2132" t="s">
        <v>373</v>
      </c>
      <c r="K2132">
        <v>3</v>
      </c>
    </row>
    <row r="2133" spans="1:12" hidden="1" x14ac:dyDescent="0.25">
      <c r="A2133" t="s">
        <v>184</v>
      </c>
      <c r="B2133" t="s">
        <v>184</v>
      </c>
      <c r="C2133">
        <v>2007</v>
      </c>
      <c r="D2133" t="s">
        <v>112</v>
      </c>
      <c r="E2133">
        <v>42</v>
      </c>
      <c r="F2133" t="s">
        <v>112</v>
      </c>
      <c r="G2133">
        <v>214</v>
      </c>
      <c r="H2133" t="s">
        <v>393</v>
      </c>
      <c r="I2133">
        <v>3</v>
      </c>
      <c r="J2133" t="s">
        <v>373</v>
      </c>
      <c r="K2133">
        <v>3</v>
      </c>
    </row>
    <row r="2134" spans="1:12" hidden="1" x14ac:dyDescent="0.25">
      <c r="A2134" t="s">
        <v>184</v>
      </c>
      <c r="B2134" t="s">
        <v>184</v>
      </c>
      <c r="C2134">
        <v>2008</v>
      </c>
      <c r="D2134" t="s">
        <v>112</v>
      </c>
      <c r="E2134">
        <v>42</v>
      </c>
      <c r="F2134" t="s">
        <v>112</v>
      </c>
      <c r="G2134">
        <v>214</v>
      </c>
      <c r="H2134" t="s">
        <v>393</v>
      </c>
      <c r="I2134">
        <v>4</v>
      </c>
      <c r="J2134" t="s">
        <v>373</v>
      </c>
      <c r="K2134">
        <v>4</v>
      </c>
    </row>
    <row r="2135" spans="1:12" hidden="1" x14ac:dyDescent="0.25">
      <c r="A2135" t="s">
        <v>184</v>
      </c>
      <c r="B2135" t="s">
        <v>184</v>
      </c>
      <c r="C2135">
        <v>2009</v>
      </c>
      <c r="D2135" t="s">
        <v>112</v>
      </c>
      <c r="E2135">
        <v>42</v>
      </c>
      <c r="F2135" t="s">
        <v>112</v>
      </c>
      <c r="G2135">
        <v>214</v>
      </c>
      <c r="H2135" t="s">
        <v>393</v>
      </c>
      <c r="I2135">
        <v>4</v>
      </c>
      <c r="J2135" t="s">
        <v>373</v>
      </c>
      <c r="K2135">
        <v>4</v>
      </c>
    </row>
    <row r="2136" spans="1:12" hidden="1" x14ac:dyDescent="0.25">
      <c r="A2136" t="s">
        <v>184</v>
      </c>
      <c r="B2136" t="s">
        <v>184</v>
      </c>
      <c r="C2136">
        <v>2010</v>
      </c>
      <c r="D2136" t="s">
        <v>112</v>
      </c>
      <c r="E2136">
        <v>42</v>
      </c>
      <c r="F2136" t="s">
        <v>112</v>
      </c>
      <c r="G2136">
        <v>214</v>
      </c>
      <c r="H2136" t="s">
        <v>393</v>
      </c>
      <c r="I2136">
        <v>3</v>
      </c>
      <c r="J2136" t="s">
        <v>373</v>
      </c>
      <c r="K2136">
        <v>4</v>
      </c>
    </row>
    <row r="2137" spans="1:12" hidden="1" x14ac:dyDescent="0.25">
      <c r="A2137" t="s">
        <v>184</v>
      </c>
      <c r="B2137" t="s">
        <v>184</v>
      </c>
      <c r="C2137">
        <v>2011</v>
      </c>
      <c r="D2137" t="s">
        <v>112</v>
      </c>
      <c r="E2137">
        <v>42</v>
      </c>
      <c r="F2137" t="s">
        <v>112</v>
      </c>
      <c r="G2137">
        <v>214</v>
      </c>
      <c r="H2137" t="s">
        <v>393</v>
      </c>
      <c r="I2137">
        <v>3</v>
      </c>
      <c r="J2137" t="s">
        <v>373</v>
      </c>
      <c r="K2137">
        <v>4</v>
      </c>
    </row>
    <row r="2138" spans="1:12" hidden="1" x14ac:dyDescent="0.25">
      <c r="A2138" t="s">
        <v>184</v>
      </c>
      <c r="B2138" t="s">
        <v>184</v>
      </c>
      <c r="C2138">
        <v>2012</v>
      </c>
      <c r="D2138" t="s">
        <v>112</v>
      </c>
      <c r="E2138">
        <v>42</v>
      </c>
      <c r="F2138" t="s">
        <v>112</v>
      </c>
      <c r="G2138">
        <v>214</v>
      </c>
      <c r="H2138" t="s">
        <v>393</v>
      </c>
      <c r="I2138">
        <v>3</v>
      </c>
      <c r="J2138" t="s">
        <v>373</v>
      </c>
      <c r="K2138">
        <v>3</v>
      </c>
    </row>
    <row r="2139" spans="1:12" hidden="1" x14ac:dyDescent="0.25">
      <c r="A2139" t="s">
        <v>184</v>
      </c>
      <c r="B2139" t="s">
        <v>184</v>
      </c>
      <c r="C2139">
        <v>2013</v>
      </c>
      <c r="D2139" t="s">
        <v>112</v>
      </c>
      <c r="E2139">
        <v>42</v>
      </c>
      <c r="F2139" t="s">
        <v>112</v>
      </c>
      <c r="G2139">
        <v>214</v>
      </c>
      <c r="H2139" t="s">
        <v>393</v>
      </c>
      <c r="I2139" t="s">
        <v>373</v>
      </c>
      <c r="J2139" t="s">
        <v>373</v>
      </c>
      <c r="K2139">
        <v>3</v>
      </c>
    </row>
    <row r="2140" spans="1:12" hidden="1" x14ac:dyDescent="0.25">
      <c r="A2140" t="s">
        <v>184</v>
      </c>
      <c r="B2140" t="s">
        <v>184</v>
      </c>
      <c r="C2140">
        <v>2014</v>
      </c>
      <c r="D2140" t="s">
        <v>112</v>
      </c>
      <c r="E2140">
        <v>42</v>
      </c>
      <c r="F2140" t="s">
        <v>112</v>
      </c>
      <c r="G2140">
        <v>214</v>
      </c>
      <c r="H2140" t="s">
        <v>393</v>
      </c>
      <c r="I2140">
        <v>3</v>
      </c>
      <c r="J2140" t="s">
        <v>373</v>
      </c>
      <c r="K2140">
        <v>3</v>
      </c>
    </row>
    <row r="2141" spans="1:12" hidden="1" x14ac:dyDescent="0.25">
      <c r="A2141" t="s">
        <v>184</v>
      </c>
      <c r="B2141" t="s">
        <v>184</v>
      </c>
      <c r="C2141">
        <v>2015</v>
      </c>
      <c r="D2141" t="s">
        <v>112</v>
      </c>
      <c r="E2141">
        <v>42</v>
      </c>
      <c r="F2141" t="s">
        <v>112</v>
      </c>
      <c r="G2141">
        <v>214</v>
      </c>
      <c r="H2141" t="s">
        <v>393</v>
      </c>
      <c r="I2141">
        <v>3</v>
      </c>
      <c r="J2141">
        <v>2</v>
      </c>
      <c r="K2141">
        <v>3</v>
      </c>
    </row>
    <row r="2142" spans="1:12" hidden="1" x14ac:dyDescent="0.25">
      <c r="A2142" t="s">
        <v>184</v>
      </c>
      <c r="B2142" t="s">
        <v>184</v>
      </c>
      <c r="C2142">
        <v>2016</v>
      </c>
      <c r="D2142" t="s">
        <v>112</v>
      </c>
      <c r="E2142">
        <v>42</v>
      </c>
      <c r="F2142" t="s">
        <v>112</v>
      </c>
      <c r="G2142">
        <v>214</v>
      </c>
      <c r="H2142" t="s">
        <v>393</v>
      </c>
      <c r="I2142">
        <v>3</v>
      </c>
      <c r="J2142" t="s">
        <v>373</v>
      </c>
      <c r="K2142">
        <v>3</v>
      </c>
    </row>
    <row r="2143" spans="1:12" x14ac:dyDescent="0.25">
      <c r="A2143" t="s">
        <v>184</v>
      </c>
      <c r="B2143" t="s">
        <v>184</v>
      </c>
      <c r="C2143">
        <v>2017</v>
      </c>
      <c r="D2143" t="s">
        <v>112</v>
      </c>
      <c r="E2143">
        <v>42</v>
      </c>
      <c r="F2143" t="s">
        <v>112</v>
      </c>
      <c r="G2143">
        <v>214</v>
      </c>
      <c r="H2143" t="s">
        <v>393</v>
      </c>
      <c r="I2143" s="109">
        <v>3</v>
      </c>
      <c r="J2143" s="109" t="s">
        <v>373</v>
      </c>
      <c r="K2143" s="109">
        <v>3</v>
      </c>
      <c r="L2143" s="108">
        <f>AVERAGE(I2143:K2143)</f>
        <v>3</v>
      </c>
    </row>
    <row r="2144" spans="1:12" hidden="1" x14ac:dyDescent="0.25">
      <c r="A2144" t="s">
        <v>185</v>
      </c>
      <c r="B2144" t="s">
        <v>185</v>
      </c>
      <c r="C2144">
        <v>1976</v>
      </c>
      <c r="D2144" t="s">
        <v>143</v>
      </c>
      <c r="E2144">
        <v>130</v>
      </c>
      <c r="F2144" t="s">
        <v>143</v>
      </c>
      <c r="G2144">
        <v>218</v>
      </c>
      <c r="H2144" t="s">
        <v>393</v>
      </c>
      <c r="I2144">
        <v>2</v>
      </c>
      <c r="J2144" t="s">
        <v>373</v>
      </c>
      <c r="K2144">
        <v>2</v>
      </c>
    </row>
    <row r="2145" spans="1:11" hidden="1" x14ac:dyDescent="0.25">
      <c r="A2145" t="s">
        <v>185</v>
      </c>
      <c r="B2145" t="s">
        <v>185</v>
      </c>
      <c r="C2145">
        <v>1977</v>
      </c>
      <c r="D2145" t="s">
        <v>143</v>
      </c>
      <c r="E2145">
        <v>130</v>
      </c>
      <c r="F2145" t="s">
        <v>143</v>
      </c>
      <c r="G2145">
        <v>218</v>
      </c>
      <c r="H2145" t="s">
        <v>393</v>
      </c>
      <c r="I2145">
        <v>3</v>
      </c>
      <c r="J2145" t="s">
        <v>373</v>
      </c>
      <c r="K2145">
        <v>2</v>
      </c>
    </row>
    <row r="2146" spans="1:11" hidden="1" x14ac:dyDescent="0.25">
      <c r="A2146" t="s">
        <v>185</v>
      </c>
      <c r="B2146" t="s">
        <v>185</v>
      </c>
      <c r="C2146">
        <v>1978</v>
      </c>
      <c r="D2146" t="s">
        <v>143</v>
      </c>
      <c r="E2146">
        <v>130</v>
      </c>
      <c r="F2146" t="s">
        <v>143</v>
      </c>
      <c r="G2146">
        <v>218</v>
      </c>
      <c r="H2146" t="s">
        <v>393</v>
      </c>
      <c r="I2146">
        <v>3</v>
      </c>
      <c r="J2146" t="s">
        <v>373</v>
      </c>
      <c r="K2146">
        <v>2</v>
      </c>
    </row>
    <row r="2147" spans="1:11" hidden="1" x14ac:dyDescent="0.25">
      <c r="A2147" t="s">
        <v>185</v>
      </c>
      <c r="B2147" t="s">
        <v>185</v>
      </c>
      <c r="C2147">
        <v>1979</v>
      </c>
      <c r="D2147" t="s">
        <v>143</v>
      </c>
      <c r="E2147">
        <v>130</v>
      </c>
      <c r="F2147" t="s">
        <v>143</v>
      </c>
      <c r="G2147">
        <v>218</v>
      </c>
      <c r="H2147" t="s">
        <v>393</v>
      </c>
      <c r="I2147">
        <v>2</v>
      </c>
      <c r="J2147" t="s">
        <v>373</v>
      </c>
      <c r="K2147">
        <v>2</v>
      </c>
    </row>
    <row r="2148" spans="1:11" hidden="1" x14ac:dyDescent="0.25">
      <c r="A2148" t="s">
        <v>185</v>
      </c>
      <c r="B2148" t="s">
        <v>185</v>
      </c>
      <c r="C2148">
        <v>1980</v>
      </c>
      <c r="D2148" t="s">
        <v>143</v>
      </c>
      <c r="E2148">
        <v>130</v>
      </c>
      <c r="F2148" t="s">
        <v>143</v>
      </c>
      <c r="G2148">
        <v>218</v>
      </c>
      <c r="H2148" t="s">
        <v>393</v>
      </c>
      <c r="I2148" t="s">
        <v>373</v>
      </c>
      <c r="J2148" t="s">
        <v>373</v>
      </c>
      <c r="K2148">
        <v>2</v>
      </c>
    </row>
    <row r="2149" spans="1:11" hidden="1" x14ac:dyDescent="0.25">
      <c r="A2149" t="s">
        <v>185</v>
      </c>
      <c r="B2149" t="s">
        <v>185</v>
      </c>
      <c r="C2149">
        <v>1981</v>
      </c>
      <c r="D2149" t="s">
        <v>143</v>
      </c>
      <c r="E2149">
        <v>130</v>
      </c>
      <c r="F2149" t="s">
        <v>143</v>
      </c>
      <c r="G2149">
        <v>218</v>
      </c>
      <c r="H2149" t="s">
        <v>393</v>
      </c>
      <c r="I2149" t="s">
        <v>373</v>
      </c>
      <c r="J2149" t="s">
        <v>373</v>
      </c>
      <c r="K2149">
        <v>2</v>
      </c>
    </row>
    <row r="2150" spans="1:11" hidden="1" x14ac:dyDescent="0.25">
      <c r="A2150" t="s">
        <v>185</v>
      </c>
      <c r="B2150" t="s">
        <v>185</v>
      </c>
      <c r="C2150">
        <v>1982</v>
      </c>
      <c r="D2150" t="s">
        <v>143</v>
      </c>
      <c r="E2150">
        <v>130</v>
      </c>
      <c r="F2150" t="s">
        <v>143</v>
      </c>
      <c r="G2150">
        <v>218</v>
      </c>
      <c r="H2150" t="s">
        <v>393</v>
      </c>
      <c r="I2150" t="s">
        <v>373</v>
      </c>
      <c r="J2150" t="s">
        <v>373</v>
      </c>
      <c r="K2150">
        <v>2</v>
      </c>
    </row>
    <row r="2151" spans="1:11" hidden="1" x14ac:dyDescent="0.25">
      <c r="A2151" t="s">
        <v>185</v>
      </c>
      <c r="B2151" t="s">
        <v>185</v>
      </c>
      <c r="C2151">
        <v>1983</v>
      </c>
      <c r="D2151" t="s">
        <v>143</v>
      </c>
      <c r="E2151">
        <v>130</v>
      </c>
      <c r="F2151" t="s">
        <v>143</v>
      </c>
      <c r="G2151">
        <v>218</v>
      </c>
      <c r="H2151" t="s">
        <v>393</v>
      </c>
      <c r="I2151" t="s">
        <v>373</v>
      </c>
      <c r="J2151" t="s">
        <v>373</v>
      </c>
      <c r="K2151">
        <v>2</v>
      </c>
    </row>
    <row r="2152" spans="1:11" hidden="1" x14ac:dyDescent="0.25">
      <c r="A2152" t="s">
        <v>185</v>
      </c>
      <c r="B2152" t="s">
        <v>185</v>
      </c>
      <c r="C2152">
        <v>1984</v>
      </c>
      <c r="D2152" t="s">
        <v>143</v>
      </c>
      <c r="E2152">
        <v>130</v>
      </c>
      <c r="F2152" t="s">
        <v>143</v>
      </c>
      <c r="G2152">
        <v>218</v>
      </c>
      <c r="H2152" t="s">
        <v>393</v>
      </c>
      <c r="I2152" t="s">
        <v>373</v>
      </c>
      <c r="J2152" t="s">
        <v>373</v>
      </c>
      <c r="K2152">
        <v>2</v>
      </c>
    </row>
    <row r="2153" spans="1:11" hidden="1" x14ac:dyDescent="0.25">
      <c r="A2153" t="s">
        <v>185</v>
      </c>
      <c r="B2153" t="s">
        <v>185</v>
      </c>
      <c r="C2153">
        <v>1985</v>
      </c>
      <c r="D2153" t="s">
        <v>143</v>
      </c>
      <c r="E2153">
        <v>130</v>
      </c>
      <c r="F2153" t="s">
        <v>143</v>
      </c>
      <c r="G2153">
        <v>218</v>
      </c>
      <c r="H2153" t="s">
        <v>393</v>
      </c>
      <c r="I2153">
        <v>3</v>
      </c>
      <c r="J2153" t="s">
        <v>373</v>
      </c>
      <c r="K2153">
        <v>2</v>
      </c>
    </row>
    <row r="2154" spans="1:11" hidden="1" x14ac:dyDescent="0.25">
      <c r="A2154" t="s">
        <v>185</v>
      </c>
      <c r="B2154" t="s">
        <v>185</v>
      </c>
      <c r="C2154">
        <v>1986</v>
      </c>
      <c r="D2154" t="s">
        <v>143</v>
      </c>
      <c r="E2154">
        <v>130</v>
      </c>
      <c r="F2154" t="s">
        <v>143</v>
      </c>
      <c r="G2154">
        <v>218</v>
      </c>
      <c r="H2154" t="s">
        <v>393</v>
      </c>
      <c r="I2154">
        <v>4</v>
      </c>
      <c r="J2154" t="s">
        <v>373</v>
      </c>
      <c r="K2154">
        <v>3</v>
      </c>
    </row>
    <row r="2155" spans="1:11" hidden="1" x14ac:dyDescent="0.25">
      <c r="A2155" t="s">
        <v>185</v>
      </c>
      <c r="B2155" t="s">
        <v>185</v>
      </c>
      <c r="C2155">
        <v>1987</v>
      </c>
      <c r="D2155" t="s">
        <v>143</v>
      </c>
      <c r="E2155">
        <v>130</v>
      </c>
      <c r="F2155" t="s">
        <v>143</v>
      </c>
      <c r="G2155">
        <v>218</v>
      </c>
      <c r="H2155" t="s">
        <v>393</v>
      </c>
      <c r="I2155">
        <v>4</v>
      </c>
      <c r="J2155" t="s">
        <v>373</v>
      </c>
      <c r="K2155">
        <v>3</v>
      </c>
    </row>
    <row r="2156" spans="1:11" hidden="1" x14ac:dyDescent="0.25">
      <c r="A2156" t="s">
        <v>185</v>
      </c>
      <c r="B2156" t="s">
        <v>185</v>
      </c>
      <c r="C2156">
        <v>1988</v>
      </c>
      <c r="D2156" t="s">
        <v>143</v>
      </c>
      <c r="E2156">
        <v>130</v>
      </c>
      <c r="F2156" t="s">
        <v>143</v>
      </c>
      <c r="G2156">
        <v>218</v>
      </c>
      <c r="H2156" t="s">
        <v>393</v>
      </c>
      <c r="I2156">
        <v>3</v>
      </c>
      <c r="J2156" t="s">
        <v>373</v>
      </c>
      <c r="K2156">
        <v>3</v>
      </c>
    </row>
    <row r="2157" spans="1:11" hidden="1" x14ac:dyDescent="0.25">
      <c r="A2157" t="s">
        <v>185</v>
      </c>
      <c r="B2157" t="s">
        <v>185</v>
      </c>
      <c r="C2157">
        <v>1989</v>
      </c>
      <c r="D2157" t="s">
        <v>143</v>
      </c>
      <c r="E2157">
        <v>130</v>
      </c>
      <c r="F2157" t="s">
        <v>143</v>
      </c>
      <c r="G2157">
        <v>218</v>
      </c>
      <c r="H2157" t="s">
        <v>393</v>
      </c>
      <c r="I2157">
        <v>3</v>
      </c>
      <c r="J2157" t="s">
        <v>373</v>
      </c>
      <c r="K2157">
        <v>2</v>
      </c>
    </row>
    <row r="2158" spans="1:11" hidden="1" x14ac:dyDescent="0.25">
      <c r="A2158" t="s">
        <v>185</v>
      </c>
      <c r="B2158" t="s">
        <v>185</v>
      </c>
      <c r="C2158">
        <v>1990</v>
      </c>
      <c r="D2158" t="s">
        <v>143</v>
      </c>
      <c r="E2158">
        <v>130</v>
      </c>
      <c r="F2158" t="s">
        <v>143</v>
      </c>
      <c r="G2158">
        <v>218</v>
      </c>
      <c r="H2158" t="s">
        <v>393</v>
      </c>
      <c r="I2158">
        <v>3</v>
      </c>
      <c r="J2158" t="s">
        <v>373</v>
      </c>
      <c r="K2158">
        <v>3</v>
      </c>
    </row>
    <row r="2159" spans="1:11" hidden="1" x14ac:dyDescent="0.25">
      <c r="A2159" t="s">
        <v>185</v>
      </c>
      <c r="B2159" t="s">
        <v>185</v>
      </c>
      <c r="C2159">
        <v>1991</v>
      </c>
      <c r="D2159" t="s">
        <v>143</v>
      </c>
      <c r="E2159">
        <v>130</v>
      </c>
      <c r="F2159" t="s">
        <v>143</v>
      </c>
      <c r="G2159">
        <v>218</v>
      </c>
      <c r="H2159" t="s">
        <v>393</v>
      </c>
      <c r="I2159">
        <v>3</v>
      </c>
      <c r="J2159" t="s">
        <v>373</v>
      </c>
      <c r="K2159">
        <v>2</v>
      </c>
    </row>
    <row r="2160" spans="1:11" hidden="1" x14ac:dyDescent="0.25">
      <c r="A2160" t="s">
        <v>185</v>
      </c>
      <c r="B2160" t="s">
        <v>185</v>
      </c>
      <c r="C2160">
        <v>1992</v>
      </c>
      <c r="D2160" t="s">
        <v>143</v>
      </c>
      <c r="E2160">
        <v>130</v>
      </c>
      <c r="F2160" t="s">
        <v>143</v>
      </c>
      <c r="G2160">
        <v>218</v>
      </c>
      <c r="H2160" t="s">
        <v>393</v>
      </c>
      <c r="I2160">
        <v>3</v>
      </c>
      <c r="J2160" t="s">
        <v>373</v>
      </c>
      <c r="K2160">
        <v>3</v>
      </c>
    </row>
    <row r="2161" spans="1:11" hidden="1" x14ac:dyDescent="0.25">
      <c r="A2161" t="s">
        <v>185</v>
      </c>
      <c r="B2161" t="s">
        <v>185</v>
      </c>
      <c r="C2161">
        <v>1993</v>
      </c>
      <c r="D2161" t="s">
        <v>143</v>
      </c>
      <c r="E2161">
        <v>130</v>
      </c>
      <c r="F2161" t="s">
        <v>143</v>
      </c>
      <c r="G2161">
        <v>218</v>
      </c>
      <c r="H2161" t="s">
        <v>393</v>
      </c>
      <c r="I2161">
        <v>2</v>
      </c>
      <c r="J2161" t="s">
        <v>373</v>
      </c>
      <c r="K2161">
        <v>3</v>
      </c>
    </row>
    <row r="2162" spans="1:11" hidden="1" x14ac:dyDescent="0.25">
      <c r="A2162" t="s">
        <v>185</v>
      </c>
      <c r="B2162" t="s">
        <v>185</v>
      </c>
      <c r="C2162">
        <v>1994</v>
      </c>
      <c r="D2162" t="s">
        <v>143</v>
      </c>
      <c r="E2162">
        <v>130</v>
      </c>
      <c r="F2162" t="s">
        <v>143</v>
      </c>
      <c r="G2162">
        <v>218</v>
      </c>
      <c r="H2162" t="s">
        <v>393</v>
      </c>
      <c r="I2162">
        <v>3</v>
      </c>
      <c r="J2162" t="s">
        <v>373</v>
      </c>
      <c r="K2162">
        <v>2</v>
      </c>
    </row>
    <row r="2163" spans="1:11" hidden="1" x14ac:dyDescent="0.25">
      <c r="A2163" t="s">
        <v>185</v>
      </c>
      <c r="B2163" t="s">
        <v>185</v>
      </c>
      <c r="C2163">
        <v>1995</v>
      </c>
      <c r="D2163" t="s">
        <v>143</v>
      </c>
      <c r="E2163">
        <v>130</v>
      </c>
      <c r="F2163" t="s">
        <v>143</v>
      </c>
      <c r="G2163">
        <v>218</v>
      </c>
      <c r="H2163" t="s">
        <v>393</v>
      </c>
      <c r="I2163">
        <v>3</v>
      </c>
      <c r="J2163" t="s">
        <v>373</v>
      </c>
      <c r="K2163">
        <v>2</v>
      </c>
    </row>
    <row r="2164" spans="1:11" hidden="1" x14ac:dyDescent="0.25">
      <c r="A2164" t="s">
        <v>185</v>
      </c>
      <c r="B2164" t="s">
        <v>185</v>
      </c>
      <c r="C2164">
        <v>1996</v>
      </c>
      <c r="D2164" t="s">
        <v>143</v>
      </c>
      <c r="E2164">
        <v>130</v>
      </c>
      <c r="F2164" t="s">
        <v>143</v>
      </c>
      <c r="G2164">
        <v>218</v>
      </c>
      <c r="H2164" t="s">
        <v>393</v>
      </c>
      <c r="I2164">
        <v>2</v>
      </c>
      <c r="J2164" t="s">
        <v>373</v>
      </c>
      <c r="K2164">
        <v>2</v>
      </c>
    </row>
    <row r="2165" spans="1:11" hidden="1" x14ac:dyDescent="0.25">
      <c r="A2165" t="s">
        <v>185</v>
      </c>
      <c r="B2165" t="s">
        <v>185</v>
      </c>
      <c r="C2165">
        <v>1997</v>
      </c>
      <c r="D2165" t="s">
        <v>143</v>
      </c>
      <c r="E2165">
        <v>130</v>
      </c>
      <c r="F2165" t="s">
        <v>143</v>
      </c>
      <c r="G2165">
        <v>218</v>
      </c>
      <c r="H2165" t="s">
        <v>393</v>
      </c>
      <c r="I2165">
        <v>2</v>
      </c>
      <c r="J2165" t="s">
        <v>373</v>
      </c>
      <c r="K2165">
        <v>3</v>
      </c>
    </row>
    <row r="2166" spans="1:11" hidden="1" x14ac:dyDescent="0.25">
      <c r="A2166" t="s">
        <v>185</v>
      </c>
      <c r="B2166" t="s">
        <v>185</v>
      </c>
      <c r="C2166">
        <v>1998</v>
      </c>
      <c r="D2166" t="s">
        <v>143</v>
      </c>
      <c r="E2166">
        <v>130</v>
      </c>
      <c r="F2166" t="s">
        <v>143</v>
      </c>
      <c r="G2166">
        <v>218</v>
      </c>
      <c r="H2166" t="s">
        <v>393</v>
      </c>
      <c r="I2166">
        <v>3</v>
      </c>
      <c r="J2166" t="s">
        <v>373</v>
      </c>
      <c r="K2166">
        <v>3</v>
      </c>
    </row>
    <row r="2167" spans="1:11" hidden="1" x14ac:dyDescent="0.25">
      <c r="A2167" t="s">
        <v>185</v>
      </c>
      <c r="B2167" t="s">
        <v>185</v>
      </c>
      <c r="C2167">
        <v>1999</v>
      </c>
      <c r="D2167" t="s">
        <v>143</v>
      </c>
      <c r="E2167">
        <v>130</v>
      </c>
      <c r="F2167" t="s">
        <v>143</v>
      </c>
      <c r="G2167">
        <v>218</v>
      </c>
      <c r="H2167" t="s">
        <v>393</v>
      </c>
      <c r="I2167">
        <v>3</v>
      </c>
      <c r="J2167" t="s">
        <v>373</v>
      </c>
      <c r="K2167">
        <v>3</v>
      </c>
    </row>
    <row r="2168" spans="1:11" hidden="1" x14ac:dyDescent="0.25">
      <c r="A2168" t="s">
        <v>185</v>
      </c>
      <c r="B2168" t="s">
        <v>185</v>
      </c>
      <c r="C2168">
        <v>2000</v>
      </c>
      <c r="D2168" t="s">
        <v>143</v>
      </c>
      <c r="E2168">
        <v>130</v>
      </c>
      <c r="F2168" t="s">
        <v>143</v>
      </c>
      <c r="G2168">
        <v>218</v>
      </c>
      <c r="H2168" t="s">
        <v>393</v>
      </c>
      <c r="I2168">
        <v>3</v>
      </c>
      <c r="J2168" t="s">
        <v>373</v>
      </c>
      <c r="K2168">
        <v>3</v>
      </c>
    </row>
    <row r="2169" spans="1:11" hidden="1" x14ac:dyDescent="0.25">
      <c r="A2169" t="s">
        <v>185</v>
      </c>
      <c r="B2169" t="s">
        <v>185</v>
      </c>
      <c r="C2169">
        <v>2001</v>
      </c>
      <c r="D2169" t="s">
        <v>143</v>
      </c>
      <c r="E2169">
        <v>130</v>
      </c>
      <c r="F2169" t="s">
        <v>143</v>
      </c>
      <c r="G2169">
        <v>218</v>
      </c>
      <c r="H2169" t="s">
        <v>393</v>
      </c>
      <c r="I2169">
        <v>3</v>
      </c>
      <c r="J2169" t="s">
        <v>373</v>
      </c>
      <c r="K2169">
        <v>3</v>
      </c>
    </row>
    <row r="2170" spans="1:11" hidden="1" x14ac:dyDescent="0.25">
      <c r="A2170" t="s">
        <v>185</v>
      </c>
      <c r="B2170" t="s">
        <v>185</v>
      </c>
      <c r="C2170">
        <v>2002</v>
      </c>
      <c r="D2170" t="s">
        <v>143</v>
      </c>
      <c r="E2170">
        <v>130</v>
      </c>
      <c r="F2170" t="s">
        <v>143</v>
      </c>
      <c r="G2170">
        <v>218</v>
      </c>
      <c r="H2170" t="s">
        <v>393</v>
      </c>
      <c r="I2170">
        <v>3</v>
      </c>
      <c r="J2170" t="s">
        <v>373</v>
      </c>
      <c r="K2170">
        <v>3</v>
      </c>
    </row>
    <row r="2171" spans="1:11" hidden="1" x14ac:dyDescent="0.25">
      <c r="A2171" t="s">
        <v>185</v>
      </c>
      <c r="B2171" t="s">
        <v>185</v>
      </c>
      <c r="C2171">
        <v>2003</v>
      </c>
      <c r="D2171" t="s">
        <v>143</v>
      </c>
      <c r="E2171">
        <v>130</v>
      </c>
      <c r="F2171" t="s">
        <v>143</v>
      </c>
      <c r="G2171">
        <v>218</v>
      </c>
      <c r="H2171" t="s">
        <v>393</v>
      </c>
      <c r="I2171">
        <v>3</v>
      </c>
      <c r="J2171" t="s">
        <v>373</v>
      </c>
      <c r="K2171">
        <v>3</v>
      </c>
    </row>
    <row r="2172" spans="1:11" hidden="1" x14ac:dyDescent="0.25">
      <c r="A2172" t="s">
        <v>185</v>
      </c>
      <c r="B2172" t="s">
        <v>185</v>
      </c>
      <c r="C2172">
        <v>2004</v>
      </c>
      <c r="D2172" t="s">
        <v>143</v>
      </c>
      <c r="E2172">
        <v>130</v>
      </c>
      <c r="F2172" t="s">
        <v>143</v>
      </c>
      <c r="G2172">
        <v>218</v>
      </c>
      <c r="H2172" t="s">
        <v>393</v>
      </c>
      <c r="I2172">
        <v>3</v>
      </c>
      <c r="J2172" t="s">
        <v>373</v>
      </c>
      <c r="K2172">
        <v>3</v>
      </c>
    </row>
    <row r="2173" spans="1:11" hidden="1" x14ac:dyDescent="0.25">
      <c r="A2173" t="s">
        <v>185</v>
      </c>
      <c r="B2173" t="s">
        <v>185</v>
      </c>
      <c r="C2173">
        <v>2005</v>
      </c>
      <c r="D2173" t="s">
        <v>143</v>
      </c>
      <c r="E2173">
        <v>130</v>
      </c>
      <c r="F2173" t="s">
        <v>143</v>
      </c>
      <c r="G2173">
        <v>218</v>
      </c>
      <c r="H2173" t="s">
        <v>393</v>
      </c>
      <c r="I2173">
        <v>3</v>
      </c>
      <c r="J2173" t="s">
        <v>373</v>
      </c>
      <c r="K2173">
        <v>3</v>
      </c>
    </row>
    <row r="2174" spans="1:11" hidden="1" x14ac:dyDescent="0.25">
      <c r="A2174" t="s">
        <v>185</v>
      </c>
      <c r="B2174" t="s">
        <v>185</v>
      </c>
      <c r="C2174">
        <v>2006</v>
      </c>
      <c r="D2174" t="s">
        <v>143</v>
      </c>
      <c r="E2174">
        <v>130</v>
      </c>
      <c r="F2174" t="s">
        <v>143</v>
      </c>
      <c r="G2174">
        <v>218</v>
      </c>
      <c r="H2174" t="s">
        <v>393</v>
      </c>
      <c r="I2174">
        <v>3</v>
      </c>
      <c r="J2174" t="s">
        <v>373</v>
      </c>
      <c r="K2174">
        <v>3</v>
      </c>
    </row>
    <row r="2175" spans="1:11" hidden="1" x14ac:dyDescent="0.25">
      <c r="A2175" t="s">
        <v>185</v>
      </c>
      <c r="B2175" t="s">
        <v>185</v>
      </c>
      <c r="C2175">
        <v>2007</v>
      </c>
      <c r="D2175" t="s">
        <v>143</v>
      </c>
      <c r="E2175">
        <v>130</v>
      </c>
      <c r="F2175" t="s">
        <v>143</v>
      </c>
      <c r="G2175">
        <v>218</v>
      </c>
      <c r="H2175" t="s">
        <v>393</v>
      </c>
      <c r="I2175">
        <v>3</v>
      </c>
      <c r="J2175" t="s">
        <v>373</v>
      </c>
      <c r="K2175">
        <v>3</v>
      </c>
    </row>
    <row r="2176" spans="1:11" hidden="1" x14ac:dyDescent="0.25">
      <c r="A2176" t="s">
        <v>185</v>
      </c>
      <c r="B2176" t="s">
        <v>185</v>
      </c>
      <c r="C2176">
        <v>2008</v>
      </c>
      <c r="D2176" t="s">
        <v>143</v>
      </c>
      <c r="E2176">
        <v>130</v>
      </c>
      <c r="F2176" t="s">
        <v>143</v>
      </c>
      <c r="G2176">
        <v>218</v>
      </c>
      <c r="H2176" t="s">
        <v>393</v>
      </c>
      <c r="I2176">
        <v>2</v>
      </c>
      <c r="J2176" t="s">
        <v>373</v>
      </c>
      <c r="K2176">
        <v>3</v>
      </c>
    </row>
    <row r="2177" spans="1:12" hidden="1" x14ac:dyDescent="0.25">
      <c r="A2177" t="s">
        <v>185</v>
      </c>
      <c r="B2177" t="s">
        <v>185</v>
      </c>
      <c r="C2177">
        <v>2009</v>
      </c>
      <c r="D2177" t="s">
        <v>143</v>
      </c>
      <c r="E2177">
        <v>130</v>
      </c>
      <c r="F2177" t="s">
        <v>143</v>
      </c>
      <c r="G2177">
        <v>218</v>
      </c>
      <c r="H2177" t="s">
        <v>393</v>
      </c>
      <c r="I2177">
        <v>2</v>
      </c>
      <c r="J2177" t="s">
        <v>373</v>
      </c>
      <c r="K2177">
        <v>3</v>
      </c>
    </row>
    <row r="2178" spans="1:12" hidden="1" x14ac:dyDescent="0.25">
      <c r="A2178" t="s">
        <v>185</v>
      </c>
      <c r="B2178" t="s">
        <v>185</v>
      </c>
      <c r="C2178">
        <v>2010</v>
      </c>
      <c r="D2178" t="s">
        <v>143</v>
      </c>
      <c r="E2178">
        <v>130</v>
      </c>
      <c r="F2178" t="s">
        <v>143</v>
      </c>
      <c r="G2178">
        <v>218</v>
      </c>
      <c r="H2178" t="s">
        <v>393</v>
      </c>
      <c r="I2178">
        <v>2</v>
      </c>
      <c r="J2178" t="s">
        <v>373</v>
      </c>
      <c r="K2178">
        <v>2</v>
      </c>
    </row>
    <row r="2179" spans="1:12" hidden="1" x14ac:dyDescent="0.25">
      <c r="A2179" t="s">
        <v>185</v>
      </c>
      <c r="B2179" t="s">
        <v>185</v>
      </c>
      <c r="C2179">
        <v>2011</v>
      </c>
      <c r="D2179" t="s">
        <v>143</v>
      </c>
      <c r="E2179">
        <v>130</v>
      </c>
      <c r="F2179" t="s">
        <v>143</v>
      </c>
      <c r="G2179">
        <v>218</v>
      </c>
      <c r="H2179" t="s">
        <v>393</v>
      </c>
      <c r="I2179">
        <v>2</v>
      </c>
      <c r="J2179" t="s">
        <v>373</v>
      </c>
      <c r="K2179">
        <v>3</v>
      </c>
    </row>
    <row r="2180" spans="1:12" hidden="1" x14ac:dyDescent="0.25">
      <c r="A2180" t="s">
        <v>185</v>
      </c>
      <c r="B2180" t="s">
        <v>185</v>
      </c>
      <c r="C2180">
        <v>2012</v>
      </c>
      <c r="D2180" t="s">
        <v>143</v>
      </c>
      <c r="E2180">
        <v>130</v>
      </c>
      <c r="F2180" t="s">
        <v>143</v>
      </c>
      <c r="G2180">
        <v>218</v>
      </c>
      <c r="H2180" t="s">
        <v>393</v>
      </c>
      <c r="I2180">
        <v>2</v>
      </c>
      <c r="J2180" t="s">
        <v>373</v>
      </c>
      <c r="K2180">
        <v>3</v>
      </c>
    </row>
    <row r="2181" spans="1:12" hidden="1" x14ac:dyDescent="0.25">
      <c r="A2181" t="s">
        <v>185</v>
      </c>
      <c r="B2181" t="s">
        <v>185</v>
      </c>
      <c r="C2181">
        <v>2013</v>
      </c>
      <c r="D2181" t="s">
        <v>143</v>
      </c>
      <c r="E2181">
        <v>130</v>
      </c>
      <c r="F2181" t="s">
        <v>143</v>
      </c>
      <c r="G2181">
        <v>218</v>
      </c>
      <c r="H2181" t="s">
        <v>393</v>
      </c>
      <c r="I2181" t="s">
        <v>373</v>
      </c>
      <c r="J2181">
        <v>2</v>
      </c>
      <c r="K2181">
        <v>2</v>
      </c>
    </row>
    <row r="2182" spans="1:12" hidden="1" x14ac:dyDescent="0.25">
      <c r="A2182" t="s">
        <v>185</v>
      </c>
      <c r="B2182" t="s">
        <v>185</v>
      </c>
      <c r="C2182">
        <v>2014</v>
      </c>
      <c r="D2182" t="s">
        <v>143</v>
      </c>
      <c r="E2182">
        <v>130</v>
      </c>
      <c r="F2182" t="s">
        <v>143</v>
      </c>
      <c r="G2182">
        <v>218</v>
      </c>
      <c r="H2182" t="s">
        <v>393</v>
      </c>
      <c r="I2182">
        <v>2</v>
      </c>
      <c r="J2182">
        <v>2</v>
      </c>
      <c r="K2182">
        <v>2</v>
      </c>
    </row>
    <row r="2183" spans="1:12" hidden="1" x14ac:dyDescent="0.25">
      <c r="A2183" t="s">
        <v>185</v>
      </c>
      <c r="B2183" t="s">
        <v>185</v>
      </c>
      <c r="C2183">
        <v>2015</v>
      </c>
      <c r="D2183" t="s">
        <v>143</v>
      </c>
      <c r="E2183">
        <v>130</v>
      </c>
      <c r="F2183" t="s">
        <v>143</v>
      </c>
      <c r="G2183">
        <v>218</v>
      </c>
      <c r="H2183" t="s">
        <v>393</v>
      </c>
      <c r="I2183">
        <v>2</v>
      </c>
      <c r="J2183">
        <v>2</v>
      </c>
      <c r="K2183">
        <v>3</v>
      </c>
    </row>
    <row r="2184" spans="1:12" hidden="1" x14ac:dyDescent="0.25">
      <c r="A2184" t="s">
        <v>185</v>
      </c>
      <c r="B2184" t="s">
        <v>185</v>
      </c>
      <c r="C2184">
        <v>2016</v>
      </c>
      <c r="D2184" t="s">
        <v>143</v>
      </c>
      <c r="E2184">
        <v>130</v>
      </c>
      <c r="F2184" t="s">
        <v>143</v>
      </c>
      <c r="G2184">
        <v>218</v>
      </c>
      <c r="H2184" t="s">
        <v>393</v>
      </c>
      <c r="I2184">
        <v>2</v>
      </c>
      <c r="J2184">
        <v>2</v>
      </c>
      <c r="K2184">
        <v>3</v>
      </c>
    </row>
    <row r="2185" spans="1:12" x14ac:dyDescent="0.25">
      <c r="A2185" t="s">
        <v>185</v>
      </c>
      <c r="B2185" t="s">
        <v>185</v>
      </c>
      <c r="C2185">
        <v>2017</v>
      </c>
      <c r="D2185" t="s">
        <v>143</v>
      </c>
      <c r="E2185">
        <v>130</v>
      </c>
      <c r="F2185" t="s">
        <v>143</v>
      </c>
      <c r="G2185">
        <v>218</v>
      </c>
      <c r="H2185" t="s">
        <v>393</v>
      </c>
      <c r="I2185" s="109">
        <v>2</v>
      </c>
      <c r="J2185" s="109">
        <v>2</v>
      </c>
      <c r="K2185" s="109">
        <v>2</v>
      </c>
      <c r="L2185" s="108">
        <f>AVERAGE(I2185:K2185)</f>
        <v>2</v>
      </c>
    </row>
    <row r="2186" spans="1:12" hidden="1" x14ac:dyDescent="0.25">
      <c r="A2186" t="s">
        <v>370</v>
      </c>
      <c r="B2186" t="s">
        <v>370</v>
      </c>
      <c r="C2186">
        <v>1976</v>
      </c>
      <c r="D2186" t="s">
        <v>15</v>
      </c>
      <c r="E2186">
        <v>651</v>
      </c>
      <c r="F2186" t="s">
        <v>15</v>
      </c>
      <c r="G2186">
        <v>818</v>
      </c>
      <c r="H2186" t="s">
        <v>381</v>
      </c>
      <c r="I2186">
        <v>3</v>
      </c>
      <c r="J2186" t="s">
        <v>373</v>
      </c>
      <c r="K2186">
        <v>1</v>
      </c>
    </row>
    <row r="2187" spans="1:12" hidden="1" x14ac:dyDescent="0.25">
      <c r="A2187" t="s">
        <v>370</v>
      </c>
      <c r="B2187" t="s">
        <v>370</v>
      </c>
      <c r="C2187">
        <v>1977</v>
      </c>
      <c r="D2187" t="s">
        <v>15</v>
      </c>
      <c r="E2187">
        <v>651</v>
      </c>
      <c r="F2187" t="s">
        <v>15</v>
      </c>
      <c r="G2187">
        <v>818</v>
      </c>
      <c r="H2187" t="s">
        <v>381</v>
      </c>
      <c r="I2187">
        <v>3</v>
      </c>
      <c r="J2187" t="s">
        <v>373</v>
      </c>
      <c r="K2187">
        <v>2</v>
      </c>
    </row>
    <row r="2188" spans="1:12" hidden="1" x14ac:dyDescent="0.25">
      <c r="A2188" t="s">
        <v>370</v>
      </c>
      <c r="B2188" t="s">
        <v>370</v>
      </c>
      <c r="C2188">
        <v>1978</v>
      </c>
      <c r="D2188" t="s">
        <v>15</v>
      </c>
      <c r="E2188">
        <v>651</v>
      </c>
      <c r="F2188" t="s">
        <v>15</v>
      </c>
      <c r="G2188">
        <v>818</v>
      </c>
      <c r="H2188" t="s">
        <v>381</v>
      </c>
      <c r="I2188">
        <v>3</v>
      </c>
      <c r="J2188" t="s">
        <v>373</v>
      </c>
      <c r="K2188">
        <v>2</v>
      </c>
    </row>
    <row r="2189" spans="1:12" hidden="1" x14ac:dyDescent="0.25">
      <c r="A2189" t="s">
        <v>370</v>
      </c>
      <c r="B2189" t="s">
        <v>370</v>
      </c>
      <c r="C2189">
        <v>1979</v>
      </c>
      <c r="D2189" t="s">
        <v>15</v>
      </c>
      <c r="E2189">
        <v>651</v>
      </c>
      <c r="F2189" t="s">
        <v>15</v>
      </c>
      <c r="G2189">
        <v>818</v>
      </c>
      <c r="H2189" t="s">
        <v>381</v>
      </c>
      <c r="I2189">
        <v>3</v>
      </c>
      <c r="J2189" t="s">
        <v>373</v>
      </c>
      <c r="K2189">
        <v>2</v>
      </c>
    </row>
    <row r="2190" spans="1:12" hidden="1" x14ac:dyDescent="0.25">
      <c r="A2190" t="s">
        <v>370</v>
      </c>
      <c r="B2190" t="s">
        <v>370</v>
      </c>
      <c r="C2190">
        <v>1980</v>
      </c>
      <c r="D2190" t="s">
        <v>15</v>
      </c>
      <c r="E2190">
        <v>651</v>
      </c>
      <c r="F2190" t="s">
        <v>15</v>
      </c>
      <c r="G2190">
        <v>818</v>
      </c>
      <c r="H2190" t="s">
        <v>381</v>
      </c>
      <c r="I2190">
        <v>3</v>
      </c>
      <c r="J2190" t="s">
        <v>373</v>
      </c>
      <c r="K2190">
        <v>1</v>
      </c>
    </row>
    <row r="2191" spans="1:12" hidden="1" x14ac:dyDescent="0.25">
      <c r="A2191" t="s">
        <v>370</v>
      </c>
      <c r="B2191" t="s">
        <v>370</v>
      </c>
      <c r="C2191">
        <v>1981</v>
      </c>
      <c r="D2191" t="s">
        <v>15</v>
      </c>
      <c r="E2191">
        <v>651</v>
      </c>
      <c r="F2191" t="s">
        <v>15</v>
      </c>
      <c r="G2191">
        <v>818</v>
      </c>
      <c r="H2191" t="s">
        <v>381</v>
      </c>
      <c r="I2191">
        <v>3</v>
      </c>
      <c r="J2191" t="s">
        <v>373</v>
      </c>
      <c r="K2191">
        <v>3</v>
      </c>
    </row>
    <row r="2192" spans="1:12" hidden="1" x14ac:dyDescent="0.25">
      <c r="A2192" t="s">
        <v>370</v>
      </c>
      <c r="B2192" t="s">
        <v>370</v>
      </c>
      <c r="C2192">
        <v>1982</v>
      </c>
      <c r="D2192" t="s">
        <v>15</v>
      </c>
      <c r="E2192">
        <v>651</v>
      </c>
      <c r="F2192" t="s">
        <v>15</v>
      </c>
      <c r="G2192">
        <v>818</v>
      </c>
      <c r="H2192" t="s">
        <v>381</v>
      </c>
      <c r="I2192">
        <v>3</v>
      </c>
      <c r="J2192" t="s">
        <v>373</v>
      </c>
      <c r="K2192">
        <v>3</v>
      </c>
    </row>
    <row r="2193" spans="1:11" hidden="1" x14ac:dyDescent="0.25">
      <c r="A2193" t="s">
        <v>370</v>
      </c>
      <c r="B2193" t="s">
        <v>370</v>
      </c>
      <c r="C2193">
        <v>1983</v>
      </c>
      <c r="D2193" t="s">
        <v>15</v>
      </c>
      <c r="E2193">
        <v>651</v>
      </c>
      <c r="F2193" t="s">
        <v>15</v>
      </c>
      <c r="G2193">
        <v>818</v>
      </c>
      <c r="H2193" t="s">
        <v>381</v>
      </c>
      <c r="I2193">
        <v>3</v>
      </c>
      <c r="J2193" t="s">
        <v>373</v>
      </c>
      <c r="K2193">
        <v>3</v>
      </c>
    </row>
    <row r="2194" spans="1:11" hidden="1" x14ac:dyDescent="0.25">
      <c r="A2194" t="s">
        <v>370</v>
      </c>
      <c r="B2194" t="s">
        <v>370</v>
      </c>
      <c r="C2194">
        <v>1984</v>
      </c>
      <c r="D2194" t="s">
        <v>15</v>
      </c>
      <c r="E2194">
        <v>651</v>
      </c>
      <c r="F2194" t="s">
        <v>15</v>
      </c>
      <c r="G2194">
        <v>818</v>
      </c>
      <c r="H2194" t="s">
        <v>381</v>
      </c>
      <c r="I2194">
        <v>3</v>
      </c>
      <c r="J2194" t="s">
        <v>373</v>
      </c>
      <c r="K2194">
        <v>2</v>
      </c>
    </row>
    <row r="2195" spans="1:11" hidden="1" x14ac:dyDescent="0.25">
      <c r="A2195" t="s">
        <v>370</v>
      </c>
      <c r="B2195" t="s">
        <v>370</v>
      </c>
      <c r="C2195">
        <v>1985</v>
      </c>
      <c r="D2195" t="s">
        <v>15</v>
      </c>
      <c r="E2195">
        <v>651</v>
      </c>
      <c r="F2195" t="s">
        <v>15</v>
      </c>
      <c r="G2195">
        <v>818</v>
      </c>
      <c r="H2195" t="s">
        <v>381</v>
      </c>
      <c r="I2195">
        <v>3</v>
      </c>
      <c r="J2195" t="s">
        <v>373</v>
      </c>
      <c r="K2195">
        <v>2</v>
      </c>
    </row>
    <row r="2196" spans="1:11" hidden="1" x14ac:dyDescent="0.25">
      <c r="A2196" t="s">
        <v>370</v>
      </c>
      <c r="B2196" t="s">
        <v>370</v>
      </c>
      <c r="C2196">
        <v>1986</v>
      </c>
      <c r="D2196" t="s">
        <v>15</v>
      </c>
      <c r="E2196">
        <v>651</v>
      </c>
      <c r="F2196" t="s">
        <v>15</v>
      </c>
      <c r="G2196">
        <v>818</v>
      </c>
      <c r="H2196" t="s">
        <v>381</v>
      </c>
      <c r="I2196">
        <v>3</v>
      </c>
      <c r="J2196" t="s">
        <v>373</v>
      </c>
      <c r="K2196">
        <v>3</v>
      </c>
    </row>
    <row r="2197" spans="1:11" hidden="1" x14ac:dyDescent="0.25">
      <c r="A2197" t="s">
        <v>370</v>
      </c>
      <c r="B2197" t="s">
        <v>370</v>
      </c>
      <c r="C2197">
        <v>1987</v>
      </c>
      <c r="D2197" t="s">
        <v>15</v>
      </c>
      <c r="E2197">
        <v>651</v>
      </c>
      <c r="F2197" t="s">
        <v>15</v>
      </c>
      <c r="G2197">
        <v>818</v>
      </c>
      <c r="H2197" t="s">
        <v>381</v>
      </c>
      <c r="I2197">
        <v>3</v>
      </c>
      <c r="J2197" t="s">
        <v>373</v>
      </c>
      <c r="K2197">
        <v>2</v>
      </c>
    </row>
    <row r="2198" spans="1:11" hidden="1" x14ac:dyDescent="0.25">
      <c r="A2198" t="s">
        <v>370</v>
      </c>
      <c r="B2198" t="s">
        <v>370</v>
      </c>
      <c r="C2198">
        <v>1988</v>
      </c>
      <c r="D2198" t="s">
        <v>15</v>
      </c>
      <c r="E2198">
        <v>651</v>
      </c>
      <c r="F2198" t="s">
        <v>15</v>
      </c>
      <c r="G2198">
        <v>818</v>
      </c>
      <c r="H2198" t="s">
        <v>381</v>
      </c>
      <c r="I2198">
        <v>3</v>
      </c>
      <c r="J2198" t="s">
        <v>373</v>
      </c>
      <c r="K2198">
        <v>3</v>
      </c>
    </row>
    <row r="2199" spans="1:11" hidden="1" x14ac:dyDescent="0.25">
      <c r="A2199" t="s">
        <v>370</v>
      </c>
      <c r="B2199" t="s">
        <v>370</v>
      </c>
      <c r="C2199">
        <v>1989</v>
      </c>
      <c r="D2199" t="s">
        <v>15</v>
      </c>
      <c r="E2199">
        <v>651</v>
      </c>
      <c r="F2199" t="s">
        <v>15</v>
      </c>
      <c r="G2199">
        <v>818</v>
      </c>
      <c r="H2199" t="s">
        <v>381</v>
      </c>
      <c r="I2199">
        <v>4</v>
      </c>
      <c r="J2199" t="s">
        <v>373</v>
      </c>
      <c r="K2199">
        <v>3</v>
      </c>
    </row>
    <row r="2200" spans="1:11" hidden="1" x14ac:dyDescent="0.25">
      <c r="A2200" t="s">
        <v>370</v>
      </c>
      <c r="B2200" t="s">
        <v>370</v>
      </c>
      <c r="C2200">
        <v>1990</v>
      </c>
      <c r="D2200" t="s">
        <v>15</v>
      </c>
      <c r="E2200">
        <v>651</v>
      </c>
      <c r="F2200" t="s">
        <v>15</v>
      </c>
      <c r="G2200">
        <v>818</v>
      </c>
      <c r="H2200" t="s">
        <v>381</v>
      </c>
      <c r="I2200">
        <v>3</v>
      </c>
      <c r="J2200" t="s">
        <v>373</v>
      </c>
      <c r="K2200">
        <v>3</v>
      </c>
    </row>
    <row r="2201" spans="1:11" hidden="1" x14ac:dyDescent="0.25">
      <c r="A2201" t="s">
        <v>370</v>
      </c>
      <c r="B2201" t="s">
        <v>370</v>
      </c>
      <c r="C2201">
        <v>1991</v>
      </c>
      <c r="D2201" t="s">
        <v>15</v>
      </c>
      <c r="E2201">
        <v>651</v>
      </c>
      <c r="F2201" t="s">
        <v>15</v>
      </c>
      <c r="G2201">
        <v>818</v>
      </c>
      <c r="H2201" t="s">
        <v>381</v>
      </c>
      <c r="I2201">
        <v>4</v>
      </c>
      <c r="J2201" t="s">
        <v>373</v>
      </c>
      <c r="K2201">
        <v>3</v>
      </c>
    </row>
    <row r="2202" spans="1:11" hidden="1" x14ac:dyDescent="0.25">
      <c r="A2202" t="s">
        <v>370</v>
      </c>
      <c r="B2202" t="s">
        <v>370</v>
      </c>
      <c r="C2202">
        <v>1992</v>
      </c>
      <c r="D2202" t="s">
        <v>15</v>
      </c>
      <c r="E2202">
        <v>651</v>
      </c>
      <c r="F2202" t="s">
        <v>15</v>
      </c>
      <c r="G2202">
        <v>818</v>
      </c>
      <c r="H2202" t="s">
        <v>381</v>
      </c>
      <c r="I2202">
        <v>3</v>
      </c>
      <c r="J2202" t="s">
        <v>373</v>
      </c>
      <c r="K2202">
        <v>3</v>
      </c>
    </row>
    <row r="2203" spans="1:11" hidden="1" x14ac:dyDescent="0.25">
      <c r="A2203" t="s">
        <v>370</v>
      </c>
      <c r="B2203" t="s">
        <v>370</v>
      </c>
      <c r="C2203">
        <v>1993</v>
      </c>
      <c r="D2203" t="s">
        <v>15</v>
      </c>
      <c r="E2203">
        <v>651</v>
      </c>
      <c r="F2203" t="s">
        <v>15</v>
      </c>
      <c r="G2203">
        <v>818</v>
      </c>
      <c r="H2203" t="s">
        <v>381</v>
      </c>
      <c r="I2203">
        <v>4</v>
      </c>
      <c r="J2203" t="s">
        <v>373</v>
      </c>
      <c r="K2203">
        <v>4</v>
      </c>
    </row>
    <row r="2204" spans="1:11" hidden="1" x14ac:dyDescent="0.25">
      <c r="A2204" t="s">
        <v>370</v>
      </c>
      <c r="B2204" t="s">
        <v>370</v>
      </c>
      <c r="C2204">
        <v>1994</v>
      </c>
      <c r="D2204" t="s">
        <v>15</v>
      </c>
      <c r="E2204">
        <v>651</v>
      </c>
      <c r="F2204" t="s">
        <v>15</v>
      </c>
      <c r="G2204">
        <v>818</v>
      </c>
      <c r="H2204" t="s">
        <v>381</v>
      </c>
      <c r="I2204">
        <v>4</v>
      </c>
      <c r="J2204" t="s">
        <v>373</v>
      </c>
      <c r="K2204">
        <v>4</v>
      </c>
    </row>
    <row r="2205" spans="1:11" hidden="1" x14ac:dyDescent="0.25">
      <c r="A2205" t="s">
        <v>370</v>
      </c>
      <c r="B2205" t="s">
        <v>370</v>
      </c>
      <c r="C2205">
        <v>1995</v>
      </c>
      <c r="D2205" t="s">
        <v>15</v>
      </c>
      <c r="E2205">
        <v>651</v>
      </c>
      <c r="F2205" t="s">
        <v>15</v>
      </c>
      <c r="G2205">
        <v>818</v>
      </c>
      <c r="H2205" t="s">
        <v>381</v>
      </c>
      <c r="I2205">
        <v>4</v>
      </c>
      <c r="J2205" t="s">
        <v>373</v>
      </c>
      <c r="K2205">
        <v>4</v>
      </c>
    </row>
    <row r="2206" spans="1:11" hidden="1" x14ac:dyDescent="0.25">
      <c r="A2206" t="s">
        <v>370</v>
      </c>
      <c r="B2206" t="s">
        <v>370</v>
      </c>
      <c r="C2206">
        <v>1996</v>
      </c>
      <c r="D2206" t="s">
        <v>15</v>
      </c>
      <c r="E2206">
        <v>651</v>
      </c>
      <c r="F2206" t="s">
        <v>15</v>
      </c>
      <c r="G2206">
        <v>818</v>
      </c>
      <c r="H2206" t="s">
        <v>381</v>
      </c>
      <c r="I2206">
        <v>4</v>
      </c>
      <c r="J2206" t="s">
        <v>373</v>
      </c>
      <c r="K2206">
        <v>3</v>
      </c>
    </row>
    <row r="2207" spans="1:11" hidden="1" x14ac:dyDescent="0.25">
      <c r="A2207" t="s">
        <v>370</v>
      </c>
      <c r="B2207" t="s">
        <v>370</v>
      </c>
      <c r="C2207">
        <v>1997</v>
      </c>
      <c r="D2207" t="s">
        <v>15</v>
      </c>
      <c r="E2207">
        <v>651</v>
      </c>
      <c r="F2207" t="s">
        <v>15</v>
      </c>
      <c r="G2207">
        <v>818</v>
      </c>
      <c r="H2207" t="s">
        <v>381</v>
      </c>
      <c r="I2207">
        <v>4</v>
      </c>
      <c r="J2207" t="s">
        <v>373</v>
      </c>
      <c r="K2207">
        <v>4</v>
      </c>
    </row>
    <row r="2208" spans="1:11" hidden="1" x14ac:dyDescent="0.25">
      <c r="A2208" t="s">
        <v>370</v>
      </c>
      <c r="B2208" t="s">
        <v>370</v>
      </c>
      <c r="C2208">
        <v>1998</v>
      </c>
      <c r="D2208" t="s">
        <v>15</v>
      </c>
      <c r="E2208">
        <v>651</v>
      </c>
      <c r="F2208" t="s">
        <v>15</v>
      </c>
      <c r="G2208">
        <v>818</v>
      </c>
      <c r="H2208" t="s">
        <v>381</v>
      </c>
      <c r="I2208">
        <v>3</v>
      </c>
      <c r="J2208" t="s">
        <v>373</v>
      </c>
      <c r="K2208">
        <v>3</v>
      </c>
    </row>
    <row r="2209" spans="1:11" hidden="1" x14ac:dyDescent="0.25">
      <c r="A2209" t="s">
        <v>370</v>
      </c>
      <c r="B2209" t="s">
        <v>370</v>
      </c>
      <c r="C2209">
        <v>1999</v>
      </c>
      <c r="D2209" t="s">
        <v>15</v>
      </c>
      <c r="E2209">
        <v>651</v>
      </c>
      <c r="F2209" t="s">
        <v>15</v>
      </c>
      <c r="G2209">
        <v>818</v>
      </c>
      <c r="H2209" t="s">
        <v>381</v>
      </c>
      <c r="I2209">
        <v>3</v>
      </c>
      <c r="J2209" t="s">
        <v>373</v>
      </c>
      <c r="K2209">
        <v>3</v>
      </c>
    </row>
    <row r="2210" spans="1:11" hidden="1" x14ac:dyDescent="0.25">
      <c r="A2210" t="s">
        <v>370</v>
      </c>
      <c r="B2210" t="s">
        <v>370</v>
      </c>
      <c r="C2210">
        <v>2000</v>
      </c>
      <c r="D2210" t="s">
        <v>15</v>
      </c>
      <c r="E2210">
        <v>651</v>
      </c>
      <c r="F2210" t="s">
        <v>15</v>
      </c>
      <c r="G2210">
        <v>818</v>
      </c>
      <c r="H2210" t="s">
        <v>381</v>
      </c>
      <c r="I2210">
        <v>3</v>
      </c>
      <c r="J2210" t="s">
        <v>373</v>
      </c>
      <c r="K2210">
        <v>3</v>
      </c>
    </row>
    <row r="2211" spans="1:11" hidden="1" x14ac:dyDescent="0.25">
      <c r="A2211" t="s">
        <v>370</v>
      </c>
      <c r="B2211" t="s">
        <v>370</v>
      </c>
      <c r="C2211">
        <v>2001</v>
      </c>
      <c r="D2211" t="s">
        <v>15</v>
      </c>
      <c r="E2211">
        <v>651</v>
      </c>
      <c r="F2211" t="s">
        <v>15</v>
      </c>
      <c r="G2211">
        <v>818</v>
      </c>
      <c r="H2211" t="s">
        <v>381</v>
      </c>
      <c r="I2211">
        <v>4</v>
      </c>
      <c r="J2211" t="s">
        <v>373</v>
      </c>
      <c r="K2211">
        <v>3</v>
      </c>
    </row>
    <row r="2212" spans="1:11" hidden="1" x14ac:dyDescent="0.25">
      <c r="A2212" t="s">
        <v>370</v>
      </c>
      <c r="B2212" t="s">
        <v>370</v>
      </c>
      <c r="C2212">
        <v>2002</v>
      </c>
      <c r="D2212" t="s">
        <v>15</v>
      </c>
      <c r="E2212">
        <v>651</v>
      </c>
      <c r="F2212" t="s">
        <v>15</v>
      </c>
      <c r="G2212">
        <v>818</v>
      </c>
      <c r="H2212" t="s">
        <v>381</v>
      </c>
      <c r="I2212">
        <v>4</v>
      </c>
      <c r="J2212" t="s">
        <v>373</v>
      </c>
      <c r="K2212">
        <v>3</v>
      </c>
    </row>
    <row r="2213" spans="1:11" hidden="1" x14ac:dyDescent="0.25">
      <c r="A2213" t="s">
        <v>370</v>
      </c>
      <c r="B2213" t="s">
        <v>370</v>
      </c>
      <c r="C2213">
        <v>2003</v>
      </c>
      <c r="D2213" t="s">
        <v>15</v>
      </c>
      <c r="E2213">
        <v>651</v>
      </c>
      <c r="F2213" t="s">
        <v>15</v>
      </c>
      <c r="G2213">
        <v>818</v>
      </c>
      <c r="H2213" t="s">
        <v>381</v>
      </c>
      <c r="I2213">
        <v>4</v>
      </c>
      <c r="J2213" t="s">
        <v>373</v>
      </c>
      <c r="K2213">
        <v>3</v>
      </c>
    </row>
    <row r="2214" spans="1:11" hidden="1" x14ac:dyDescent="0.25">
      <c r="A2214" t="s">
        <v>370</v>
      </c>
      <c r="B2214" t="s">
        <v>370</v>
      </c>
      <c r="C2214">
        <v>2004</v>
      </c>
      <c r="D2214" t="s">
        <v>15</v>
      </c>
      <c r="E2214">
        <v>651</v>
      </c>
      <c r="F2214" t="s">
        <v>15</v>
      </c>
      <c r="G2214">
        <v>818</v>
      </c>
      <c r="H2214" t="s">
        <v>381</v>
      </c>
      <c r="I2214">
        <v>4</v>
      </c>
      <c r="J2214" t="s">
        <v>373</v>
      </c>
      <c r="K2214">
        <v>3</v>
      </c>
    </row>
    <row r="2215" spans="1:11" hidden="1" x14ac:dyDescent="0.25">
      <c r="A2215" t="s">
        <v>370</v>
      </c>
      <c r="B2215" t="s">
        <v>370</v>
      </c>
      <c r="C2215">
        <v>2005</v>
      </c>
      <c r="D2215" t="s">
        <v>15</v>
      </c>
      <c r="E2215">
        <v>651</v>
      </c>
      <c r="F2215" t="s">
        <v>15</v>
      </c>
      <c r="G2215">
        <v>818</v>
      </c>
      <c r="H2215" t="s">
        <v>381</v>
      </c>
      <c r="I2215">
        <v>3</v>
      </c>
      <c r="J2215" t="s">
        <v>373</v>
      </c>
      <c r="K2215">
        <v>4</v>
      </c>
    </row>
    <row r="2216" spans="1:11" hidden="1" x14ac:dyDescent="0.25">
      <c r="A2216" t="s">
        <v>370</v>
      </c>
      <c r="B2216" t="s">
        <v>370</v>
      </c>
      <c r="C2216">
        <v>2006</v>
      </c>
      <c r="D2216" t="s">
        <v>15</v>
      </c>
      <c r="E2216">
        <v>651</v>
      </c>
      <c r="F2216" t="s">
        <v>15</v>
      </c>
      <c r="G2216">
        <v>818</v>
      </c>
      <c r="H2216" t="s">
        <v>381</v>
      </c>
      <c r="I2216">
        <v>4</v>
      </c>
      <c r="J2216" t="s">
        <v>373</v>
      </c>
      <c r="K2216">
        <v>4</v>
      </c>
    </row>
    <row r="2217" spans="1:11" hidden="1" x14ac:dyDescent="0.25">
      <c r="A2217" t="s">
        <v>370</v>
      </c>
      <c r="B2217" t="s">
        <v>370</v>
      </c>
      <c r="C2217">
        <v>2007</v>
      </c>
      <c r="D2217" t="s">
        <v>15</v>
      </c>
      <c r="E2217">
        <v>651</v>
      </c>
      <c r="F2217" t="s">
        <v>15</v>
      </c>
      <c r="G2217">
        <v>818</v>
      </c>
      <c r="H2217" t="s">
        <v>381</v>
      </c>
      <c r="I2217">
        <v>4</v>
      </c>
      <c r="J2217" t="s">
        <v>373</v>
      </c>
      <c r="K2217">
        <v>3</v>
      </c>
    </row>
    <row r="2218" spans="1:11" hidden="1" x14ac:dyDescent="0.25">
      <c r="A2218" t="s">
        <v>370</v>
      </c>
      <c r="B2218" t="s">
        <v>370</v>
      </c>
      <c r="C2218">
        <v>2008</v>
      </c>
      <c r="D2218" t="s">
        <v>15</v>
      </c>
      <c r="E2218">
        <v>651</v>
      </c>
      <c r="F2218" t="s">
        <v>15</v>
      </c>
      <c r="G2218">
        <v>818</v>
      </c>
      <c r="H2218" t="s">
        <v>381</v>
      </c>
      <c r="I2218">
        <v>4</v>
      </c>
      <c r="J2218" t="s">
        <v>373</v>
      </c>
      <c r="K2218">
        <v>3</v>
      </c>
    </row>
    <row r="2219" spans="1:11" hidden="1" x14ac:dyDescent="0.25">
      <c r="A2219" t="s">
        <v>370</v>
      </c>
      <c r="B2219" t="s">
        <v>370</v>
      </c>
      <c r="C2219">
        <v>2009</v>
      </c>
      <c r="D2219" t="s">
        <v>15</v>
      </c>
      <c r="E2219">
        <v>651</v>
      </c>
      <c r="F2219" t="s">
        <v>15</v>
      </c>
      <c r="G2219">
        <v>818</v>
      </c>
      <c r="H2219" t="s">
        <v>381</v>
      </c>
      <c r="I2219">
        <v>4</v>
      </c>
      <c r="J2219" t="s">
        <v>373</v>
      </c>
      <c r="K2219">
        <v>3</v>
      </c>
    </row>
    <row r="2220" spans="1:11" hidden="1" x14ac:dyDescent="0.25">
      <c r="A2220" t="s">
        <v>370</v>
      </c>
      <c r="B2220" t="s">
        <v>370</v>
      </c>
      <c r="C2220">
        <v>2010</v>
      </c>
      <c r="D2220" t="s">
        <v>15</v>
      </c>
      <c r="E2220">
        <v>651</v>
      </c>
      <c r="F2220" t="s">
        <v>15</v>
      </c>
      <c r="G2220">
        <v>818</v>
      </c>
      <c r="H2220" t="s">
        <v>381</v>
      </c>
      <c r="I2220">
        <v>4</v>
      </c>
      <c r="J2220" t="s">
        <v>373</v>
      </c>
      <c r="K2220">
        <v>4</v>
      </c>
    </row>
    <row r="2221" spans="1:11" hidden="1" x14ac:dyDescent="0.25">
      <c r="A2221" t="s">
        <v>370</v>
      </c>
      <c r="B2221" t="s">
        <v>370</v>
      </c>
      <c r="C2221">
        <v>2011</v>
      </c>
      <c r="D2221" t="s">
        <v>15</v>
      </c>
      <c r="E2221">
        <v>651</v>
      </c>
      <c r="F2221" t="s">
        <v>15</v>
      </c>
      <c r="G2221">
        <v>818</v>
      </c>
      <c r="H2221" t="s">
        <v>381</v>
      </c>
      <c r="I2221">
        <v>4</v>
      </c>
      <c r="J2221" t="s">
        <v>373</v>
      </c>
      <c r="K2221">
        <v>4</v>
      </c>
    </row>
    <row r="2222" spans="1:11" hidden="1" x14ac:dyDescent="0.25">
      <c r="A2222" t="s">
        <v>370</v>
      </c>
      <c r="B2222" t="s">
        <v>370</v>
      </c>
      <c r="C2222">
        <v>2012</v>
      </c>
      <c r="D2222" t="s">
        <v>15</v>
      </c>
      <c r="E2222">
        <v>651</v>
      </c>
      <c r="F2222" t="s">
        <v>15</v>
      </c>
      <c r="G2222">
        <v>818</v>
      </c>
      <c r="H2222" t="s">
        <v>381</v>
      </c>
      <c r="I2222">
        <v>3</v>
      </c>
      <c r="J2222" t="s">
        <v>373</v>
      </c>
      <c r="K2222">
        <v>3</v>
      </c>
    </row>
    <row r="2223" spans="1:11" hidden="1" x14ac:dyDescent="0.25">
      <c r="A2223" t="s">
        <v>370</v>
      </c>
      <c r="B2223" t="s">
        <v>370</v>
      </c>
      <c r="C2223">
        <v>2013</v>
      </c>
      <c r="D2223" t="s">
        <v>15</v>
      </c>
      <c r="E2223">
        <v>651</v>
      </c>
      <c r="F2223" t="s">
        <v>15</v>
      </c>
      <c r="G2223">
        <v>818</v>
      </c>
      <c r="H2223" t="s">
        <v>381</v>
      </c>
      <c r="I2223" t="s">
        <v>373</v>
      </c>
      <c r="J2223">
        <v>4</v>
      </c>
      <c r="K2223">
        <v>4</v>
      </c>
    </row>
    <row r="2224" spans="1:11" hidden="1" x14ac:dyDescent="0.25">
      <c r="A2224" t="s">
        <v>370</v>
      </c>
      <c r="B2224" t="s">
        <v>370</v>
      </c>
      <c r="C2224">
        <v>2014</v>
      </c>
      <c r="D2224" t="s">
        <v>15</v>
      </c>
      <c r="E2224">
        <v>651</v>
      </c>
      <c r="F2224" t="s">
        <v>15</v>
      </c>
      <c r="G2224">
        <v>818</v>
      </c>
      <c r="H2224" t="s">
        <v>381</v>
      </c>
      <c r="I2224">
        <v>4</v>
      </c>
      <c r="J2224">
        <v>4</v>
      </c>
      <c r="K2224">
        <v>4</v>
      </c>
    </row>
    <row r="2225" spans="1:12" hidden="1" x14ac:dyDescent="0.25">
      <c r="A2225" t="s">
        <v>370</v>
      </c>
      <c r="B2225" t="s">
        <v>370</v>
      </c>
      <c r="C2225">
        <v>2015</v>
      </c>
      <c r="D2225" t="s">
        <v>15</v>
      </c>
      <c r="E2225">
        <v>651</v>
      </c>
      <c r="F2225" t="s">
        <v>15</v>
      </c>
      <c r="G2225">
        <v>818</v>
      </c>
      <c r="H2225" t="s">
        <v>381</v>
      </c>
      <c r="I2225">
        <v>4</v>
      </c>
      <c r="J2225">
        <v>4</v>
      </c>
      <c r="K2225">
        <v>4</v>
      </c>
    </row>
    <row r="2226" spans="1:12" hidden="1" x14ac:dyDescent="0.25">
      <c r="A2226" t="s">
        <v>370</v>
      </c>
      <c r="B2226" t="s">
        <v>370</v>
      </c>
      <c r="C2226">
        <v>2016</v>
      </c>
      <c r="D2226" t="s">
        <v>15</v>
      </c>
      <c r="E2226">
        <v>651</v>
      </c>
      <c r="F2226" t="s">
        <v>15</v>
      </c>
      <c r="G2226">
        <v>818</v>
      </c>
      <c r="H2226" t="s">
        <v>381</v>
      </c>
      <c r="I2226">
        <v>4</v>
      </c>
      <c r="J2226">
        <v>4</v>
      </c>
      <c r="K2226">
        <v>4</v>
      </c>
    </row>
    <row r="2227" spans="1:12" x14ac:dyDescent="0.25">
      <c r="A2227" t="s">
        <v>370</v>
      </c>
      <c r="B2227" t="s">
        <v>370</v>
      </c>
      <c r="C2227">
        <v>2017</v>
      </c>
      <c r="D2227" t="s">
        <v>15</v>
      </c>
      <c r="E2227">
        <v>651</v>
      </c>
      <c r="F2227" t="s">
        <v>15</v>
      </c>
      <c r="G2227">
        <v>818</v>
      </c>
      <c r="H2227" t="s">
        <v>381</v>
      </c>
      <c r="I2227" s="109">
        <v>5</v>
      </c>
      <c r="J2227" s="109">
        <v>4</v>
      </c>
      <c r="K2227" s="109">
        <v>4</v>
      </c>
      <c r="L2227" s="108">
        <f>AVERAGE(I2227:K2227)</f>
        <v>4.333333333333333</v>
      </c>
    </row>
    <row r="2228" spans="1:12" hidden="1" x14ac:dyDescent="0.25">
      <c r="A2228" t="s">
        <v>186</v>
      </c>
      <c r="B2228" t="s">
        <v>186</v>
      </c>
      <c r="C2228">
        <v>1976</v>
      </c>
      <c r="D2228" t="s">
        <v>595</v>
      </c>
      <c r="E2228">
        <v>92</v>
      </c>
      <c r="F2228" t="s">
        <v>113</v>
      </c>
      <c r="G2228">
        <v>222</v>
      </c>
      <c r="H2228" t="s">
        <v>393</v>
      </c>
      <c r="I2228">
        <v>4</v>
      </c>
      <c r="J2228" t="s">
        <v>373</v>
      </c>
      <c r="K2228">
        <v>2</v>
      </c>
    </row>
    <row r="2229" spans="1:12" hidden="1" x14ac:dyDescent="0.25">
      <c r="A2229" t="s">
        <v>186</v>
      </c>
      <c r="B2229" t="s">
        <v>186</v>
      </c>
      <c r="C2229">
        <v>1977</v>
      </c>
      <c r="D2229" t="s">
        <v>595</v>
      </c>
      <c r="E2229">
        <v>92</v>
      </c>
      <c r="F2229" t="s">
        <v>113</v>
      </c>
      <c r="G2229">
        <v>222</v>
      </c>
      <c r="H2229" t="s">
        <v>393</v>
      </c>
      <c r="I2229">
        <v>4</v>
      </c>
      <c r="J2229" t="s">
        <v>373</v>
      </c>
      <c r="K2229">
        <v>3</v>
      </c>
    </row>
    <row r="2230" spans="1:12" hidden="1" x14ac:dyDescent="0.25">
      <c r="A2230" t="s">
        <v>186</v>
      </c>
      <c r="B2230" t="s">
        <v>186</v>
      </c>
      <c r="C2230">
        <v>1978</v>
      </c>
      <c r="D2230" t="s">
        <v>595</v>
      </c>
      <c r="E2230">
        <v>92</v>
      </c>
      <c r="F2230" t="s">
        <v>113</v>
      </c>
      <c r="G2230">
        <v>222</v>
      </c>
      <c r="H2230" t="s">
        <v>393</v>
      </c>
      <c r="I2230">
        <v>5</v>
      </c>
      <c r="J2230" t="s">
        <v>373</v>
      </c>
      <c r="K2230">
        <v>4</v>
      </c>
    </row>
    <row r="2231" spans="1:12" hidden="1" x14ac:dyDescent="0.25">
      <c r="A2231" t="s">
        <v>186</v>
      </c>
      <c r="B2231" t="s">
        <v>186</v>
      </c>
      <c r="C2231">
        <v>1979</v>
      </c>
      <c r="D2231" t="s">
        <v>595</v>
      </c>
      <c r="E2231">
        <v>92</v>
      </c>
      <c r="F2231" t="s">
        <v>113</v>
      </c>
      <c r="G2231">
        <v>222</v>
      </c>
      <c r="H2231" t="s">
        <v>393</v>
      </c>
      <c r="I2231">
        <v>4</v>
      </c>
      <c r="J2231" t="s">
        <v>373</v>
      </c>
      <c r="K2231">
        <v>4</v>
      </c>
    </row>
    <row r="2232" spans="1:12" hidden="1" x14ac:dyDescent="0.25">
      <c r="A2232" t="s">
        <v>186</v>
      </c>
      <c r="B2232" t="s">
        <v>186</v>
      </c>
      <c r="C2232">
        <v>1980</v>
      </c>
      <c r="D2232" t="s">
        <v>595</v>
      </c>
      <c r="E2232">
        <v>92</v>
      </c>
      <c r="F2232" t="s">
        <v>113</v>
      </c>
      <c r="G2232">
        <v>222</v>
      </c>
      <c r="H2232" t="s">
        <v>393</v>
      </c>
      <c r="I2232">
        <v>5</v>
      </c>
      <c r="J2232" t="s">
        <v>373</v>
      </c>
      <c r="K2232">
        <v>4</v>
      </c>
    </row>
    <row r="2233" spans="1:12" hidden="1" x14ac:dyDescent="0.25">
      <c r="A2233" t="s">
        <v>186</v>
      </c>
      <c r="B2233" t="s">
        <v>186</v>
      </c>
      <c r="C2233">
        <v>1981</v>
      </c>
      <c r="D2233" t="s">
        <v>595</v>
      </c>
      <c r="E2233">
        <v>92</v>
      </c>
      <c r="F2233" t="s">
        <v>113</v>
      </c>
      <c r="G2233">
        <v>222</v>
      </c>
      <c r="H2233" t="s">
        <v>393</v>
      </c>
      <c r="I2233">
        <v>5</v>
      </c>
      <c r="J2233" t="s">
        <v>373</v>
      </c>
      <c r="K2233">
        <v>4</v>
      </c>
    </row>
    <row r="2234" spans="1:12" hidden="1" x14ac:dyDescent="0.25">
      <c r="A2234" t="s">
        <v>186</v>
      </c>
      <c r="B2234" t="s">
        <v>186</v>
      </c>
      <c r="C2234">
        <v>1982</v>
      </c>
      <c r="D2234" t="s">
        <v>595</v>
      </c>
      <c r="E2234">
        <v>92</v>
      </c>
      <c r="F2234" t="s">
        <v>113</v>
      </c>
      <c r="G2234">
        <v>222</v>
      </c>
      <c r="H2234" t="s">
        <v>393</v>
      </c>
      <c r="I2234">
        <v>5</v>
      </c>
      <c r="J2234" t="s">
        <v>373</v>
      </c>
      <c r="K2234">
        <v>4</v>
      </c>
    </row>
    <row r="2235" spans="1:12" hidden="1" x14ac:dyDescent="0.25">
      <c r="A2235" t="s">
        <v>186</v>
      </c>
      <c r="B2235" t="s">
        <v>186</v>
      </c>
      <c r="C2235">
        <v>1983</v>
      </c>
      <c r="D2235" t="s">
        <v>595</v>
      </c>
      <c r="E2235">
        <v>92</v>
      </c>
      <c r="F2235" t="s">
        <v>113</v>
      </c>
      <c r="G2235">
        <v>222</v>
      </c>
      <c r="H2235" t="s">
        <v>393</v>
      </c>
      <c r="I2235">
        <v>5</v>
      </c>
      <c r="J2235" t="s">
        <v>373</v>
      </c>
      <c r="K2235">
        <v>4</v>
      </c>
    </row>
    <row r="2236" spans="1:12" hidden="1" x14ac:dyDescent="0.25">
      <c r="A2236" t="s">
        <v>186</v>
      </c>
      <c r="B2236" t="s">
        <v>186</v>
      </c>
      <c r="C2236">
        <v>1984</v>
      </c>
      <c r="D2236" t="s">
        <v>595</v>
      </c>
      <c r="E2236">
        <v>92</v>
      </c>
      <c r="F2236" t="s">
        <v>113</v>
      </c>
      <c r="G2236">
        <v>222</v>
      </c>
      <c r="H2236" t="s">
        <v>393</v>
      </c>
      <c r="I2236">
        <v>5</v>
      </c>
      <c r="J2236" t="s">
        <v>373</v>
      </c>
      <c r="K2236">
        <v>4</v>
      </c>
    </row>
    <row r="2237" spans="1:12" hidden="1" x14ac:dyDescent="0.25">
      <c r="A2237" t="s">
        <v>186</v>
      </c>
      <c r="B2237" t="s">
        <v>186</v>
      </c>
      <c r="C2237">
        <v>1985</v>
      </c>
      <c r="D2237" t="s">
        <v>595</v>
      </c>
      <c r="E2237">
        <v>92</v>
      </c>
      <c r="F2237" t="s">
        <v>113</v>
      </c>
      <c r="G2237">
        <v>222</v>
      </c>
      <c r="H2237" t="s">
        <v>393</v>
      </c>
      <c r="I2237">
        <v>4</v>
      </c>
      <c r="J2237" t="s">
        <v>373</v>
      </c>
      <c r="K2237">
        <v>4</v>
      </c>
    </row>
    <row r="2238" spans="1:12" hidden="1" x14ac:dyDescent="0.25">
      <c r="A2238" t="s">
        <v>186</v>
      </c>
      <c r="B2238" t="s">
        <v>186</v>
      </c>
      <c r="C2238">
        <v>1986</v>
      </c>
      <c r="D2238" t="s">
        <v>595</v>
      </c>
      <c r="E2238">
        <v>92</v>
      </c>
      <c r="F2238" t="s">
        <v>113</v>
      </c>
      <c r="G2238">
        <v>222</v>
      </c>
      <c r="H2238" t="s">
        <v>393</v>
      </c>
      <c r="I2238">
        <v>5</v>
      </c>
      <c r="J2238" t="s">
        <v>373</v>
      </c>
      <c r="K2238">
        <v>4</v>
      </c>
    </row>
    <row r="2239" spans="1:12" hidden="1" x14ac:dyDescent="0.25">
      <c r="A2239" t="s">
        <v>186</v>
      </c>
      <c r="B2239" t="s">
        <v>186</v>
      </c>
      <c r="C2239">
        <v>1987</v>
      </c>
      <c r="D2239" t="s">
        <v>595</v>
      </c>
      <c r="E2239">
        <v>92</v>
      </c>
      <c r="F2239" t="s">
        <v>113</v>
      </c>
      <c r="G2239">
        <v>222</v>
      </c>
      <c r="H2239" t="s">
        <v>393</v>
      </c>
      <c r="I2239">
        <v>5</v>
      </c>
      <c r="J2239" t="s">
        <v>373</v>
      </c>
      <c r="K2239">
        <v>4</v>
      </c>
    </row>
    <row r="2240" spans="1:12" hidden="1" x14ac:dyDescent="0.25">
      <c r="A2240" t="s">
        <v>186</v>
      </c>
      <c r="B2240" t="s">
        <v>186</v>
      </c>
      <c r="C2240">
        <v>1988</v>
      </c>
      <c r="D2240" t="s">
        <v>595</v>
      </c>
      <c r="E2240">
        <v>92</v>
      </c>
      <c r="F2240" t="s">
        <v>113</v>
      </c>
      <c r="G2240">
        <v>222</v>
      </c>
      <c r="H2240" t="s">
        <v>393</v>
      </c>
      <c r="I2240">
        <v>5</v>
      </c>
      <c r="J2240" t="s">
        <v>373</v>
      </c>
      <c r="K2240">
        <v>4</v>
      </c>
    </row>
    <row r="2241" spans="1:11" hidden="1" x14ac:dyDescent="0.25">
      <c r="A2241" t="s">
        <v>186</v>
      </c>
      <c r="B2241" t="s">
        <v>186</v>
      </c>
      <c r="C2241">
        <v>1989</v>
      </c>
      <c r="D2241" t="s">
        <v>595</v>
      </c>
      <c r="E2241">
        <v>92</v>
      </c>
      <c r="F2241" t="s">
        <v>113</v>
      </c>
      <c r="G2241">
        <v>222</v>
      </c>
      <c r="H2241" t="s">
        <v>393</v>
      </c>
      <c r="I2241">
        <v>4</v>
      </c>
      <c r="J2241" t="s">
        <v>373</v>
      </c>
      <c r="K2241">
        <v>4</v>
      </c>
    </row>
    <row r="2242" spans="1:11" hidden="1" x14ac:dyDescent="0.25">
      <c r="A2242" t="s">
        <v>186</v>
      </c>
      <c r="B2242" t="s">
        <v>186</v>
      </c>
      <c r="C2242">
        <v>1990</v>
      </c>
      <c r="D2242" t="s">
        <v>595</v>
      </c>
      <c r="E2242">
        <v>92</v>
      </c>
      <c r="F2242" t="s">
        <v>113</v>
      </c>
      <c r="G2242">
        <v>222</v>
      </c>
      <c r="H2242" t="s">
        <v>393</v>
      </c>
      <c r="I2242">
        <v>4</v>
      </c>
      <c r="J2242" t="s">
        <v>373</v>
      </c>
      <c r="K2242">
        <v>4</v>
      </c>
    </row>
    <row r="2243" spans="1:11" hidden="1" x14ac:dyDescent="0.25">
      <c r="A2243" t="s">
        <v>186</v>
      </c>
      <c r="B2243" t="s">
        <v>186</v>
      </c>
      <c r="C2243">
        <v>1991</v>
      </c>
      <c r="D2243" t="s">
        <v>595</v>
      </c>
      <c r="E2243">
        <v>92</v>
      </c>
      <c r="F2243" t="s">
        <v>113</v>
      </c>
      <c r="G2243">
        <v>222</v>
      </c>
      <c r="H2243" t="s">
        <v>393</v>
      </c>
      <c r="I2243">
        <v>4</v>
      </c>
      <c r="J2243" t="s">
        <v>373</v>
      </c>
      <c r="K2243">
        <v>4</v>
      </c>
    </row>
    <row r="2244" spans="1:11" hidden="1" x14ac:dyDescent="0.25">
      <c r="A2244" t="s">
        <v>186</v>
      </c>
      <c r="B2244" t="s">
        <v>186</v>
      </c>
      <c r="C2244">
        <v>1992</v>
      </c>
      <c r="D2244" t="s">
        <v>595</v>
      </c>
      <c r="E2244">
        <v>92</v>
      </c>
      <c r="F2244" t="s">
        <v>113</v>
      </c>
      <c r="G2244">
        <v>222</v>
      </c>
      <c r="H2244" t="s">
        <v>393</v>
      </c>
      <c r="I2244">
        <v>4</v>
      </c>
      <c r="J2244" t="s">
        <v>373</v>
      </c>
      <c r="K2244">
        <v>4</v>
      </c>
    </row>
    <row r="2245" spans="1:11" hidden="1" x14ac:dyDescent="0.25">
      <c r="A2245" t="s">
        <v>186</v>
      </c>
      <c r="B2245" t="s">
        <v>186</v>
      </c>
      <c r="C2245">
        <v>1993</v>
      </c>
      <c r="D2245" t="s">
        <v>595</v>
      </c>
      <c r="E2245">
        <v>92</v>
      </c>
      <c r="F2245" t="s">
        <v>113</v>
      </c>
      <c r="G2245">
        <v>222</v>
      </c>
      <c r="H2245" t="s">
        <v>393</v>
      </c>
      <c r="I2245">
        <v>4</v>
      </c>
      <c r="J2245" t="s">
        <v>373</v>
      </c>
      <c r="K2245">
        <v>3</v>
      </c>
    </row>
    <row r="2246" spans="1:11" hidden="1" x14ac:dyDescent="0.25">
      <c r="A2246" t="s">
        <v>186</v>
      </c>
      <c r="B2246" t="s">
        <v>186</v>
      </c>
      <c r="C2246">
        <v>1994</v>
      </c>
      <c r="D2246" t="s">
        <v>595</v>
      </c>
      <c r="E2246">
        <v>92</v>
      </c>
      <c r="F2246" t="s">
        <v>113</v>
      </c>
      <c r="G2246">
        <v>222</v>
      </c>
      <c r="H2246" t="s">
        <v>393</v>
      </c>
      <c r="I2246">
        <v>3</v>
      </c>
      <c r="J2246" t="s">
        <v>373</v>
      </c>
      <c r="K2246">
        <v>3</v>
      </c>
    </row>
    <row r="2247" spans="1:11" hidden="1" x14ac:dyDescent="0.25">
      <c r="A2247" t="s">
        <v>186</v>
      </c>
      <c r="B2247" t="s">
        <v>186</v>
      </c>
      <c r="C2247">
        <v>1995</v>
      </c>
      <c r="D2247" t="s">
        <v>595</v>
      </c>
      <c r="E2247">
        <v>92</v>
      </c>
      <c r="F2247" t="s">
        <v>113</v>
      </c>
      <c r="G2247">
        <v>222</v>
      </c>
      <c r="H2247" t="s">
        <v>393</v>
      </c>
      <c r="I2247">
        <v>2</v>
      </c>
      <c r="J2247" t="s">
        <v>373</v>
      </c>
      <c r="K2247">
        <v>3</v>
      </c>
    </row>
    <row r="2248" spans="1:11" hidden="1" x14ac:dyDescent="0.25">
      <c r="A2248" t="s">
        <v>186</v>
      </c>
      <c r="B2248" t="s">
        <v>186</v>
      </c>
      <c r="C2248">
        <v>1996</v>
      </c>
      <c r="D2248" t="s">
        <v>595</v>
      </c>
      <c r="E2248">
        <v>92</v>
      </c>
      <c r="F2248" t="s">
        <v>113</v>
      </c>
      <c r="G2248">
        <v>222</v>
      </c>
      <c r="H2248" t="s">
        <v>393</v>
      </c>
      <c r="I2248">
        <v>3</v>
      </c>
      <c r="J2248" t="s">
        <v>373</v>
      </c>
      <c r="K2248">
        <v>2</v>
      </c>
    </row>
    <row r="2249" spans="1:11" hidden="1" x14ac:dyDescent="0.25">
      <c r="A2249" t="s">
        <v>186</v>
      </c>
      <c r="B2249" t="s">
        <v>186</v>
      </c>
      <c r="C2249">
        <v>1997</v>
      </c>
      <c r="D2249" t="s">
        <v>595</v>
      </c>
      <c r="E2249">
        <v>92</v>
      </c>
      <c r="F2249" t="s">
        <v>113</v>
      </c>
      <c r="G2249">
        <v>222</v>
      </c>
      <c r="H2249" t="s">
        <v>393</v>
      </c>
      <c r="I2249">
        <v>2</v>
      </c>
      <c r="J2249" t="s">
        <v>373</v>
      </c>
      <c r="K2249">
        <v>3</v>
      </c>
    </row>
    <row r="2250" spans="1:11" hidden="1" x14ac:dyDescent="0.25">
      <c r="A2250" t="s">
        <v>186</v>
      </c>
      <c r="B2250" t="s">
        <v>186</v>
      </c>
      <c r="C2250">
        <v>1998</v>
      </c>
      <c r="D2250" t="s">
        <v>595</v>
      </c>
      <c r="E2250">
        <v>92</v>
      </c>
      <c r="F2250" t="s">
        <v>113</v>
      </c>
      <c r="G2250">
        <v>222</v>
      </c>
      <c r="H2250" t="s">
        <v>393</v>
      </c>
      <c r="I2250">
        <v>2</v>
      </c>
      <c r="J2250" t="s">
        <v>373</v>
      </c>
      <c r="K2250">
        <v>2</v>
      </c>
    </row>
    <row r="2251" spans="1:11" hidden="1" x14ac:dyDescent="0.25">
      <c r="A2251" t="s">
        <v>186</v>
      </c>
      <c r="B2251" t="s">
        <v>186</v>
      </c>
      <c r="C2251">
        <v>1999</v>
      </c>
      <c r="D2251" t="s">
        <v>595</v>
      </c>
      <c r="E2251">
        <v>92</v>
      </c>
      <c r="F2251" t="s">
        <v>113</v>
      </c>
      <c r="G2251">
        <v>222</v>
      </c>
      <c r="H2251" t="s">
        <v>393</v>
      </c>
      <c r="I2251">
        <v>3</v>
      </c>
      <c r="J2251" t="s">
        <v>373</v>
      </c>
      <c r="K2251">
        <v>3</v>
      </c>
    </row>
    <row r="2252" spans="1:11" hidden="1" x14ac:dyDescent="0.25">
      <c r="A2252" t="s">
        <v>186</v>
      </c>
      <c r="B2252" t="s">
        <v>186</v>
      </c>
      <c r="C2252">
        <v>2000</v>
      </c>
      <c r="D2252" t="s">
        <v>595</v>
      </c>
      <c r="E2252">
        <v>92</v>
      </c>
      <c r="F2252" t="s">
        <v>113</v>
      </c>
      <c r="G2252">
        <v>222</v>
      </c>
      <c r="H2252" t="s">
        <v>393</v>
      </c>
      <c r="I2252">
        <v>3</v>
      </c>
      <c r="J2252" t="s">
        <v>373</v>
      </c>
      <c r="K2252">
        <v>3</v>
      </c>
    </row>
    <row r="2253" spans="1:11" hidden="1" x14ac:dyDescent="0.25">
      <c r="A2253" t="s">
        <v>186</v>
      </c>
      <c r="B2253" t="s">
        <v>186</v>
      </c>
      <c r="C2253">
        <v>2001</v>
      </c>
      <c r="D2253" t="s">
        <v>595</v>
      </c>
      <c r="E2253">
        <v>92</v>
      </c>
      <c r="F2253" t="s">
        <v>113</v>
      </c>
      <c r="G2253">
        <v>222</v>
      </c>
      <c r="H2253" t="s">
        <v>393</v>
      </c>
      <c r="I2253">
        <v>2</v>
      </c>
      <c r="J2253" t="s">
        <v>373</v>
      </c>
      <c r="K2253">
        <v>2</v>
      </c>
    </row>
    <row r="2254" spans="1:11" hidden="1" x14ac:dyDescent="0.25">
      <c r="A2254" t="s">
        <v>186</v>
      </c>
      <c r="B2254" t="s">
        <v>186</v>
      </c>
      <c r="C2254">
        <v>2002</v>
      </c>
      <c r="D2254" t="s">
        <v>595</v>
      </c>
      <c r="E2254">
        <v>92</v>
      </c>
      <c r="F2254" t="s">
        <v>113</v>
      </c>
      <c r="G2254">
        <v>222</v>
      </c>
      <c r="H2254" t="s">
        <v>393</v>
      </c>
      <c r="I2254">
        <v>1</v>
      </c>
      <c r="J2254" t="s">
        <v>373</v>
      </c>
      <c r="K2254">
        <v>2</v>
      </c>
    </row>
    <row r="2255" spans="1:11" hidden="1" x14ac:dyDescent="0.25">
      <c r="A2255" t="s">
        <v>186</v>
      </c>
      <c r="B2255" t="s">
        <v>186</v>
      </c>
      <c r="C2255">
        <v>2003</v>
      </c>
      <c r="D2255" t="s">
        <v>595</v>
      </c>
      <c r="E2255">
        <v>92</v>
      </c>
      <c r="F2255" t="s">
        <v>113</v>
      </c>
      <c r="G2255">
        <v>222</v>
      </c>
      <c r="H2255" t="s">
        <v>393</v>
      </c>
      <c r="I2255">
        <v>3</v>
      </c>
      <c r="J2255" t="s">
        <v>373</v>
      </c>
      <c r="K2255">
        <v>3</v>
      </c>
    </row>
    <row r="2256" spans="1:11" hidden="1" x14ac:dyDescent="0.25">
      <c r="A2256" t="s">
        <v>186</v>
      </c>
      <c r="B2256" t="s">
        <v>186</v>
      </c>
      <c r="C2256">
        <v>2004</v>
      </c>
      <c r="D2256" t="s">
        <v>595</v>
      </c>
      <c r="E2256">
        <v>92</v>
      </c>
      <c r="F2256" t="s">
        <v>113</v>
      </c>
      <c r="G2256">
        <v>222</v>
      </c>
      <c r="H2256" t="s">
        <v>393</v>
      </c>
      <c r="I2256">
        <v>2</v>
      </c>
      <c r="J2256" t="s">
        <v>373</v>
      </c>
      <c r="K2256">
        <v>3</v>
      </c>
    </row>
    <row r="2257" spans="1:12" hidden="1" x14ac:dyDescent="0.25">
      <c r="A2257" t="s">
        <v>186</v>
      </c>
      <c r="B2257" t="s">
        <v>186</v>
      </c>
      <c r="C2257">
        <v>2005</v>
      </c>
      <c r="D2257" t="s">
        <v>595</v>
      </c>
      <c r="E2257">
        <v>92</v>
      </c>
      <c r="F2257" t="s">
        <v>113</v>
      </c>
      <c r="G2257">
        <v>222</v>
      </c>
      <c r="H2257" t="s">
        <v>393</v>
      </c>
      <c r="I2257">
        <v>2</v>
      </c>
      <c r="J2257" t="s">
        <v>373</v>
      </c>
      <c r="K2257">
        <v>3</v>
      </c>
    </row>
    <row r="2258" spans="1:12" hidden="1" x14ac:dyDescent="0.25">
      <c r="A2258" t="s">
        <v>186</v>
      </c>
      <c r="B2258" t="s">
        <v>186</v>
      </c>
      <c r="C2258">
        <v>2006</v>
      </c>
      <c r="D2258" t="s">
        <v>595</v>
      </c>
      <c r="E2258">
        <v>92</v>
      </c>
      <c r="F2258" t="s">
        <v>113</v>
      </c>
      <c r="G2258">
        <v>222</v>
      </c>
      <c r="H2258" t="s">
        <v>393</v>
      </c>
      <c r="I2258">
        <v>3</v>
      </c>
      <c r="J2258" t="s">
        <v>373</v>
      </c>
      <c r="K2258">
        <v>3</v>
      </c>
    </row>
    <row r="2259" spans="1:12" hidden="1" x14ac:dyDescent="0.25">
      <c r="A2259" t="s">
        <v>186</v>
      </c>
      <c r="B2259" t="s">
        <v>186</v>
      </c>
      <c r="C2259">
        <v>2007</v>
      </c>
      <c r="D2259" t="s">
        <v>595</v>
      </c>
      <c r="E2259">
        <v>92</v>
      </c>
      <c r="F2259" t="s">
        <v>113</v>
      </c>
      <c r="G2259">
        <v>222</v>
      </c>
      <c r="H2259" t="s">
        <v>393</v>
      </c>
      <c r="I2259">
        <v>3</v>
      </c>
      <c r="J2259" t="s">
        <v>373</v>
      </c>
      <c r="K2259">
        <v>3</v>
      </c>
    </row>
    <row r="2260" spans="1:12" hidden="1" x14ac:dyDescent="0.25">
      <c r="A2260" t="s">
        <v>186</v>
      </c>
      <c r="B2260" t="s">
        <v>186</v>
      </c>
      <c r="C2260">
        <v>2008</v>
      </c>
      <c r="D2260" t="s">
        <v>595</v>
      </c>
      <c r="E2260">
        <v>92</v>
      </c>
      <c r="F2260" t="s">
        <v>113</v>
      </c>
      <c r="G2260">
        <v>222</v>
      </c>
      <c r="H2260" t="s">
        <v>393</v>
      </c>
      <c r="I2260">
        <v>2</v>
      </c>
      <c r="J2260" t="s">
        <v>373</v>
      </c>
      <c r="K2260">
        <v>3</v>
      </c>
    </row>
    <row r="2261" spans="1:12" hidden="1" x14ac:dyDescent="0.25">
      <c r="A2261" t="s">
        <v>186</v>
      </c>
      <c r="B2261" t="s">
        <v>186</v>
      </c>
      <c r="C2261">
        <v>2009</v>
      </c>
      <c r="D2261" t="s">
        <v>595</v>
      </c>
      <c r="E2261">
        <v>92</v>
      </c>
      <c r="F2261" t="s">
        <v>113</v>
      </c>
      <c r="G2261">
        <v>222</v>
      </c>
      <c r="H2261" t="s">
        <v>393</v>
      </c>
      <c r="I2261">
        <v>2</v>
      </c>
      <c r="J2261" t="s">
        <v>373</v>
      </c>
      <c r="K2261">
        <v>3</v>
      </c>
    </row>
    <row r="2262" spans="1:12" hidden="1" x14ac:dyDescent="0.25">
      <c r="A2262" t="s">
        <v>186</v>
      </c>
      <c r="B2262" t="s">
        <v>186</v>
      </c>
      <c r="C2262">
        <v>2010</v>
      </c>
      <c r="D2262" t="s">
        <v>595</v>
      </c>
      <c r="E2262">
        <v>92</v>
      </c>
      <c r="F2262" t="s">
        <v>113</v>
      </c>
      <c r="G2262">
        <v>222</v>
      </c>
      <c r="H2262" t="s">
        <v>393</v>
      </c>
      <c r="I2262">
        <v>2</v>
      </c>
      <c r="J2262" t="s">
        <v>373</v>
      </c>
      <c r="K2262">
        <v>3</v>
      </c>
    </row>
    <row r="2263" spans="1:12" hidden="1" x14ac:dyDescent="0.25">
      <c r="A2263" t="s">
        <v>186</v>
      </c>
      <c r="B2263" t="s">
        <v>186</v>
      </c>
      <c r="C2263">
        <v>2011</v>
      </c>
      <c r="D2263" t="s">
        <v>595</v>
      </c>
      <c r="E2263">
        <v>92</v>
      </c>
      <c r="F2263" t="s">
        <v>113</v>
      </c>
      <c r="G2263">
        <v>222</v>
      </c>
      <c r="H2263" t="s">
        <v>393</v>
      </c>
      <c r="I2263">
        <v>2</v>
      </c>
      <c r="J2263" t="s">
        <v>373</v>
      </c>
      <c r="K2263">
        <v>3</v>
      </c>
    </row>
    <row r="2264" spans="1:12" hidden="1" x14ac:dyDescent="0.25">
      <c r="A2264" t="s">
        <v>186</v>
      </c>
      <c r="B2264" t="s">
        <v>186</v>
      </c>
      <c r="C2264">
        <v>2012</v>
      </c>
      <c r="D2264" t="s">
        <v>595</v>
      </c>
      <c r="E2264">
        <v>92</v>
      </c>
      <c r="F2264" t="s">
        <v>113</v>
      </c>
      <c r="G2264">
        <v>222</v>
      </c>
      <c r="H2264" t="s">
        <v>393</v>
      </c>
      <c r="I2264">
        <v>1</v>
      </c>
      <c r="J2264" t="s">
        <v>373</v>
      </c>
      <c r="K2264">
        <v>3</v>
      </c>
    </row>
    <row r="2265" spans="1:12" hidden="1" x14ac:dyDescent="0.25">
      <c r="A2265" t="s">
        <v>186</v>
      </c>
      <c r="B2265" t="s">
        <v>186</v>
      </c>
      <c r="C2265">
        <v>2013</v>
      </c>
      <c r="D2265" t="s">
        <v>595</v>
      </c>
      <c r="E2265">
        <v>92</v>
      </c>
      <c r="F2265" t="s">
        <v>113</v>
      </c>
      <c r="G2265">
        <v>222</v>
      </c>
      <c r="H2265" t="s">
        <v>393</v>
      </c>
      <c r="I2265" t="s">
        <v>373</v>
      </c>
      <c r="J2265" t="s">
        <v>373</v>
      </c>
      <c r="K2265">
        <v>3</v>
      </c>
    </row>
    <row r="2266" spans="1:12" hidden="1" x14ac:dyDescent="0.25">
      <c r="A2266" t="s">
        <v>186</v>
      </c>
      <c r="B2266" t="s">
        <v>186</v>
      </c>
      <c r="C2266">
        <v>2014</v>
      </c>
      <c r="D2266" t="s">
        <v>595</v>
      </c>
      <c r="E2266">
        <v>92</v>
      </c>
      <c r="F2266" t="s">
        <v>113</v>
      </c>
      <c r="G2266">
        <v>222</v>
      </c>
      <c r="H2266" t="s">
        <v>393</v>
      </c>
      <c r="I2266">
        <v>1</v>
      </c>
      <c r="J2266" t="s">
        <v>373</v>
      </c>
      <c r="K2266">
        <v>3</v>
      </c>
    </row>
    <row r="2267" spans="1:12" hidden="1" x14ac:dyDescent="0.25">
      <c r="A2267" t="s">
        <v>186</v>
      </c>
      <c r="B2267" t="s">
        <v>186</v>
      </c>
      <c r="C2267">
        <v>2015</v>
      </c>
      <c r="D2267" t="s">
        <v>595</v>
      </c>
      <c r="E2267">
        <v>92</v>
      </c>
      <c r="F2267" t="s">
        <v>113</v>
      </c>
      <c r="G2267">
        <v>222</v>
      </c>
      <c r="H2267" t="s">
        <v>393</v>
      </c>
      <c r="I2267">
        <v>1</v>
      </c>
      <c r="J2267" t="s">
        <v>373</v>
      </c>
      <c r="K2267">
        <v>3</v>
      </c>
    </row>
    <row r="2268" spans="1:12" hidden="1" x14ac:dyDescent="0.25">
      <c r="A2268" t="s">
        <v>186</v>
      </c>
      <c r="B2268" t="s">
        <v>186</v>
      </c>
      <c r="C2268">
        <v>2016</v>
      </c>
      <c r="D2268" t="s">
        <v>595</v>
      </c>
      <c r="E2268">
        <v>92</v>
      </c>
      <c r="F2268" t="s">
        <v>113</v>
      </c>
      <c r="G2268">
        <v>222</v>
      </c>
      <c r="H2268" t="s">
        <v>393</v>
      </c>
      <c r="I2268">
        <v>2</v>
      </c>
      <c r="J2268" t="s">
        <v>373</v>
      </c>
      <c r="K2268">
        <v>3</v>
      </c>
    </row>
    <row r="2269" spans="1:12" x14ac:dyDescent="0.25">
      <c r="A2269" t="s">
        <v>186</v>
      </c>
      <c r="B2269" t="s">
        <v>186</v>
      </c>
      <c r="C2269">
        <v>2017</v>
      </c>
      <c r="D2269" t="s">
        <v>595</v>
      </c>
      <c r="E2269">
        <v>92</v>
      </c>
      <c r="F2269" t="s">
        <v>113</v>
      </c>
      <c r="G2269">
        <v>222</v>
      </c>
      <c r="H2269" t="s">
        <v>393</v>
      </c>
      <c r="I2269" s="109">
        <v>2</v>
      </c>
      <c r="J2269" s="109" t="s">
        <v>373</v>
      </c>
      <c r="K2269" s="109">
        <v>3</v>
      </c>
      <c r="L2269" s="108">
        <f>AVERAGE(I2269:K2269)</f>
        <v>2.5</v>
      </c>
    </row>
    <row r="2270" spans="1:12" hidden="1" x14ac:dyDescent="0.25">
      <c r="A2270" t="s">
        <v>187</v>
      </c>
      <c r="B2270" t="s">
        <v>187</v>
      </c>
      <c r="C2270">
        <v>1976</v>
      </c>
      <c r="D2270" t="s">
        <v>594</v>
      </c>
      <c r="E2270">
        <v>411</v>
      </c>
      <c r="F2270" t="s">
        <v>16</v>
      </c>
      <c r="G2270">
        <v>226</v>
      </c>
      <c r="H2270" t="s">
        <v>371</v>
      </c>
      <c r="I2270">
        <v>3</v>
      </c>
      <c r="J2270" t="s">
        <v>373</v>
      </c>
      <c r="K2270" t="s">
        <v>373</v>
      </c>
    </row>
    <row r="2271" spans="1:12" hidden="1" x14ac:dyDescent="0.25">
      <c r="A2271" t="s">
        <v>187</v>
      </c>
      <c r="B2271" t="s">
        <v>187</v>
      </c>
      <c r="C2271">
        <v>1977</v>
      </c>
      <c r="D2271" t="s">
        <v>594</v>
      </c>
      <c r="E2271">
        <v>411</v>
      </c>
      <c r="F2271" t="s">
        <v>16</v>
      </c>
      <c r="G2271">
        <v>226</v>
      </c>
      <c r="H2271" t="s">
        <v>371</v>
      </c>
      <c r="I2271">
        <v>5</v>
      </c>
      <c r="J2271" t="s">
        <v>373</v>
      </c>
      <c r="K2271" t="s">
        <v>373</v>
      </c>
    </row>
    <row r="2272" spans="1:12" hidden="1" x14ac:dyDescent="0.25">
      <c r="A2272" t="s">
        <v>187</v>
      </c>
      <c r="B2272" t="s">
        <v>187</v>
      </c>
      <c r="C2272">
        <v>1978</v>
      </c>
      <c r="D2272" t="s">
        <v>594</v>
      </c>
      <c r="E2272">
        <v>411</v>
      </c>
      <c r="F2272" t="s">
        <v>16</v>
      </c>
      <c r="G2272">
        <v>226</v>
      </c>
      <c r="H2272" t="s">
        <v>371</v>
      </c>
      <c r="I2272">
        <v>3</v>
      </c>
      <c r="J2272" t="s">
        <v>373</v>
      </c>
      <c r="K2272" t="s">
        <v>373</v>
      </c>
    </row>
    <row r="2273" spans="1:11" hidden="1" x14ac:dyDescent="0.25">
      <c r="A2273" t="s">
        <v>187</v>
      </c>
      <c r="B2273" t="s">
        <v>187</v>
      </c>
      <c r="C2273">
        <v>1979</v>
      </c>
      <c r="D2273" t="s">
        <v>594</v>
      </c>
      <c r="E2273">
        <v>411</v>
      </c>
      <c r="F2273" t="s">
        <v>16</v>
      </c>
      <c r="G2273">
        <v>226</v>
      </c>
      <c r="H2273" t="s">
        <v>371</v>
      </c>
      <c r="I2273">
        <v>2</v>
      </c>
      <c r="J2273" t="s">
        <v>373</v>
      </c>
      <c r="K2273" t="s">
        <v>373</v>
      </c>
    </row>
    <row r="2274" spans="1:11" hidden="1" x14ac:dyDescent="0.25">
      <c r="A2274" t="s">
        <v>187</v>
      </c>
      <c r="B2274" t="s">
        <v>187</v>
      </c>
      <c r="C2274">
        <v>1980</v>
      </c>
      <c r="D2274" t="s">
        <v>594</v>
      </c>
      <c r="E2274">
        <v>411</v>
      </c>
      <c r="F2274" t="s">
        <v>16</v>
      </c>
      <c r="G2274">
        <v>226</v>
      </c>
      <c r="H2274" t="s">
        <v>371</v>
      </c>
      <c r="I2274" t="s">
        <v>373</v>
      </c>
      <c r="J2274" t="s">
        <v>373</v>
      </c>
      <c r="K2274" t="s">
        <v>373</v>
      </c>
    </row>
    <row r="2275" spans="1:11" hidden="1" x14ac:dyDescent="0.25">
      <c r="A2275" t="s">
        <v>187</v>
      </c>
      <c r="B2275" t="s">
        <v>187</v>
      </c>
      <c r="C2275">
        <v>1981</v>
      </c>
      <c r="D2275" t="s">
        <v>594</v>
      </c>
      <c r="E2275">
        <v>411</v>
      </c>
      <c r="F2275" t="s">
        <v>16</v>
      </c>
      <c r="G2275">
        <v>226</v>
      </c>
      <c r="H2275" t="s">
        <v>371</v>
      </c>
      <c r="I2275">
        <v>2</v>
      </c>
      <c r="J2275" t="s">
        <v>373</v>
      </c>
      <c r="K2275">
        <v>2</v>
      </c>
    </row>
    <row r="2276" spans="1:11" hidden="1" x14ac:dyDescent="0.25">
      <c r="A2276" t="s">
        <v>187</v>
      </c>
      <c r="B2276" t="s">
        <v>187</v>
      </c>
      <c r="C2276">
        <v>1982</v>
      </c>
      <c r="D2276" t="s">
        <v>594</v>
      </c>
      <c r="E2276">
        <v>411</v>
      </c>
      <c r="F2276" t="s">
        <v>16</v>
      </c>
      <c r="G2276">
        <v>226</v>
      </c>
      <c r="H2276" t="s">
        <v>371</v>
      </c>
      <c r="I2276" t="s">
        <v>373</v>
      </c>
      <c r="J2276" t="s">
        <v>373</v>
      </c>
      <c r="K2276">
        <v>2</v>
      </c>
    </row>
    <row r="2277" spans="1:11" hidden="1" x14ac:dyDescent="0.25">
      <c r="A2277" t="s">
        <v>187</v>
      </c>
      <c r="B2277" t="s">
        <v>187</v>
      </c>
      <c r="C2277">
        <v>1983</v>
      </c>
      <c r="D2277" t="s">
        <v>594</v>
      </c>
      <c r="E2277">
        <v>411</v>
      </c>
      <c r="F2277" t="s">
        <v>16</v>
      </c>
      <c r="G2277">
        <v>226</v>
      </c>
      <c r="H2277" t="s">
        <v>371</v>
      </c>
      <c r="I2277">
        <v>1</v>
      </c>
      <c r="J2277" t="s">
        <v>373</v>
      </c>
      <c r="K2277">
        <v>2</v>
      </c>
    </row>
    <row r="2278" spans="1:11" hidden="1" x14ac:dyDescent="0.25">
      <c r="A2278" t="s">
        <v>187</v>
      </c>
      <c r="B2278" t="s">
        <v>187</v>
      </c>
      <c r="C2278">
        <v>1984</v>
      </c>
      <c r="D2278" t="s">
        <v>594</v>
      </c>
      <c r="E2278">
        <v>411</v>
      </c>
      <c r="F2278" t="s">
        <v>16</v>
      </c>
      <c r="G2278">
        <v>226</v>
      </c>
      <c r="H2278" t="s">
        <v>371</v>
      </c>
      <c r="I2278" t="s">
        <v>373</v>
      </c>
      <c r="J2278" t="s">
        <v>373</v>
      </c>
      <c r="K2278" t="s">
        <v>373</v>
      </c>
    </row>
    <row r="2279" spans="1:11" hidden="1" x14ac:dyDescent="0.25">
      <c r="A2279" t="s">
        <v>187</v>
      </c>
      <c r="B2279" t="s">
        <v>187</v>
      </c>
      <c r="C2279">
        <v>1985</v>
      </c>
      <c r="D2279" t="s">
        <v>594</v>
      </c>
      <c r="E2279">
        <v>411</v>
      </c>
      <c r="F2279" t="s">
        <v>16</v>
      </c>
      <c r="G2279">
        <v>226</v>
      </c>
      <c r="H2279" t="s">
        <v>371</v>
      </c>
      <c r="I2279">
        <v>1</v>
      </c>
      <c r="J2279" t="s">
        <v>373</v>
      </c>
      <c r="K2279">
        <v>2</v>
      </c>
    </row>
    <row r="2280" spans="1:11" hidden="1" x14ac:dyDescent="0.25">
      <c r="A2280" t="s">
        <v>187</v>
      </c>
      <c r="B2280" t="s">
        <v>187</v>
      </c>
      <c r="C2280">
        <v>1986</v>
      </c>
      <c r="D2280" t="s">
        <v>594</v>
      </c>
      <c r="E2280">
        <v>411</v>
      </c>
      <c r="F2280" t="s">
        <v>16</v>
      </c>
      <c r="G2280">
        <v>226</v>
      </c>
      <c r="H2280" t="s">
        <v>371</v>
      </c>
      <c r="I2280">
        <v>1</v>
      </c>
      <c r="J2280" t="s">
        <v>373</v>
      </c>
      <c r="K2280">
        <v>2</v>
      </c>
    </row>
    <row r="2281" spans="1:11" hidden="1" x14ac:dyDescent="0.25">
      <c r="A2281" t="s">
        <v>187</v>
      </c>
      <c r="B2281" t="s">
        <v>187</v>
      </c>
      <c r="C2281">
        <v>1987</v>
      </c>
      <c r="D2281" t="s">
        <v>594</v>
      </c>
      <c r="E2281">
        <v>411</v>
      </c>
      <c r="F2281" t="s">
        <v>16</v>
      </c>
      <c r="G2281">
        <v>226</v>
      </c>
      <c r="H2281" t="s">
        <v>371</v>
      </c>
      <c r="I2281">
        <v>2</v>
      </c>
      <c r="J2281" t="s">
        <v>373</v>
      </c>
      <c r="K2281">
        <v>2</v>
      </c>
    </row>
    <row r="2282" spans="1:11" hidden="1" x14ac:dyDescent="0.25">
      <c r="A2282" t="s">
        <v>187</v>
      </c>
      <c r="B2282" t="s">
        <v>187</v>
      </c>
      <c r="C2282">
        <v>1988</v>
      </c>
      <c r="D2282" t="s">
        <v>594</v>
      </c>
      <c r="E2282">
        <v>411</v>
      </c>
      <c r="F2282" t="s">
        <v>16</v>
      </c>
      <c r="G2282">
        <v>226</v>
      </c>
      <c r="H2282" t="s">
        <v>371</v>
      </c>
      <c r="I2282">
        <v>2</v>
      </c>
      <c r="J2282" t="s">
        <v>373</v>
      </c>
      <c r="K2282">
        <v>2</v>
      </c>
    </row>
    <row r="2283" spans="1:11" hidden="1" x14ac:dyDescent="0.25">
      <c r="A2283" t="s">
        <v>187</v>
      </c>
      <c r="B2283" t="s">
        <v>187</v>
      </c>
      <c r="C2283">
        <v>1989</v>
      </c>
      <c r="D2283" t="s">
        <v>594</v>
      </c>
      <c r="E2283">
        <v>411</v>
      </c>
      <c r="F2283" t="s">
        <v>16</v>
      </c>
      <c r="G2283">
        <v>226</v>
      </c>
      <c r="H2283" t="s">
        <v>371</v>
      </c>
      <c r="I2283">
        <v>2</v>
      </c>
      <c r="J2283" t="s">
        <v>373</v>
      </c>
      <c r="K2283">
        <v>2</v>
      </c>
    </row>
    <row r="2284" spans="1:11" hidden="1" x14ac:dyDescent="0.25">
      <c r="A2284" t="s">
        <v>187</v>
      </c>
      <c r="B2284" t="s">
        <v>187</v>
      </c>
      <c r="C2284">
        <v>1990</v>
      </c>
      <c r="D2284" t="s">
        <v>594</v>
      </c>
      <c r="E2284">
        <v>411</v>
      </c>
      <c r="F2284" t="s">
        <v>16</v>
      </c>
      <c r="G2284">
        <v>226</v>
      </c>
      <c r="H2284" t="s">
        <v>371</v>
      </c>
      <c r="I2284">
        <v>3</v>
      </c>
      <c r="J2284" t="s">
        <v>373</v>
      </c>
      <c r="K2284">
        <v>2</v>
      </c>
    </row>
    <row r="2285" spans="1:11" hidden="1" x14ac:dyDescent="0.25">
      <c r="A2285" t="s">
        <v>187</v>
      </c>
      <c r="B2285" t="s">
        <v>187</v>
      </c>
      <c r="C2285">
        <v>1991</v>
      </c>
      <c r="D2285" t="s">
        <v>594</v>
      </c>
      <c r="E2285">
        <v>411</v>
      </c>
      <c r="F2285" t="s">
        <v>16</v>
      </c>
      <c r="G2285">
        <v>226</v>
      </c>
      <c r="H2285" t="s">
        <v>371</v>
      </c>
      <c r="I2285">
        <v>3</v>
      </c>
      <c r="J2285" t="s">
        <v>373</v>
      </c>
      <c r="K2285">
        <v>3</v>
      </c>
    </row>
    <row r="2286" spans="1:11" hidden="1" x14ac:dyDescent="0.25">
      <c r="A2286" t="s">
        <v>187</v>
      </c>
      <c r="B2286" t="s">
        <v>187</v>
      </c>
      <c r="C2286">
        <v>1992</v>
      </c>
      <c r="D2286" t="s">
        <v>594</v>
      </c>
      <c r="E2286">
        <v>411</v>
      </c>
      <c r="F2286" t="s">
        <v>16</v>
      </c>
      <c r="G2286">
        <v>226</v>
      </c>
      <c r="H2286" t="s">
        <v>371</v>
      </c>
      <c r="I2286">
        <v>3</v>
      </c>
      <c r="J2286" t="s">
        <v>373</v>
      </c>
      <c r="K2286" t="s">
        <v>373</v>
      </c>
    </row>
    <row r="2287" spans="1:11" hidden="1" x14ac:dyDescent="0.25">
      <c r="A2287" t="s">
        <v>187</v>
      </c>
      <c r="B2287" t="s">
        <v>187</v>
      </c>
      <c r="C2287">
        <v>1993</v>
      </c>
      <c r="D2287" t="s">
        <v>594</v>
      </c>
      <c r="E2287">
        <v>411</v>
      </c>
      <c r="F2287" t="s">
        <v>16</v>
      </c>
      <c r="G2287">
        <v>226</v>
      </c>
      <c r="H2287" t="s">
        <v>371</v>
      </c>
      <c r="I2287">
        <v>3</v>
      </c>
      <c r="J2287" t="s">
        <v>373</v>
      </c>
      <c r="K2287">
        <v>3</v>
      </c>
    </row>
    <row r="2288" spans="1:11" hidden="1" x14ac:dyDescent="0.25">
      <c r="A2288" t="s">
        <v>187</v>
      </c>
      <c r="B2288" t="s">
        <v>187</v>
      </c>
      <c r="C2288">
        <v>1994</v>
      </c>
      <c r="D2288" t="s">
        <v>594</v>
      </c>
      <c r="E2288">
        <v>411</v>
      </c>
      <c r="F2288" t="s">
        <v>16</v>
      </c>
      <c r="G2288">
        <v>226</v>
      </c>
      <c r="H2288" t="s">
        <v>371</v>
      </c>
      <c r="I2288">
        <v>3</v>
      </c>
      <c r="J2288" t="s">
        <v>373</v>
      </c>
      <c r="K2288">
        <v>4</v>
      </c>
    </row>
    <row r="2289" spans="1:11" hidden="1" x14ac:dyDescent="0.25">
      <c r="A2289" t="s">
        <v>187</v>
      </c>
      <c r="B2289" t="s">
        <v>187</v>
      </c>
      <c r="C2289">
        <v>1995</v>
      </c>
      <c r="D2289" t="s">
        <v>594</v>
      </c>
      <c r="E2289">
        <v>411</v>
      </c>
      <c r="F2289" t="s">
        <v>16</v>
      </c>
      <c r="G2289">
        <v>226</v>
      </c>
      <c r="H2289" t="s">
        <v>371</v>
      </c>
      <c r="I2289">
        <v>3</v>
      </c>
      <c r="J2289" t="s">
        <v>373</v>
      </c>
      <c r="K2289">
        <v>4</v>
      </c>
    </row>
    <row r="2290" spans="1:11" hidden="1" x14ac:dyDescent="0.25">
      <c r="A2290" t="s">
        <v>187</v>
      </c>
      <c r="B2290" t="s">
        <v>187</v>
      </c>
      <c r="C2290">
        <v>1996</v>
      </c>
      <c r="D2290" t="s">
        <v>594</v>
      </c>
      <c r="E2290">
        <v>411</v>
      </c>
      <c r="F2290" t="s">
        <v>16</v>
      </c>
      <c r="G2290">
        <v>226</v>
      </c>
      <c r="H2290" t="s">
        <v>371</v>
      </c>
      <c r="I2290">
        <v>3</v>
      </c>
      <c r="J2290" t="s">
        <v>373</v>
      </c>
      <c r="K2290">
        <v>3</v>
      </c>
    </row>
    <row r="2291" spans="1:11" hidden="1" x14ac:dyDescent="0.25">
      <c r="A2291" t="s">
        <v>187</v>
      </c>
      <c r="B2291" t="s">
        <v>187</v>
      </c>
      <c r="C2291">
        <v>1997</v>
      </c>
      <c r="D2291" t="s">
        <v>594</v>
      </c>
      <c r="E2291">
        <v>411</v>
      </c>
      <c r="F2291" t="s">
        <v>16</v>
      </c>
      <c r="G2291">
        <v>226</v>
      </c>
      <c r="H2291" t="s">
        <v>371</v>
      </c>
      <c r="I2291">
        <v>3</v>
      </c>
      <c r="J2291" t="s">
        <v>373</v>
      </c>
      <c r="K2291">
        <v>3</v>
      </c>
    </row>
    <row r="2292" spans="1:11" hidden="1" x14ac:dyDescent="0.25">
      <c r="A2292" t="s">
        <v>187</v>
      </c>
      <c r="B2292" t="s">
        <v>187</v>
      </c>
      <c r="C2292">
        <v>1998</v>
      </c>
      <c r="D2292" t="s">
        <v>594</v>
      </c>
      <c r="E2292">
        <v>411</v>
      </c>
      <c r="F2292" t="s">
        <v>16</v>
      </c>
      <c r="G2292">
        <v>226</v>
      </c>
      <c r="H2292" t="s">
        <v>371</v>
      </c>
      <c r="I2292">
        <v>3</v>
      </c>
      <c r="J2292" t="s">
        <v>373</v>
      </c>
      <c r="K2292">
        <v>3</v>
      </c>
    </row>
    <row r="2293" spans="1:11" hidden="1" x14ac:dyDescent="0.25">
      <c r="A2293" t="s">
        <v>187</v>
      </c>
      <c r="B2293" t="s">
        <v>187</v>
      </c>
      <c r="C2293">
        <v>1999</v>
      </c>
      <c r="D2293" t="s">
        <v>594</v>
      </c>
      <c r="E2293">
        <v>411</v>
      </c>
      <c r="F2293" t="s">
        <v>16</v>
      </c>
      <c r="G2293">
        <v>226</v>
      </c>
      <c r="H2293" t="s">
        <v>371</v>
      </c>
      <c r="I2293">
        <v>3</v>
      </c>
      <c r="J2293" t="s">
        <v>373</v>
      </c>
      <c r="K2293">
        <v>3</v>
      </c>
    </row>
    <row r="2294" spans="1:11" hidden="1" x14ac:dyDescent="0.25">
      <c r="A2294" t="s">
        <v>187</v>
      </c>
      <c r="B2294" t="s">
        <v>187</v>
      </c>
      <c r="C2294">
        <v>2000</v>
      </c>
      <c r="D2294" t="s">
        <v>594</v>
      </c>
      <c r="E2294">
        <v>411</v>
      </c>
      <c r="F2294" t="s">
        <v>16</v>
      </c>
      <c r="G2294">
        <v>226</v>
      </c>
      <c r="H2294" t="s">
        <v>371</v>
      </c>
      <c r="I2294">
        <v>2</v>
      </c>
      <c r="J2294" t="s">
        <v>373</v>
      </c>
      <c r="K2294">
        <v>3</v>
      </c>
    </row>
    <row r="2295" spans="1:11" hidden="1" x14ac:dyDescent="0.25">
      <c r="A2295" t="s">
        <v>187</v>
      </c>
      <c r="B2295" t="s">
        <v>187</v>
      </c>
      <c r="C2295">
        <v>2001</v>
      </c>
      <c r="D2295" t="s">
        <v>594</v>
      </c>
      <c r="E2295">
        <v>411</v>
      </c>
      <c r="F2295" t="s">
        <v>16</v>
      </c>
      <c r="G2295">
        <v>226</v>
      </c>
      <c r="H2295" t="s">
        <v>371</v>
      </c>
      <c r="I2295">
        <v>2</v>
      </c>
      <c r="J2295" t="s">
        <v>373</v>
      </c>
      <c r="K2295">
        <v>3</v>
      </c>
    </row>
    <row r="2296" spans="1:11" hidden="1" x14ac:dyDescent="0.25">
      <c r="A2296" t="s">
        <v>187</v>
      </c>
      <c r="B2296" t="s">
        <v>187</v>
      </c>
      <c r="C2296">
        <v>2002</v>
      </c>
      <c r="D2296" t="s">
        <v>594</v>
      </c>
      <c r="E2296">
        <v>411</v>
      </c>
      <c r="F2296" t="s">
        <v>16</v>
      </c>
      <c r="G2296">
        <v>226</v>
      </c>
      <c r="H2296" t="s">
        <v>371</v>
      </c>
      <c r="I2296">
        <v>3</v>
      </c>
      <c r="J2296" t="s">
        <v>373</v>
      </c>
      <c r="K2296">
        <v>3</v>
      </c>
    </row>
    <row r="2297" spans="1:11" hidden="1" x14ac:dyDescent="0.25">
      <c r="A2297" t="s">
        <v>187</v>
      </c>
      <c r="B2297" t="s">
        <v>187</v>
      </c>
      <c r="C2297">
        <v>2003</v>
      </c>
      <c r="D2297" t="s">
        <v>594</v>
      </c>
      <c r="E2297">
        <v>411</v>
      </c>
      <c r="F2297" t="s">
        <v>16</v>
      </c>
      <c r="G2297">
        <v>226</v>
      </c>
      <c r="H2297" t="s">
        <v>371</v>
      </c>
      <c r="I2297">
        <v>2</v>
      </c>
      <c r="J2297" t="s">
        <v>373</v>
      </c>
      <c r="K2297">
        <v>3</v>
      </c>
    </row>
    <row r="2298" spans="1:11" hidden="1" x14ac:dyDescent="0.25">
      <c r="A2298" t="s">
        <v>187</v>
      </c>
      <c r="B2298" t="s">
        <v>187</v>
      </c>
      <c r="C2298">
        <v>2004</v>
      </c>
      <c r="D2298" t="s">
        <v>594</v>
      </c>
      <c r="E2298">
        <v>411</v>
      </c>
      <c r="F2298" t="s">
        <v>16</v>
      </c>
      <c r="G2298">
        <v>226</v>
      </c>
      <c r="H2298" t="s">
        <v>371</v>
      </c>
      <c r="I2298">
        <v>3</v>
      </c>
      <c r="J2298" t="s">
        <v>373</v>
      </c>
      <c r="K2298">
        <v>3</v>
      </c>
    </row>
    <row r="2299" spans="1:11" hidden="1" x14ac:dyDescent="0.25">
      <c r="A2299" t="s">
        <v>187</v>
      </c>
      <c r="B2299" t="s">
        <v>187</v>
      </c>
      <c r="C2299">
        <v>2005</v>
      </c>
      <c r="D2299" t="s">
        <v>594</v>
      </c>
      <c r="E2299">
        <v>411</v>
      </c>
      <c r="F2299" t="s">
        <v>16</v>
      </c>
      <c r="G2299">
        <v>226</v>
      </c>
      <c r="H2299" t="s">
        <v>371</v>
      </c>
      <c r="I2299">
        <v>3</v>
      </c>
      <c r="J2299" t="s">
        <v>373</v>
      </c>
      <c r="K2299">
        <v>3</v>
      </c>
    </row>
    <row r="2300" spans="1:11" hidden="1" x14ac:dyDescent="0.25">
      <c r="A2300" t="s">
        <v>187</v>
      </c>
      <c r="B2300" t="s">
        <v>187</v>
      </c>
      <c r="C2300">
        <v>2006</v>
      </c>
      <c r="D2300" t="s">
        <v>594</v>
      </c>
      <c r="E2300">
        <v>411</v>
      </c>
      <c r="F2300" t="s">
        <v>16</v>
      </c>
      <c r="G2300">
        <v>226</v>
      </c>
      <c r="H2300" t="s">
        <v>371</v>
      </c>
      <c r="I2300">
        <v>3</v>
      </c>
      <c r="J2300" t="s">
        <v>373</v>
      </c>
      <c r="K2300">
        <v>3</v>
      </c>
    </row>
    <row r="2301" spans="1:11" hidden="1" x14ac:dyDescent="0.25">
      <c r="A2301" t="s">
        <v>187</v>
      </c>
      <c r="B2301" t="s">
        <v>187</v>
      </c>
      <c r="C2301">
        <v>2007</v>
      </c>
      <c r="D2301" t="s">
        <v>594</v>
      </c>
      <c r="E2301">
        <v>411</v>
      </c>
      <c r="F2301" t="s">
        <v>16</v>
      </c>
      <c r="G2301">
        <v>226</v>
      </c>
      <c r="H2301" t="s">
        <v>371</v>
      </c>
      <c r="I2301">
        <v>4</v>
      </c>
      <c r="J2301" t="s">
        <v>373</v>
      </c>
      <c r="K2301">
        <v>2</v>
      </c>
    </row>
    <row r="2302" spans="1:11" hidden="1" x14ac:dyDescent="0.25">
      <c r="A2302" t="s">
        <v>187</v>
      </c>
      <c r="B2302" t="s">
        <v>187</v>
      </c>
      <c r="C2302">
        <v>2008</v>
      </c>
      <c r="D2302" t="s">
        <v>594</v>
      </c>
      <c r="E2302">
        <v>411</v>
      </c>
      <c r="F2302" t="s">
        <v>16</v>
      </c>
      <c r="G2302">
        <v>226</v>
      </c>
      <c r="H2302" t="s">
        <v>371</v>
      </c>
      <c r="I2302">
        <v>3</v>
      </c>
      <c r="J2302" t="s">
        <v>373</v>
      </c>
      <c r="K2302">
        <v>3</v>
      </c>
    </row>
    <row r="2303" spans="1:11" hidden="1" x14ac:dyDescent="0.25">
      <c r="A2303" t="s">
        <v>187</v>
      </c>
      <c r="B2303" t="s">
        <v>187</v>
      </c>
      <c r="C2303">
        <v>2009</v>
      </c>
      <c r="D2303" t="s">
        <v>594</v>
      </c>
      <c r="E2303">
        <v>411</v>
      </c>
      <c r="F2303" t="s">
        <v>16</v>
      </c>
      <c r="G2303">
        <v>226</v>
      </c>
      <c r="H2303" t="s">
        <v>371</v>
      </c>
      <c r="I2303">
        <v>3</v>
      </c>
      <c r="J2303" t="s">
        <v>373</v>
      </c>
      <c r="K2303">
        <v>3</v>
      </c>
    </row>
    <row r="2304" spans="1:11" hidden="1" x14ac:dyDescent="0.25">
      <c r="A2304" t="s">
        <v>187</v>
      </c>
      <c r="B2304" t="s">
        <v>187</v>
      </c>
      <c r="C2304">
        <v>2010</v>
      </c>
      <c r="D2304" t="s">
        <v>594</v>
      </c>
      <c r="E2304">
        <v>411</v>
      </c>
      <c r="F2304" t="s">
        <v>16</v>
      </c>
      <c r="G2304">
        <v>226</v>
      </c>
      <c r="H2304" t="s">
        <v>371</v>
      </c>
      <c r="I2304">
        <v>3</v>
      </c>
      <c r="J2304" t="s">
        <v>373</v>
      </c>
      <c r="K2304">
        <v>4</v>
      </c>
    </row>
    <row r="2305" spans="1:12" hidden="1" x14ac:dyDescent="0.25">
      <c r="A2305" t="s">
        <v>187</v>
      </c>
      <c r="B2305" t="s">
        <v>187</v>
      </c>
      <c r="C2305">
        <v>2011</v>
      </c>
      <c r="D2305" t="s">
        <v>594</v>
      </c>
      <c r="E2305">
        <v>411</v>
      </c>
      <c r="F2305" t="s">
        <v>16</v>
      </c>
      <c r="G2305">
        <v>226</v>
      </c>
      <c r="H2305" t="s">
        <v>371</v>
      </c>
      <c r="I2305">
        <v>2</v>
      </c>
      <c r="J2305" t="s">
        <v>373</v>
      </c>
      <c r="K2305">
        <v>3</v>
      </c>
    </row>
    <row r="2306" spans="1:12" hidden="1" x14ac:dyDescent="0.25">
      <c r="A2306" t="s">
        <v>187</v>
      </c>
      <c r="B2306" t="s">
        <v>187</v>
      </c>
      <c r="C2306">
        <v>2012</v>
      </c>
      <c r="D2306" t="s">
        <v>594</v>
      </c>
      <c r="E2306">
        <v>411</v>
      </c>
      <c r="F2306" t="s">
        <v>16</v>
      </c>
      <c r="G2306">
        <v>226</v>
      </c>
      <c r="H2306" t="s">
        <v>371</v>
      </c>
      <c r="I2306">
        <v>3</v>
      </c>
      <c r="J2306" t="s">
        <v>373</v>
      </c>
      <c r="K2306">
        <v>3</v>
      </c>
    </row>
    <row r="2307" spans="1:12" hidden="1" x14ac:dyDescent="0.25">
      <c r="A2307" t="s">
        <v>187</v>
      </c>
      <c r="B2307" t="s">
        <v>187</v>
      </c>
      <c r="C2307">
        <v>2013</v>
      </c>
      <c r="D2307" t="s">
        <v>594</v>
      </c>
      <c r="E2307">
        <v>411</v>
      </c>
      <c r="F2307" t="s">
        <v>16</v>
      </c>
      <c r="G2307">
        <v>226</v>
      </c>
      <c r="H2307" t="s">
        <v>371</v>
      </c>
      <c r="I2307" t="s">
        <v>373</v>
      </c>
      <c r="J2307">
        <v>3</v>
      </c>
      <c r="K2307">
        <v>3</v>
      </c>
    </row>
    <row r="2308" spans="1:12" hidden="1" x14ac:dyDescent="0.25">
      <c r="A2308" t="s">
        <v>187</v>
      </c>
      <c r="B2308" t="s">
        <v>187</v>
      </c>
      <c r="C2308">
        <v>2014</v>
      </c>
      <c r="D2308" t="s">
        <v>594</v>
      </c>
      <c r="E2308">
        <v>411</v>
      </c>
      <c r="F2308" t="s">
        <v>16</v>
      </c>
      <c r="G2308">
        <v>226</v>
      </c>
      <c r="H2308" t="s">
        <v>371</v>
      </c>
      <c r="I2308">
        <v>3</v>
      </c>
      <c r="J2308">
        <v>2</v>
      </c>
      <c r="K2308">
        <v>3</v>
      </c>
    </row>
    <row r="2309" spans="1:12" hidden="1" x14ac:dyDescent="0.25">
      <c r="A2309" t="s">
        <v>187</v>
      </c>
      <c r="B2309" t="s">
        <v>187</v>
      </c>
      <c r="C2309">
        <v>2015</v>
      </c>
      <c r="D2309" t="s">
        <v>594</v>
      </c>
      <c r="E2309">
        <v>411</v>
      </c>
      <c r="F2309" t="s">
        <v>16</v>
      </c>
      <c r="G2309">
        <v>226</v>
      </c>
      <c r="H2309" t="s">
        <v>371</v>
      </c>
      <c r="I2309">
        <v>3</v>
      </c>
      <c r="J2309" t="s">
        <v>373</v>
      </c>
      <c r="K2309">
        <v>3</v>
      </c>
    </row>
    <row r="2310" spans="1:12" hidden="1" x14ac:dyDescent="0.25">
      <c r="A2310" t="s">
        <v>187</v>
      </c>
      <c r="B2310" t="s">
        <v>187</v>
      </c>
      <c r="C2310">
        <v>2016</v>
      </c>
      <c r="D2310" t="s">
        <v>594</v>
      </c>
      <c r="E2310">
        <v>411</v>
      </c>
      <c r="F2310" t="s">
        <v>16</v>
      </c>
      <c r="G2310">
        <v>226</v>
      </c>
      <c r="H2310" t="s">
        <v>371</v>
      </c>
      <c r="I2310">
        <v>3</v>
      </c>
      <c r="J2310">
        <v>2</v>
      </c>
      <c r="K2310">
        <v>3</v>
      </c>
    </row>
    <row r="2311" spans="1:12" x14ac:dyDescent="0.25">
      <c r="A2311" t="s">
        <v>187</v>
      </c>
      <c r="B2311" t="s">
        <v>187</v>
      </c>
      <c r="C2311">
        <v>2017</v>
      </c>
      <c r="D2311" t="s">
        <v>594</v>
      </c>
      <c r="E2311">
        <v>411</v>
      </c>
      <c r="F2311" t="s">
        <v>16</v>
      </c>
      <c r="G2311">
        <v>226</v>
      </c>
      <c r="H2311" t="s">
        <v>371</v>
      </c>
      <c r="I2311" s="109">
        <v>3</v>
      </c>
      <c r="J2311" s="109">
        <v>2</v>
      </c>
      <c r="K2311" s="109">
        <v>3</v>
      </c>
      <c r="L2311" s="108">
        <f>AVERAGE(I2311:K2311)</f>
        <v>2.6666666666666665</v>
      </c>
    </row>
    <row r="2312" spans="1:12" hidden="1" x14ac:dyDescent="0.25">
      <c r="A2312" t="s">
        <v>188</v>
      </c>
      <c r="B2312" t="s">
        <v>188</v>
      </c>
      <c r="C2312">
        <v>1976</v>
      </c>
      <c r="D2312" t="s">
        <v>17</v>
      </c>
      <c r="E2312">
        <v>531</v>
      </c>
      <c r="F2312" t="s">
        <v>17</v>
      </c>
      <c r="G2312">
        <v>232</v>
      </c>
      <c r="H2312" t="s">
        <v>371</v>
      </c>
      <c r="I2312" t="s">
        <v>373</v>
      </c>
      <c r="J2312" t="s">
        <v>373</v>
      </c>
      <c r="K2312" t="s">
        <v>373</v>
      </c>
    </row>
    <row r="2313" spans="1:12" hidden="1" x14ac:dyDescent="0.25">
      <c r="A2313" t="s">
        <v>188</v>
      </c>
      <c r="B2313" t="s">
        <v>188</v>
      </c>
      <c r="C2313">
        <v>1977</v>
      </c>
      <c r="D2313" t="s">
        <v>17</v>
      </c>
      <c r="E2313">
        <v>531</v>
      </c>
      <c r="F2313" t="s">
        <v>17</v>
      </c>
      <c r="G2313">
        <v>232</v>
      </c>
      <c r="H2313" t="s">
        <v>371</v>
      </c>
      <c r="I2313" t="s">
        <v>373</v>
      </c>
      <c r="J2313" t="s">
        <v>373</v>
      </c>
      <c r="K2313" t="s">
        <v>373</v>
      </c>
    </row>
    <row r="2314" spans="1:12" hidden="1" x14ac:dyDescent="0.25">
      <c r="A2314" t="s">
        <v>188</v>
      </c>
      <c r="B2314" t="s">
        <v>188</v>
      </c>
      <c r="C2314">
        <v>1978</v>
      </c>
      <c r="D2314" t="s">
        <v>17</v>
      </c>
      <c r="E2314">
        <v>531</v>
      </c>
      <c r="F2314" t="s">
        <v>17</v>
      </c>
      <c r="G2314">
        <v>232</v>
      </c>
      <c r="H2314" t="s">
        <v>371</v>
      </c>
      <c r="I2314" t="s">
        <v>373</v>
      </c>
      <c r="J2314" t="s">
        <v>373</v>
      </c>
      <c r="K2314" t="s">
        <v>373</v>
      </c>
    </row>
    <row r="2315" spans="1:12" hidden="1" x14ac:dyDescent="0.25">
      <c r="A2315" t="s">
        <v>188</v>
      </c>
      <c r="B2315" t="s">
        <v>188</v>
      </c>
      <c r="C2315">
        <v>1979</v>
      </c>
      <c r="D2315" t="s">
        <v>17</v>
      </c>
      <c r="E2315">
        <v>531</v>
      </c>
      <c r="F2315" t="s">
        <v>17</v>
      </c>
      <c r="G2315">
        <v>232</v>
      </c>
      <c r="H2315" t="s">
        <v>371</v>
      </c>
      <c r="I2315" t="s">
        <v>373</v>
      </c>
      <c r="J2315" t="s">
        <v>373</v>
      </c>
      <c r="K2315" t="s">
        <v>373</v>
      </c>
    </row>
    <row r="2316" spans="1:12" hidden="1" x14ac:dyDescent="0.25">
      <c r="A2316" t="s">
        <v>188</v>
      </c>
      <c r="B2316" t="s">
        <v>188</v>
      </c>
      <c r="C2316">
        <v>1980</v>
      </c>
      <c r="D2316" t="s">
        <v>17</v>
      </c>
      <c r="E2316">
        <v>531</v>
      </c>
      <c r="F2316" t="s">
        <v>17</v>
      </c>
      <c r="G2316">
        <v>232</v>
      </c>
      <c r="H2316" t="s">
        <v>371</v>
      </c>
      <c r="I2316" t="s">
        <v>373</v>
      </c>
      <c r="J2316" t="s">
        <v>373</v>
      </c>
      <c r="K2316" t="s">
        <v>373</v>
      </c>
    </row>
    <row r="2317" spans="1:12" hidden="1" x14ac:dyDescent="0.25">
      <c r="A2317" t="s">
        <v>188</v>
      </c>
      <c r="B2317" t="s">
        <v>188</v>
      </c>
      <c r="C2317">
        <v>1981</v>
      </c>
      <c r="D2317" t="s">
        <v>17</v>
      </c>
      <c r="E2317">
        <v>531</v>
      </c>
      <c r="F2317" t="s">
        <v>17</v>
      </c>
      <c r="G2317">
        <v>232</v>
      </c>
      <c r="H2317" t="s">
        <v>371</v>
      </c>
      <c r="I2317" t="s">
        <v>373</v>
      </c>
      <c r="J2317" t="s">
        <v>373</v>
      </c>
      <c r="K2317" t="s">
        <v>373</v>
      </c>
    </row>
    <row r="2318" spans="1:12" hidden="1" x14ac:dyDescent="0.25">
      <c r="A2318" t="s">
        <v>188</v>
      </c>
      <c r="B2318" t="s">
        <v>188</v>
      </c>
      <c r="C2318">
        <v>1982</v>
      </c>
      <c r="D2318" t="s">
        <v>17</v>
      </c>
      <c r="E2318">
        <v>531</v>
      </c>
      <c r="F2318" t="s">
        <v>17</v>
      </c>
      <c r="G2318">
        <v>232</v>
      </c>
      <c r="H2318" t="s">
        <v>371</v>
      </c>
      <c r="I2318" t="s">
        <v>373</v>
      </c>
      <c r="J2318" t="s">
        <v>373</v>
      </c>
      <c r="K2318" t="s">
        <v>373</v>
      </c>
    </row>
    <row r="2319" spans="1:12" hidden="1" x14ac:dyDescent="0.25">
      <c r="A2319" t="s">
        <v>188</v>
      </c>
      <c r="B2319" t="s">
        <v>188</v>
      </c>
      <c r="C2319">
        <v>1983</v>
      </c>
      <c r="D2319" t="s">
        <v>17</v>
      </c>
      <c r="E2319">
        <v>531</v>
      </c>
      <c r="F2319" t="s">
        <v>17</v>
      </c>
      <c r="G2319">
        <v>232</v>
      </c>
      <c r="H2319" t="s">
        <v>371</v>
      </c>
      <c r="I2319" t="s">
        <v>373</v>
      </c>
      <c r="J2319" t="s">
        <v>373</v>
      </c>
      <c r="K2319" t="s">
        <v>373</v>
      </c>
    </row>
    <row r="2320" spans="1:12" hidden="1" x14ac:dyDescent="0.25">
      <c r="A2320" t="s">
        <v>188</v>
      </c>
      <c r="B2320" t="s">
        <v>188</v>
      </c>
      <c r="C2320">
        <v>1984</v>
      </c>
      <c r="D2320" t="s">
        <v>17</v>
      </c>
      <c r="E2320">
        <v>531</v>
      </c>
      <c r="F2320" t="s">
        <v>17</v>
      </c>
      <c r="G2320">
        <v>232</v>
      </c>
      <c r="H2320" t="s">
        <v>371</v>
      </c>
      <c r="I2320" t="s">
        <v>373</v>
      </c>
      <c r="J2320" t="s">
        <v>373</v>
      </c>
      <c r="K2320" t="s">
        <v>373</v>
      </c>
    </row>
    <row r="2321" spans="1:11" hidden="1" x14ac:dyDescent="0.25">
      <c r="A2321" t="s">
        <v>188</v>
      </c>
      <c r="B2321" t="s">
        <v>188</v>
      </c>
      <c r="C2321">
        <v>1985</v>
      </c>
      <c r="D2321" t="s">
        <v>17</v>
      </c>
      <c r="E2321">
        <v>531</v>
      </c>
      <c r="F2321" t="s">
        <v>17</v>
      </c>
      <c r="G2321">
        <v>232</v>
      </c>
      <c r="H2321" t="s">
        <v>371</v>
      </c>
      <c r="I2321" t="s">
        <v>373</v>
      </c>
      <c r="J2321" t="s">
        <v>373</v>
      </c>
      <c r="K2321" t="s">
        <v>373</v>
      </c>
    </row>
    <row r="2322" spans="1:11" hidden="1" x14ac:dyDescent="0.25">
      <c r="A2322" t="s">
        <v>188</v>
      </c>
      <c r="B2322" t="s">
        <v>188</v>
      </c>
      <c r="C2322">
        <v>1986</v>
      </c>
      <c r="D2322" t="s">
        <v>17</v>
      </c>
      <c r="E2322">
        <v>531</v>
      </c>
      <c r="F2322" t="s">
        <v>17</v>
      </c>
      <c r="G2322">
        <v>232</v>
      </c>
      <c r="H2322" t="s">
        <v>371</v>
      </c>
      <c r="I2322" t="s">
        <v>373</v>
      </c>
      <c r="J2322" t="s">
        <v>373</v>
      </c>
      <c r="K2322" t="s">
        <v>373</v>
      </c>
    </row>
    <row r="2323" spans="1:11" hidden="1" x14ac:dyDescent="0.25">
      <c r="A2323" t="s">
        <v>188</v>
      </c>
      <c r="B2323" t="s">
        <v>188</v>
      </c>
      <c r="C2323">
        <v>1987</v>
      </c>
      <c r="D2323" t="s">
        <v>17</v>
      </c>
      <c r="E2323">
        <v>531</v>
      </c>
      <c r="F2323" t="s">
        <v>17</v>
      </c>
      <c r="G2323">
        <v>232</v>
      </c>
      <c r="H2323" t="s">
        <v>371</v>
      </c>
      <c r="I2323" t="s">
        <v>373</v>
      </c>
      <c r="J2323" t="s">
        <v>373</v>
      </c>
      <c r="K2323" t="s">
        <v>373</v>
      </c>
    </row>
    <row r="2324" spans="1:11" hidden="1" x14ac:dyDescent="0.25">
      <c r="A2324" t="s">
        <v>188</v>
      </c>
      <c r="B2324" t="s">
        <v>188</v>
      </c>
      <c r="C2324">
        <v>1988</v>
      </c>
      <c r="D2324" t="s">
        <v>17</v>
      </c>
      <c r="E2324">
        <v>531</v>
      </c>
      <c r="F2324" t="s">
        <v>17</v>
      </c>
      <c r="G2324">
        <v>232</v>
      </c>
      <c r="H2324" t="s">
        <v>371</v>
      </c>
      <c r="I2324" t="s">
        <v>373</v>
      </c>
      <c r="J2324" t="s">
        <v>373</v>
      </c>
      <c r="K2324" t="s">
        <v>373</v>
      </c>
    </row>
    <row r="2325" spans="1:11" hidden="1" x14ac:dyDescent="0.25">
      <c r="A2325" t="s">
        <v>188</v>
      </c>
      <c r="B2325" t="s">
        <v>188</v>
      </c>
      <c r="C2325">
        <v>1989</v>
      </c>
      <c r="D2325" t="s">
        <v>17</v>
      </c>
      <c r="E2325">
        <v>531</v>
      </c>
      <c r="F2325" t="s">
        <v>17</v>
      </c>
      <c r="G2325">
        <v>232</v>
      </c>
      <c r="H2325" t="s">
        <v>371</v>
      </c>
      <c r="I2325" t="s">
        <v>373</v>
      </c>
      <c r="J2325" t="s">
        <v>373</v>
      </c>
      <c r="K2325" t="s">
        <v>373</v>
      </c>
    </row>
    <row r="2326" spans="1:11" hidden="1" x14ac:dyDescent="0.25">
      <c r="A2326" t="s">
        <v>188</v>
      </c>
      <c r="B2326" t="s">
        <v>188</v>
      </c>
      <c r="C2326">
        <v>1990</v>
      </c>
      <c r="D2326" t="s">
        <v>17</v>
      </c>
      <c r="E2326">
        <v>531</v>
      </c>
      <c r="F2326" t="s">
        <v>17</v>
      </c>
      <c r="G2326">
        <v>232</v>
      </c>
      <c r="H2326" t="s">
        <v>371</v>
      </c>
      <c r="I2326" t="s">
        <v>373</v>
      </c>
      <c r="J2326" t="s">
        <v>373</v>
      </c>
      <c r="K2326" t="s">
        <v>373</v>
      </c>
    </row>
    <row r="2327" spans="1:11" hidden="1" x14ac:dyDescent="0.25">
      <c r="A2327" t="s">
        <v>188</v>
      </c>
      <c r="B2327" t="s">
        <v>188</v>
      </c>
      <c r="C2327">
        <v>1991</v>
      </c>
      <c r="D2327" t="s">
        <v>17</v>
      </c>
      <c r="E2327">
        <v>531</v>
      </c>
      <c r="F2327" t="s">
        <v>17</v>
      </c>
      <c r="G2327">
        <v>232</v>
      </c>
      <c r="H2327" t="s">
        <v>371</v>
      </c>
      <c r="I2327" t="s">
        <v>373</v>
      </c>
      <c r="J2327" t="s">
        <v>373</v>
      </c>
      <c r="K2327" t="s">
        <v>373</v>
      </c>
    </row>
    <row r="2328" spans="1:11" hidden="1" x14ac:dyDescent="0.25">
      <c r="A2328" t="s">
        <v>188</v>
      </c>
      <c r="B2328" t="s">
        <v>188</v>
      </c>
      <c r="C2328">
        <v>1992</v>
      </c>
      <c r="D2328" t="s">
        <v>17</v>
      </c>
      <c r="E2328">
        <v>531</v>
      </c>
      <c r="F2328" t="s">
        <v>17</v>
      </c>
      <c r="G2328">
        <v>232</v>
      </c>
      <c r="H2328" t="s">
        <v>371</v>
      </c>
      <c r="I2328" t="s">
        <v>373</v>
      </c>
      <c r="J2328" t="s">
        <v>373</v>
      </c>
      <c r="K2328" t="s">
        <v>373</v>
      </c>
    </row>
    <row r="2329" spans="1:11" hidden="1" x14ac:dyDescent="0.25">
      <c r="A2329" t="s">
        <v>188</v>
      </c>
      <c r="B2329" t="s">
        <v>188</v>
      </c>
      <c r="C2329">
        <v>1993</v>
      </c>
      <c r="D2329" t="s">
        <v>17</v>
      </c>
      <c r="E2329">
        <v>531</v>
      </c>
      <c r="F2329" t="s">
        <v>17</v>
      </c>
      <c r="G2329">
        <v>232</v>
      </c>
      <c r="H2329" t="s">
        <v>371</v>
      </c>
      <c r="I2329">
        <v>2</v>
      </c>
      <c r="J2329" t="s">
        <v>373</v>
      </c>
      <c r="K2329">
        <v>1</v>
      </c>
    </row>
    <row r="2330" spans="1:11" hidden="1" x14ac:dyDescent="0.25">
      <c r="A2330" t="s">
        <v>188</v>
      </c>
      <c r="B2330" t="s">
        <v>188</v>
      </c>
      <c r="C2330">
        <v>1994</v>
      </c>
      <c r="D2330" t="s">
        <v>17</v>
      </c>
      <c r="E2330">
        <v>531</v>
      </c>
      <c r="F2330" t="s">
        <v>17</v>
      </c>
      <c r="G2330">
        <v>232</v>
      </c>
      <c r="H2330" t="s">
        <v>371</v>
      </c>
      <c r="I2330">
        <v>2</v>
      </c>
      <c r="J2330" t="s">
        <v>373</v>
      </c>
      <c r="K2330">
        <v>1</v>
      </c>
    </row>
    <row r="2331" spans="1:11" hidden="1" x14ac:dyDescent="0.25">
      <c r="A2331" t="s">
        <v>188</v>
      </c>
      <c r="B2331" t="s">
        <v>188</v>
      </c>
      <c r="C2331">
        <v>1995</v>
      </c>
      <c r="D2331" t="s">
        <v>17</v>
      </c>
      <c r="E2331">
        <v>531</v>
      </c>
      <c r="F2331" t="s">
        <v>17</v>
      </c>
      <c r="G2331">
        <v>232</v>
      </c>
      <c r="H2331" t="s">
        <v>371</v>
      </c>
      <c r="I2331">
        <v>2</v>
      </c>
      <c r="J2331" t="s">
        <v>373</v>
      </c>
      <c r="K2331">
        <v>1</v>
      </c>
    </row>
    <row r="2332" spans="1:11" hidden="1" x14ac:dyDescent="0.25">
      <c r="A2332" t="s">
        <v>188</v>
      </c>
      <c r="B2332" t="s">
        <v>188</v>
      </c>
      <c r="C2332">
        <v>1996</v>
      </c>
      <c r="D2332" t="s">
        <v>17</v>
      </c>
      <c r="E2332">
        <v>531</v>
      </c>
      <c r="F2332" t="s">
        <v>17</v>
      </c>
      <c r="G2332">
        <v>232</v>
      </c>
      <c r="H2332" t="s">
        <v>371</v>
      </c>
      <c r="I2332">
        <v>2</v>
      </c>
      <c r="J2332" t="s">
        <v>373</v>
      </c>
      <c r="K2332">
        <v>1</v>
      </c>
    </row>
    <row r="2333" spans="1:11" hidden="1" x14ac:dyDescent="0.25">
      <c r="A2333" t="s">
        <v>188</v>
      </c>
      <c r="B2333" t="s">
        <v>188</v>
      </c>
      <c r="C2333">
        <v>1997</v>
      </c>
      <c r="D2333" t="s">
        <v>17</v>
      </c>
      <c r="E2333">
        <v>531</v>
      </c>
      <c r="F2333" t="s">
        <v>17</v>
      </c>
      <c r="G2333">
        <v>232</v>
      </c>
      <c r="H2333" t="s">
        <v>371</v>
      </c>
      <c r="I2333">
        <v>3</v>
      </c>
      <c r="J2333" t="s">
        <v>373</v>
      </c>
      <c r="K2333">
        <v>2</v>
      </c>
    </row>
    <row r="2334" spans="1:11" hidden="1" x14ac:dyDescent="0.25">
      <c r="A2334" t="s">
        <v>188</v>
      </c>
      <c r="B2334" t="s">
        <v>188</v>
      </c>
      <c r="C2334">
        <v>1998</v>
      </c>
      <c r="D2334" t="s">
        <v>17</v>
      </c>
      <c r="E2334">
        <v>531</v>
      </c>
      <c r="F2334" t="s">
        <v>17</v>
      </c>
      <c r="G2334">
        <v>232</v>
      </c>
      <c r="H2334" t="s">
        <v>371</v>
      </c>
      <c r="I2334">
        <v>5</v>
      </c>
      <c r="J2334" t="s">
        <v>373</v>
      </c>
      <c r="K2334">
        <v>4</v>
      </c>
    </row>
    <row r="2335" spans="1:11" hidden="1" x14ac:dyDescent="0.25">
      <c r="A2335" t="s">
        <v>188</v>
      </c>
      <c r="B2335" t="s">
        <v>188</v>
      </c>
      <c r="C2335">
        <v>1999</v>
      </c>
      <c r="D2335" t="s">
        <v>17</v>
      </c>
      <c r="E2335">
        <v>531</v>
      </c>
      <c r="F2335" t="s">
        <v>17</v>
      </c>
      <c r="G2335">
        <v>232</v>
      </c>
      <c r="H2335" t="s">
        <v>371</v>
      </c>
      <c r="I2335">
        <v>4</v>
      </c>
      <c r="J2335" t="s">
        <v>373</v>
      </c>
      <c r="K2335">
        <v>3</v>
      </c>
    </row>
    <row r="2336" spans="1:11" hidden="1" x14ac:dyDescent="0.25">
      <c r="A2336" t="s">
        <v>188</v>
      </c>
      <c r="B2336" t="s">
        <v>188</v>
      </c>
      <c r="C2336">
        <v>2000</v>
      </c>
      <c r="D2336" t="s">
        <v>17</v>
      </c>
      <c r="E2336">
        <v>531</v>
      </c>
      <c r="F2336" t="s">
        <v>17</v>
      </c>
      <c r="G2336">
        <v>232</v>
      </c>
      <c r="H2336" t="s">
        <v>371</v>
      </c>
      <c r="I2336">
        <v>4</v>
      </c>
      <c r="J2336" t="s">
        <v>373</v>
      </c>
      <c r="K2336">
        <v>2</v>
      </c>
    </row>
    <row r="2337" spans="1:11" hidden="1" x14ac:dyDescent="0.25">
      <c r="A2337" t="s">
        <v>188</v>
      </c>
      <c r="B2337" t="s">
        <v>188</v>
      </c>
      <c r="C2337">
        <v>2001</v>
      </c>
      <c r="D2337" t="s">
        <v>17</v>
      </c>
      <c r="E2337">
        <v>531</v>
      </c>
      <c r="F2337" t="s">
        <v>17</v>
      </c>
      <c r="G2337">
        <v>232</v>
      </c>
      <c r="H2337" t="s">
        <v>371</v>
      </c>
      <c r="I2337">
        <v>3</v>
      </c>
      <c r="J2337" t="s">
        <v>373</v>
      </c>
      <c r="K2337">
        <v>3</v>
      </c>
    </row>
    <row r="2338" spans="1:11" hidden="1" x14ac:dyDescent="0.25">
      <c r="A2338" t="s">
        <v>188</v>
      </c>
      <c r="B2338" t="s">
        <v>188</v>
      </c>
      <c r="C2338">
        <v>2002</v>
      </c>
      <c r="D2338" t="s">
        <v>17</v>
      </c>
      <c r="E2338">
        <v>531</v>
      </c>
      <c r="F2338" t="s">
        <v>17</v>
      </c>
      <c r="G2338">
        <v>232</v>
      </c>
      <c r="H2338" t="s">
        <v>371</v>
      </c>
      <c r="I2338">
        <v>3</v>
      </c>
      <c r="J2338" t="s">
        <v>373</v>
      </c>
      <c r="K2338">
        <v>2</v>
      </c>
    </row>
    <row r="2339" spans="1:11" hidden="1" x14ac:dyDescent="0.25">
      <c r="A2339" t="s">
        <v>188</v>
      </c>
      <c r="B2339" t="s">
        <v>188</v>
      </c>
      <c r="C2339">
        <v>2003</v>
      </c>
      <c r="D2339" t="s">
        <v>17</v>
      </c>
      <c r="E2339">
        <v>531</v>
      </c>
      <c r="F2339" t="s">
        <v>17</v>
      </c>
      <c r="G2339">
        <v>232</v>
      </c>
      <c r="H2339" t="s">
        <v>371</v>
      </c>
      <c r="I2339">
        <v>3</v>
      </c>
      <c r="J2339" t="s">
        <v>373</v>
      </c>
      <c r="K2339">
        <v>3</v>
      </c>
    </row>
    <row r="2340" spans="1:11" hidden="1" x14ac:dyDescent="0.25">
      <c r="A2340" t="s">
        <v>188</v>
      </c>
      <c r="B2340" t="s">
        <v>188</v>
      </c>
      <c r="C2340">
        <v>2004</v>
      </c>
      <c r="D2340" t="s">
        <v>17</v>
      </c>
      <c r="E2340">
        <v>531</v>
      </c>
      <c r="F2340" t="s">
        <v>17</v>
      </c>
      <c r="G2340">
        <v>232</v>
      </c>
      <c r="H2340" t="s">
        <v>371</v>
      </c>
      <c r="I2340">
        <v>4</v>
      </c>
      <c r="J2340" t="s">
        <v>373</v>
      </c>
      <c r="K2340">
        <v>3</v>
      </c>
    </row>
    <row r="2341" spans="1:11" hidden="1" x14ac:dyDescent="0.25">
      <c r="A2341" t="s">
        <v>188</v>
      </c>
      <c r="B2341" t="s">
        <v>188</v>
      </c>
      <c r="C2341">
        <v>2005</v>
      </c>
      <c r="D2341" t="s">
        <v>17</v>
      </c>
      <c r="E2341">
        <v>531</v>
      </c>
      <c r="F2341" t="s">
        <v>17</v>
      </c>
      <c r="G2341">
        <v>232</v>
      </c>
      <c r="H2341" t="s">
        <v>371</v>
      </c>
      <c r="I2341">
        <v>3</v>
      </c>
      <c r="J2341" t="s">
        <v>373</v>
      </c>
      <c r="K2341">
        <v>3</v>
      </c>
    </row>
    <row r="2342" spans="1:11" hidden="1" x14ac:dyDescent="0.25">
      <c r="A2342" t="s">
        <v>188</v>
      </c>
      <c r="B2342" t="s">
        <v>188</v>
      </c>
      <c r="C2342">
        <v>2006</v>
      </c>
      <c r="D2342" t="s">
        <v>17</v>
      </c>
      <c r="E2342">
        <v>531</v>
      </c>
      <c r="F2342" t="s">
        <v>17</v>
      </c>
      <c r="G2342">
        <v>232</v>
      </c>
      <c r="H2342" t="s">
        <v>371</v>
      </c>
      <c r="I2342">
        <v>4</v>
      </c>
      <c r="J2342" t="s">
        <v>373</v>
      </c>
      <c r="K2342">
        <v>4</v>
      </c>
    </row>
    <row r="2343" spans="1:11" hidden="1" x14ac:dyDescent="0.25">
      <c r="A2343" t="s">
        <v>188</v>
      </c>
      <c r="B2343" t="s">
        <v>188</v>
      </c>
      <c r="C2343">
        <v>2007</v>
      </c>
      <c r="D2343" t="s">
        <v>17</v>
      </c>
      <c r="E2343">
        <v>531</v>
      </c>
      <c r="F2343" t="s">
        <v>17</v>
      </c>
      <c r="G2343">
        <v>232</v>
      </c>
      <c r="H2343" t="s">
        <v>371</v>
      </c>
      <c r="I2343">
        <v>4</v>
      </c>
      <c r="J2343" t="s">
        <v>373</v>
      </c>
      <c r="K2343">
        <v>4</v>
      </c>
    </row>
    <row r="2344" spans="1:11" hidden="1" x14ac:dyDescent="0.25">
      <c r="A2344" t="s">
        <v>188</v>
      </c>
      <c r="B2344" t="s">
        <v>188</v>
      </c>
      <c r="C2344">
        <v>2008</v>
      </c>
      <c r="D2344" t="s">
        <v>17</v>
      </c>
      <c r="E2344">
        <v>531</v>
      </c>
      <c r="F2344" t="s">
        <v>17</v>
      </c>
      <c r="G2344">
        <v>232</v>
      </c>
      <c r="H2344" t="s">
        <v>371</v>
      </c>
      <c r="I2344">
        <v>3</v>
      </c>
      <c r="J2344" t="s">
        <v>373</v>
      </c>
      <c r="K2344">
        <v>4</v>
      </c>
    </row>
    <row r="2345" spans="1:11" hidden="1" x14ac:dyDescent="0.25">
      <c r="A2345" t="s">
        <v>188</v>
      </c>
      <c r="B2345" t="s">
        <v>188</v>
      </c>
      <c r="C2345">
        <v>2009</v>
      </c>
      <c r="D2345" t="s">
        <v>17</v>
      </c>
      <c r="E2345">
        <v>531</v>
      </c>
      <c r="F2345" t="s">
        <v>17</v>
      </c>
      <c r="G2345">
        <v>232</v>
      </c>
      <c r="H2345" t="s">
        <v>371</v>
      </c>
      <c r="I2345">
        <v>4</v>
      </c>
      <c r="J2345" t="s">
        <v>373</v>
      </c>
      <c r="K2345">
        <v>4</v>
      </c>
    </row>
    <row r="2346" spans="1:11" hidden="1" x14ac:dyDescent="0.25">
      <c r="A2346" t="s">
        <v>188</v>
      </c>
      <c r="B2346" t="s">
        <v>188</v>
      </c>
      <c r="C2346">
        <v>2010</v>
      </c>
      <c r="D2346" t="s">
        <v>17</v>
      </c>
      <c r="E2346">
        <v>531</v>
      </c>
      <c r="F2346" t="s">
        <v>17</v>
      </c>
      <c r="G2346">
        <v>232</v>
      </c>
      <c r="H2346" t="s">
        <v>371</v>
      </c>
      <c r="I2346">
        <v>4</v>
      </c>
      <c r="J2346" t="s">
        <v>373</v>
      </c>
      <c r="K2346">
        <v>4</v>
      </c>
    </row>
    <row r="2347" spans="1:11" hidden="1" x14ac:dyDescent="0.25">
      <c r="A2347" t="s">
        <v>188</v>
      </c>
      <c r="B2347" t="s">
        <v>188</v>
      </c>
      <c r="C2347">
        <v>2011</v>
      </c>
      <c r="D2347" t="s">
        <v>17</v>
      </c>
      <c r="E2347">
        <v>531</v>
      </c>
      <c r="F2347" t="s">
        <v>17</v>
      </c>
      <c r="G2347">
        <v>232</v>
      </c>
      <c r="H2347" t="s">
        <v>371</v>
      </c>
      <c r="I2347">
        <v>4</v>
      </c>
      <c r="J2347" t="s">
        <v>373</v>
      </c>
      <c r="K2347">
        <v>4</v>
      </c>
    </row>
    <row r="2348" spans="1:11" hidden="1" x14ac:dyDescent="0.25">
      <c r="A2348" t="s">
        <v>188</v>
      </c>
      <c r="B2348" t="s">
        <v>188</v>
      </c>
      <c r="C2348">
        <v>2012</v>
      </c>
      <c r="D2348" t="s">
        <v>17</v>
      </c>
      <c r="E2348">
        <v>531</v>
      </c>
      <c r="F2348" t="s">
        <v>17</v>
      </c>
      <c r="G2348">
        <v>232</v>
      </c>
      <c r="H2348" t="s">
        <v>371</v>
      </c>
      <c r="I2348">
        <v>5</v>
      </c>
      <c r="J2348" t="s">
        <v>373</v>
      </c>
      <c r="K2348">
        <v>4</v>
      </c>
    </row>
    <row r="2349" spans="1:11" hidden="1" x14ac:dyDescent="0.25">
      <c r="A2349" t="s">
        <v>188</v>
      </c>
      <c r="B2349" t="s">
        <v>188</v>
      </c>
      <c r="C2349">
        <v>2013</v>
      </c>
      <c r="D2349" t="s">
        <v>17</v>
      </c>
      <c r="E2349">
        <v>531</v>
      </c>
      <c r="F2349" t="s">
        <v>17</v>
      </c>
      <c r="G2349">
        <v>232</v>
      </c>
      <c r="H2349" t="s">
        <v>371</v>
      </c>
      <c r="I2349" t="s">
        <v>373</v>
      </c>
      <c r="J2349">
        <v>5</v>
      </c>
      <c r="K2349">
        <v>4</v>
      </c>
    </row>
    <row r="2350" spans="1:11" hidden="1" x14ac:dyDescent="0.25">
      <c r="A2350" t="s">
        <v>188</v>
      </c>
      <c r="B2350" t="s">
        <v>188</v>
      </c>
      <c r="C2350">
        <v>2014</v>
      </c>
      <c r="D2350" t="s">
        <v>17</v>
      </c>
      <c r="E2350">
        <v>531</v>
      </c>
      <c r="F2350" t="s">
        <v>17</v>
      </c>
      <c r="G2350">
        <v>232</v>
      </c>
      <c r="H2350" t="s">
        <v>371</v>
      </c>
      <c r="I2350">
        <v>5</v>
      </c>
      <c r="J2350">
        <v>4</v>
      </c>
      <c r="K2350">
        <v>4</v>
      </c>
    </row>
    <row r="2351" spans="1:11" hidden="1" x14ac:dyDescent="0.25">
      <c r="A2351" t="s">
        <v>188</v>
      </c>
      <c r="B2351" t="s">
        <v>188</v>
      </c>
      <c r="C2351">
        <v>2015</v>
      </c>
      <c r="D2351" t="s">
        <v>17</v>
      </c>
      <c r="E2351">
        <v>531</v>
      </c>
      <c r="F2351" t="s">
        <v>17</v>
      </c>
      <c r="G2351">
        <v>232</v>
      </c>
      <c r="H2351" t="s">
        <v>371</v>
      </c>
      <c r="I2351">
        <v>5</v>
      </c>
      <c r="J2351">
        <v>4</v>
      </c>
      <c r="K2351">
        <v>5</v>
      </c>
    </row>
    <row r="2352" spans="1:11" hidden="1" x14ac:dyDescent="0.25">
      <c r="A2352" t="s">
        <v>188</v>
      </c>
      <c r="B2352" t="s">
        <v>188</v>
      </c>
      <c r="C2352">
        <v>2016</v>
      </c>
      <c r="D2352" t="s">
        <v>17</v>
      </c>
      <c r="E2352">
        <v>531</v>
      </c>
      <c r="F2352" t="s">
        <v>17</v>
      </c>
      <c r="G2352">
        <v>232</v>
      </c>
      <c r="H2352" t="s">
        <v>371</v>
      </c>
      <c r="I2352">
        <v>4</v>
      </c>
      <c r="J2352">
        <v>4</v>
      </c>
      <c r="K2352">
        <v>5</v>
      </c>
    </row>
    <row r="2353" spans="1:12" x14ac:dyDescent="0.25">
      <c r="A2353" t="s">
        <v>188</v>
      </c>
      <c r="B2353" t="s">
        <v>188</v>
      </c>
      <c r="C2353">
        <v>2017</v>
      </c>
      <c r="D2353" t="s">
        <v>17</v>
      </c>
      <c r="E2353">
        <v>531</v>
      </c>
      <c r="F2353" t="s">
        <v>17</v>
      </c>
      <c r="G2353">
        <v>232</v>
      </c>
      <c r="H2353" t="s">
        <v>371</v>
      </c>
      <c r="I2353" s="109">
        <v>5</v>
      </c>
      <c r="J2353" s="109">
        <v>5</v>
      </c>
      <c r="K2353" s="109">
        <v>5</v>
      </c>
      <c r="L2353" s="108">
        <f>AVERAGE(I2353:K2353)</f>
        <v>5</v>
      </c>
    </row>
    <row r="2354" spans="1:12" hidden="1" x14ac:dyDescent="0.25">
      <c r="A2354" t="s">
        <v>593</v>
      </c>
      <c r="B2354" t="s">
        <v>593</v>
      </c>
      <c r="C2354">
        <v>1976</v>
      </c>
      <c r="D2354" t="s">
        <v>592</v>
      </c>
      <c r="E2354">
        <v>366</v>
      </c>
      <c r="F2354" t="s">
        <v>592</v>
      </c>
      <c r="G2354">
        <v>233</v>
      </c>
      <c r="H2354" t="s">
        <v>375</v>
      </c>
      <c r="I2354" t="s">
        <v>373</v>
      </c>
      <c r="J2354" t="s">
        <v>373</v>
      </c>
      <c r="K2354" t="s">
        <v>373</v>
      </c>
    </row>
    <row r="2355" spans="1:12" hidden="1" x14ac:dyDescent="0.25">
      <c r="A2355" t="s">
        <v>593</v>
      </c>
      <c r="B2355" t="s">
        <v>593</v>
      </c>
      <c r="C2355">
        <v>1977</v>
      </c>
      <c r="D2355" t="s">
        <v>592</v>
      </c>
      <c r="E2355">
        <v>366</v>
      </c>
      <c r="F2355" t="s">
        <v>592</v>
      </c>
      <c r="G2355">
        <v>233</v>
      </c>
      <c r="H2355" t="s">
        <v>375</v>
      </c>
      <c r="I2355" t="s">
        <v>373</v>
      </c>
      <c r="J2355" t="s">
        <v>373</v>
      </c>
      <c r="K2355" t="s">
        <v>373</v>
      </c>
    </row>
    <row r="2356" spans="1:12" hidden="1" x14ac:dyDescent="0.25">
      <c r="A2356" t="s">
        <v>593</v>
      </c>
      <c r="B2356" t="s">
        <v>593</v>
      </c>
      <c r="C2356">
        <v>1978</v>
      </c>
      <c r="D2356" t="s">
        <v>592</v>
      </c>
      <c r="E2356">
        <v>366</v>
      </c>
      <c r="F2356" t="s">
        <v>592</v>
      </c>
      <c r="G2356">
        <v>233</v>
      </c>
      <c r="H2356" t="s">
        <v>375</v>
      </c>
      <c r="I2356" t="s">
        <v>373</v>
      </c>
      <c r="J2356" t="s">
        <v>373</v>
      </c>
      <c r="K2356" t="s">
        <v>373</v>
      </c>
    </row>
    <row r="2357" spans="1:12" hidden="1" x14ac:dyDescent="0.25">
      <c r="A2357" t="s">
        <v>593</v>
      </c>
      <c r="B2357" t="s">
        <v>593</v>
      </c>
      <c r="C2357">
        <v>1979</v>
      </c>
      <c r="D2357" t="s">
        <v>592</v>
      </c>
      <c r="E2357">
        <v>366</v>
      </c>
      <c r="F2357" t="s">
        <v>592</v>
      </c>
      <c r="G2357">
        <v>233</v>
      </c>
      <c r="H2357" t="s">
        <v>375</v>
      </c>
      <c r="I2357" t="s">
        <v>373</v>
      </c>
      <c r="J2357" t="s">
        <v>373</v>
      </c>
      <c r="K2357" t="s">
        <v>373</v>
      </c>
    </row>
    <row r="2358" spans="1:12" hidden="1" x14ac:dyDescent="0.25">
      <c r="A2358" t="s">
        <v>593</v>
      </c>
      <c r="B2358" t="s">
        <v>593</v>
      </c>
      <c r="C2358">
        <v>1980</v>
      </c>
      <c r="D2358" t="s">
        <v>592</v>
      </c>
      <c r="E2358">
        <v>366</v>
      </c>
      <c r="F2358" t="s">
        <v>592</v>
      </c>
      <c r="G2358">
        <v>233</v>
      </c>
      <c r="H2358" t="s">
        <v>375</v>
      </c>
      <c r="I2358" t="s">
        <v>373</v>
      </c>
      <c r="J2358" t="s">
        <v>373</v>
      </c>
      <c r="K2358" t="s">
        <v>373</v>
      </c>
    </row>
    <row r="2359" spans="1:12" hidden="1" x14ac:dyDescent="0.25">
      <c r="A2359" t="s">
        <v>593</v>
      </c>
      <c r="B2359" t="s">
        <v>593</v>
      </c>
      <c r="C2359">
        <v>1981</v>
      </c>
      <c r="D2359" t="s">
        <v>592</v>
      </c>
      <c r="E2359">
        <v>366</v>
      </c>
      <c r="F2359" t="s">
        <v>592</v>
      </c>
      <c r="G2359">
        <v>233</v>
      </c>
      <c r="H2359" t="s">
        <v>375</v>
      </c>
      <c r="I2359" t="s">
        <v>373</v>
      </c>
      <c r="J2359" t="s">
        <v>373</v>
      </c>
      <c r="K2359" t="s">
        <v>373</v>
      </c>
    </row>
    <row r="2360" spans="1:12" hidden="1" x14ac:dyDescent="0.25">
      <c r="A2360" t="s">
        <v>593</v>
      </c>
      <c r="B2360" t="s">
        <v>593</v>
      </c>
      <c r="C2360">
        <v>1982</v>
      </c>
      <c r="D2360" t="s">
        <v>592</v>
      </c>
      <c r="E2360">
        <v>366</v>
      </c>
      <c r="F2360" t="s">
        <v>592</v>
      </c>
      <c r="G2360">
        <v>233</v>
      </c>
      <c r="H2360" t="s">
        <v>375</v>
      </c>
      <c r="I2360" t="s">
        <v>373</v>
      </c>
      <c r="J2360" t="s">
        <v>373</v>
      </c>
      <c r="K2360" t="s">
        <v>373</v>
      </c>
    </row>
    <row r="2361" spans="1:12" hidden="1" x14ac:dyDescent="0.25">
      <c r="A2361" t="s">
        <v>593</v>
      </c>
      <c r="B2361" t="s">
        <v>593</v>
      </c>
      <c r="C2361">
        <v>1983</v>
      </c>
      <c r="D2361" t="s">
        <v>592</v>
      </c>
      <c r="E2361">
        <v>366</v>
      </c>
      <c r="F2361" t="s">
        <v>592</v>
      </c>
      <c r="G2361">
        <v>233</v>
      </c>
      <c r="H2361" t="s">
        <v>375</v>
      </c>
      <c r="I2361" t="s">
        <v>373</v>
      </c>
      <c r="J2361" t="s">
        <v>373</v>
      </c>
      <c r="K2361" t="s">
        <v>373</v>
      </c>
    </row>
    <row r="2362" spans="1:12" hidden="1" x14ac:dyDescent="0.25">
      <c r="A2362" t="s">
        <v>593</v>
      </c>
      <c r="B2362" t="s">
        <v>593</v>
      </c>
      <c r="C2362">
        <v>1984</v>
      </c>
      <c r="D2362" t="s">
        <v>592</v>
      </c>
      <c r="E2362">
        <v>366</v>
      </c>
      <c r="F2362" t="s">
        <v>592</v>
      </c>
      <c r="G2362">
        <v>233</v>
      </c>
      <c r="H2362" t="s">
        <v>375</v>
      </c>
      <c r="I2362" t="s">
        <v>373</v>
      </c>
      <c r="J2362" t="s">
        <v>373</v>
      </c>
      <c r="K2362" t="s">
        <v>373</v>
      </c>
    </row>
    <row r="2363" spans="1:12" hidden="1" x14ac:dyDescent="0.25">
      <c r="A2363" t="s">
        <v>593</v>
      </c>
      <c r="B2363" t="s">
        <v>593</v>
      </c>
      <c r="C2363">
        <v>1985</v>
      </c>
      <c r="D2363" t="s">
        <v>592</v>
      </c>
      <c r="E2363">
        <v>366</v>
      </c>
      <c r="F2363" t="s">
        <v>592</v>
      </c>
      <c r="G2363">
        <v>233</v>
      </c>
      <c r="H2363" t="s">
        <v>375</v>
      </c>
      <c r="I2363" t="s">
        <v>373</v>
      </c>
      <c r="J2363" t="s">
        <v>373</v>
      </c>
      <c r="K2363" t="s">
        <v>373</v>
      </c>
    </row>
    <row r="2364" spans="1:12" hidden="1" x14ac:dyDescent="0.25">
      <c r="A2364" t="s">
        <v>593</v>
      </c>
      <c r="B2364" t="s">
        <v>593</v>
      </c>
      <c r="C2364">
        <v>1986</v>
      </c>
      <c r="D2364" t="s">
        <v>592</v>
      </c>
      <c r="E2364">
        <v>366</v>
      </c>
      <c r="F2364" t="s">
        <v>592</v>
      </c>
      <c r="G2364">
        <v>233</v>
      </c>
      <c r="H2364" t="s">
        <v>375</v>
      </c>
      <c r="I2364" t="s">
        <v>373</v>
      </c>
      <c r="J2364" t="s">
        <v>373</v>
      </c>
      <c r="K2364" t="s">
        <v>373</v>
      </c>
    </row>
    <row r="2365" spans="1:12" hidden="1" x14ac:dyDescent="0.25">
      <c r="A2365" t="s">
        <v>593</v>
      </c>
      <c r="B2365" t="s">
        <v>593</v>
      </c>
      <c r="C2365">
        <v>1987</v>
      </c>
      <c r="D2365" t="s">
        <v>592</v>
      </c>
      <c r="E2365">
        <v>366</v>
      </c>
      <c r="F2365" t="s">
        <v>592</v>
      </c>
      <c r="G2365">
        <v>233</v>
      </c>
      <c r="H2365" t="s">
        <v>375</v>
      </c>
      <c r="I2365" t="s">
        <v>373</v>
      </c>
      <c r="J2365" t="s">
        <v>373</v>
      </c>
      <c r="K2365" t="s">
        <v>373</v>
      </c>
    </row>
    <row r="2366" spans="1:12" hidden="1" x14ac:dyDescent="0.25">
      <c r="A2366" t="s">
        <v>593</v>
      </c>
      <c r="B2366" t="s">
        <v>593</v>
      </c>
      <c r="C2366">
        <v>1988</v>
      </c>
      <c r="D2366" t="s">
        <v>592</v>
      </c>
      <c r="E2366">
        <v>366</v>
      </c>
      <c r="F2366" t="s">
        <v>592</v>
      </c>
      <c r="G2366">
        <v>233</v>
      </c>
      <c r="H2366" t="s">
        <v>375</v>
      </c>
      <c r="I2366" t="s">
        <v>373</v>
      </c>
      <c r="J2366" t="s">
        <v>373</v>
      </c>
      <c r="K2366" t="s">
        <v>373</v>
      </c>
    </row>
    <row r="2367" spans="1:12" hidden="1" x14ac:dyDescent="0.25">
      <c r="A2367" t="s">
        <v>593</v>
      </c>
      <c r="B2367" t="s">
        <v>593</v>
      </c>
      <c r="C2367">
        <v>1989</v>
      </c>
      <c r="D2367" t="s">
        <v>592</v>
      </c>
      <c r="E2367">
        <v>366</v>
      </c>
      <c r="F2367" t="s">
        <v>592</v>
      </c>
      <c r="G2367">
        <v>233</v>
      </c>
      <c r="H2367" t="s">
        <v>375</v>
      </c>
      <c r="I2367" t="s">
        <v>373</v>
      </c>
      <c r="J2367" t="s">
        <v>373</v>
      </c>
      <c r="K2367" t="s">
        <v>373</v>
      </c>
    </row>
    <row r="2368" spans="1:12" hidden="1" x14ac:dyDescent="0.25">
      <c r="A2368" t="s">
        <v>593</v>
      </c>
      <c r="B2368" t="s">
        <v>593</v>
      </c>
      <c r="C2368">
        <v>1990</v>
      </c>
      <c r="D2368" t="s">
        <v>592</v>
      </c>
      <c r="E2368">
        <v>366</v>
      </c>
      <c r="F2368" t="s">
        <v>592</v>
      </c>
      <c r="G2368">
        <v>233</v>
      </c>
      <c r="H2368" t="s">
        <v>375</v>
      </c>
      <c r="I2368" t="s">
        <v>373</v>
      </c>
      <c r="J2368" t="s">
        <v>373</v>
      </c>
      <c r="K2368" t="s">
        <v>373</v>
      </c>
    </row>
    <row r="2369" spans="1:11" hidden="1" x14ac:dyDescent="0.25">
      <c r="A2369" t="s">
        <v>593</v>
      </c>
      <c r="B2369" t="s">
        <v>593</v>
      </c>
      <c r="C2369">
        <v>1991</v>
      </c>
      <c r="D2369" t="s">
        <v>592</v>
      </c>
      <c r="E2369">
        <v>366</v>
      </c>
      <c r="F2369" t="s">
        <v>592</v>
      </c>
      <c r="G2369">
        <v>233</v>
      </c>
      <c r="H2369" t="s">
        <v>375</v>
      </c>
      <c r="I2369" t="s">
        <v>373</v>
      </c>
      <c r="J2369" t="s">
        <v>373</v>
      </c>
      <c r="K2369" t="s">
        <v>373</v>
      </c>
    </row>
    <row r="2370" spans="1:11" hidden="1" x14ac:dyDescent="0.25">
      <c r="A2370" t="s">
        <v>593</v>
      </c>
      <c r="B2370" t="s">
        <v>593</v>
      </c>
      <c r="C2370">
        <v>1992</v>
      </c>
      <c r="D2370" t="s">
        <v>592</v>
      </c>
      <c r="E2370">
        <v>366</v>
      </c>
      <c r="F2370" t="s">
        <v>592</v>
      </c>
      <c r="G2370">
        <v>233</v>
      </c>
      <c r="H2370" t="s">
        <v>375</v>
      </c>
      <c r="I2370" t="s">
        <v>373</v>
      </c>
      <c r="J2370" t="s">
        <v>373</v>
      </c>
      <c r="K2370">
        <v>2</v>
      </c>
    </row>
    <row r="2371" spans="1:11" hidden="1" x14ac:dyDescent="0.25">
      <c r="A2371" t="s">
        <v>593</v>
      </c>
      <c r="B2371" t="s">
        <v>593</v>
      </c>
      <c r="C2371">
        <v>1993</v>
      </c>
      <c r="D2371" t="s">
        <v>592</v>
      </c>
      <c r="E2371">
        <v>366</v>
      </c>
      <c r="F2371" t="s">
        <v>592</v>
      </c>
      <c r="G2371">
        <v>233</v>
      </c>
      <c r="H2371" t="s">
        <v>375</v>
      </c>
      <c r="I2371" t="s">
        <v>373</v>
      </c>
      <c r="J2371" t="s">
        <v>373</v>
      </c>
      <c r="K2371">
        <v>2</v>
      </c>
    </row>
    <row r="2372" spans="1:11" hidden="1" x14ac:dyDescent="0.25">
      <c r="A2372" t="s">
        <v>593</v>
      </c>
      <c r="B2372" t="s">
        <v>593</v>
      </c>
      <c r="C2372">
        <v>1994</v>
      </c>
      <c r="D2372" t="s">
        <v>592</v>
      </c>
      <c r="E2372">
        <v>366</v>
      </c>
      <c r="F2372" t="s">
        <v>592</v>
      </c>
      <c r="G2372">
        <v>233</v>
      </c>
      <c r="H2372" t="s">
        <v>375</v>
      </c>
      <c r="I2372">
        <v>1</v>
      </c>
      <c r="J2372" t="s">
        <v>373</v>
      </c>
      <c r="K2372">
        <v>2</v>
      </c>
    </row>
    <row r="2373" spans="1:11" hidden="1" x14ac:dyDescent="0.25">
      <c r="A2373" t="s">
        <v>593</v>
      </c>
      <c r="B2373" t="s">
        <v>593</v>
      </c>
      <c r="C2373">
        <v>1995</v>
      </c>
      <c r="D2373" t="s">
        <v>592</v>
      </c>
      <c r="E2373">
        <v>366</v>
      </c>
      <c r="F2373" t="s">
        <v>592</v>
      </c>
      <c r="G2373">
        <v>233</v>
      </c>
      <c r="H2373" t="s">
        <v>375</v>
      </c>
      <c r="I2373">
        <v>1</v>
      </c>
      <c r="J2373" t="s">
        <v>373</v>
      </c>
      <c r="K2373">
        <v>1</v>
      </c>
    </row>
    <row r="2374" spans="1:11" hidden="1" x14ac:dyDescent="0.25">
      <c r="A2374" t="s">
        <v>593</v>
      </c>
      <c r="B2374" t="s">
        <v>593</v>
      </c>
      <c r="C2374">
        <v>1996</v>
      </c>
      <c r="D2374" t="s">
        <v>592</v>
      </c>
      <c r="E2374">
        <v>366</v>
      </c>
      <c r="F2374" t="s">
        <v>592</v>
      </c>
      <c r="G2374">
        <v>233</v>
      </c>
      <c r="H2374" t="s">
        <v>375</v>
      </c>
      <c r="I2374">
        <v>1</v>
      </c>
      <c r="J2374" t="s">
        <v>373</v>
      </c>
      <c r="K2374">
        <v>2</v>
      </c>
    </row>
    <row r="2375" spans="1:11" hidden="1" x14ac:dyDescent="0.25">
      <c r="A2375" t="s">
        <v>593</v>
      </c>
      <c r="B2375" t="s">
        <v>593</v>
      </c>
      <c r="C2375">
        <v>1997</v>
      </c>
      <c r="D2375" t="s">
        <v>592</v>
      </c>
      <c r="E2375">
        <v>366</v>
      </c>
      <c r="F2375" t="s">
        <v>592</v>
      </c>
      <c r="G2375">
        <v>233</v>
      </c>
      <c r="H2375" t="s">
        <v>375</v>
      </c>
      <c r="I2375" t="s">
        <v>373</v>
      </c>
      <c r="J2375" t="s">
        <v>373</v>
      </c>
      <c r="K2375">
        <v>2</v>
      </c>
    </row>
    <row r="2376" spans="1:11" hidden="1" x14ac:dyDescent="0.25">
      <c r="A2376" t="s">
        <v>593</v>
      </c>
      <c r="B2376" t="s">
        <v>593</v>
      </c>
      <c r="C2376">
        <v>1998</v>
      </c>
      <c r="D2376" t="s">
        <v>592</v>
      </c>
      <c r="E2376">
        <v>366</v>
      </c>
      <c r="F2376" t="s">
        <v>592</v>
      </c>
      <c r="G2376">
        <v>233</v>
      </c>
      <c r="H2376" t="s">
        <v>375</v>
      </c>
      <c r="I2376" t="s">
        <v>373</v>
      </c>
      <c r="J2376" t="s">
        <v>373</v>
      </c>
      <c r="K2376">
        <v>1</v>
      </c>
    </row>
    <row r="2377" spans="1:11" hidden="1" x14ac:dyDescent="0.25">
      <c r="A2377" t="s">
        <v>593</v>
      </c>
      <c r="B2377" t="s">
        <v>593</v>
      </c>
      <c r="C2377">
        <v>1999</v>
      </c>
      <c r="D2377" t="s">
        <v>592</v>
      </c>
      <c r="E2377">
        <v>366</v>
      </c>
      <c r="F2377" t="s">
        <v>592</v>
      </c>
      <c r="G2377">
        <v>233</v>
      </c>
      <c r="H2377" t="s">
        <v>375</v>
      </c>
      <c r="I2377">
        <v>1</v>
      </c>
      <c r="J2377" t="s">
        <v>373</v>
      </c>
      <c r="K2377">
        <v>1</v>
      </c>
    </row>
    <row r="2378" spans="1:11" hidden="1" x14ac:dyDescent="0.25">
      <c r="A2378" t="s">
        <v>593</v>
      </c>
      <c r="B2378" t="s">
        <v>593</v>
      </c>
      <c r="C2378">
        <v>2000</v>
      </c>
      <c r="D2378" t="s">
        <v>592</v>
      </c>
      <c r="E2378">
        <v>366</v>
      </c>
      <c r="F2378" t="s">
        <v>592</v>
      </c>
      <c r="G2378">
        <v>233</v>
      </c>
      <c r="H2378" t="s">
        <v>375</v>
      </c>
      <c r="I2378" t="s">
        <v>373</v>
      </c>
      <c r="J2378" t="s">
        <v>373</v>
      </c>
      <c r="K2378">
        <v>1</v>
      </c>
    </row>
    <row r="2379" spans="1:11" hidden="1" x14ac:dyDescent="0.25">
      <c r="A2379" t="s">
        <v>593</v>
      </c>
      <c r="B2379" t="s">
        <v>593</v>
      </c>
      <c r="C2379">
        <v>2001</v>
      </c>
      <c r="D2379" t="s">
        <v>592</v>
      </c>
      <c r="E2379">
        <v>366</v>
      </c>
      <c r="F2379" t="s">
        <v>592</v>
      </c>
      <c r="G2379">
        <v>233</v>
      </c>
      <c r="H2379" t="s">
        <v>375</v>
      </c>
      <c r="I2379" t="s">
        <v>373</v>
      </c>
      <c r="J2379" t="s">
        <v>373</v>
      </c>
      <c r="K2379">
        <v>1</v>
      </c>
    </row>
    <row r="2380" spans="1:11" hidden="1" x14ac:dyDescent="0.25">
      <c r="A2380" t="s">
        <v>593</v>
      </c>
      <c r="B2380" t="s">
        <v>593</v>
      </c>
      <c r="C2380">
        <v>2002</v>
      </c>
      <c r="D2380" t="s">
        <v>592</v>
      </c>
      <c r="E2380">
        <v>366</v>
      </c>
      <c r="F2380" t="s">
        <v>592</v>
      </c>
      <c r="G2380">
        <v>233</v>
      </c>
      <c r="H2380" t="s">
        <v>375</v>
      </c>
      <c r="I2380">
        <v>2</v>
      </c>
      <c r="J2380" t="s">
        <v>373</v>
      </c>
      <c r="K2380">
        <v>2</v>
      </c>
    </row>
    <row r="2381" spans="1:11" hidden="1" x14ac:dyDescent="0.25">
      <c r="A2381" t="s">
        <v>593</v>
      </c>
      <c r="B2381" t="s">
        <v>593</v>
      </c>
      <c r="C2381">
        <v>2003</v>
      </c>
      <c r="D2381" t="s">
        <v>592</v>
      </c>
      <c r="E2381">
        <v>366</v>
      </c>
      <c r="F2381" t="s">
        <v>592</v>
      </c>
      <c r="G2381">
        <v>233</v>
      </c>
      <c r="H2381" t="s">
        <v>375</v>
      </c>
      <c r="I2381">
        <v>1</v>
      </c>
      <c r="J2381" t="s">
        <v>373</v>
      </c>
      <c r="K2381">
        <v>1</v>
      </c>
    </row>
    <row r="2382" spans="1:11" hidden="1" x14ac:dyDescent="0.25">
      <c r="A2382" t="s">
        <v>593</v>
      </c>
      <c r="B2382" t="s">
        <v>593</v>
      </c>
      <c r="C2382">
        <v>2004</v>
      </c>
      <c r="D2382" t="s">
        <v>592</v>
      </c>
      <c r="E2382">
        <v>366</v>
      </c>
      <c r="F2382" t="s">
        <v>592</v>
      </c>
      <c r="G2382">
        <v>233</v>
      </c>
      <c r="H2382" t="s">
        <v>375</v>
      </c>
      <c r="I2382">
        <v>2</v>
      </c>
      <c r="J2382" t="s">
        <v>373</v>
      </c>
      <c r="K2382">
        <v>1</v>
      </c>
    </row>
    <row r="2383" spans="1:11" hidden="1" x14ac:dyDescent="0.25">
      <c r="A2383" t="s">
        <v>593</v>
      </c>
      <c r="B2383" t="s">
        <v>593</v>
      </c>
      <c r="C2383">
        <v>2005</v>
      </c>
      <c r="D2383" t="s">
        <v>592</v>
      </c>
      <c r="E2383">
        <v>366</v>
      </c>
      <c r="F2383" t="s">
        <v>592</v>
      </c>
      <c r="G2383">
        <v>233</v>
      </c>
      <c r="H2383" t="s">
        <v>375</v>
      </c>
      <c r="I2383">
        <v>2</v>
      </c>
      <c r="J2383" t="s">
        <v>373</v>
      </c>
      <c r="K2383">
        <v>1</v>
      </c>
    </row>
    <row r="2384" spans="1:11" hidden="1" x14ac:dyDescent="0.25">
      <c r="A2384" t="s">
        <v>593</v>
      </c>
      <c r="B2384" t="s">
        <v>593</v>
      </c>
      <c r="C2384">
        <v>2006</v>
      </c>
      <c r="D2384" t="s">
        <v>592</v>
      </c>
      <c r="E2384">
        <v>366</v>
      </c>
      <c r="F2384" t="s">
        <v>592</v>
      </c>
      <c r="G2384">
        <v>233</v>
      </c>
      <c r="H2384" t="s">
        <v>375</v>
      </c>
      <c r="I2384">
        <v>1</v>
      </c>
      <c r="J2384" t="s">
        <v>373</v>
      </c>
      <c r="K2384">
        <v>1</v>
      </c>
    </row>
    <row r="2385" spans="1:12" hidden="1" x14ac:dyDescent="0.25">
      <c r="A2385" t="s">
        <v>593</v>
      </c>
      <c r="B2385" t="s">
        <v>593</v>
      </c>
      <c r="C2385">
        <v>2007</v>
      </c>
      <c r="D2385" t="s">
        <v>592</v>
      </c>
      <c r="E2385">
        <v>366</v>
      </c>
      <c r="F2385" t="s">
        <v>592</v>
      </c>
      <c r="G2385">
        <v>233</v>
      </c>
      <c r="H2385" t="s">
        <v>375</v>
      </c>
      <c r="I2385">
        <v>2</v>
      </c>
      <c r="J2385" t="s">
        <v>373</v>
      </c>
      <c r="K2385">
        <v>2</v>
      </c>
    </row>
    <row r="2386" spans="1:12" hidden="1" x14ac:dyDescent="0.25">
      <c r="A2386" t="s">
        <v>593</v>
      </c>
      <c r="B2386" t="s">
        <v>593</v>
      </c>
      <c r="C2386">
        <v>2008</v>
      </c>
      <c r="D2386" t="s">
        <v>592</v>
      </c>
      <c r="E2386">
        <v>366</v>
      </c>
      <c r="F2386" t="s">
        <v>592</v>
      </c>
      <c r="G2386">
        <v>233</v>
      </c>
      <c r="H2386" t="s">
        <v>375</v>
      </c>
      <c r="I2386">
        <v>2</v>
      </c>
      <c r="J2386" t="s">
        <v>373</v>
      </c>
      <c r="K2386">
        <v>1</v>
      </c>
    </row>
    <row r="2387" spans="1:12" hidden="1" x14ac:dyDescent="0.25">
      <c r="A2387" t="s">
        <v>593</v>
      </c>
      <c r="B2387" t="s">
        <v>593</v>
      </c>
      <c r="C2387">
        <v>2009</v>
      </c>
      <c r="D2387" t="s">
        <v>592</v>
      </c>
      <c r="E2387">
        <v>366</v>
      </c>
      <c r="F2387" t="s">
        <v>592</v>
      </c>
      <c r="G2387">
        <v>233</v>
      </c>
      <c r="H2387" t="s">
        <v>375</v>
      </c>
      <c r="I2387">
        <v>1</v>
      </c>
      <c r="J2387" t="s">
        <v>373</v>
      </c>
      <c r="K2387">
        <v>1</v>
      </c>
    </row>
    <row r="2388" spans="1:12" hidden="1" x14ac:dyDescent="0.25">
      <c r="A2388" t="s">
        <v>593</v>
      </c>
      <c r="B2388" t="s">
        <v>593</v>
      </c>
      <c r="C2388">
        <v>2010</v>
      </c>
      <c r="D2388" t="s">
        <v>592</v>
      </c>
      <c r="E2388">
        <v>366</v>
      </c>
      <c r="F2388" t="s">
        <v>592</v>
      </c>
      <c r="G2388">
        <v>233</v>
      </c>
      <c r="H2388" t="s">
        <v>375</v>
      </c>
      <c r="I2388" t="s">
        <v>373</v>
      </c>
      <c r="J2388" t="s">
        <v>373</v>
      </c>
      <c r="K2388">
        <v>1</v>
      </c>
    </row>
    <row r="2389" spans="1:12" hidden="1" x14ac:dyDescent="0.25">
      <c r="A2389" t="s">
        <v>593</v>
      </c>
      <c r="B2389" t="s">
        <v>593</v>
      </c>
      <c r="C2389">
        <v>2011</v>
      </c>
      <c r="D2389" t="s">
        <v>592</v>
      </c>
      <c r="E2389">
        <v>366</v>
      </c>
      <c r="F2389" t="s">
        <v>592</v>
      </c>
      <c r="G2389">
        <v>233</v>
      </c>
      <c r="H2389" t="s">
        <v>375</v>
      </c>
      <c r="I2389" t="s">
        <v>373</v>
      </c>
      <c r="J2389" t="s">
        <v>373</v>
      </c>
      <c r="K2389">
        <v>1</v>
      </c>
    </row>
    <row r="2390" spans="1:12" hidden="1" x14ac:dyDescent="0.25">
      <c r="A2390" t="s">
        <v>593</v>
      </c>
      <c r="B2390" t="s">
        <v>593</v>
      </c>
      <c r="C2390">
        <v>2012</v>
      </c>
      <c r="D2390" t="s">
        <v>592</v>
      </c>
      <c r="E2390">
        <v>366</v>
      </c>
      <c r="F2390" t="s">
        <v>592</v>
      </c>
      <c r="G2390">
        <v>233</v>
      </c>
      <c r="H2390" t="s">
        <v>375</v>
      </c>
      <c r="I2390">
        <v>1</v>
      </c>
      <c r="J2390" t="s">
        <v>373</v>
      </c>
      <c r="K2390">
        <v>1</v>
      </c>
    </row>
    <row r="2391" spans="1:12" hidden="1" x14ac:dyDescent="0.25">
      <c r="A2391" t="s">
        <v>593</v>
      </c>
      <c r="B2391" t="s">
        <v>593</v>
      </c>
      <c r="C2391">
        <v>2013</v>
      </c>
      <c r="D2391" t="s">
        <v>592</v>
      </c>
      <c r="E2391">
        <v>366</v>
      </c>
      <c r="F2391" t="s">
        <v>592</v>
      </c>
      <c r="G2391">
        <v>233</v>
      </c>
      <c r="H2391" t="s">
        <v>375</v>
      </c>
      <c r="I2391" t="s">
        <v>373</v>
      </c>
      <c r="J2391" t="s">
        <v>373</v>
      </c>
      <c r="K2391">
        <v>1</v>
      </c>
    </row>
    <row r="2392" spans="1:12" hidden="1" x14ac:dyDescent="0.25">
      <c r="A2392" t="s">
        <v>593</v>
      </c>
      <c r="B2392" t="s">
        <v>593</v>
      </c>
      <c r="C2392">
        <v>2014</v>
      </c>
      <c r="D2392" t="s">
        <v>592</v>
      </c>
      <c r="E2392">
        <v>366</v>
      </c>
      <c r="F2392" t="s">
        <v>592</v>
      </c>
      <c r="G2392">
        <v>233</v>
      </c>
      <c r="H2392" t="s">
        <v>375</v>
      </c>
      <c r="I2392">
        <v>1</v>
      </c>
      <c r="J2392" t="s">
        <v>373</v>
      </c>
      <c r="K2392">
        <v>1</v>
      </c>
    </row>
    <row r="2393" spans="1:12" hidden="1" x14ac:dyDescent="0.25">
      <c r="A2393" t="s">
        <v>593</v>
      </c>
      <c r="B2393" t="s">
        <v>593</v>
      </c>
      <c r="C2393">
        <v>2015</v>
      </c>
      <c r="D2393" t="s">
        <v>592</v>
      </c>
      <c r="E2393">
        <v>366</v>
      </c>
      <c r="F2393" t="s">
        <v>592</v>
      </c>
      <c r="G2393">
        <v>233</v>
      </c>
      <c r="H2393" t="s">
        <v>375</v>
      </c>
      <c r="I2393">
        <v>1</v>
      </c>
      <c r="J2393" t="s">
        <v>373</v>
      </c>
      <c r="K2393">
        <v>1</v>
      </c>
    </row>
    <row r="2394" spans="1:12" hidden="1" x14ac:dyDescent="0.25">
      <c r="A2394" t="s">
        <v>593</v>
      </c>
      <c r="B2394" t="s">
        <v>593</v>
      </c>
      <c r="C2394">
        <v>2016</v>
      </c>
      <c r="D2394" t="s">
        <v>592</v>
      </c>
      <c r="E2394">
        <v>366</v>
      </c>
      <c r="F2394" t="s">
        <v>592</v>
      </c>
      <c r="G2394">
        <v>233</v>
      </c>
      <c r="H2394" t="s">
        <v>375</v>
      </c>
      <c r="I2394">
        <v>1</v>
      </c>
      <c r="J2394" t="s">
        <v>373</v>
      </c>
      <c r="K2394">
        <v>1</v>
      </c>
    </row>
    <row r="2395" spans="1:12" x14ac:dyDescent="0.25">
      <c r="A2395" t="s">
        <v>593</v>
      </c>
      <c r="B2395" t="s">
        <v>593</v>
      </c>
      <c r="C2395">
        <v>2017</v>
      </c>
      <c r="D2395" t="s">
        <v>592</v>
      </c>
      <c r="E2395">
        <v>366</v>
      </c>
      <c r="F2395" t="s">
        <v>592</v>
      </c>
      <c r="G2395">
        <v>233</v>
      </c>
      <c r="H2395" t="s">
        <v>375</v>
      </c>
      <c r="I2395" s="109">
        <v>1</v>
      </c>
      <c r="J2395" s="109" t="s">
        <v>373</v>
      </c>
      <c r="K2395" s="109">
        <v>1</v>
      </c>
      <c r="L2395" s="108">
        <f>AVERAGE(I2395:K2395)</f>
        <v>1</v>
      </c>
    </row>
    <row r="2396" spans="1:12" hidden="1" x14ac:dyDescent="0.25">
      <c r="A2396" t="s">
        <v>591</v>
      </c>
      <c r="B2396" t="s">
        <v>591</v>
      </c>
      <c r="C2396">
        <v>1976</v>
      </c>
      <c r="D2396" t="s">
        <v>18</v>
      </c>
      <c r="E2396">
        <v>530</v>
      </c>
      <c r="F2396" t="s">
        <v>18</v>
      </c>
      <c r="G2396">
        <v>231</v>
      </c>
      <c r="H2396" t="s">
        <v>371</v>
      </c>
      <c r="I2396">
        <v>5</v>
      </c>
      <c r="J2396" t="s">
        <v>373</v>
      </c>
      <c r="K2396">
        <v>4</v>
      </c>
    </row>
    <row r="2397" spans="1:12" hidden="1" x14ac:dyDescent="0.25">
      <c r="A2397" t="s">
        <v>591</v>
      </c>
      <c r="B2397" t="s">
        <v>591</v>
      </c>
      <c r="C2397">
        <v>1977</v>
      </c>
      <c r="D2397" t="s">
        <v>18</v>
      </c>
      <c r="E2397">
        <v>530</v>
      </c>
      <c r="F2397" t="s">
        <v>18</v>
      </c>
      <c r="G2397">
        <v>231</v>
      </c>
      <c r="H2397" t="s">
        <v>371</v>
      </c>
      <c r="I2397">
        <v>5</v>
      </c>
      <c r="J2397" t="s">
        <v>373</v>
      </c>
      <c r="K2397">
        <v>4</v>
      </c>
    </row>
    <row r="2398" spans="1:12" hidden="1" x14ac:dyDescent="0.25">
      <c r="A2398" t="s">
        <v>591</v>
      </c>
      <c r="B2398" t="s">
        <v>591</v>
      </c>
      <c r="C2398">
        <v>1978</v>
      </c>
      <c r="D2398" t="s">
        <v>18</v>
      </c>
      <c r="E2398">
        <v>530</v>
      </c>
      <c r="F2398" t="s">
        <v>18</v>
      </c>
      <c r="G2398">
        <v>231</v>
      </c>
      <c r="H2398" t="s">
        <v>371</v>
      </c>
      <c r="I2398">
        <v>5</v>
      </c>
      <c r="J2398" t="s">
        <v>373</v>
      </c>
      <c r="K2398">
        <v>5</v>
      </c>
    </row>
    <row r="2399" spans="1:12" hidden="1" x14ac:dyDescent="0.25">
      <c r="A2399" t="s">
        <v>591</v>
      </c>
      <c r="B2399" t="s">
        <v>591</v>
      </c>
      <c r="C2399">
        <v>1979</v>
      </c>
      <c r="D2399" t="s">
        <v>18</v>
      </c>
      <c r="E2399">
        <v>530</v>
      </c>
      <c r="F2399" t="s">
        <v>18</v>
      </c>
      <c r="G2399">
        <v>231</v>
      </c>
      <c r="H2399" t="s">
        <v>371</v>
      </c>
      <c r="I2399">
        <v>4</v>
      </c>
      <c r="J2399" t="s">
        <v>373</v>
      </c>
      <c r="K2399">
        <v>4</v>
      </c>
    </row>
    <row r="2400" spans="1:12" hidden="1" x14ac:dyDescent="0.25">
      <c r="A2400" t="s">
        <v>591</v>
      </c>
      <c r="B2400" t="s">
        <v>591</v>
      </c>
      <c r="C2400">
        <v>1980</v>
      </c>
      <c r="D2400" t="s">
        <v>18</v>
      </c>
      <c r="E2400">
        <v>530</v>
      </c>
      <c r="F2400" t="s">
        <v>18</v>
      </c>
      <c r="G2400">
        <v>231</v>
      </c>
      <c r="H2400" t="s">
        <v>371</v>
      </c>
      <c r="I2400">
        <v>4</v>
      </c>
      <c r="J2400" t="s">
        <v>373</v>
      </c>
      <c r="K2400">
        <v>5</v>
      </c>
    </row>
    <row r="2401" spans="1:11" hidden="1" x14ac:dyDescent="0.25">
      <c r="A2401" t="s">
        <v>591</v>
      </c>
      <c r="B2401" t="s">
        <v>591</v>
      </c>
      <c r="C2401">
        <v>1981</v>
      </c>
      <c r="D2401" t="s">
        <v>18</v>
      </c>
      <c r="E2401">
        <v>530</v>
      </c>
      <c r="F2401" t="s">
        <v>18</v>
      </c>
      <c r="G2401">
        <v>231</v>
      </c>
      <c r="H2401" t="s">
        <v>371</v>
      </c>
      <c r="I2401">
        <v>4</v>
      </c>
      <c r="J2401" t="s">
        <v>373</v>
      </c>
      <c r="K2401">
        <v>4</v>
      </c>
    </row>
    <row r="2402" spans="1:11" hidden="1" x14ac:dyDescent="0.25">
      <c r="A2402" t="s">
        <v>591</v>
      </c>
      <c r="B2402" t="s">
        <v>591</v>
      </c>
      <c r="C2402">
        <v>1982</v>
      </c>
      <c r="D2402" t="s">
        <v>18</v>
      </c>
      <c r="E2402">
        <v>530</v>
      </c>
      <c r="F2402" t="s">
        <v>18</v>
      </c>
      <c r="G2402">
        <v>231</v>
      </c>
      <c r="H2402" t="s">
        <v>371</v>
      </c>
      <c r="I2402">
        <v>4</v>
      </c>
      <c r="J2402" t="s">
        <v>373</v>
      </c>
      <c r="K2402">
        <v>4</v>
      </c>
    </row>
    <row r="2403" spans="1:11" hidden="1" x14ac:dyDescent="0.25">
      <c r="A2403" t="s">
        <v>591</v>
      </c>
      <c r="B2403" t="s">
        <v>591</v>
      </c>
      <c r="C2403">
        <v>1983</v>
      </c>
      <c r="D2403" t="s">
        <v>18</v>
      </c>
      <c r="E2403">
        <v>530</v>
      </c>
      <c r="F2403" t="s">
        <v>18</v>
      </c>
      <c r="G2403">
        <v>231</v>
      </c>
      <c r="H2403" t="s">
        <v>371</v>
      </c>
      <c r="I2403">
        <v>4</v>
      </c>
      <c r="J2403" t="s">
        <v>373</v>
      </c>
      <c r="K2403">
        <v>4</v>
      </c>
    </row>
    <row r="2404" spans="1:11" hidden="1" x14ac:dyDescent="0.25">
      <c r="A2404" t="s">
        <v>591</v>
      </c>
      <c r="B2404" t="s">
        <v>591</v>
      </c>
      <c r="C2404">
        <v>1984</v>
      </c>
      <c r="D2404" t="s">
        <v>18</v>
      </c>
      <c r="E2404">
        <v>530</v>
      </c>
      <c r="F2404" t="s">
        <v>18</v>
      </c>
      <c r="G2404">
        <v>231</v>
      </c>
      <c r="H2404" t="s">
        <v>371</v>
      </c>
      <c r="I2404">
        <v>3</v>
      </c>
      <c r="J2404" t="s">
        <v>373</v>
      </c>
      <c r="K2404">
        <v>4</v>
      </c>
    </row>
    <row r="2405" spans="1:11" hidden="1" x14ac:dyDescent="0.25">
      <c r="A2405" t="s">
        <v>591</v>
      </c>
      <c r="B2405" t="s">
        <v>591</v>
      </c>
      <c r="C2405">
        <v>1985</v>
      </c>
      <c r="D2405" t="s">
        <v>18</v>
      </c>
      <c r="E2405">
        <v>530</v>
      </c>
      <c r="F2405" t="s">
        <v>18</v>
      </c>
      <c r="G2405">
        <v>231</v>
      </c>
      <c r="H2405" t="s">
        <v>371</v>
      </c>
      <c r="I2405">
        <v>4</v>
      </c>
      <c r="J2405" t="s">
        <v>373</v>
      </c>
      <c r="K2405">
        <v>4</v>
      </c>
    </row>
    <row r="2406" spans="1:11" hidden="1" x14ac:dyDescent="0.25">
      <c r="A2406" t="s">
        <v>591</v>
      </c>
      <c r="B2406" t="s">
        <v>591</v>
      </c>
      <c r="C2406">
        <v>1986</v>
      </c>
      <c r="D2406" t="s">
        <v>18</v>
      </c>
      <c r="E2406">
        <v>530</v>
      </c>
      <c r="F2406" t="s">
        <v>18</v>
      </c>
      <c r="G2406">
        <v>231</v>
      </c>
      <c r="H2406" t="s">
        <v>371</v>
      </c>
      <c r="I2406">
        <v>4</v>
      </c>
      <c r="J2406" t="s">
        <v>373</v>
      </c>
      <c r="K2406">
        <v>5</v>
      </c>
    </row>
    <row r="2407" spans="1:11" hidden="1" x14ac:dyDescent="0.25">
      <c r="A2407" t="s">
        <v>591</v>
      </c>
      <c r="B2407" t="s">
        <v>591</v>
      </c>
      <c r="C2407">
        <v>1987</v>
      </c>
      <c r="D2407" t="s">
        <v>18</v>
      </c>
      <c r="E2407">
        <v>530</v>
      </c>
      <c r="F2407" t="s">
        <v>18</v>
      </c>
      <c r="G2407">
        <v>231</v>
      </c>
      <c r="H2407" t="s">
        <v>371</v>
      </c>
      <c r="I2407">
        <v>4</v>
      </c>
      <c r="J2407" t="s">
        <v>373</v>
      </c>
      <c r="K2407">
        <v>5</v>
      </c>
    </row>
    <row r="2408" spans="1:11" hidden="1" x14ac:dyDescent="0.25">
      <c r="A2408" t="s">
        <v>591</v>
      </c>
      <c r="B2408" t="s">
        <v>591</v>
      </c>
      <c r="C2408">
        <v>1988</v>
      </c>
      <c r="D2408" t="s">
        <v>18</v>
      </c>
      <c r="E2408">
        <v>530</v>
      </c>
      <c r="F2408" t="s">
        <v>18</v>
      </c>
      <c r="G2408">
        <v>231</v>
      </c>
      <c r="H2408" t="s">
        <v>371</v>
      </c>
      <c r="I2408">
        <v>5</v>
      </c>
      <c r="J2408" t="s">
        <v>373</v>
      </c>
      <c r="K2408">
        <v>5</v>
      </c>
    </row>
    <row r="2409" spans="1:11" hidden="1" x14ac:dyDescent="0.25">
      <c r="A2409" t="s">
        <v>591</v>
      </c>
      <c r="B2409" t="s">
        <v>591</v>
      </c>
      <c r="C2409">
        <v>1989</v>
      </c>
      <c r="D2409" t="s">
        <v>18</v>
      </c>
      <c r="E2409">
        <v>530</v>
      </c>
      <c r="F2409" t="s">
        <v>18</v>
      </c>
      <c r="G2409">
        <v>231</v>
      </c>
      <c r="H2409" t="s">
        <v>371</v>
      </c>
      <c r="I2409">
        <v>4</v>
      </c>
      <c r="J2409" t="s">
        <v>373</v>
      </c>
      <c r="K2409">
        <v>4</v>
      </c>
    </row>
    <row r="2410" spans="1:11" hidden="1" x14ac:dyDescent="0.25">
      <c r="A2410" t="s">
        <v>591</v>
      </c>
      <c r="B2410" t="s">
        <v>591</v>
      </c>
      <c r="C2410">
        <v>1990</v>
      </c>
      <c r="D2410" t="s">
        <v>18</v>
      </c>
      <c r="E2410">
        <v>530</v>
      </c>
      <c r="F2410" t="s">
        <v>18</v>
      </c>
      <c r="G2410">
        <v>231</v>
      </c>
      <c r="H2410" t="s">
        <v>371</v>
      </c>
      <c r="I2410">
        <v>4</v>
      </c>
      <c r="J2410" t="s">
        <v>373</v>
      </c>
      <c r="K2410">
        <v>4</v>
      </c>
    </row>
    <row r="2411" spans="1:11" hidden="1" x14ac:dyDescent="0.25">
      <c r="A2411" t="s">
        <v>591</v>
      </c>
      <c r="B2411" t="s">
        <v>591</v>
      </c>
      <c r="C2411">
        <v>1991</v>
      </c>
      <c r="D2411" t="s">
        <v>18</v>
      </c>
      <c r="E2411">
        <v>530</v>
      </c>
      <c r="F2411" t="s">
        <v>18</v>
      </c>
      <c r="G2411">
        <v>231</v>
      </c>
      <c r="H2411" t="s">
        <v>371</v>
      </c>
      <c r="I2411">
        <v>4</v>
      </c>
      <c r="J2411" t="s">
        <v>373</v>
      </c>
      <c r="K2411">
        <v>4</v>
      </c>
    </row>
    <row r="2412" spans="1:11" hidden="1" x14ac:dyDescent="0.25">
      <c r="A2412" t="s">
        <v>591</v>
      </c>
      <c r="B2412" t="s">
        <v>591</v>
      </c>
      <c r="C2412">
        <v>1992</v>
      </c>
      <c r="D2412" t="s">
        <v>18</v>
      </c>
      <c r="E2412">
        <v>530</v>
      </c>
      <c r="F2412" t="s">
        <v>18</v>
      </c>
      <c r="G2412">
        <v>231</v>
      </c>
      <c r="H2412" t="s">
        <v>371</v>
      </c>
      <c r="I2412">
        <v>4</v>
      </c>
      <c r="J2412" t="s">
        <v>373</v>
      </c>
      <c r="K2412">
        <v>3</v>
      </c>
    </row>
    <row r="2413" spans="1:11" hidden="1" x14ac:dyDescent="0.25">
      <c r="A2413" t="s">
        <v>591</v>
      </c>
      <c r="B2413" t="s">
        <v>591</v>
      </c>
      <c r="C2413">
        <v>1993</v>
      </c>
      <c r="D2413" t="s">
        <v>18</v>
      </c>
      <c r="E2413">
        <v>530</v>
      </c>
      <c r="F2413" t="s">
        <v>18</v>
      </c>
      <c r="G2413">
        <v>231</v>
      </c>
      <c r="H2413" t="s">
        <v>371</v>
      </c>
      <c r="I2413">
        <v>4</v>
      </c>
      <c r="J2413" t="s">
        <v>373</v>
      </c>
      <c r="K2413">
        <v>3</v>
      </c>
    </row>
    <row r="2414" spans="1:11" hidden="1" x14ac:dyDescent="0.25">
      <c r="A2414" t="s">
        <v>591</v>
      </c>
      <c r="B2414" t="s">
        <v>591</v>
      </c>
      <c r="C2414">
        <v>1994</v>
      </c>
      <c r="D2414" t="s">
        <v>18</v>
      </c>
      <c r="E2414">
        <v>530</v>
      </c>
      <c r="F2414" t="s">
        <v>18</v>
      </c>
      <c r="G2414">
        <v>231</v>
      </c>
      <c r="H2414" t="s">
        <v>371</v>
      </c>
      <c r="I2414">
        <v>4</v>
      </c>
      <c r="J2414" t="s">
        <v>373</v>
      </c>
      <c r="K2414">
        <v>4</v>
      </c>
    </row>
    <row r="2415" spans="1:11" hidden="1" x14ac:dyDescent="0.25">
      <c r="A2415" t="s">
        <v>591</v>
      </c>
      <c r="B2415" t="s">
        <v>591</v>
      </c>
      <c r="C2415">
        <v>1995</v>
      </c>
      <c r="D2415" t="s">
        <v>18</v>
      </c>
      <c r="E2415">
        <v>530</v>
      </c>
      <c r="F2415" t="s">
        <v>18</v>
      </c>
      <c r="G2415">
        <v>231</v>
      </c>
      <c r="H2415" t="s">
        <v>371</v>
      </c>
      <c r="I2415">
        <v>3</v>
      </c>
      <c r="J2415" t="s">
        <v>373</v>
      </c>
      <c r="K2415">
        <v>4</v>
      </c>
    </row>
    <row r="2416" spans="1:11" hidden="1" x14ac:dyDescent="0.25">
      <c r="A2416" t="s">
        <v>591</v>
      </c>
      <c r="B2416" t="s">
        <v>591</v>
      </c>
      <c r="C2416">
        <v>1996</v>
      </c>
      <c r="D2416" t="s">
        <v>18</v>
      </c>
      <c r="E2416">
        <v>530</v>
      </c>
      <c r="F2416" t="s">
        <v>18</v>
      </c>
      <c r="G2416">
        <v>231</v>
      </c>
      <c r="H2416" t="s">
        <v>371</v>
      </c>
      <c r="I2416">
        <v>4</v>
      </c>
      <c r="J2416" t="s">
        <v>373</v>
      </c>
      <c r="K2416">
        <v>2</v>
      </c>
    </row>
    <row r="2417" spans="1:11" hidden="1" x14ac:dyDescent="0.25">
      <c r="A2417" t="s">
        <v>591</v>
      </c>
      <c r="B2417" t="s">
        <v>591</v>
      </c>
      <c r="C2417">
        <v>1997</v>
      </c>
      <c r="D2417" t="s">
        <v>18</v>
      </c>
      <c r="E2417">
        <v>530</v>
      </c>
      <c r="F2417" t="s">
        <v>18</v>
      </c>
      <c r="G2417">
        <v>231</v>
      </c>
      <c r="H2417" t="s">
        <v>371</v>
      </c>
      <c r="I2417">
        <v>4</v>
      </c>
      <c r="J2417" t="s">
        <v>373</v>
      </c>
      <c r="K2417">
        <v>3</v>
      </c>
    </row>
    <row r="2418" spans="1:11" hidden="1" x14ac:dyDescent="0.25">
      <c r="A2418" t="s">
        <v>591</v>
      </c>
      <c r="B2418" t="s">
        <v>591</v>
      </c>
      <c r="C2418">
        <v>1998</v>
      </c>
      <c r="D2418" t="s">
        <v>18</v>
      </c>
      <c r="E2418">
        <v>530</v>
      </c>
      <c r="F2418" t="s">
        <v>18</v>
      </c>
      <c r="G2418">
        <v>231</v>
      </c>
      <c r="H2418" t="s">
        <v>371</v>
      </c>
      <c r="I2418">
        <v>5</v>
      </c>
      <c r="J2418" t="s">
        <v>373</v>
      </c>
      <c r="K2418">
        <v>4</v>
      </c>
    </row>
    <row r="2419" spans="1:11" hidden="1" x14ac:dyDescent="0.25">
      <c r="A2419" t="s">
        <v>591</v>
      </c>
      <c r="B2419" t="s">
        <v>591</v>
      </c>
      <c r="C2419">
        <v>1999</v>
      </c>
      <c r="D2419" t="s">
        <v>18</v>
      </c>
      <c r="E2419">
        <v>530</v>
      </c>
      <c r="F2419" t="s">
        <v>18</v>
      </c>
      <c r="G2419">
        <v>231</v>
      </c>
      <c r="H2419" t="s">
        <v>371</v>
      </c>
      <c r="I2419">
        <v>5</v>
      </c>
      <c r="J2419" t="s">
        <v>373</v>
      </c>
      <c r="K2419">
        <v>4</v>
      </c>
    </row>
    <row r="2420" spans="1:11" hidden="1" x14ac:dyDescent="0.25">
      <c r="A2420" t="s">
        <v>591</v>
      </c>
      <c r="B2420" t="s">
        <v>591</v>
      </c>
      <c r="C2420">
        <v>2000</v>
      </c>
      <c r="D2420" t="s">
        <v>18</v>
      </c>
      <c r="E2420">
        <v>530</v>
      </c>
      <c r="F2420" t="s">
        <v>18</v>
      </c>
      <c r="G2420">
        <v>231</v>
      </c>
      <c r="H2420" t="s">
        <v>371</v>
      </c>
      <c r="I2420">
        <v>4</v>
      </c>
      <c r="J2420" t="s">
        <v>373</v>
      </c>
      <c r="K2420">
        <v>3</v>
      </c>
    </row>
    <row r="2421" spans="1:11" hidden="1" x14ac:dyDescent="0.25">
      <c r="A2421" t="s">
        <v>591</v>
      </c>
      <c r="B2421" t="s">
        <v>591</v>
      </c>
      <c r="C2421">
        <v>2001</v>
      </c>
      <c r="D2421" t="s">
        <v>18</v>
      </c>
      <c r="E2421">
        <v>530</v>
      </c>
      <c r="F2421" t="s">
        <v>18</v>
      </c>
      <c r="G2421">
        <v>231</v>
      </c>
      <c r="H2421" t="s">
        <v>371</v>
      </c>
      <c r="I2421">
        <v>4</v>
      </c>
      <c r="J2421" t="s">
        <v>373</v>
      </c>
      <c r="K2421">
        <v>3</v>
      </c>
    </row>
    <row r="2422" spans="1:11" hidden="1" x14ac:dyDescent="0.25">
      <c r="A2422" t="s">
        <v>591</v>
      </c>
      <c r="B2422" t="s">
        <v>591</v>
      </c>
      <c r="C2422">
        <v>2002</v>
      </c>
      <c r="D2422" t="s">
        <v>18</v>
      </c>
      <c r="E2422">
        <v>530</v>
      </c>
      <c r="F2422" t="s">
        <v>18</v>
      </c>
      <c r="G2422">
        <v>231</v>
      </c>
      <c r="H2422" t="s">
        <v>371</v>
      </c>
      <c r="I2422">
        <v>4</v>
      </c>
      <c r="J2422" t="s">
        <v>373</v>
      </c>
      <c r="K2422">
        <v>4</v>
      </c>
    </row>
    <row r="2423" spans="1:11" hidden="1" x14ac:dyDescent="0.25">
      <c r="A2423" t="s">
        <v>591</v>
      </c>
      <c r="B2423" t="s">
        <v>591</v>
      </c>
      <c r="C2423">
        <v>2003</v>
      </c>
      <c r="D2423" t="s">
        <v>18</v>
      </c>
      <c r="E2423">
        <v>530</v>
      </c>
      <c r="F2423" t="s">
        <v>18</v>
      </c>
      <c r="G2423">
        <v>231</v>
      </c>
      <c r="H2423" t="s">
        <v>371</v>
      </c>
      <c r="I2423">
        <v>4</v>
      </c>
      <c r="J2423" t="s">
        <v>373</v>
      </c>
      <c r="K2423">
        <v>4</v>
      </c>
    </row>
    <row r="2424" spans="1:11" hidden="1" x14ac:dyDescent="0.25">
      <c r="A2424" t="s">
        <v>591</v>
      </c>
      <c r="B2424" t="s">
        <v>591</v>
      </c>
      <c r="C2424">
        <v>2004</v>
      </c>
      <c r="D2424" t="s">
        <v>18</v>
      </c>
      <c r="E2424">
        <v>530</v>
      </c>
      <c r="F2424" t="s">
        <v>18</v>
      </c>
      <c r="G2424">
        <v>231</v>
      </c>
      <c r="H2424" t="s">
        <v>371</v>
      </c>
      <c r="I2424">
        <v>4</v>
      </c>
      <c r="J2424" t="s">
        <v>373</v>
      </c>
      <c r="K2424">
        <v>4</v>
      </c>
    </row>
    <row r="2425" spans="1:11" hidden="1" x14ac:dyDescent="0.25">
      <c r="A2425" t="s">
        <v>591</v>
      </c>
      <c r="B2425" t="s">
        <v>591</v>
      </c>
      <c r="C2425">
        <v>2005</v>
      </c>
      <c r="D2425" t="s">
        <v>18</v>
      </c>
      <c r="E2425">
        <v>530</v>
      </c>
      <c r="F2425" t="s">
        <v>18</v>
      </c>
      <c r="G2425">
        <v>231</v>
      </c>
      <c r="H2425" t="s">
        <v>371</v>
      </c>
      <c r="I2425">
        <v>4</v>
      </c>
      <c r="J2425" t="s">
        <v>373</v>
      </c>
      <c r="K2425">
        <v>4</v>
      </c>
    </row>
    <row r="2426" spans="1:11" hidden="1" x14ac:dyDescent="0.25">
      <c r="A2426" t="s">
        <v>591</v>
      </c>
      <c r="B2426" t="s">
        <v>591</v>
      </c>
      <c r="C2426">
        <v>2006</v>
      </c>
      <c r="D2426" t="s">
        <v>18</v>
      </c>
      <c r="E2426">
        <v>530</v>
      </c>
      <c r="F2426" t="s">
        <v>18</v>
      </c>
      <c r="G2426">
        <v>231</v>
      </c>
      <c r="H2426" t="s">
        <v>371</v>
      </c>
      <c r="I2426">
        <v>3</v>
      </c>
      <c r="J2426" t="s">
        <v>373</v>
      </c>
      <c r="K2426">
        <v>4</v>
      </c>
    </row>
    <row r="2427" spans="1:11" hidden="1" x14ac:dyDescent="0.25">
      <c r="A2427" t="s">
        <v>591</v>
      </c>
      <c r="B2427" t="s">
        <v>591</v>
      </c>
      <c r="C2427">
        <v>2007</v>
      </c>
      <c r="D2427" t="s">
        <v>18</v>
      </c>
      <c r="E2427">
        <v>530</v>
      </c>
      <c r="F2427" t="s">
        <v>18</v>
      </c>
      <c r="G2427">
        <v>231</v>
      </c>
      <c r="H2427" t="s">
        <v>371</v>
      </c>
      <c r="I2427">
        <v>4</v>
      </c>
      <c r="J2427" t="s">
        <v>373</v>
      </c>
      <c r="K2427">
        <v>4</v>
      </c>
    </row>
    <row r="2428" spans="1:11" hidden="1" x14ac:dyDescent="0.25">
      <c r="A2428" t="s">
        <v>591</v>
      </c>
      <c r="B2428" t="s">
        <v>591</v>
      </c>
      <c r="C2428">
        <v>2008</v>
      </c>
      <c r="D2428" t="s">
        <v>18</v>
      </c>
      <c r="E2428">
        <v>530</v>
      </c>
      <c r="F2428" t="s">
        <v>18</v>
      </c>
      <c r="G2428">
        <v>231</v>
      </c>
      <c r="H2428" t="s">
        <v>371</v>
      </c>
      <c r="I2428">
        <v>3</v>
      </c>
      <c r="J2428" t="s">
        <v>373</v>
      </c>
      <c r="K2428">
        <v>4</v>
      </c>
    </row>
    <row r="2429" spans="1:11" hidden="1" x14ac:dyDescent="0.25">
      <c r="A2429" t="s">
        <v>591</v>
      </c>
      <c r="B2429" t="s">
        <v>591</v>
      </c>
      <c r="C2429">
        <v>2009</v>
      </c>
      <c r="D2429" t="s">
        <v>18</v>
      </c>
      <c r="E2429">
        <v>530</v>
      </c>
      <c r="F2429" t="s">
        <v>18</v>
      </c>
      <c r="G2429">
        <v>231</v>
      </c>
      <c r="H2429" t="s">
        <v>371</v>
      </c>
      <c r="I2429">
        <v>3</v>
      </c>
      <c r="J2429" t="s">
        <v>373</v>
      </c>
      <c r="K2429">
        <v>4</v>
      </c>
    </row>
    <row r="2430" spans="1:11" hidden="1" x14ac:dyDescent="0.25">
      <c r="A2430" t="s">
        <v>591</v>
      </c>
      <c r="B2430" t="s">
        <v>591</v>
      </c>
      <c r="C2430">
        <v>2010</v>
      </c>
      <c r="D2430" t="s">
        <v>18</v>
      </c>
      <c r="E2430">
        <v>530</v>
      </c>
      <c r="F2430" t="s">
        <v>18</v>
      </c>
      <c r="G2430">
        <v>231</v>
      </c>
      <c r="H2430" t="s">
        <v>371</v>
      </c>
      <c r="I2430">
        <v>3</v>
      </c>
      <c r="J2430" t="s">
        <v>373</v>
      </c>
      <c r="K2430">
        <v>4</v>
      </c>
    </row>
    <row r="2431" spans="1:11" hidden="1" x14ac:dyDescent="0.25">
      <c r="A2431" t="s">
        <v>591</v>
      </c>
      <c r="B2431" t="s">
        <v>591</v>
      </c>
      <c r="C2431">
        <v>2011</v>
      </c>
      <c r="D2431" t="s">
        <v>18</v>
      </c>
      <c r="E2431">
        <v>530</v>
      </c>
      <c r="F2431" t="s">
        <v>18</v>
      </c>
      <c r="G2431">
        <v>231</v>
      </c>
      <c r="H2431" t="s">
        <v>371</v>
      </c>
      <c r="I2431">
        <v>4</v>
      </c>
      <c r="J2431" t="s">
        <v>373</v>
      </c>
      <c r="K2431">
        <v>3</v>
      </c>
    </row>
    <row r="2432" spans="1:11" hidden="1" x14ac:dyDescent="0.25">
      <c r="A2432" t="s">
        <v>591</v>
      </c>
      <c r="B2432" t="s">
        <v>591</v>
      </c>
      <c r="C2432">
        <v>2012</v>
      </c>
      <c r="D2432" t="s">
        <v>18</v>
      </c>
      <c r="E2432">
        <v>530</v>
      </c>
      <c r="F2432" t="s">
        <v>18</v>
      </c>
      <c r="G2432">
        <v>231</v>
      </c>
      <c r="H2432" t="s">
        <v>371</v>
      </c>
      <c r="I2432">
        <v>4</v>
      </c>
      <c r="J2432" t="s">
        <v>373</v>
      </c>
      <c r="K2432">
        <v>3</v>
      </c>
    </row>
    <row r="2433" spans="1:12" hidden="1" x14ac:dyDescent="0.25">
      <c r="A2433" t="s">
        <v>591</v>
      </c>
      <c r="B2433" t="s">
        <v>591</v>
      </c>
      <c r="C2433">
        <v>2013</v>
      </c>
      <c r="D2433" t="s">
        <v>18</v>
      </c>
      <c r="E2433">
        <v>530</v>
      </c>
      <c r="F2433" t="s">
        <v>18</v>
      </c>
      <c r="G2433">
        <v>231</v>
      </c>
      <c r="H2433" t="s">
        <v>371</v>
      </c>
      <c r="I2433" t="s">
        <v>373</v>
      </c>
      <c r="J2433">
        <v>3</v>
      </c>
      <c r="K2433">
        <v>3</v>
      </c>
    </row>
    <row r="2434" spans="1:12" hidden="1" x14ac:dyDescent="0.25">
      <c r="A2434" t="s">
        <v>591</v>
      </c>
      <c r="B2434" t="s">
        <v>591</v>
      </c>
      <c r="C2434">
        <v>2014</v>
      </c>
      <c r="D2434" t="s">
        <v>18</v>
      </c>
      <c r="E2434">
        <v>530</v>
      </c>
      <c r="F2434" t="s">
        <v>18</v>
      </c>
      <c r="G2434">
        <v>231</v>
      </c>
      <c r="H2434" t="s">
        <v>371</v>
      </c>
      <c r="I2434">
        <v>4</v>
      </c>
      <c r="J2434">
        <v>4</v>
      </c>
      <c r="K2434">
        <v>3</v>
      </c>
    </row>
    <row r="2435" spans="1:12" hidden="1" x14ac:dyDescent="0.25">
      <c r="A2435" t="s">
        <v>591</v>
      </c>
      <c r="B2435" t="s">
        <v>591</v>
      </c>
      <c r="C2435">
        <v>2015</v>
      </c>
      <c r="D2435" t="s">
        <v>18</v>
      </c>
      <c r="E2435">
        <v>530</v>
      </c>
      <c r="F2435" t="s">
        <v>18</v>
      </c>
      <c r="G2435">
        <v>231</v>
      </c>
      <c r="H2435" t="s">
        <v>371</v>
      </c>
      <c r="I2435">
        <v>4</v>
      </c>
      <c r="J2435">
        <v>3</v>
      </c>
      <c r="K2435">
        <v>3</v>
      </c>
    </row>
    <row r="2436" spans="1:12" hidden="1" x14ac:dyDescent="0.25">
      <c r="A2436" t="s">
        <v>591</v>
      </c>
      <c r="B2436" t="s">
        <v>591</v>
      </c>
      <c r="C2436">
        <v>2016</v>
      </c>
      <c r="D2436" t="s">
        <v>18</v>
      </c>
      <c r="E2436">
        <v>530</v>
      </c>
      <c r="F2436" t="s">
        <v>18</v>
      </c>
      <c r="G2436">
        <v>231</v>
      </c>
      <c r="H2436" t="s">
        <v>371</v>
      </c>
      <c r="I2436">
        <v>4</v>
      </c>
      <c r="J2436">
        <v>4</v>
      </c>
      <c r="K2436">
        <v>5</v>
      </c>
    </row>
    <row r="2437" spans="1:12" x14ac:dyDescent="0.25">
      <c r="A2437" t="s">
        <v>591</v>
      </c>
      <c r="B2437" t="s">
        <v>591</v>
      </c>
      <c r="C2437">
        <v>2017</v>
      </c>
      <c r="D2437" t="s">
        <v>18</v>
      </c>
      <c r="E2437">
        <v>530</v>
      </c>
      <c r="F2437" t="s">
        <v>18</v>
      </c>
      <c r="G2437">
        <v>231</v>
      </c>
      <c r="H2437" t="s">
        <v>371</v>
      </c>
      <c r="I2437" s="109">
        <v>4</v>
      </c>
      <c r="J2437" s="109">
        <v>5</v>
      </c>
      <c r="K2437" s="109">
        <v>4</v>
      </c>
      <c r="L2437" s="108">
        <f>AVERAGE(I2437:K2437)</f>
        <v>4.333333333333333</v>
      </c>
    </row>
    <row r="2438" spans="1:12" hidden="1" x14ac:dyDescent="0.25">
      <c r="A2438" t="s">
        <v>590</v>
      </c>
      <c r="B2438" t="s">
        <v>590</v>
      </c>
      <c r="C2438">
        <v>1976</v>
      </c>
      <c r="D2438" t="s">
        <v>373</v>
      </c>
      <c r="E2438" t="s">
        <v>373</v>
      </c>
      <c r="F2438" t="s">
        <v>373</v>
      </c>
      <c r="G2438" t="s">
        <v>373</v>
      </c>
      <c r="H2438" t="s">
        <v>375</v>
      </c>
      <c r="I2438" t="s">
        <v>373</v>
      </c>
      <c r="J2438" t="s">
        <v>373</v>
      </c>
      <c r="K2438" t="s">
        <v>373</v>
      </c>
    </row>
    <row r="2439" spans="1:12" hidden="1" x14ac:dyDescent="0.25">
      <c r="A2439" t="s">
        <v>590</v>
      </c>
      <c r="B2439" t="s">
        <v>590</v>
      </c>
      <c r="C2439">
        <v>1977</v>
      </c>
      <c r="D2439" t="s">
        <v>373</v>
      </c>
      <c r="E2439" t="s">
        <v>373</v>
      </c>
      <c r="F2439" t="s">
        <v>373</v>
      </c>
      <c r="G2439" t="s">
        <v>373</v>
      </c>
      <c r="H2439" t="s">
        <v>375</v>
      </c>
      <c r="I2439" t="s">
        <v>373</v>
      </c>
      <c r="J2439" t="s">
        <v>373</v>
      </c>
      <c r="K2439" t="s">
        <v>373</v>
      </c>
    </row>
    <row r="2440" spans="1:12" hidden="1" x14ac:dyDescent="0.25">
      <c r="A2440" t="s">
        <v>590</v>
      </c>
      <c r="B2440" t="s">
        <v>590</v>
      </c>
      <c r="C2440">
        <v>1978</v>
      </c>
      <c r="D2440" t="s">
        <v>373</v>
      </c>
      <c r="E2440" t="s">
        <v>373</v>
      </c>
      <c r="F2440" t="s">
        <v>373</v>
      </c>
      <c r="G2440" t="s">
        <v>373</v>
      </c>
      <c r="H2440" t="s">
        <v>375</v>
      </c>
      <c r="I2440" t="s">
        <v>373</v>
      </c>
      <c r="J2440" t="s">
        <v>373</v>
      </c>
      <c r="K2440" t="s">
        <v>373</v>
      </c>
    </row>
    <row r="2441" spans="1:12" hidden="1" x14ac:dyDescent="0.25">
      <c r="A2441" t="s">
        <v>590</v>
      </c>
      <c r="B2441" t="s">
        <v>590</v>
      </c>
      <c r="C2441">
        <v>1979</v>
      </c>
      <c r="D2441" t="s">
        <v>373</v>
      </c>
      <c r="E2441" t="s">
        <v>373</v>
      </c>
      <c r="F2441" t="s">
        <v>373</v>
      </c>
      <c r="G2441" t="s">
        <v>373</v>
      </c>
      <c r="H2441" t="s">
        <v>375</v>
      </c>
      <c r="I2441" t="s">
        <v>373</v>
      </c>
      <c r="J2441" t="s">
        <v>373</v>
      </c>
      <c r="K2441" t="s">
        <v>373</v>
      </c>
    </row>
    <row r="2442" spans="1:12" hidden="1" x14ac:dyDescent="0.25">
      <c r="A2442" t="s">
        <v>590</v>
      </c>
      <c r="B2442" t="s">
        <v>590</v>
      </c>
      <c r="C2442">
        <v>1980</v>
      </c>
      <c r="D2442" t="s">
        <v>373</v>
      </c>
      <c r="E2442" t="s">
        <v>373</v>
      </c>
      <c r="F2442" t="s">
        <v>373</v>
      </c>
      <c r="G2442" t="s">
        <v>373</v>
      </c>
      <c r="H2442" t="s">
        <v>375</v>
      </c>
      <c r="I2442" t="s">
        <v>373</v>
      </c>
      <c r="J2442" t="s">
        <v>373</v>
      </c>
      <c r="K2442" t="s">
        <v>373</v>
      </c>
    </row>
    <row r="2443" spans="1:12" hidden="1" x14ac:dyDescent="0.25">
      <c r="A2443" t="s">
        <v>590</v>
      </c>
      <c r="B2443" t="s">
        <v>590</v>
      </c>
      <c r="C2443">
        <v>1981</v>
      </c>
      <c r="D2443" t="s">
        <v>373</v>
      </c>
      <c r="E2443" t="s">
        <v>373</v>
      </c>
      <c r="F2443" t="s">
        <v>373</v>
      </c>
      <c r="G2443" t="s">
        <v>373</v>
      </c>
      <c r="H2443" t="s">
        <v>375</v>
      </c>
      <c r="I2443" t="s">
        <v>373</v>
      </c>
      <c r="J2443" t="s">
        <v>373</v>
      </c>
      <c r="K2443" t="s">
        <v>373</v>
      </c>
    </row>
    <row r="2444" spans="1:12" hidden="1" x14ac:dyDescent="0.25">
      <c r="A2444" t="s">
        <v>590</v>
      </c>
      <c r="B2444" t="s">
        <v>590</v>
      </c>
      <c r="C2444">
        <v>1982</v>
      </c>
      <c r="D2444" t="s">
        <v>373</v>
      </c>
      <c r="E2444" t="s">
        <v>373</v>
      </c>
      <c r="F2444" t="s">
        <v>373</v>
      </c>
      <c r="G2444" t="s">
        <v>373</v>
      </c>
      <c r="H2444" t="s">
        <v>375</v>
      </c>
      <c r="I2444" t="s">
        <v>373</v>
      </c>
      <c r="J2444" t="s">
        <v>373</v>
      </c>
      <c r="K2444" t="s">
        <v>373</v>
      </c>
    </row>
    <row r="2445" spans="1:12" hidden="1" x14ac:dyDescent="0.25">
      <c r="A2445" t="s">
        <v>590</v>
      </c>
      <c r="B2445" t="s">
        <v>590</v>
      </c>
      <c r="C2445">
        <v>1983</v>
      </c>
      <c r="D2445" t="s">
        <v>373</v>
      </c>
      <c r="E2445" t="s">
        <v>373</v>
      </c>
      <c r="F2445" t="s">
        <v>373</v>
      </c>
      <c r="G2445" t="s">
        <v>373</v>
      </c>
      <c r="H2445" t="s">
        <v>375</v>
      </c>
      <c r="I2445" t="s">
        <v>373</v>
      </c>
      <c r="J2445" t="s">
        <v>373</v>
      </c>
      <c r="K2445" t="s">
        <v>373</v>
      </c>
    </row>
    <row r="2446" spans="1:12" hidden="1" x14ac:dyDescent="0.25">
      <c r="A2446" t="s">
        <v>590</v>
      </c>
      <c r="B2446" t="s">
        <v>590</v>
      </c>
      <c r="C2446">
        <v>1984</v>
      </c>
      <c r="D2446" t="s">
        <v>373</v>
      </c>
      <c r="E2446" t="s">
        <v>373</v>
      </c>
      <c r="F2446" t="s">
        <v>373</v>
      </c>
      <c r="G2446" t="s">
        <v>373</v>
      </c>
      <c r="H2446" t="s">
        <v>375</v>
      </c>
      <c r="I2446" t="s">
        <v>373</v>
      </c>
      <c r="J2446" t="s">
        <v>373</v>
      </c>
      <c r="K2446" t="s">
        <v>373</v>
      </c>
    </row>
    <row r="2447" spans="1:12" hidden="1" x14ac:dyDescent="0.25">
      <c r="A2447" t="s">
        <v>590</v>
      </c>
      <c r="B2447" t="s">
        <v>590</v>
      </c>
      <c r="C2447">
        <v>1985</v>
      </c>
      <c r="D2447" t="s">
        <v>373</v>
      </c>
      <c r="E2447" t="s">
        <v>373</v>
      </c>
      <c r="F2447" t="s">
        <v>373</v>
      </c>
      <c r="G2447" t="s">
        <v>373</v>
      </c>
      <c r="H2447" t="s">
        <v>375</v>
      </c>
      <c r="I2447" t="s">
        <v>373</v>
      </c>
      <c r="J2447" t="s">
        <v>373</v>
      </c>
      <c r="K2447" t="s">
        <v>373</v>
      </c>
    </row>
    <row r="2448" spans="1:12" hidden="1" x14ac:dyDescent="0.25">
      <c r="A2448" t="s">
        <v>590</v>
      </c>
      <c r="B2448" t="s">
        <v>590</v>
      </c>
      <c r="C2448">
        <v>1986</v>
      </c>
      <c r="D2448" t="s">
        <v>373</v>
      </c>
      <c r="E2448" t="s">
        <v>373</v>
      </c>
      <c r="F2448" t="s">
        <v>373</v>
      </c>
      <c r="G2448" t="s">
        <v>373</v>
      </c>
      <c r="H2448" t="s">
        <v>375</v>
      </c>
      <c r="I2448" t="s">
        <v>373</v>
      </c>
      <c r="J2448" t="s">
        <v>373</v>
      </c>
      <c r="K2448" t="s">
        <v>373</v>
      </c>
    </row>
    <row r="2449" spans="1:11" hidden="1" x14ac:dyDescent="0.25">
      <c r="A2449" t="s">
        <v>590</v>
      </c>
      <c r="B2449" t="s">
        <v>590</v>
      </c>
      <c r="C2449">
        <v>1987</v>
      </c>
      <c r="D2449" t="s">
        <v>373</v>
      </c>
      <c r="E2449" t="s">
        <v>373</v>
      </c>
      <c r="F2449" t="s">
        <v>373</v>
      </c>
      <c r="G2449" t="s">
        <v>373</v>
      </c>
      <c r="H2449" t="s">
        <v>375</v>
      </c>
      <c r="I2449" t="s">
        <v>373</v>
      </c>
      <c r="J2449" t="s">
        <v>373</v>
      </c>
      <c r="K2449" t="s">
        <v>373</v>
      </c>
    </row>
    <row r="2450" spans="1:11" hidden="1" x14ac:dyDescent="0.25">
      <c r="A2450" t="s">
        <v>590</v>
      </c>
      <c r="B2450" t="s">
        <v>590</v>
      </c>
      <c r="C2450">
        <v>1988</v>
      </c>
      <c r="D2450" t="s">
        <v>373</v>
      </c>
      <c r="E2450" t="s">
        <v>373</v>
      </c>
      <c r="F2450" t="s">
        <v>373</v>
      </c>
      <c r="G2450" t="s">
        <v>373</v>
      </c>
      <c r="H2450" t="s">
        <v>375</v>
      </c>
      <c r="I2450" t="s">
        <v>373</v>
      </c>
      <c r="J2450" t="s">
        <v>373</v>
      </c>
      <c r="K2450" t="s">
        <v>373</v>
      </c>
    </row>
    <row r="2451" spans="1:11" hidden="1" x14ac:dyDescent="0.25">
      <c r="A2451" t="s">
        <v>590</v>
      </c>
      <c r="B2451" t="s">
        <v>590</v>
      </c>
      <c r="C2451">
        <v>1989</v>
      </c>
      <c r="D2451" t="s">
        <v>373</v>
      </c>
      <c r="E2451" t="s">
        <v>373</v>
      </c>
      <c r="F2451" t="s">
        <v>373</v>
      </c>
      <c r="G2451" t="s">
        <v>373</v>
      </c>
      <c r="H2451" t="s">
        <v>375</v>
      </c>
      <c r="I2451" t="s">
        <v>373</v>
      </c>
      <c r="J2451" t="s">
        <v>373</v>
      </c>
      <c r="K2451" t="s">
        <v>373</v>
      </c>
    </row>
    <row r="2452" spans="1:11" hidden="1" x14ac:dyDescent="0.25">
      <c r="A2452" t="s">
        <v>590</v>
      </c>
      <c r="B2452" t="s">
        <v>590</v>
      </c>
      <c r="C2452">
        <v>1990</v>
      </c>
      <c r="D2452" t="s">
        <v>373</v>
      </c>
      <c r="E2452" t="s">
        <v>373</v>
      </c>
      <c r="F2452" t="s">
        <v>373</v>
      </c>
      <c r="G2452" t="s">
        <v>373</v>
      </c>
      <c r="H2452" t="s">
        <v>375</v>
      </c>
      <c r="I2452" t="s">
        <v>373</v>
      </c>
      <c r="J2452" t="s">
        <v>373</v>
      </c>
      <c r="K2452" t="s">
        <v>373</v>
      </c>
    </row>
    <row r="2453" spans="1:11" hidden="1" x14ac:dyDescent="0.25">
      <c r="A2453" t="s">
        <v>590</v>
      </c>
      <c r="B2453" t="s">
        <v>590</v>
      </c>
      <c r="C2453">
        <v>1991</v>
      </c>
      <c r="D2453" t="s">
        <v>373</v>
      </c>
      <c r="E2453" t="s">
        <v>373</v>
      </c>
      <c r="F2453" t="s">
        <v>373</v>
      </c>
      <c r="G2453" t="s">
        <v>373</v>
      </c>
      <c r="H2453" t="s">
        <v>375</v>
      </c>
      <c r="I2453" t="s">
        <v>373</v>
      </c>
      <c r="J2453" t="s">
        <v>373</v>
      </c>
      <c r="K2453" t="s">
        <v>373</v>
      </c>
    </row>
    <row r="2454" spans="1:11" hidden="1" x14ac:dyDescent="0.25">
      <c r="A2454" t="s">
        <v>590</v>
      </c>
      <c r="B2454" t="s">
        <v>590</v>
      </c>
      <c r="C2454">
        <v>1992</v>
      </c>
      <c r="D2454" t="s">
        <v>373</v>
      </c>
      <c r="E2454" t="s">
        <v>373</v>
      </c>
      <c r="F2454" t="s">
        <v>373</v>
      </c>
      <c r="G2454" t="s">
        <v>373</v>
      </c>
      <c r="H2454" t="s">
        <v>375</v>
      </c>
      <c r="I2454" t="s">
        <v>373</v>
      </c>
      <c r="J2454" t="s">
        <v>373</v>
      </c>
      <c r="K2454" t="s">
        <v>373</v>
      </c>
    </row>
    <row r="2455" spans="1:11" hidden="1" x14ac:dyDescent="0.25">
      <c r="A2455" t="s">
        <v>590</v>
      </c>
      <c r="B2455" t="s">
        <v>590</v>
      </c>
      <c r="C2455">
        <v>1993</v>
      </c>
      <c r="D2455" t="s">
        <v>373</v>
      </c>
      <c r="E2455" t="s">
        <v>373</v>
      </c>
      <c r="F2455" t="s">
        <v>373</v>
      </c>
      <c r="G2455" t="s">
        <v>373</v>
      </c>
      <c r="H2455" t="s">
        <v>375</v>
      </c>
      <c r="I2455" t="s">
        <v>373</v>
      </c>
      <c r="J2455" t="s">
        <v>373</v>
      </c>
      <c r="K2455" t="s">
        <v>373</v>
      </c>
    </row>
    <row r="2456" spans="1:11" hidden="1" x14ac:dyDescent="0.25">
      <c r="A2456" t="s">
        <v>590</v>
      </c>
      <c r="B2456" t="s">
        <v>590</v>
      </c>
      <c r="C2456">
        <v>1994</v>
      </c>
      <c r="D2456" t="s">
        <v>373</v>
      </c>
      <c r="E2456" t="s">
        <v>373</v>
      </c>
      <c r="F2456" t="s">
        <v>373</v>
      </c>
      <c r="G2456" t="s">
        <v>373</v>
      </c>
      <c r="H2456" t="s">
        <v>375</v>
      </c>
      <c r="I2456" t="s">
        <v>373</v>
      </c>
      <c r="J2456" t="s">
        <v>373</v>
      </c>
      <c r="K2456" t="s">
        <v>373</v>
      </c>
    </row>
    <row r="2457" spans="1:11" hidden="1" x14ac:dyDescent="0.25">
      <c r="A2457" t="s">
        <v>590</v>
      </c>
      <c r="B2457" t="s">
        <v>590</v>
      </c>
      <c r="C2457">
        <v>1995</v>
      </c>
      <c r="D2457" t="s">
        <v>373</v>
      </c>
      <c r="E2457" t="s">
        <v>373</v>
      </c>
      <c r="F2457" t="s">
        <v>373</v>
      </c>
      <c r="G2457" t="s">
        <v>373</v>
      </c>
      <c r="H2457" t="s">
        <v>375</v>
      </c>
      <c r="I2457" t="s">
        <v>373</v>
      </c>
      <c r="J2457" t="s">
        <v>373</v>
      </c>
      <c r="K2457" t="s">
        <v>373</v>
      </c>
    </row>
    <row r="2458" spans="1:11" hidden="1" x14ac:dyDescent="0.25">
      <c r="A2458" t="s">
        <v>590</v>
      </c>
      <c r="B2458" t="s">
        <v>590</v>
      </c>
      <c r="C2458">
        <v>1996</v>
      </c>
      <c r="D2458" t="s">
        <v>373</v>
      </c>
      <c r="E2458" t="s">
        <v>373</v>
      </c>
      <c r="F2458" t="s">
        <v>373</v>
      </c>
      <c r="G2458" t="s">
        <v>373</v>
      </c>
      <c r="H2458" t="s">
        <v>375</v>
      </c>
      <c r="I2458" t="s">
        <v>373</v>
      </c>
      <c r="J2458" t="s">
        <v>373</v>
      </c>
      <c r="K2458" t="s">
        <v>373</v>
      </c>
    </row>
    <row r="2459" spans="1:11" hidden="1" x14ac:dyDescent="0.25">
      <c r="A2459" t="s">
        <v>590</v>
      </c>
      <c r="B2459" t="s">
        <v>590</v>
      </c>
      <c r="C2459">
        <v>1997</v>
      </c>
      <c r="D2459" t="s">
        <v>373</v>
      </c>
      <c r="E2459" t="s">
        <v>373</v>
      </c>
      <c r="F2459" t="s">
        <v>373</v>
      </c>
      <c r="G2459" t="s">
        <v>373</v>
      </c>
      <c r="H2459" t="s">
        <v>375</v>
      </c>
      <c r="I2459" t="s">
        <v>373</v>
      </c>
      <c r="J2459" t="s">
        <v>373</v>
      </c>
      <c r="K2459" t="s">
        <v>373</v>
      </c>
    </row>
    <row r="2460" spans="1:11" hidden="1" x14ac:dyDescent="0.25">
      <c r="A2460" t="s">
        <v>590</v>
      </c>
      <c r="B2460" t="s">
        <v>590</v>
      </c>
      <c r="C2460">
        <v>1998</v>
      </c>
      <c r="D2460" t="s">
        <v>373</v>
      </c>
      <c r="E2460" t="s">
        <v>373</v>
      </c>
      <c r="F2460" t="s">
        <v>373</v>
      </c>
      <c r="G2460" t="s">
        <v>373</v>
      </c>
      <c r="H2460" t="s">
        <v>375</v>
      </c>
      <c r="I2460" t="s">
        <v>373</v>
      </c>
      <c r="J2460" t="s">
        <v>373</v>
      </c>
      <c r="K2460" t="s">
        <v>373</v>
      </c>
    </row>
    <row r="2461" spans="1:11" hidden="1" x14ac:dyDescent="0.25">
      <c r="A2461" t="s">
        <v>590</v>
      </c>
      <c r="B2461" t="s">
        <v>590</v>
      </c>
      <c r="C2461">
        <v>1999</v>
      </c>
      <c r="D2461" t="s">
        <v>373</v>
      </c>
      <c r="E2461" t="s">
        <v>373</v>
      </c>
      <c r="F2461" t="s">
        <v>373</v>
      </c>
      <c r="G2461" t="s">
        <v>373</v>
      </c>
      <c r="H2461" t="s">
        <v>375</v>
      </c>
      <c r="I2461" t="s">
        <v>373</v>
      </c>
      <c r="J2461" t="s">
        <v>373</v>
      </c>
      <c r="K2461" t="s">
        <v>373</v>
      </c>
    </row>
    <row r="2462" spans="1:11" hidden="1" x14ac:dyDescent="0.25">
      <c r="A2462" t="s">
        <v>590</v>
      </c>
      <c r="B2462" t="s">
        <v>590</v>
      </c>
      <c r="C2462">
        <v>2000</v>
      </c>
      <c r="D2462" t="s">
        <v>373</v>
      </c>
      <c r="E2462" t="s">
        <v>373</v>
      </c>
      <c r="F2462" t="s">
        <v>373</v>
      </c>
      <c r="G2462" t="s">
        <v>373</v>
      </c>
      <c r="H2462" t="s">
        <v>375</v>
      </c>
      <c r="I2462" t="s">
        <v>373</v>
      </c>
      <c r="J2462" t="s">
        <v>373</v>
      </c>
      <c r="K2462" t="s">
        <v>373</v>
      </c>
    </row>
    <row r="2463" spans="1:11" hidden="1" x14ac:dyDescent="0.25">
      <c r="A2463" t="s">
        <v>590</v>
      </c>
      <c r="B2463" t="s">
        <v>590</v>
      </c>
      <c r="C2463">
        <v>2001</v>
      </c>
      <c r="D2463" t="s">
        <v>373</v>
      </c>
      <c r="E2463" t="s">
        <v>373</v>
      </c>
      <c r="F2463" t="s">
        <v>373</v>
      </c>
      <c r="G2463" t="s">
        <v>373</v>
      </c>
      <c r="H2463" t="s">
        <v>375</v>
      </c>
      <c r="I2463" t="s">
        <v>373</v>
      </c>
      <c r="J2463" t="s">
        <v>373</v>
      </c>
      <c r="K2463" t="s">
        <v>373</v>
      </c>
    </row>
    <row r="2464" spans="1:11" hidden="1" x14ac:dyDescent="0.25">
      <c r="A2464" t="s">
        <v>590</v>
      </c>
      <c r="B2464" t="s">
        <v>590</v>
      </c>
      <c r="C2464">
        <v>2002</v>
      </c>
      <c r="D2464" t="s">
        <v>373</v>
      </c>
      <c r="E2464" t="s">
        <v>373</v>
      </c>
      <c r="F2464" t="s">
        <v>373</v>
      </c>
      <c r="G2464" t="s">
        <v>373</v>
      </c>
      <c r="H2464" t="s">
        <v>375</v>
      </c>
      <c r="I2464" t="s">
        <v>373</v>
      </c>
      <c r="J2464" t="s">
        <v>373</v>
      </c>
      <c r="K2464" t="s">
        <v>373</v>
      </c>
    </row>
    <row r="2465" spans="1:12" hidden="1" x14ac:dyDescent="0.25">
      <c r="A2465" t="s">
        <v>590</v>
      </c>
      <c r="B2465" t="s">
        <v>590</v>
      </c>
      <c r="C2465">
        <v>2003</v>
      </c>
      <c r="D2465" t="s">
        <v>373</v>
      </c>
      <c r="E2465" t="s">
        <v>373</v>
      </c>
      <c r="F2465" t="s">
        <v>373</v>
      </c>
      <c r="G2465" t="s">
        <v>373</v>
      </c>
      <c r="H2465" t="s">
        <v>375</v>
      </c>
      <c r="I2465" t="s">
        <v>373</v>
      </c>
      <c r="J2465" t="s">
        <v>373</v>
      </c>
      <c r="K2465" t="s">
        <v>373</v>
      </c>
    </row>
    <row r="2466" spans="1:12" hidden="1" x14ac:dyDescent="0.25">
      <c r="A2466" t="s">
        <v>590</v>
      </c>
      <c r="B2466" t="s">
        <v>590</v>
      </c>
      <c r="C2466">
        <v>2004</v>
      </c>
      <c r="D2466" t="s">
        <v>373</v>
      </c>
      <c r="E2466" t="s">
        <v>373</v>
      </c>
      <c r="F2466" t="s">
        <v>373</v>
      </c>
      <c r="G2466" t="s">
        <v>373</v>
      </c>
      <c r="H2466" t="s">
        <v>375</v>
      </c>
      <c r="I2466" t="s">
        <v>373</v>
      </c>
      <c r="J2466" t="s">
        <v>373</v>
      </c>
      <c r="K2466" t="s">
        <v>373</v>
      </c>
    </row>
    <row r="2467" spans="1:12" hidden="1" x14ac:dyDescent="0.25">
      <c r="A2467" t="s">
        <v>590</v>
      </c>
      <c r="B2467" t="s">
        <v>590</v>
      </c>
      <c r="C2467">
        <v>2005</v>
      </c>
      <c r="D2467" t="s">
        <v>373</v>
      </c>
      <c r="E2467" t="s">
        <v>373</v>
      </c>
      <c r="F2467" t="s">
        <v>373</v>
      </c>
      <c r="G2467" t="s">
        <v>373</v>
      </c>
      <c r="H2467" t="s">
        <v>375</v>
      </c>
      <c r="I2467" t="s">
        <v>373</v>
      </c>
      <c r="J2467" t="s">
        <v>373</v>
      </c>
      <c r="K2467" t="s">
        <v>373</v>
      </c>
    </row>
    <row r="2468" spans="1:12" hidden="1" x14ac:dyDescent="0.25">
      <c r="A2468" t="s">
        <v>590</v>
      </c>
      <c r="B2468" t="s">
        <v>590</v>
      </c>
      <c r="C2468">
        <v>2006</v>
      </c>
      <c r="D2468" t="s">
        <v>373</v>
      </c>
      <c r="E2468" t="s">
        <v>373</v>
      </c>
      <c r="F2468" t="s">
        <v>373</v>
      </c>
      <c r="G2468" t="s">
        <v>373</v>
      </c>
      <c r="H2468" t="s">
        <v>375</v>
      </c>
      <c r="I2468" t="s">
        <v>373</v>
      </c>
      <c r="J2468" t="s">
        <v>373</v>
      </c>
      <c r="K2468" t="s">
        <v>373</v>
      </c>
    </row>
    <row r="2469" spans="1:12" hidden="1" x14ac:dyDescent="0.25">
      <c r="A2469" t="s">
        <v>590</v>
      </c>
      <c r="B2469" t="s">
        <v>590</v>
      </c>
      <c r="C2469">
        <v>2007</v>
      </c>
      <c r="D2469" t="s">
        <v>373</v>
      </c>
      <c r="E2469" t="s">
        <v>373</v>
      </c>
      <c r="F2469" t="s">
        <v>373</v>
      </c>
      <c r="G2469" t="s">
        <v>373</v>
      </c>
      <c r="H2469" t="s">
        <v>375</v>
      </c>
      <c r="I2469" t="s">
        <v>373</v>
      </c>
      <c r="J2469" t="s">
        <v>373</v>
      </c>
      <c r="K2469" t="s">
        <v>373</v>
      </c>
    </row>
    <row r="2470" spans="1:12" hidden="1" x14ac:dyDescent="0.25">
      <c r="A2470" t="s">
        <v>590</v>
      </c>
      <c r="B2470" t="s">
        <v>590</v>
      </c>
      <c r="C2470">
        <v>2008</v>
      </c>
      <c r="D2470" t="s">
        <v>373</v>
      </c>
      <c r="E2470" t="s">
        <v>373</v>
      </c>
      <c r="F2470" t="s">
        <v>373</v>
      </c>
      <c r="G2470" t="s">
        <v>373</v>
      </c>
      <c r="H2470" t="s">
        <v>375</v>
      </c>
      <c r="I2470" t="s">
        <v>373</v>
      </c>
      <c r="J2470" t="s">
        <v>373</v>
      </c>
      <c r="K2470" t="s">
        <v>373</v>
      </c>
    </row>
    <row r="2471" spans="1:12" hidden="1" x14ac:dyDescent="0.25">
      <c r="A2471" t="s">
        <v>590</v>
      </c>
      <c r="B2471" t="s">
        <v>590</v>
      </c>
      <c r="C2471">
        <v>2009</v>
      </c>
      <c r="D2471" t="s">
        <v>373</v>
      </c>
      <c r="E2471" t="s">
        <v>373</v>
      </c>
      <c r="F2471" t="s">
        <v>373</v>
      </c>
      <c r="G2471" t="s">
        <v>373</v>
      </c>
      <c r="H2471" t="s">
        <v>375</v>
      </c>
      <c r="I2471" t="s">
        <v>373</v>
      </c>
      <c r="J2471" t="s">
        <v>373</v>
      </c>
      <c r="K2471" t="s">
        <v>373</v>
      </c>
    </row>
    <row r="2472" spans="1:12" hidden="1" x14ac:dyDescent="0.25">
      <c r="A2472" t="s">
        <v>590</v>
      </c>
      <c r="B2472" t="s">
        <v>590</v>
      </c>
      <c r="C2472">
        <v>2010</v>
      </c>
      <c r="D2472" t="s">
        <v>373</v>
      </c>
      <c r="E2472" t="s">
        <v>373</v>
      </c>
      <c r="F2472" t="s">
        <v>373</v>
      </c>
      <c r="G2472" t="s">
        <v>373</v>
      </c>
      <c r="H2472" t="s">
        <v>375</v>
      </c>
      <c r="I2472" t="s">
        <v>373</v>
      </c>
      <c r="J2472" t="s">
        <v>373</v>
      </c>
      <c r="K2472" t="s">
        <v>373</v>
      </c>
    </row>
    <row r="2473" spans="1:12" hidden="1" x14ac:dyDescent="0.25">
      <c r="A2473" t="s">
        <v>590</v>
      </c>
      <c r="B2473" t="s">
        <v>590</v>
      </c>
      <c r="C2473">
        <v>2011</v>
      </c>
      <c r="D2473" t="s">
        <v>373</v>
      </c>
      <c r="E2473" t="s">
        <v>373</v>
      </c>
      <c r="F2473" t="s">
        <v>373</v>
      </c>
      <c r="G2473" t="s">
        <v>373</v>
      </c>
      <c r="H2473" t="s">
        <v>375</v>
      </c>
      <c r="I2473" t="s">
        <v>373</v>
      </c>
      <c r="J2473" t="s">
        <v>373</v>
      </c>
      <c r="K2473" t="s">
        <v>373</v>
      </c>
    </row>
    <row r="2474" spans="1:12" hidden="1" x14ac:dyDescent="0.25">
      <c r="A2474" t="s">
        <v>590</v>
      </c>
      <c r="B2474" t="s">
        <v>590</v>
      </c>
      <c r="C2474">
        <v>2012</v>
      </c>
      <c r="D2474" t="s">
        <v>373</v>
      </c>
      <c r="E2474" t="s">
        <v>373</v>
      </c>
      <c r="F2474" t="s">
        <v>373</v>
      </c>
      <c r="G2474" t="s">
        <v>373</v>
      </c>
      <c r="H2474" t="s">
        <v>375</v>
      </c>
      <c r="I2474" t="s">
        <v>373</v>
      </c>
      <c r="J2474" t="s">
        <v>373</v>
      </c>
      <c r="K2474" t="s">
        <v>373</v>
      </c>
    </row>
    <row r="2475" spans="1:12" hidden="1" x14ac:dyDescent="0.25">
      <c r="A2475" t="s">
        <v>590</v>
      </c>
      <c r="B2475" t="s">
        <v>590</v>
      </c>
      <c r="C2475">
        <v>2013</v>
      </c>
      <c r="D2475" t="s">
        <v>373</v>
      </c>
      <c r="E2475" t="s">
        <v>373</v>
      </c>
      <c r="F2475" t="s">
        <v>373</v>
      </c>
      <c r="G2475" t="s">
        <v>373</v>
      </c>
      <c r="H2475" t="s">
        <v>375</v>
      </c>
      <c r="I2475" t="s">
        <v>373</v>
      </c>
      <c r="J2475" t="s">
        <v>373</v>
      </c>
      <c r="K2475" t="s">
        <v>373</v>
      </c>
    </row>
    <row r="2476" spans="1:12" hidden="1" x14ac:dyDescent="0.25">
      <c r="A2476" t="s">
        <v>590</v>
      </c>
      <c r="B2476" t="s">
        <v>590</v>
      </c>
      <c r="C2476">
        <v>2014</v>
      </c>
      <c r="D2476" t="s">
        <v>373</v>
      </c>
      <c r="E2476" t="s">
        <v>373</v>
      </c>
      <c r="F2476" t="s">
        <v>373</v>
      </c>
      <c r="G2476" t="s">
        <v>373</v>
      </c>
      <c r="H2476" t="s">
        <v>375</v>
      </c>
      <c r="I2476" t="s">
        <v>373</v>
      </c>
      <c r="J2476" t="s">
        <v>373</v>
      </c>
      <c r="K2476" t="s">
        <v>373</v>
      </c>
    </row>
    <row r="2477" spans="1:12" hidden="1" x14ac:dyDescent="0.25">
      <c r="A2477" t="s">
        <v>590</v>
      </c>
      <c r="B2477" t="s">
        <v>590</v>
      </c>
      <c r="C2477">
        <v>2015</v>
      </c>
      <c r="D2477" t="s">
        <v>373</v>
      </c>
      <c r="E2477" t="s">
        <v>373</v>
      </c>
      <c r="F2477" t="s">
        <v>373</v>
      </c>
      <c r="G2477" t="s">
        <v>373</v>
      </c>
      <c r="H2477" t="s">
        <v>375</v>
      </c>
      <c r="I2477" t="s">
        <v>373</v>
      </c>
      <c r="J2477">
        <v>2</v>
      </c>
      <c r="K2477" t="s">
        <v>373</v>
      </c>
    </row>
    <row r="2478" spans="1:12" hidden="1" x14ac:dyDescent="0.25">
      <c r="A2478" t="s">
        <v>590</v>
      </c>
      <c r="B2478" t="s">
        <v>590</v>
      </c>
      <c r="C2478">
        <v>2016</v>
      </c>
      <c r="D2478" t="s">
        <v>373</v>
      </c>
      <c r="E2478" t="s">
        <v>373</v>
      </c>
      <c r="F2478" t="s">
        <v>373</v>
      </c>
      <c r="G2478" t="s">
        <v>373</v>
      </c>
      <c r="H2478" t="s">
        <v>375</v>
      </c>
      <c r="I2478" t="s">
        <v>373</v>
      </c>
      <c r="J2478">
        <v>2</v>
      </c>
      <c r="K2478" t="s">
        <v>373</v>
      </c>
    </row>
    <row r="2479" spans="1:12" x14ac:dyDescent="0.25">
      <c r="A2479" t="s">
        <v>590</v>
      </c>
      <c r="B2479" t="s">
        <v>590</v>
      </c>
      <c r="C2479">
        <v>2017</v>
      </c>
      <c r="D2479" t="s">
        <v>373</v>
      </c>
      <c r="E2479" t="s">
        <v>373</v>
      </c>
      <c r="F2479" t="s">
        <v>373</v>
      </c>
      <c r="G2479" t="s">
        <v>373</v>
      </c>
      <c r="H2479" t="s">
        <v>375</v>
      </c>
      <c r="I2479" s="109" t="s">
        <v>373</v>
      </c>
      <c r="J2479" s="109">
        <v>2</v>
      </c>
      <c r="K2479" s="109" t="s">
        <v>373</v>
      </c>
      <c r="L2479" s="108">
        <f>AVERAGE(I2479:K2479)</f>
        <v>2</v>
      </c>
    </row>
    <row r="2480" spans="1:12" hidden="1" x14ac:dyDescent="0.25">
      <c r="A2480" t="s">
        <v>189</v>
      </c>
      <c r="B2480" t="s">
        <v>189</v>
      </c>
      <c r="C2480">
        <v>1976</v>
      </c>
      <c r="D2480" t="s">
        <v>589</v>
      </c>
      <c r="E2480">
        <v>950</v>
      </c>
      <c r="F2480" t="s">
        <v>126</v>
      </c>
      <c r="G2480">
        <v>242</v>
      </c>
      <c r="H2480" t="s">
        <v>390</v>
      </c>
      <c r="I2480" t="s">
        <v>373</v>
      </c>
      <c r="J2480" t="s">
        <v>373</v>
      </c>
      <c r="K2480" t="s">
        <v>373</v>
      </c>
    </row>
    <row r="2481" spans="1:11" hidden="1" x14ac:dyDescent="0.25">
      <c r="A2481" t="s">
        <v>189</v>
      </c>
      <c r="B2481" t="s">
        <v>189</v>
      </c>
      <c r="C2481">
        <v>1977</v>
      </c>
      <c r="D2481" t="s">
        <v>589</v>
      </c>
      <c r="E2481">
        <v>950</v>
      </c>
      <c r="F2481" t="s">
        <v>126</v>
      </c>
      <c r="G2481">
        <v>242</v>
      </c>
      <c r="H2481" t="s">
        <v>390</v>
      </c>
      <c r="I2481" t="s">
        <v>373</v>
      </c>
      <c r="J2481" t="s">
        <v>373</v>
      </c>
      <c r="K2481" t="s">
        <v>373</v>
      </c>
    </row>
    <row r="2482" spans="1:11" hidden="1" x14ac:dyDescent="0.25">
      <c r="A2482" t="s">
        <v>189</v>
      </c>
      <c r="B2482" t="s">
        <v>189</v>
      </c>
      <c r="C2482">
        <v>1978</v>
      </c>
      <c r="D2482" t="s">
        <v>589</v>
      </c>
      <c r="E2482">
        <v>950</v>
      </c>
      <c r="F2482" t="s">
        <v>126</v>
      </c>
      <c r="G2482">
        <v>242</v>
      </c>
      <c r="H2482" t="s">
        <v>390</v>
      </c>
      <c r="I2482" t="s">
        <v>373</v>
      </c>
      <c r="J2482" t="s">
        <v>373</v>
      </c>
      <c r="K2482" t="s">
        <v>373</v>
      </c>
    </row>
    <row r="2483" spans="1:11" hidden="1" x14ac:dyDescent="0.25">
      <c r="A2483" t="s">
        <v>189</v>
      </c>
      <c r="B2483" t="s">
        <v>189</v>
      </c>
      <c r="C2483">
        <v>1979</v>
      </c>
      <c r="D2483" t="s">
        <v>589</v>
      </c>
      <c r="E2483">
        <v>950</v>
      </c>
      <c r="F2483" t="s">
        <v>126</v>
      </c>
      <c r="G2483">
        <v>242</v>
      </c>
      <c r="H2483" t="s">
        <v>390</v>
      </c>
      <c r="I2483" t="s">
        <v>373</v>
      </c>
      <c r="J2483" t="s">
        <v>373</v>
      </c>
      <c r="K2483" t="s">
        <v>373</v>
      </c>
    </row>
    <row r="2484" spans="1:11" hidden="1" x14ac:dyDescent="0.25">
      <c r="A2484" t="s">
        <v>189</v>
      </c>
      <c r="B2484" t="s">
        <v>189</v>
      </c>
      <c r="C2484">
        <v>1980</v>
      </c>
      <c r="D2484" t="s">
        <v>589</v>
      </c>
      <c r="E2484">
        <v>950</v>
      </c>
      <c r="F2484" t="s">
        <v>126</v>
      </c>
      <c r="G2484">
        <v>242</v>
      </c>
      <c r="H2484" t="s">
        <v>390</v>
      </c>
      <c r="I2484" t="s">
        <v>373</v>
      </c>
      <c r="J2484" t="s">
        <v>373</v>
      </c>
      <c r="K2484">
        <v>1</v>
      </c>
    </row>
    <row r="2485" spans="1:11" hidden="1" x14ac:dyDescent="0.25">
      <c r="A2485" t="s">
        <v>189</v>
      </c>
      <c r="B2485" t="s">
        <v>189</v>
      </c>
      <c r="C2485">
        <v>1981</v>
      </c>
      <c r="D2485" t="s">
        <v>589</v>
      </c>
      <c r="E2485">
        <v>950</v>
      </c>
      <c r="F2485" t="s">
        <v>126</v>
      </c>
      <c r="G2485">
        <v>242</v>
      </c>
      <c r="H2485" t="s">
        <v>390</v>
      </c>
      <c r="I2485" t="s">
        <v>373</v>
      </c>
      <c r="J2485" t="s">
        <v>373</v>
      </c>
      <c r="K2485">
        <v>1</v>
      </c>
    </row>
    <row r="2486" spans="1:11" hidden="1" x14ac:dyDescent="0.25">
      <c r="A2486" t="s">
        <v>189</v>
      </c>
      <c r="B2486" t="s">
        <v>189</v>
      </c>
      <c r="C2486">
        <v>1982</v>
      </c>
      <c r="D2486" t="s">
        <v>589</v>
      </c>
      <c r="E2486">
        <v>950</v>
      </c>
      <c r="F2486" t="s">
        <v>126</v>
      </c>
      <c r="G2486">
        <v>242</v>
      </c>
      <c r="H2486" t="s">
        <v>390</v>
      </c>
      <c r="I2486" t="s">
        <v>373</v>
      </c>
      <c r="J2486" t="s">
        <v>373</v>
      </c>
      <c r="K2486">
        <v>1</v>
      </c>
    </row>
    <row r="2487" spans="1:11" hidden="1" x14ac:dyDescent="0.25">
      <c r="A2487" t="s">
        <v>189</v>
      </c>
      <c r="B2487" t="s">
        <v>189</v>
      </c>
      <c r="C2487">
        <v>1983</v>
      </c>
      <c r="D2487" t="s">
        <v>589</v>
      </c>
      <c r="E2487">
        <v>950</v>
      </c>
      <c r="F2487" t="s">
        <v>126</v>
      </c>
      <c r="G2487">
        <v>242</v>
      </c>
      <c r="H2487" t="s">
        <v>390</v>
      </c>
      <c r="I2487" t="s">
        <v>373</v>
      </c>
      <c r="J2487" t="s">
        <v>373</v>
      </c>
      <c r="K2487">
        <v>1</v>
      </c>
    </row>
    <row r="2488" spans="1:11" hidden="1" x14ac:dyDescent="0.25">
      <c r="A2488" t="s">
        <v>189</v>
      </c>
      <c r="B2488" t="s">
        <v>189</v>
      </c>
      <c r="C2488">
        <v>1984</v>
      </c>
      <c r="D2488" t="s">
        <v>589</v>
      </c>
      <c r="E2488">
        <v>950</v>
      </c>
      <c r="F2488" t="s">
        <v>126</v>
      </c>
      <c r="G2488">
        <v>242</v>
      </c>
      <c r="H2488" t="s">
        <v>390</v>
      </c>
      <c r="I2488" t="s">
        <v>373</v>
      </c>
      <c r="J2488" t="s">
        <v>373</v>
      </c>
      <c r="K2488">
        <v>1</v>
      </c>
    </row>
    <row r="2489" spans="1:11" hidden="1" x14ac:dyDescent="0.25">
      <c r="A2489" t="s">
        <v>189</v>
      </c>
      <c r="B2489" t="s">
        <v>189</v>
      </c>
      <c r="C2489">
        <v>1985</v>
      </c>
      <c r="D2489" t="s">
        <v>589</v>
      </c>
      <c r="E2489">
        <v>950</v>
      </c>
      <c r="F2489" t="s">
        <v>126</v>
      </c>
      <c r="G2489">
        <v>242</v>
      </c>
      <c r="H2489" t="s">
        <v>390</v>
      </c>
      <c r="I2489" t="s">
        <v>373</v>
      </c>
      <c r="J2489" t="s">
        <v>373</v>
      </c>
      <c r="K2489">
        <v>1</v>
      </c>
    </row>
    <row r="2490" spans="1:11" hidden="1" x14ac:dyDescent="0.25">
      <c r="A2490" t="s">
        <v>189</v>
      </c>
      <c r="B2490" t="s">
        <v>189</v>
      </c>
      <c r="C2490">
        <v>1986</v>
      </c>
      <c r="D2490" t="s">
        <v>589</v>
      </c>
      <c r="E2490">
        <v>950</v>
      </c>
      <c r="F2490" t="s">
        <v>126</v>
      </c>
      <c r="G2490">
        <v>242</v>
      </c>
      <c r="H2490" t="s">
        <v>390</v>
      </c>
      <c r="I2490" t="s">
        <v>373</v>
      </c>
      <c r="J2490" t="s">
        <v>373</v>
      </c>
      <c r="K2490">
        <v>1</v>
      </c>
    </row>
    <row r="2491" spans="1:11" hidden="1" x14ac:dyDescent="0.25">
      <c r="A2491" t="s">
        <v>189</v>
      </c>
      <c r="B2491" t="s">
        <v>189</v>
      </c>
      <c r="C2491">
        <v>1987</v>
      </c>
      <c r="D2491" t="s">
        <v>589</v>
      </c>
      <c r="E2491">
        <v>950</v>
      </c>
      <c r="F2491" t="s">
        <v>126</v>
      </c>
      <c r="G2491">
        <v>242</v>
      </c>
      <c r="H2491" t="s">
        <v>390</v>
      </c>
      <c r="I2491">
        <v>3</v>
      </c>
      <c r="J2491" t="s">
        <v>373</v>
      </c>
      <c r="K2491">
        <v>3</v>
      </c>
    </row>
    <row r="2492" spans="1:11" hidden="1" x14ac:dyDescent="0.25">
      <c r="A2492" t="s">
        <v>189</v>
      </c>
      <c r="B2492" t="s">
        <v>189</v>
      </c>
      <c r="C2492">
        <v>1988</v>
      </c>
      <c r="D2492" t="s">
        <v>589</v>
      </c>
      <c r="E2492">
        <v>950</v>
      </c>
      <c r="F2492" t="s">
        <v>126</v>
      </c>
      <c r="G2492">
        <v>242</v>
      </c>
      <c r="H2492" t="s">
        <v>390</v>
      </c>
      <c r="I2492">
        <v>2</v>
      </c>
      <c r="J2492" t="s">
        <v>373</v>
      </c>
      <c r="K2492" t="s">
        <v>373</v>
      </c>
    </row>
    <row r="2493" spans="1:11" hidden="1" x14ac:dyDescent="0.25">
      <c r="A2493" t="s">
        <v>189</v>
      </c>
      <c r="B2493" t="s">
        <v>189</v>
      </c>
      <c r="C2493">
        <v>1989</v>
      </c>
      <c r="D2493" t="s">
        <v>589</v>
      </c>
      <c r="E2493">
        <v>950</v>
      </c>
      <c r="F2493" t="s">
        <v>126</v>
      </c>
      <c r="G2493">
        <v>242</v>
      </c>
      <c r="H2493" t="s">
        <v>390</v>
      </c>
      <c r="I2493">
        <v>1</v>
      </c>
      <c r="J2493" t="s">
        <v>373</v>
      </c>
      <c r="K2493" t="s">
        <v>373</v>
      </c>
    </row>
    <row r="2494" spans="1:11" hidden="1" x14ac:dyDescent="0.25">
      <c r="A2494" t="s">
        <v>189</v>
      </c>
      <c r="B2494" t="s">
        <v>189</v>
      </c>
      <c r="C2494">
        <v>1990</v>
      </c>
      <c r="D2494" t="s">
        <v>589</v>
      </c>
      <c r="E2494">
        <v>950</v>
      </c>
      <c r="F2494" t="s">
        <v>126</v>
      </c>
      <c r="G2494">
        <v>242</v>
      </c>
      <c r="H2494" t="s">
        <v>390</v>
      </c>
      <c r="I2494">
        <v>2</v>
      </c>
      <c r="J2494" t="s">
        <v>373</v>
      </c>
      <c r="K2494" t="s">
        <v>373</v>
      </c>
    </row>
    <row r="2495" spans="1:11" hidden="1" x14ac:dyDescent="0.25">
      <c r="A2495" t="s">
        <v>189</v>
      </c>
      <c r="B2495" t="s">
        <v>189</v>
      </c>
      <c r="C2495">
        <v>1991</v>
      </c>
      <c r="D2495" t="s">
        <v>589</v>
      </c>
      <c r="E2495">
        <v>950</v>
      </c>
      <c r="F2495" t="s">
        <v>126</v>
      </c>
      <c r="G2495">
        <v>242</v>
      </c>
      <c r="H2495" t="s">
        <v>390</v>
      </c>
      <c r="I2495">
        <v>2</v>
      </c>
      <c r="J2495" t="s">
        <v>373</v>
      </c>
      <c r="K2495" t="s">
        <v>373</v>
      </c>
    </row>
    <row r="2496" spans="1:11" hidden="1" x14ac:dyDescent="0.25">
      <c r="A2496" t="s">
        <v>189</v>
      </c>
      <c r="B2496" t="s">
        <v>189</v>
      </c>
      <c r="C2496">
        <v>1992</v>
      </c>
      <c r="D2496" t="s">
        <v>589</v>
      </c>
      <c r="E2496">
        <v>950</v>
      </c>
      <c r="F2496" t="s">
        <v>126</v>
      </c>
      <c r="G2496">
        <v>242</v>
      </c>
      <c r="H2496" t="s">
        <v>390</v>
      </c>
      <c r="I2496">
        <v>2</v>
      </c>
      <c r="J2496" t="s">
        <v>373</v>
      </c>
      <c r="K2496" t="s">
        <v>373</v>
      </c>
    </row>
    <row r="2497" spans="1:11" hidden="1" x14ac:dyDescent="0.25">
      <c r="A2497" t="s">
        <v>189</v>
      </c>
      <c r="B2497" t="s">
        <v>189</v>
      </c>
      <c r="C2497">
        <v>1993</v>
      </c>
      <c r="D2497" t="s">
        <v>589</v>
      </c>
      <c r="E2497">
        <v>950</v>
      </c>
      <c r="F2497" t="s">
        <v>126</v>
      </c>
      <c r="G2497">
        <v>242</v>
      </c>
      <c r="H2497" t="s">
        <v>390</v>
      </c>
      <c r="I2497" t="s">
        <v>373</v>
      </c>
      <c r="J2497" t="s">
        <v>373</v>
      </c>
      <c r="K2497">
        <v>1</v>
      </c>
    </row>
    <row r="2498" spans="1:11" hidden="1" x14ac:dyDescent="0.25">
      <c r="A2498" t="s">
        <v>189</v>
      </c>
      <c r="B2498" t="s">
        <v>189</v>
      </c>
      <c r="C2498">
        <v>1994</v>
      </c>
      <c r="D2498" t="s">
        <v>589</v>
      </c>
      <c r="E2498">
        <v>950</v>
      </c>
      <c r="F2498" t="s">
        <v>126</v>
      </c>
      <c r="G2498">
        <v>242</v>
      </c>
      <c r="H2498" t="s">
        <v>390</v>
      </c>
      <c r="I2498" t="s">
        <v>373</v>
      </c>
      <c r="J2498" t="s">
        <v>373</v>
      </c>
      <c r="K2498">
        <v>1</v>
      </c>
    </row>
    <row r="2499" spans="1:11" hidden="1" x14ac:dyDescent="0.25">
      <c r="A2499" t="s">
        <v>189</v>
      </c>
      <c r="B2499" t="s">
        <v>189</v>
      </c>
      <c r="C2499">
        <v>1995</v>
      </c>
      <c r="D2499" t="s">
        <v>589</v>
      </c>
      <c r="E2499">
        <v>950</v>
      </c>
      <c r="F2499" t="s">
        <v>126</v>
      </c>
      <c r="G2499">
        <v>242</v>
      </c>
      <c r="H2499" t="s">
        <v>390</v>
      </c>
      <c r="I2499" t="s">
        <v>373</v>
      </c>
      <c r="J2499" t="s">
        <v>373</v>
      </c>
      <c r="K2499">
        <v>1</v>
      </c>
    </row>
    <row r="2500" spans="1:11" hidden="1" x14ac:dyDescent="0.25">
      <c r="A2500" t="s">
        <v>189</v>
      </c>
      <c r="B2500" t="s">
        <v>189</v>
      </c>
      <c r="C2500">
        <v>1996</v>
      </c>
      <c r="D2500" t="s">
        <v>589</v>
      </c>
      <c r="E2500">
        <v>950</v>
      </c>
      <c r="F2500" t="s">
        <v>126</v>
      </c>
      <c r="G2500">
        <v>242</v>
      </c>
      <c r="H2500" t="s">
        <v>390</v>
      </c>
      <c r="I2500" t="s">
        <v>373</v>
      </c>
      <c r="J2500" t="s">
        <v>373</v>
      </c>
      <c r="K2500">
        <v>1</v>
      </c>
    </row>
    <row r="2501" spans="1:11" hidden="1" x14ac:dyDescent="0.25">
      <c r="A2501" t="s">
        <v>189</v>
      </c>
      <c r="B2501" t="s">
        <v>189</v>
      </c>
      <c r="C2501">
        <v>1997</v>
      </c>
      <c r="D2501" t="s">
        <v>589</v>
      </c>
      <c r="E2501">
        <v>950</v>
      </c>
      <c r="F2501" t="s">
        <v>126</v>
      </c>
      <c r="G2501">
        <v>242</v>
      </c>
      <c r="H2501" t="s">
        <v>390</v>
      </c>
      <c r="I2501" t="s">
        <v>373</v>
      </c>
      <c r="J2501" t="s">
        <v>373</v>
      </c>
      <c r="K2501">
        <v>1</v>
      </c>
    </row>
    <row r="2502" spans="1:11" hidden="1" x14ac:dyDescent="0.25">
      <c r="A2502" t="s">
        <v>189</v>
      </c>
      <c r="B2502" t="s">
        <v>189</v>
      </c>
      <c r="C2502">
        <v>1998</v>
      </c>
      <c r="D2502" t="s">
        <v>589</v>
      </c>
      <c r="E2502">
        <v>950</v>
      </c>
      <c r="F2502" t="s">
        <v>126</v>
      </c>
      <c r="G2502">
        <v>242</v>
      </c>
      <c r="H2502" t="s">
        <v>390</v>
      </c>
      <c r="I2502" t="s">
        <v>373</v>
      </c>
      <c r="J2502" t="s">
        <v>373</v>
      </c>
      <c r="K2502">
        <v>1</v>
      </c>
    </row>
    <row r="2503" spans="1:11" hidden="1" x14ac:dyDescent="0.25">
      <c r="A2503" t="s">
        <v>189</v>
      </c>
      <c r="B2503" t="s">
        <v>189</v>
      </c>
      <c r="C2503">
        <v>1999</v>
      </c>
      <c r="D2503" t="s">
        <v>589</v>
      </c>
      <c r="E2503">
        <v>950</v>
      </c>
      <c r="F2503" t="s">
        <v>126</v>
      </c>
      <c r="G2503">
        <v>242</v>
      </c>
      <c r="H2503" t="s">
        <v>390</v>
      </c>
      <c r="I2503" t="s">
        <v>373</v>
      </c>
      <c r="J2503" t="s">
        <v>373</v>
      </c>
      <c r="K2503">
        <v>1</v>
      </c>
    </row>
    <row r="2504" spans="1:11" hidden="1" x14ac:dyDescent="0.25">
      <c r="A2504" t="s">
        <v>189</v>
      </c>
      <c r="B2504" t="s">
        <v>189</v>
      </c>
      <c r="C2504">
        <v>2000</v>
      </c>
      <c r="D2504" t="s">
        <v>589</v>
      </c>
      <c r="E2504">
        <v>950</v>
      </c>
      <c r="F2504" t="s">
        <v>126</v>
      </c>
      <c r="G2504">
        <v>242</v>
      </c>
      <c r="H2504" t="s">
        <v>390</v>
      </c>
      <c r="I2504">
        <v>4</v>
      </c>
      <c r="J2504" t="s">
        <v>373</v>
      </c>
      <c r="K2504">
        <v>4</v>
      </c>
    </row>
    <row r="2505" spans="1:11" hidden="1" x14ac:dyDescent="0.25">
      <c r="A2505" t="s">
        <v>189</v>
      </c>
      <c r="B2505" t="s">
        <v>189</v>
      </c>
      <c r="C2505">
        <v>2001</v>
      </c>
      <c r="D2505" t="s">
        <v>589</v>
      </c>
      <c r="E2505">
        <v>950</v>
      </c>
      <c r="F2505" t="s">
        <v>126</v>
      </c>
      <c r="G2505">
        <v>242</v>
      </c>
      <c r="H2505" t="s">
        <v>390</v>
      </c>
      <c r="I2505">
        <v>3</v>
      </c>
      <c r="J2505" t="s">
        <v>373</v>
      </c>
      <c r="K2505">
        <v>2</v>
      </c>
    </row>
    <row r="2506" spans="1:11" hidden="1" x14ac:dyDescent="0.25">
      <c r="A2506" t="s">
        <v>189</v>
      </c>
      <c r="B2506" t="s">
        <v>189</v>
      </c>
      <c r="C2506">
        <v>2002</v>
      </c>
      <c r="D2506" t="s">
        <v>589</v>
      </c>
      <c r="E2506">
        <v>950</v>
      </c>
      <c r="F2506" t="s">
        <v>126</v>
      </c>
      <c r="G2506">
        <v>242</v>
      </c>
      <c r="H2506" t="s">
        <v>390</v>
      </c>
      <c r="I2506">
        <v>2</v>
      </c>
      <c r="J2506" t="s">
        <v>373</v>
      </c>
      <c r="K2506">
        <v>2</v>
      </c>
    </row>
    <row r="2507" spans="1:11" hidden="1" x14ac:dyDescent="0.25">
      <c r="A2507" t="s">
        <v>189</v>
      </c>
      <c r="B2507" t="s">
        <v>189</v>
      </c>
      <c r="C2507">
        <v>2003</v>
      </c>
      <c r="D2507" t="s">
        <v>589</v>
      </c>
      <c r="E2507">
        <v>950</v>
      </c>
      <c r="F2507" t="s">
        <v>126</v>
      </c>
      <c r="G2507">
        <v>242</v>
      </c>
      <c r="H2507" t="s">
        <v>390</v>
      </c>
      <c r="I2507">
        <v>2</v>
      </c>
      <c r="J2507" t="s">
        <v>373</v>
      </c>
      <c r="K2507">
        <v>2</v>
      </c>
    </row>
    <row r="2508" spans="1:11" hidden="1" x14ac:dyDescent="0.25">
      <c r="A2508" t="s">
        <v>189</v>
      </c>
      <c r="B2508" t="s">
        <v>189</v>
      </c>
      <c r="C2508">
        <v>2004</v>
      </c>
      <c r="D2508" t="s">
        <v>589</v>
      </c>
      <c r="E2508">
        <v>950</v>
      </c>
      <c r="F2508" t="s">
        <v>126</v>
      </c>
      <c r="G2508">
        <v>242</v>
      </c>
      <c r="H2508" t="s">
        <v>390</v>
      </c>
      <c r="I2508">
        <v>2</v>
      </c>
      <c r="J2508" t="s">
        <v>373</v>
      </c>
      <c r="K2508">
        <v>2</v>
      </c>
    </row>
    <row r="2509" spans="1:11" hidden="1" x14ac:dyDescent="0.25">
      <c r="A2509" t="s">
        <v>189</v>
      </c>
      <c r="B2509" t="s">
        <v>189</v>
      </c>
      <c r="C2509">
        <v>2005</v>
      </c>
      <c r="D2509" t="s">
        <v>589</v>
      </c>
      <c r="E2509">
        <v>950</v>
      </c>
      <c r="F2509" t="s">
        <v>126</v>
      </c>
      <c r="G2509">
        <v>242</v>
      </c>
      <c r="H2509" t="s">
        <v>390</v>
      </c>
      <c r="I2509">
        <v>1</v>
      </c>
      <c r="J2509" t="s">
        <v>373</v>
      </c>
      <c r="K2509">
        <v>2</v>
      </c>
    </row>
    <row r="2510" spans="1:11" hidden="1" x14ac:dyDescent="0.25">
      <c r="A2510" t="s">
        <v>189</v>
      </c>
      <c r="B2510" t="s">
        <v>189</v>
      </c>
      <c r="C2510">
        <v>2006</v>
      </c>
      <c r="D2510" t="s">
        <v>589</v>
      </c>
      <c r="E2510">
        <v>950</v>
      </c>
      <c r="F2510" t="s">
        <v>126</v>
      </c>
      <c r="G2510">
        <v>242</v>
      </c>
      <c r="H2510" t="s">
        <v>390</v>
      </c>
      <c r="I2510" t="s">
        <v>373</v>
      </c>
      <c r="J2510" t="s">
        <v>373</v>
      </c>
      <c r="K2510">
        <v>2</v>
      </c>
    </row>
    <row r="2511" spans="1:11" hidden="1" x14ac:dyDescent="0.25">
      <c r="A2511" t="s">
        <v>189</v>
      </c>
      <c r="B2511" t="s">
        <v>189</v>
      </c>
      <c r="C2511">
        <v>2007</v>
      </c>
      <c r="D2511" t="s">
        <v>589</v>
      </c>
      <c r="E2511">
        <v>950</v>
      </c>
      <c r="F2511" t="s">
        <v>126</v>
      </c>
      <c r="G2511">
        <v>242</v>
      </c>
      <c r="H2511" t="s">
        <v>390</v>
      </c>
      <c r="I2511">
        <v>3</v>
      </c>
      <c r="J2511" t="s">
        <v>373</v>
      </c>
      <c r="K2511">
        <v>2</v>
      </c>
    </row>
    <row r="2512" spans="1:11" hidden="1" x14ac:dyDescent="0.25">
      <c r="A2512" t="s">
        <v>189</v>
      </c>
      <c r="B2512" t="s">
        <v>189</v>
      </c>
      <c r="C2512">
        <v>2008</v>
      </c>
      <c r="D2512" t="s">
        <v>589</v>
      </c>
      <c r="E2512">
        <v>950</v>
      </c>
      <c r="F2512" t="s">
        <v>126</v>
      </c>
      <c r="G2512">
        <v>242</v>
      </c>
      <c r="H2512" t="s">
        <v>390</v>
      </c>
      <c r="I2512">
        <v>1</v>
      </c>
      <c r="J2512" t="s">
        <v>373</v>
      </c>
      <c r="K2512">
        <v>2</v>
      </c>
    </row>
    <row r="2513" spans="1:12" hidden="1" x14ac:dyDescent="0.25">
      <c r="A2513" t="s">
        <v>189</v>
      </c>
      <c r="B2513" t="s">
        <v>189</v>
      </c>
      <c r="C2513">
        <v>2009</v>
      </c>
      <c r="D2513" t="s">
        <v>589</v>
      </c>
      <c r="E2513">
        <v>950</v>
      </c>
      <c r="F2513" t="s">
        <v>126</v>
      </c>
      <c r="G2513">
        <v>242</v>
      </c>
      <c r="H2513" t="s">
        <v>390</v>
      </c>
      <c r="I2513">
        <v>2</v>
      </c>
      <c r="J2513" t="s">
        <v>373</v>
      </c>
      <c r="K2513">
        <v>2</v>
      </c>
    </row>
    <row r="2514" spans="1:12" hidden="1" x14ac:dyDescent="0.25">
      <c r="A2514" t="s">
        <v>189</v>
      </c>
      <c r="B2514" t="s">
        <v>189</v>
      </c>
      <c r="C2514">
        <v>2010</v>
      </c>
      <c r="D2514" t="s">
        <v>589</v>
      </c>
      <c r="E2514">
        <v>950</v>
      </c>
      <c r="F2514" t="s">
        <v>126</v>
      </c>
      <c r="G2514">
        <v>242</v>
      </c>
      <c r="H2514" t="s">
        <v>390</v>
      </c>
      <c r="I2514">
        <v>2</v>
      </c>
      <c r="J2514" t="s">
        <v>373</v>
      </c>
      <c r="K2514">
        <v>2</v>
      </c>
    </row>
    <row r="2515" spans="1:12" hidden="1" x14ac:dyDescent="0.25">
      <c r="A2515" t="s">
        <v>189</v>
      </c>
      <c r="B2515" t="s">
        <v>189</v>
      </c>
      <c r="C2515">
        <v>2011</v>
      </c>
      <c r="D2515" t="s">
        <v>589</v>
      </c>
      <c r="E2515">
        <v>950</v>
      </c>
      <c r="F2515" t="s">
        <v>126</v>
      </c>
      <c r="G2515">
        <v>242</v>
      </c>
      <c r="H2515" t="s">
        <v>390</v>
      </c>
      <c r="I2515">
        <v>2</v>
      </c>
      <c r="J2515" t="s">
        <v>373</v>
      </c>
      <c r="K2515">
        <v>2</v>
      </c>
    </row>
    <row r="2516" spans="1:12" hidden="1" x14ac:dyDescent="0.25">
      <c r="A2516" t="s">
        <v>189</v>
      </c>
      <c r="B2516" t="s">
        <v>189</v>
      </c>
      <c r="C2516">
        <v>2012</v>
      </c>
      <c r="D2516" t="s">
        <v>589</v>
      </c>
      <c r="E2516">
        <v>950</v>
      </c>
      <c r="F2516" t="s">
        <v>126</v>
      </c>
      <c r="G2516">
        <v>242</v>
      </c>
      <c r="H2516" t="s">
        <v>390</v>
      </c>
      <c r="I2516">
        <v>2</v>
      </c>
      <c r="J2516" t="s">
        <v>373</v>
      </c>
      <c r="K2516">
        <v>2</v>
      </c>
    </row>
    <row r="2517" spans="1:12" hidden="1" x14ac:dyDescent="0.25">
      <c r="A2517" t="s">
        <v>189</v>
      </c>
      <c r="B2517" t="s">
        <v>189</v>
      </c>
      <c r="C2517">
        <v>2013</v>
      </c>
      <c r="D2517" t="s">
        <v>589</v>
      </c>
      <c r="E2517">
        <v>950</v>
      </c>
      <c r="F2517" t="s">
        <v>126</v>
      </c>
      <c r="G2517">
        <v>242</v>
      </c>
      <c r="H2517" t="s">
        <v>390</v>
      </c>
      <c r="I2517" t="s">
        <v>373</v>
      </c>
      <c r="J2517" t="s">
        <v>373</v>
      </c>
      <c r="K2517">
        <v>2</v>
      </c>
    </row>
    <row r="2518" spans="1:12" hidden="1" x14ac:dyDescent="0.25">
      <c r="A2518" t="s">
        <v>189</v>
      </c>
      <c r="B2518" t="s">
        <v>189</v>
      </c>
      <c r="C2518">
        <v>2014</v>
      </c>
      <c r="D2518" t="s">
        <v>589</v>
      </c>
      <c r="E2518">
        <v>950</v>
      </c>
      <c r="F2518" t="s">
        <v>126</v>
      </c>
      <c r="G2518">
        <v>242</v>
      </c>
      <c r="H2518" t="s">
        <v>390</v>
      </c>
      <c r="I2518">
        <v>2</v>
      </c>
      <c r="J2518" t="s">
        <v>373</v>
      </c>
      <c r="K2518">
        <v>1</v>
      </c>
    </row>
    <row r="2519" spans="1:12" hidden="1" x14ac:dyDescent="0.25">
      <c r="A2519" t="s">
        <v>189</v>
      </c>
      <c r="B2519" t="s">
        <v>189</v>
      </c>
      <c r="C2519">
        <v>2015</v>
      </c>
      <c r="D2519" t="s">
        <v>589</v>
      </c>
      <c r="E2519">
        <v>950</v>
      </c>
      <c r="F2519" t="s">
        <v>126</v>
      </c>
      <c r="G2519">
        <v>242</v>
      </c>
      <c r="H2519" t="s">
        <v>390</v>
      </c>
      <c r="I2519">
        <v>2</v>
      </c>
      <c r="J2519" t="s">
        <v>373</v>
      </c>
      <c r="K2519">
        <v>1</v>
      </c>
    </row>
    <row r="2520" spans="1:12" hidden="1" x14ac:dyDescent="0.25">
      <c r="A2520" t="s">
        <v>189</v>
      </c>
      <c r="B2520" t="s">
        <v>189</v>
      </c>
      <c r="C2520">
        <v>2016</v>
      </c>
      <c r="D2520" t="s">
        <v>589</v>
      </c>
      <c r="E2520">
        <v>950</v>
      </c>
      <c r="F2520" t="s">
        <v>126</v>
      </c>
      <c r="G2520">
        <v>242</v>
      </c>
      <c r="H2520" t="s">
        <v>390</v>
      </c>
      <c r="I2520">
        <v>1</v>
      </c>
      <c r="J2520" t="s">
        <v>373</v>
      </c>
      <c r="K2520">
        <v>1</v>
      </c>
    </row>
    <row r="2521" spans="1:12" x14ac:dyDescent="0.25">
      <c r="A2521" t="s">
        <v>189</v>
      </c>
      <c r="B2521" t="s">
        <v>189</v>
      </c>
      <c r="C2521">
        <v>2017</v>
      </c>
      <c r="D2521" t="s">
        <v>589</v>
      </c>
      <c r="E2521">
        <v>950</v>
      </c>
      <c r="F2521" t="s">
        <v>126</v>
      </c>
      <c r="G2521">
        <v>242</v>
      </c>
      <c r="H2521" t="s">
        <v>390</v>
      </c>
      <c r="I2521" s="109">
        <v>2</v>
      </c>
      <c r="J2521" s="109" t="s">
        <v>373</v>
      </c>
      <c r="K2521" s="109">
        <v>2</v>
      </c>
      <c r="L2521" s="108">
        <f>AVERAGE(I2521:K2521)</f>
        <v>2</v>
      </c>
    </row>
    <row r="2522" spans="1:12" hidden="1" x14ac:dyDescent="0.25">
      <c r="A2522" t="s">
        <v>588</v>
      </c>
      <c r="B2522" t="s">
        <v>587</v>
      </c>
      <c r="C2522">
        <v>1976</v>
      </c>
      <c r="D2522" t="s">
        <v>586</v>
      </c>
      <c r="E2522">
        <v>375</v>
      </c>
      <c r="F2522" t="s">
        <v>586</v>
      </c>
      <c r="G2522">
        <v>246</v>
      </c>
      <c r="H2522" t="s">
        <v>375</v>
      </c>
      <c r="I2522" t="s">
        <v>373</v>
      </c>
      <c r="J2522" t="s">
        <v>373</v>
      </c>
      <c r="K2522">
        <v>1</v>
      </c>
    </row>
    <row r="2523" spans="1:12" hidden="1" x14ac:dyDescent="0.25">
      <c r="A2523" t="s">
        <v>588</v>
      </c>
      <c r="B2523" t="s">
        <v>587</v>
      </c>
      <c r="C2523">
        <v>1977</v>
      </c>
      <c r="D2523" t="s">
        <v>586</v>
      </c>
      <c r="E2523">
        <v>375</v>
      </c>
      <c r="F2523" t="s">
        <v>586</v>
      </c>
      <c r="G2523">
        <v>246</v>
      </c>
      <c r="H2523" t="s">
        <v>375</v>
      </c>
      <c r="I2523" t="s">
        <v>373</v>
      </c>
      <c r="J2523" t="s">
        <v>373</v>
      </c>
      <c r="K2523">
        <v>1</v>
      </c>
    </row>
    <row r="2524" spans="1:12" hidden="1" x14ac:dyDescent="0.25">
      <c r="A2524" t="s">
        <v>588</v>
      </c>
      <c r="B2524" t="s">
        <v>587</v>
      </c>
      <c r="C2524">
        <v>1978</v>
      </c>
      <c r="D2524" t="s">
        <v>586</v>
      </c>
      <c r="E2524">
        <v>375</v>
      </c>
      <c r="F2524" t="s">
        <v>586</v>
      </c>
      <c r="G2524">
        <v>246</v>
      </c>
      <c r="H2524" t="s">
        <v>375</v>
      </c>
      <c r="I2524" t="s">
        <v>373</v>
      </c>
      <c r="J2524" t="s">
        <v>373</v>
      </c>
      <c r="K2524">
        <v>1</v>
      </c>
    </row>
    <row r="2525" spans="1:12" hidden="1" x14ac:dyDescent="0.25">
      <c r="A2525" t="s">
        <v>588</v>
      </c>
      <c r="B2525" t="s">
        <v>587</v>
      </c>
      <c r="C2525">
        <v>1979</v>
      </c>
      <c r="D2525" t="s">
        <v>586</v>
      </c>
      <c r="E2525">
        <v>375</v>
      </c>
      <c r="F2525" t="s">
        <v>586</v>
      </c>
      <c r="G2525">
        <v>246</v>
      </c>
      <c r="H2525" t="s">
        <v>375</v>
      </c>
      <c r="I2525" t="s">
        <v>373</v>
      </c>
      <c r="J2525" t="s">
        <v>373</v>
      </c>
      <c r="K2525">
        <v>1</v>
      </c>
    </row>
    <row r="2526" spans="1:12" hidden="1" x14ac:dyDescent="0.25">
      <c r="A2526" t="s">
        <v>588</v>
      </c>
      <c r="B2526" t="s">
        <v>587</v>
      </c>
      <c r="C2526">
        <v>1980</v>
      </c>
      <c r="D2526" t="s">
        <v>586</v>
      </c>
      <c r="E2526">
        <v>375</v>
      </c>
      <c r="F2526" t="s">
        <v>586</v>
      </c>
      <c r="G2526">
        <v>246</v>
      </c>
      <c r="H2526" t="s">
        <v>375</v>
      </c>
      <c r="I2526" t="s">
        <v>373</v>
      </c>
      <c r="J2526" t="s">
        <v>373</v>
      </c>
      <c r="K2526">
        <v>1</v>
      </c>
    </row>
    <row r="2527" spans="1:12" hidden="1" x14ac:dyDescent="0.25">
      <c r="A2527" t="s">
        <v>588</v>
      </c>
      <c r="B2527" t="s">
        <v>587</v>
      </c>
      <c r="C2527">
        <v>1981</v>
      </c>
      <c r="D2527" t="s">
        <v>586</v>
      </c>
      <c r="E2527">
        <v>375</v>
      </c>
      <c r="F2527" t="s">
        <v>586</v>
      </c>
      <c r="G2527">
        <v>246</v>
      </c>
      <c r="H2527" t="s">
        <v>375</v>
      </c>
      <c r="I2527" t="s">
        <v>373</v>
      </c>
      <c r="J2527" t="s">
        <v>373</v>
      </c>
      <c r="K2527">
        <v>1</v>
      </c>
    </row>
    <row r="2528" spans="1:12" hidden="1" x14ac:dyDescent="0.25">
      <c r="A2528" t="s">
        <v>588</v>
      </c>
      <c r="B2528" t="s">
        <v>587</v>
      </c>
      <c r="C2528">
        <v>1982</v>
      </c>
      <c r="D2528" t="s">
        <v>586</v>
      </c>
      <c r="E2528">
        <v>375</v>
      </c>
      <c r="F2528" t="s">
        <v>586</v>
      </c>
      <c r="G2528">
        <v>246</v>
      </c>
      <c r="H2528" t="s">
        <v>375</v>
      </c>
      <c r="I2528" t="s">
        <v>373</v>
      </c>
      <c r="J2528" t="s">
        <v>373</v>
      </c>
      <c r="K2528">
        <v>1</v>
      </c>
    </row>
    <row r="2529" spans="1:11" hidden="1" x14ac:dyDescent="0.25">
      <c r="A2529" t="s">
        <v>588</v>
      </c>
      <c r="B2529" t="s">
        <v>587</v>
      </c>
      <c r="C2529">
        <v>1983</v>
      </c>
      <c r="D2529" t="s">
        <v>586</v>
      </c>
      <c r="E2529">
        <v>375</v>
      </c>
      <c r="F2529" t="s">
        <v>586</v>
      </c>
      <c r="G2529">
        <v>246</v>
      </c>
      <c r="H2529" t="s">
        <v>375</v>
      </c>
      <c r="I2529" t="s">
        <v>373</v>
      </c>
      <c r="J2529" t="s">
        <v>373</v>
      </c>
      <c r="K2529">
        <v>1</v>
      </c>
    </row>
    <row r="2530" spans="1:11" hidden="1" x14ac:dyDescent="0.25">
      <c r="A2530" t="s">
        <v>588</v>
      </c>
      <c r="B2530" t="s">
        <v>587</v>
      </c>
      <c r="C2530">
        <v>1984</v>
      </c>
      <c r="D2530" t="s">
        <v>586</v>
      </c>
      <c r="E2530">
        <v>375</v>
      </c>
      <c r="F2530" t="s">
        <v>586</v>
      </c>
      <c r="G2530">
        <v>246</v>
      </c>
      <c r="H2530" t="s">
        <v>375</v>
      </c>
      <c r="I2530">
        <v>1</v>
      </c>
      <c r="J2530" t="s">
        <v>373</v>
      </c>
      <c r="K2530">
        <v>1</v>
      </c>
    </row>
    <row r="2531" spans="1:11" hidden="1" x14ac:dyDescent="0.25">
      <c r="A2531" t="s">
        <v>588</v>
      </c>
      <c r="B2531" t="s">
        <v>587</v>
      </c>
      <c r="C2531">
        <v>1985</v>
      </c>
      <c r="D2531" t="s">
        <v>586</v>
      </c>
      <c r="E2531">
        <v>375</v>
      </c>
      <c r="F2531" t="s">
        <v>586</v>
      </c>
      <c r="G2531">
        <v>246</v>
      </c>
      <c r="H2531" t="s">
        <v>375</v>
      </c>
      <c r="I2531">
        <v>2</v>
      </c>
      <c r="J2531" t="s">
        <v>373</v>
      </c>
      <c r="K2531">
        <v>1</v>
      </c>
    </row>
    <row r="2532" spans="1:11" hidden="1" x14ac:dyDescent="0.25">
      <c r="A2532" t="s">
        <v>588</v>
      </c>
      <c r="B2532" t="s">
        <v>587</v>
      </c>
      <c r="C2532">
        <v>1986</v>
      </c>
      <c r="D2532" t="s">
        <v>586</v>
      </c>
      <c r="E2532">
        <v>375</v>
      </c>
      <c r="F2532" t="s">
        <v>586</v>
      </c>
      <c r="G2532">
        <v>246</v>
      </c>
      <c r="H2532" t="s">
        <v>375</v>
      </c>
      <c r="I2532">
        <v>2</v>
      </c>
      <c r="J2532" t="s">
        <v>373</v>
      </c>
      <c r="K2532">
        <v>1</v>
      </c>
    </row>
    <row r="2533" spans="1:11" hidden="1" x14ac:dyDescent="0.25">
      <c r="A2533" t="s">
        <v>588</v>
      </c>
      <c r="B2533" t="s">
        <v>587</v>
      </c>
      <c r="C2533">
        <v>1987</v>
      </c>
      <c r="D2533" t="s">
        <v>586</v>
      </c>
      <c r="E2533">
        <v>375</v>
      </c>
      <c r="F2533" t="s">
        <v>586</v>
      </c>
      <c r="G2533">
        <v>246</v>
      </c>
      <c r="H2533" t="s">
        <v>375</v>
      </c>
      <c r="I2533">
        <v>2</v>
      </c>
      <c r="J2533" t="s">
        <v>373</v>
      </c>
      <c r="K2533">
        <v>1</v>
      </c>
    </row>
    <row r="2534" spans="1:11" hidden="1" x14ac:dyDescent="0.25">
      <c r="A2534" t="s">
        <v>588</v>
      </c>
      <c r="B2534" t="s">
        <v>587</v>
      </c>
      <c r="C2534">
        <v>1988</v>
      </c>
      <c r="D2534" t="s">
        <v>586</v>
      </c>
      <c r="E2534">
        <v>375</v>
      </c>
      <c r="F2534" t="s">
        <v>586</v>
      </c>
      <c r="G2534">
        <v>246</v>
      </c>
      <c r="H2534" t="s">
        <v>375</v>
      </c>
      <c r="I2534">
        <v>2</v>
      </c>
      <c r="J2534" t="s">
        <v>373</v>
      </c>
      <c r="K2534">
        <v>2</v>
      </c>
    </row>
    <row r="2535" spans="1:11" hidden="1" x14ac:dyDescent="0.25">
      <c r="A2535" t="s">
        <v>588</v>
      </c>
      <c r="B2535" t="s">
        <v>587</v>
      </c>
      <c r="C2535">
        <v>1989</v>
      </c>
      <c r="D2535" t="s">
        <v>586</v>
      </c>
      <c r="E2535">
        <v>375</v>
      </c>
      <c r="F2535" t="s">
        <v>586</v>
      </c>
      <c r="G2535">
        <v>246</v>
      </c>
      <c r="H2535" t="s">
        <v>375</v>
      </c>
      <c r="I2535">
        <v>1</v>
      </c>
      <c r="J2535" t="s">
        <v>373</v>
      </c>
      <c r="K2535">
        <v>1</v>
      </c>
    </row>
    <row r="2536" spans="1:11" hidden="1" x14ac:dyDescent="0.25">
      <c r="A2536" t="s">
        <v>588</v>
      </c>
      <c r="B2536" t="s">
        <v>587</v>
      </c>
      <c r="C2536">
        <v>1990</v>
      </c>
      <c r="D2536" t="s">
        <v>586</v>
      </c>
      <c r="E2536">
        <v>375</v>
      </c>
      <c r="F2536" t="s">
        <v>586</v>
      </c>
      <c r="G2536">
        <v>246</v>
      </c>
      <c r="H2536" t="s">
        <v>375</v>
      </c>
      <c r="I2536">
        <v>1</v>
      </c>
      <c r="J2536" t="s">
        <v>373</v>
      </c>
      <c r="K2536">
        <v>1</v>
      </c>
    </row>
    <row r="2537" spans="1:11" hidden="1" x14ac:dyDescent="0.25">
      <c r="A2537" t="s">
        <v>588</v>
      </c>
      <c r="B2537" t="s">
        <v>587</v>
      </c>
      <c r="C2537">
        <v>1991</v>
      </c>
      <c r="D2537" t="s">
        <v>586</v>
      </c>
      <c r="E2537">
        <v>375</v>
      </c>
      <c r="F2537" t="s">
        <v>586</v>
      </c>
      <c r="G2537">
        <v>246</v>
      </c>
      <c r="H2537" t="s">
        <v>375</v>
      </c>
      <c r="I2537">
        <v>1</v>
      </c>
      <c r="J2537" t="s">
        <v>373</v>
      </c>
      <c r="K2537">
        <v>1</v>
      </c>
    </row>
    <row r="2538" spans="1:11" hidden="1" x14ac:dyDescent="0.25">
      <c r="A2538" t="s">
        <v>588</v>
      </c>
      <c r="B2538" t="s">
        <v>587</v>
      </c>
      <c r="C2538">
        <v>1992</v>
      </c>
      <c r="D2538" t="s">
        <v>586</v>
      </c>
      <c r="E2538">
        <v>375</v>
      </c>
      <c r="F2538" t="s">
        <v>586</v>
      </c>
      <c r="G2538">
        <v>246</v>
      </c>
      <c r="H2538" t="s">
        <v>375</v>
      </c>
      <c r="I2538">
        <v>1</v>
      </c>
      <c r="J2538" t="s">
        <v>373</v>
      </c>
      <c r="K2538">
        <v>1</v>
      </c>
    </row>
    <row r="2539" spans="1:11" hidden="1" x14ac:dyDescent="0.25">
      <c r="A2539" t="s">
        <v>588</v>
      </c>
      <c r="B2539" t="s">
        <v>587</v>
      </c>
      <c r="C2539">
        <v>1993</v>
      </c>
      <c r="D2539" t="s">
        <v>586</v>
      </c>
      <c r="E2539">
        <v>375</v>
      </c>
      <c r="F2539" t="s">
        <v>586</v>
      </c>
      <c r="G2539">
        <v>246</v>
      </c>
      <c r="H2539" t="s">
        <v>375</v>
      </c>
      <c r="I2539">
        <v>1</v>
      </c>
      <c r="J2539" t="s">
        <v>373</v>
      </c>
      <c r="K2539">
        <v>1</v>
      </c>
    </row>
    <row r="2540" spans="1:11" hidden="1" x14ac:dyDescent="0.25">
      <c r="A2540" t="s">
        <v>588</v>
      </c>
      <c r="B2540" t="s">
        <v>587</v>
      </c>
      <c r="C2540">
        <v>1994</v>
      </c>
      <c r="D2540" t="s">
        <v>586</v>
      </c>
      <c r="E2540">
        <v>375</v>
      </c>
      <c r="F2540" t="s">
        <v>586</v>
      </c>
      <c r="G2540">
        <v>246</v>
      </c>
      <c r="H2540" t="s">
        <v>375</v>
      </c>
      <c r="I2540" t="s">
        <v>373</v>
      </c>
      <c r="J2540" t="s">
        <v>373</v>
      </c>
      <c r="K2540">
        <v>1</v>
      </c>
    </row>
    <row r="2541" spans="1:11" hidden="1" x14ac:dyDescent="0.25">
      <c r="A2541" t="s">
        <v>588</v>
      </c>
      <c r="B2541" t="s">
        <v>587</v>
      </c>
      <c r="C2541">
        <v>1995</v>
      </c>
      <c r="D2541" t="s">
        <v>586</v>
      </c>
      <c r="E2541">
        <v>375</v>
      </c>
      <c r="F2541" t="s">
        <v>586</v>
      </c>
      <c r="G2541">
        <v>246</v>
      </c>
      <c r="H2541" t="s">
        <v>375</v>
      </c>
      <c r="I2541" t="s">
        <v>373</v>
      </c>
      <c r="J2541" t="s">
        <v>373</v>
      </c>
      <c r="K2541">
        <v>1</v>
      </c>
    </row>
    <row r="2542" spans="1:11" hidden="1" x14ac:dyDescent="0.25">
      <c r="A2542" t="s">
        <v>588</v>
      </c>
      <c r="B2542" t="s">
        <v>587</v>
      </c>
      <c r="C2542">
        <v>1996</v>
      </c>
      <c r="D2542" t="s">
        <v>586</v>
      </c>
      <c r="E2542">
        <v>375</v>
      </c>
      <c r="F2542" t="s">
        <v>586</v>
      </c>
      <c r="G2542">
        <v>246</v>
      </c>
      <c r="H2542" t="s">
        <v>375</v>
      </c>
      <c r="I2542" t="s">
        <v>373</v>
      </c>
      <c r="J2542" t="s">
        <v>373</v>
      </c>
      <c r="K2542">
        <v>1</v>
      </c>
    </row>
    <row r="2543" spans="1:11" hidden="1" x14ac:dyDescent="0.25">
      <c r="A2543" t="s">
        <v>588</v>
      </c>
      <c r="B2543" t="s">
        <v>587</v>
      </c>
      <c r="C2543">
        <v>1997</v>
      </c>
      <c r="D2543" t="s">
        <v>586</v>
      </c>
      <c r="E2543">
        <v>375</v>
      </c>
      <c r="F2543" t="s">
        <v>586</v>
      </c>
      <c r="G2543">
        <v>246</v>
      </c>
      <c r="H2543" t="s">
        <v>375</v>
      </c>
      <c r="I2543" t="s">
        <v>373</v>
      </c>
      <c r="J2543" t="s">
        <v>373</v>
      </c>
      <c r="K2543">
        <v>1</v>
      </c>
    </row>
    <row r="2544" spans="1:11" hidden="1" x14ac:dyDescent="0.25">
      <c r="A2544" t="s">
        <v>588</v>
      </c>
      <c r="B2544" t="s">
        <v>587</v>
      </c>
      <c r="C2544">
        <v>1998</v>
      </c>
      <c r="D2544" t="s">
        <v>586</v>
      </c>
      <c r="E2544">
        <v>375</v>
      </c>
      <c r="F2544" t="s">
        <v>586</v>
      </c>
      <c r="G2544">
        <v>246</v>
      </c>
      <c r="H2544" t="s">
        <v>375</v>
      </c>
      <c r="I2544">
        <v>1</v>
      </c>
      <c r="J2544" t="s">
        <v>373</v>
      </c>
      <c r="K2544">
        <v>1</v>
      </c>
    </row>
    <row r="2545" spans="1:11" hidden="1" x14ac:dyDescent="0.25">
      <c r="A2545" t="s">
        <v>588</v>
      </c>
      <c r="B2545" t="s">
        <v>587</v>
      </c>
      <c r="C2545">
        <v>1999</v>
      </c>
      <c r="D2545" t="s">
        <v>586</v>
      </c>
      <c r="E2545">
        <v>375</v>
      </c>
      <c r="F2545" t="s">
        <v>586</v>
      </c>
      <c r="G2545">
        <v>246</v>
      </c>
      <c r="H2545" t="s">
        <v>375</v>
      </c>
      <c r="I2545">
        <v>1</v>
      </c>
      <c r="J2545" t="s">
        <v>373</v>
      </c>
      <c r="K2545">
        <v>1</v>
      </c>
    </row>
    <row r="2546" spans="1:11" hidden="1" x14ac:dyDescent="0.25">
      <c r="A2546" t="s">
        <v>588</v>
      </c>
      <c r="B2546" t="s">
        <v>587</v>
      </c>
      <c r="C2546">
        <v>2000</v>
      </c>
      <c r="D2546" t="s">
        <v>586</v>
      </c>
      <c r="E2546">
        <v>375</v>
      </c>
      <c r="F2546" t="s">
        <v>586</v>
      </c>
      <c r="G2546">
        <v>246</v>
      </c>
      <c r="H2546" t="s">
        <v>375</v>
      </c>
      <c r="I2546">
        <v>1</v>
      </c>
      <c r="J2546" t="s">
        <v>373</v>
      </c>
      <c r="K2546">
        <v>1</v>
      </c>
    </row>
    <row r="2547" spans="1:11" hidden="1" x14ac:dyDescent="0.25">
      <c r="A2547" t="s">
        <v>588</v>
      </c>
      <c r="B2547" t="s">
        <v>587</v>
      </c>
      <c r="C2547">
        <v>2001</v>
      </c>
      <c r="D2547" t="s">
        <v>586</v>
      </c>
      <c r="E2547">
        <v>375</v>
      </c>
      <c r="F2547" t="s">
        <v>586</v>
      </c>
      <c r="G2547">
        <v>246</v>
      </c>
      <c r="H2547" t="s">
        <v>375</v>
      </c>
      <c r="I2547">
        <v>1</v>
      </c>
      <c r="J2547" t="s">
        <v>373</v>
      </c>
      <c r="K2547">
        <v>1</v>
      </c>
    </row>
    <row r="2548" spans="1:11" hidden="1" x14ac:dyDescent="0.25">
      <c r="A2548" t="s">
        <v>588</v>
      </c>
      <c r="B2548" t="s">
        <v>587</v>
      </c>
      <c r="C2548">
        <v>2002</v>
      </c>
      <c r="D2548" t="s">
        <v>586</v>
      </c>
      <c r="E2548">
        <v>375</v>
      </c>
      <c r="F2548" t="s">
        <v>586</v>
      </c>
      <c r="G2548">
        <v>246</v>
      </c>
      <c r="H2548" t="s">
        <v>375</v>
      </c>
      <c r="I2548">
        <v>1</v>
      </c>
      <c r="J2548" t="s">
        <v>373</v>
      </c>
      <c r="K2548">
        <v>1</v>
      </c>
    </row>
    <row r="2549" spans="1:11" hidden="1" x14ac:dyDescent="0.25">
      <c r="A2549" t="s">
        <v>588</v>
      </c>
      <c r="B2549" t="s">
        <v>587</v>
      </c>
      <c r="C2549">
        <v>2003</v>
      </c>
      <c r="D2549" t="s">
        <v>586</v>
      </c>
      <c r="E2549">
        <v>375</v>
      </c>
      <c r="F2549" t="s">
        <v>586</v>
      </c>
      <c r="G2549">
        <v>246</v>
      </c>
      <c r="H2549" t="s">
        <v>375</v>
      </c>
      <c r="I2549">
        <v>1</v>
      </c>
      <c r="J2549" t="s">
        <v>373</v>
      </c>
      <c r="K2549">
        <v>1</v>
      </c>
    </row>
    <row r="2550" spans="1:11" hidden="1" x14ac:dyDescent="0.25">
      <c r="A2550" t="s">
        <v>588</v>
      </c>
      <c r="B2550" t="s">
        <v>587</v>
      </c>
      <c r="C2550">
        <v>2004</v>
      </c>
      <c r="D2550" t="s">
        <v>586</v>
      </c>
      <c r="E2550">
        <v>375</v>
      </c>
      <c r="F2550" t="s">
        <v>586</v>
      </c>
      <c r="G2550">
        <v>246</v>
      </c>
      <c r="H2550" t="s">
        <v>375</v>
      </c>
      <c r="I2550">
        <v>1</v>
      </c>
      <c r="J2550" t="s">
        <v>373</v>
      </c>
      <c r="K2550">
        <v>1</v>
      </c>
    </row>
    <row r="2551" spans="1:11" hidden="1" x14ac:dyDescent="0.25">
      <c r="A2551" t="s">
        <v>588</v>
      </c>
      <c r="B2551" t="s">
        <v>587</v>
      </c>
      <c r="C2551">
        <v>2005</v>
      </c>
      <c r="D2551" t="s">
        <v>586</v>
      </c>
      <c r="E2551">
        <v>375</v>
      </c>
      <c r="F2551" t="s">
        <v>586</v>
      </c>
      <c r="G2551">
        <v>246</v>
      </c>
      <c r="H2551" t="s">
        <v>375</v>
      </c>
      <c r="I2551">
        <v>1</v>
      </c>
      <c r="J2551" t="s">
        <v>373</v>
      </c>
      <c r="K2551">
        <v>1</v>
      </c>
    </row>
    <row r="2552" spans="1:11" hidden="1" x14ac:dyDescent="0.25">
      <c r="A2552" t="s">
        <v>588</v>
      </c>
      <c r="B2552" t="s">
        <v>587</v>
      </c>
      <c r="C2552">
        <v>2006</v>
      </c>
      <c r="D2552" t="s">
        <v>586</v>
      </c>
      <c r="E2552">
        <v>375</v>
      </c>
      <c r="F2552" t="s">
        <v>586</v>
      </c>
      <c r="G2552">
        <v>246</v>
      </c>
      <c r="H2552" t="s">
        <v>375</v>
      </c>
      <c r="I2552">
        <v>1</v>
      </c>
      <c r="J2552" t="s">
        <v>373</v>
      </c>
      <c r="K2552">
        <v>1</v>
      </c>
    </row>
    <row r="2553" spans="1:11" hidden="1" x14ac:dyDescent="0.25">
      <c r="A2553" t="s">
        <v>588</v>
      </c>
      <c r="B2553" t="s">
        <v>587</v>
      </c>
      <c r="C2553">
        <v>2007</v>
      </c>
      <c r="D2553" t="s">
        <v>586</v>
      </c>
      <c r="E2553">
        <v>375</v>
      </c>
      <c r="F2553" t="s">
        <v>586</v>
      </c>
      <c r="G2553">
        <v>246</v>
      </c>
      <c r="H2553" t="s">
        <v>375</v>
      </c>
      <c r="I2553">
        <v>1</v>
      </c>
      <c r="J2553" t="s">
        <v>373</v>
      </c>
      <c r="K2553">
        <v>1</v>
      </c>
    </row>
    <row r="2554" spans="1:11" hidden="1" x14ac:dyDescent="0.25">
      <c r="A2554" t="s">
        <v>588</v>
      </c>
      <c r="B2554" t="s">
        <v>587</v>
      </c>
      <c r="C2554">
        <v>2008</v>
      </c>
      <c r="D2554" t="s">
        <v>586</v>
      </c>
      <c r="E2554">
        <v>375</v>
      </c>
      <c r="F2554" t="s">
        <v>586</v>
      </c>
      <c r="G2554">
        <v>246</v>
      </c>
      <c r="H2554" t="s">
        <v>375</v>
      </c>
      <c r="I2554">
        <v>1</v>
      </c>
      <c r="J2554" t="s">
        <v>373</v>
      </c>
      <c r="K2554">
        <v>1</v>
      </c>
    </row>
    <row r="2555" spans="1:11" hidden="1" x14ac:dyDescent="0.25">
      <c r="A2555" t="s">
        <v>588</v>
      </c>
      <c r="B2555" t="s">
        <v>587</v>
      </c>
      <c r="C2555">
        <v>2009</v>
      </c>
      <c r="D2555" t="s">
        <v>586</v>
      </c>
      <c r="E2555">
        <v>375</v>
      </c>
      <c r="F2555" t="s">
        <v>586</v>
      </c>
      <c r="G2555">
        <v>246</v>
      </c>
      <c r="H2555" t="s">
        <v>375</v>
      </c>
      <c r="I2555">
        <v>1</v>
      </c>
      <c r="J2555" t="s">
        <v>373</v>
      </c>
      <c r="K2555">
        <v>1</v>
      </c>
    </row>
    <row r="2556" spans="1:11" hidden="1" x14ac:dyDescent="0.25">
      <c r="A2556" t="s">
        <v>588</v>
      </c>
      <c r="B2556" t="s">
        <v>587</v>
      </c>
      <c r="C2556">
        <v>2010</v>
      </c>
      <c r="D2556" t="s">
        <v>586</v>
      </c>
      <c r="E2556">
        <v>375</v>
      </c>
      <c r="F2556" t="s">
        <v>586</v>
      </c>
      <c r="G2556">
        <v>246</v>
      </c>
      <c r="H2556" t="s">
        <v>375</v>
      </c>
      <c r="I2556">
        <v>1</v>
      </c>
      <c r="J2556" t="s">
        <v>373</v>
      </c>
      <c r="K2556">
        <v>1</v>
      </c>
    </row>
    <row r="2557" spans="1:11" hidden="1" x14ac:dyDescent="0.25">
      <c r="A2557" t="s">
        <v>588</v>
      </c>
      <c r="B2557" t="s">
        <v>587</v>
      </c>
      <c r="C2557">
        <v>2011</v>
      </c>
      <c r="D2557" t="s">
        <v>586</v>
      </c>
      <c r="E2557">
        <v>375</v>
      </c>
      <c r="F2557" t="s">
        <v>586</v>
      </c>
      <c r="G2557">
        <v>246</v>
      </c>
      <c r="H2557" t="s">
        <v>375</v>
      </c>
      <c r="I2557">
        <v>1</v>
      </c>
      <c r="J2557" t="s">
        <v>373</v>
      </c>
      <c r="K2557">
        <v>1</v>
      </c>
    </row>
    <row r="2558" spans="1:11" hidden="1" x14ac:dyDescent="0.25">
      <c r="A2558" t="s">
        <v>588</v>
      </c>
      <c r="B2558" t="s">
        <v>587</v>
      </c>
      <c r="C2558">
        <v>2012</v>
      </c>
      <c r="D2558" t="s">
        <v>586</v>
      </c>
      <c r="E2558">
        <v>375</v>
      </c>
      <c r="F2558" t="s">
        <v>586</v>
      </c>
      <c r="G2558">
        <v>246</v>
      </c>
      <c r="H2558" t="s">
        <v>375</v>
      </c>
      <c r="I2558">
        <v>1</v>
      </c>
      <c r="J2558" t="s">
        <v>373</v>
      </c>
      <c r="K2558">
        <v>1</v>
      </c>
    </row>
    <row r="2559" spans="1:11" hidden="1" x14ac:dyDescent="0.25">
      <c r="A2559" t="s">
        <v>588</v>
      </c>
      <c r="B2559" t="s">
        <v>587</v>
      </c>
      <c r="C2559">
        <v>2013</v>
      </c>
      <c r="D2559" t="s">
        <v>586</v>
      </c>
      <c r="E2559">
        <v>375</v>
      </c>
      <c r="F2559" t="s">
        <v>586</v>
      </c>
      <c r="G2559">
        <v>246</v>
      </c>
      <c r="H2559" t="s">
        <v>375</v>
      </c>
      <c r="I2559" t="s">
        <v>373</v>
      </c>
      <c r="J2559" t="s">
        <v>373</v>
      </c>
      <c r="K2559">
        <v>1</v>
      </c>
    </row>
    <row r="2560" spans="1:11" hidden="1" x14ac:dyDescent="0.25">
      <c r="A2560" t="s">
        <v>588</v>
      </c>
      <c r="B2560" t="s">
        <v>587</v>
      </c>
      <c r="C2560">
        <v>2014</v>
      </c>
      <c r="D2560" t="s">
        <v>586</v>
      </c>
      <c r="E2560">
        <v>375</v>
      </c>
      <c r="F2560" t="s">
        <v>586</v>
      </c>
      <c r="G2560">
        <v>246</v>
      </c>
      <c r="H2560" t="s">
        <v>375</v>
      </c>
      <c r="I2560">
        <v>1</v>
      </c>
      <c r="J2560" t="s">
        <v>373</v>
      </c>
      <c r="K2560">
        <v>1</v>
      </c>
    </row>
    <row r="2561" spans="1:12" hidden="1" x14ac:dyDescent="0.25">
      <c r="A2561" t="s">
        <v>588</v>
      </c>
      <c r="B2561" t="s">
        <v>587</v>
      </c>
      <c r="C2561">
        <v>2015</v>
      </c>
      <c r="D2561" t="s">
        <v>586</v>
      </c>
      <c r="E2561">
        <v>375</v>
      </c>
      <c r="F2561" t="s">
        <v>586</v>
      </c>
      <c r="G2561">
        <v>246</v>
      </c>
      <c r="H2561" t="s">
        <v>375</v>
      </c>
      <c r="I2561">
        <v>1</v>
      </c>
      <c r="J2561" t="s">
        <v>373</v>
      </c>
      <c r="K2561">
        <v>1</v>
      </c>
    </row>
    <row r="2562" spans="1:12" hidden="1" x14ac:dyDescent="0.25">
      <c r="A2562" t="s">
        <v>588</v>
      </c>
      <c r="B2562" t="s">
        <v>587</v>
      </c>
      <c r="C2562">
        <v>2016</v>
      </c>
      <c r="D2562" t="s">
        <v>586</v>
      </c>
      <c r="E2562">
        <v>375</v>
      </c>
      <c r="F2562" t="s">
        <v>586</v>
      </c>
      <c r="G2562">
        <v>246</v>
      </c>
      <c r="H2562" t="s">
        <v>375</v>
      </c>
      <c r="I2562">
        <v>1</v>
      </c>
      <c r="J2562" t="s">
        <v>373</v>
      </c>
      <c r="K2562">
        <v>1</v>
      </c>
    </row>
    <row r="2563" spans="1:12" x14ac:dyDescent="0.25">
      <c r="A2563" t="s">
        <v>588</v>
      </c>
      <c r="B2563" t="s">
        <v>587</v>
      </c>
      <c r="C2563">
        <v>2017</v>
      </c>
      <c r="D2563" t="s">
        <v>586</v>
      </c>
      <c r="E2563">
        <v>375</v>
      </c>
      <c r="F2563" t="s">
        <v>586</v>
      </c>
      <c r="G2563">
        <v>246</v>
      </c>
      <c r="H2563" t="s">
        <v>375</v>
      </c>
      <c r="I2563" s="109">
        <v>1</v>
      </c>
      <c r="J2563" s="109" t="s">
        <v>373</v>
      </c>
      <c r="K2563" s="109">
        <v>1</v>
      </c>
      <c r="L2563" s="108">
        <f>AVERAGE(I2563:K2563)</f>
        <v>1</v>
      </c>
    </row>
    <row r="2564" spans="1:12" hidden="1" x14ac:dyDescent="0.25">
      <c r="A2564" t="s">
        <v>585</v>
      </c>
      <c r="B2564" t="s">
        <v>585</v>
      </c>
      <c r="C2564">
        <v>1976</v>
      </c>
      <c r="D2564" t="s">
        <v>584</v>
      </c>
      <c r="E2564">
        <v>220</v>
      </c>
      <c r="F2564" t="s">
        <v>583</v>
      </c>
      <c r="G2564">
        <v>250</v>
      </c>
      <c r="H2564" t="s">
        <v>375</v>
      </c>
      <c r="I2564">
        <v>2</v>
      </c>
      <c r="J2564" t="s">
        <v>373</v>
      </c>
      <c r="K2564">
        <v>1</v>
      </c>
    </row>
    <row r="2565" spans="1:12" hidden="1" x14ac:dyDescent="0.25">
      <c r="A2565" t="s">
        <v>585</v>
      </c>
      <c r="B2565" t="s">
        <v>585</v>
      </c>
      <c r="C2565">
        <v>1977</v>
      </c>
      <c r="D2565" t="s">
        <v>584</v>
      </c>
      <c r="E2565">
        <v>220</v>
      </c>
      <c r="F2565" t="s">
        <v>583</v>
      </c>
      <c r="G2565">
        <v>250</v>
      </c>
      <c r="H2565" t="s">
        <v>375</v>
      </c>
      <c r="I2565">
        <v>2</v>
      </c>
      <c r="J2565" t="s">
        <v>373</v>
      </c>
      <c r="K2565">
        <v>1</v>
      </c>
    </row>
    <row r="2566" spans="1:12" hidden="1" x14ac:dyDescent="0.25">
      <c r="A2566" t="s">
        <v>585</v>
      </c>
      <c r="B2566" t="s">
        <v>585</v>
      </c>
      <c r="C2566">
        <v>1978</v>
      </c>
      <c r="D2566" t="s">
        <v>584</v>
      </c>
      <c r="E2566">
        <v>220</v>
      </c>
      <c r="F2566" t="s">
        <v>583</v>
      </c>
      <c r="G2566">
        <v>250</v>
      </c>
      <c r="H2566" t="s">
        <v>375</v>
      </c>
      <c r="I2566">
        <v>2</v>
      </c>
      <c r="J2566" t="s">
        <v>373</v>
      </c>
      <c r="K2566">
        <v>1</v>
      </c>
    </row>
    <row r="2567" spans="1:12" hidden="1" x14ac:dyDescent="0.25">
      <c r="A2567" t="s">
        <v>585</v>
      </c>
      <c r="B2567" t="s">
        <v>585</v>
      </c>
      <c r="C2567">
        <v>1979</v>
      </c>
      <c r="D2567" t="s">
        <v>584</v>
      </c>
      <c r="E2567">
        <v>220</v>
      </c>
      <c r="F2567" t="s">
        <v>583</v>
      </c>
      <c r="G2567">
        <v>250</v>
      </c>
      <c r="H2567" t="s">
        <v>375</v>
      </c>
      <c r="I2567">
        <v>2</v>
      </c>
      <c r="J2567" t="s">
        <v>373</v>
      </c>
      <c r="K2567">
        <v>1</v>
      </c>
    </row>
    <row r="2568" spans="1:12" hidden="1" x14ac:dyDescent="0.25">
      <c r="A2568" t="s">
        <v>585</v>
      </c>
      <c r="B2568" t="s">
        <v>585</v>
      </c>
      <c r="C2568">
        <v>1980</v>
      </c>
      <c r="D2568" t="s">
        <v>584</v>
      </c>
      <c r="E2568">
        <v>220</v>
      </c>
      <c r="F2568" t="s">
        <v>583</v>
      </c>
      <c r="G2568">
        <v>250</v>
      </c>
      <c r="H2568" t="s">
        <v>375</v>
      </c>
      <c r="I2568">
        <v>2</v>
      </c>
      <c r="J2568" t="s">
        <v>373</v>
      </c>
      <c r="K2568">
        <v>1</v>
      </c>
    </row>
    <row r="2569" spans="1:12" hidden="1" x14ac:dyDescent="0.25">
      <c r="A2569" t="s">
        <v>585</v>
      </c>
      <c r="B2569" t="s">
        <v>585</v>
      </c>
      <c r="C2569">
        <v>1981</v>
      </c>
      <c r="D2569" t="s">
        <v>584</v>
      </c>
      <c r="E2569">
        <v>220</v>
      </c>
      <c r="F2569" t="s">
        <v>583</v>
      </c>
      <c r="G2569">
        <v>250</v>
      </c>
      <c r="H2569" t="s">
        <v>375</v>
      </c>
      <c r="I2569">
        <v>2</v>
      </c>
      <c r="J2569" t="s">
        <v>373</v>
      </c>
      <c r="K2569">
        <v>1</v>
      </c>
    </row>
    <row r="2570" spans="1:12" hidden="1" x14ac:dyDescent="0.25">
      <c r="A2570" t="s">
        <v>585</v>
      </c>
      <c r="B2570" t="s">
        <v>585</v>
      </c>
      <c r="C2570">
        <v>1982</v>
      </c>
      <c r="D2570" t="s">
        <v>584</v>
      </c>
      <c r="E2570">
        <v>220</v>
      </c>
      <c r="F2570" t="s">
        <v>583</v>
      </c>
      <c r="G2570">
        <v>250</v>
      </c>
      <c r="H2570" t="s">
        <v>375</v>
      </c>
      <c r="I2570">
        <v>2</v>
      </c>
      <c r="J2570" t="s">
        <v>373</v>
      </c>
      <c r="K2570">
        <v>1</v>
      </c>
    </row>
    <row r="2571" spans="1:12" hidden="1" x14ac:dyDescent="0.25">
      <c r="A2571" t="s">
        <v>585</v>
      </c>
      <c r="B2571" t="s">
        <v>585</v>
      </c>
      <c r="C2571">
        <v>1983</v>
      </c>
      <c r="D2571" t="s">
        <v>584</v>
      </c>
      <c r="E2571">
        <v>220</v>
      </c>
      <c r="F2571" t="s">
        <v>583</v>
      </c>
      <c r="G2571">
        <v>250</v>
      </c>
      <c r="H2571" t="s">
        <v>375</v>
      </c>
      <c r="I2571">
        <v>2</v>
      </c>
      <c r="J2571" t="s">
        <v>373</v>
      </c>
      <c r="K2571">
        <v>1</v>
      </c>
    </row>
    <row r="2572" spans="1:12" hidden="1" x14ac:dyDescent="0.25">
      <c r="A2572" t="s">
        <v>585</v>
      </c>
      <c r="B2572" t="s">
        <v>585</v>
      </c>
      <c r="C2572">
        <v>1984</v>
      </c>
      <c r="D2572" t="s">
        <v>584</v>
      </c>
      <c r="E2572">
        <v>220</v>
      </c>
      <c r="F2572" t="s">
        <v>583</v>
      </c>
      <c r="G2572">
        <v>250</v>
      </c>
      <c r="H2572" t="s">
        <v>375</v>
      </c>
      <c r="I2572">
        <v>2</v>
      </c>
      <c r="J2572" t="s">
        <v>373</v>
      </c>
      <c r="K2572">
        <v>1</v>
      </c>
    </row>
    <row r="2573" spans="1:12" hidden="1" x14ac:dyDescent="0.25">
      <c r="A2573" t="s">
        <v>585</v>
      </c>
      <c r="B2573" t="s">
        <v>585</v>
      </c>
      <c r="C2573">
        <v>1985</v>
      </c>
      <c r="D2573" t="s">
        <v>584</v>
      </c>
      <c r="E2573">
        <v>220</v>
      </c>
      <c r="F2573" t="s">
        <v>583</v>
      </c>
      <c r="G2573">
        <v>250</v>
      </c>
      <c r="H2573" t="s">
        <v>375</v>
      </c>
      <c r="I2573">
        <v>2</v>
      </c>
      <c r="J2573" t="s">
        <v>373</v>
      </c>
      <c r="K2573">
        <v>1</v>
      </c>
    </row>
    <row r="2574" spans="1:12" hidden="1" x14ac:dyDescent="0.25">
      <c r="A2574" t="s">
        <v>585</v>
      </c>
      <c r="B2574" t="s">
        <v>585</v>
      </c>
      <c r="C2574">
        <v>1986</v>
      </c>
      <c r="D2574" t="s">
        <v>584</v>
      </c>
      <c r="E2574">
        <v>220</v>
      </c>
      <c r="F2574" t="s">
        <v>583</v>
      </c>
      <c r="G2574">
        <v>250</v>
      </c>
      <c r="H2574" t="s">
        <v>375</v>
      </c>
      <c r="I2574">
        <v>2</v>
      </c>
      <c r="J2574" t="s">
        <v>373</v>
      </c>
      <c r="K2574">
        <v>1</v>
      </c>
    </row>
    <row r="2575" spans="1:12" hidden="1" x14ac:dyDescent="0.25">
      <c r="A2575" t="s">
        <v>585</v>
      </c>
      <c r="B2575" t="s">
        <v>585</v>
      </c>
      <c r="C2575">
        <v>1987</v>
      </c>
      <c r="D2575" t="s">
        <v>584</v>
      </c>
      <c r="E2575">
        <v>220</v>
      </c>
      <c r="F2575" t="s">
        <v>583</v>
      </c>
      <c r="G2575">
        <v>250</v>
      </c>
      <c r="H2575" t="s">
        <v>375</v>
      </c>
      <c r="I2575">
        <v>2</v>
      </c>
      <c r="J2575" t="s">
        <v>373</v>
      </c>
      <c r="K2575">
        <v>2</v>
      </c>
    </row>
    <row r="2576" spans="1:12" hidden="1" x14ac:dyDescent="0.25">
      <c r="A2576" t="s">
        <v>585</v>
      </c>
      <c r="B2576" t="s">
        <v>585</v>
      </c>
      <c r="C2576">
        <v>1988</v>
      </c>
      <c r="D2576" t="s">
        <v>584</v>
      </c>
      <c r="E2576">
        <v>220</v>
      </c>
      <c r="F2576" t="s">
        <v>583</v>
      </c>
      <c r="G2576">
        <v>250</v>
      </c>
      <c r="H2576" t="s">
        <v>375</v>
      </c>
      <c r="I2576">
        <v>2</v>
      </c>
      <c r="J2576" t="s">
        <v>373</v>
      </c>
      <c r="K2576">
        <v>1</v>
      </c>
    </row>
    <row r="2577" spans="1:11" hidden="1" x14ac:dyDescent="0.25">
      <c r="A2577" t="s">
        <v>585</v>
      </c>
      <c r="B2577" t="s">
        <v>585</v>
      </c>
      <c r="C2577">
        <v>1989</v>
      </c>
      <c r="D2577" t="s">
        <v>584</v>
      </c>
      <c r="E2577">
        <v>220</v>
      </c>
      <c r="F2577" t="s">
        <v>583</v>
      </c>
      <c r="G2577">
        <v>250</v>
      </c>
      <c r="H2577" t="s">
        <v>375</v>
      </c>
      <c r="I2577">
        <v>2</v>
      </c>
      <c r="J2577" t="s">
        <v>373</v>
      </c>
      <c r="K2577">
        <v>1</v>
      </c>
    </row>
    <row r="2578" spans="1:11" hidden="1" x14ac:dyDescent="0.25">
      <c r="A2578" t="s">
        <v>585</v>
      </c>
      <c r="B2578" t="s">
        <v>585</v>
      </c>
      <c r="C2578">
        <v>1990</v>
      </c>
      <c r="D2578" t="s">
        <v>584</v>
      </c>
      <c r="E2578">
        <v>220</v>
      </c>
      <c r="F2578" t="s">
        <v>583</v>
      </c>
      <c r="G2578">
        <v>250</v>
      </c>
      <c r="H2578" t="s">
        <v>375</v>
      </c>
      <c r="I2578">
        <v>1</v>
      </c>
      <c r="J2578" t="s">
        <v>373</v>
      </c>
      <c r="K2578">
        <v>1</v>
      </c>
    </row>
    <row r="2579" spans="1:11" hidden="1" x14ac:dyDescent="0.25">
      <c r="A2579" t="s">
        <v>585</v>
      </c>
      <c r="B2579" t="s">
        <v>585</v>
      </c>
      <c r="C2579">
        <v>1991</v>
      </c>
      <c r="D2579" t="s">
        <v>584</v>
      </c>
      <c r="E2579">
        <v>220</v>
      </c>
      <c r="F2579" t="s">
        <v>583</v>
      </c>
      <c r="G2579">
        <v>250</v>
      </c>
      <c r="H2579" t="s">
        <v>375</v>
      </c>
      <c r="I2579">
        <v>1</v>
      </c>
      <c r="J2579" t="s">
        <v>373</v>
      </c>
      <c r="K2579">
        <v>1</v>
      </c>
    </row>
    <row r="2580" spans="1:11" hidden="1" x14ac:dyDescent="0.25">
      <c r="A2580" t="s">
        <v>585</v>
      </c>
      <c r="B2580" t="s">
        <v>585</v>
      </c>
      <c r="C2580">
        <v>1992</v>
      </c>
      <c r="D2580" t="s">
        <v>584</v>
      </c>
      <c r="E2580">
        <v>220</v>
      </c>
      <c r="F2580" t="s">
        <v>583</v>
      </c>
      <c r="G2580">
        <v>250</v>
      </c>
      <c r="H2580" t="s">
        <v>375</v>
      </c>
      <c r="I2580">
        <v>1</v>
      </c>
      <c r="J2580" t="s">
        <v>373</v>
      </c>
      <c r="K2580">
        <v>1</v>
      </c>
    </row>
    <row r="2581" spans="1:11" hidden="1" x14ac:dyDescent="0.25">
      <c r="A2581" t="s">
        <v>585</v>
      </c>
      <c r="B2581" t="s">
        <v>585</v>
      </c>
      <c r="C2581">
        <v>1993</v>
      </c>
      <c r="D2581" t="s">
        <v>584</v>
      </c>
      <c r="E2581">
        <v>220</v>
      </c>
      <c r="F2581" t="s">
        <v>583</v>
      </c>
      <c r="G2581">
        <v>250</v>
      </c>
      <c r="H2581" t="s">
        <v>375</v>
      </c>
      <c r="I2581">
        <v>1</v>
      </c>
      <c r="J2581" t="s">
        <v>373</v>
      </c>
      <c r="K2581">
        <v>1</v>
      </c>
    </row>
    <row r="2582" spans="1:11" hidden="1" x14ac:dyDescent="0.25">
      <c r="A2582" t="s">
        <v>585</v>
      </c>
      <c r="B2582" t="s">
        <v>585</v>
      </c>
      <c r="C2582">
        <v>1994</v>
      </c>
      <c r="D2582" t="s">
        <v>584</v>
      </c>
      <c r="E2582">
        <v>220</v>
      </c>
      <c r="F2582" t="s">
        <v>583</v>
      </c>
      <c r="G2582">
        <v>250</v>
      </c>
      <c r="H2582" t="s">
        <v>375</v>
      </c>
      <c r="I2582">
        <v>2</v>
      </c>
      <c r="J2582" t="s">
        <v>373</v>
      </c>
      <c r="K2582">
        <v>1</v>
      </c>
    </row>
    <row r="2583" spans="1:11" hidden="1" x14ac:dyDescent="0.25">
      <c r="A2583" t="s">
        <v>585</v>
      </c>
      <c r="B2583" t="s">
        <v>585</v>
      </c>
      <c r="C2583">
        <v>1995</v>
      </c>
      <c r="D2583" t="s">
        <v>584</v>
      </c>
      <c r="E2583">
        <v>220</v>
      </c>
      <c r="F2583" t="s">
        <v>583</v>
      </c>
      <c r="G2583">
        <v>250</v>
      </c>
      <c r="H2583" t="s">
        <v>375</v>
      </c>
      <c r="I2583">
        <v>2</v>
      </c>
      <c r="J2583" t="s">
        <v>373</v>
      </c>
      <c r="K2583">
        <v>2</v>
      </c>
    </row>
    <row r="2584" spans="1:11" hidden="1" x14ac:dyDescent="0.25">
      <c r="A2584" t="s">
        <v>585</v>
      </c>
      <c r="B2584" t="s">
        <v>585</v>
      </c>
      <c r="C2584">
        <v>1996</v>
      </c>
      <c r="D2584" t="s">
        <v>584</v>
      </c>
      <c r="E2584">
        <v>220</v>
      </c>
      <c r="F2584" t="s">
        <v>583</v>
      </c>
      <c r="G2584">
        <v>250</v>
      </c>
      <c r="H2584" t="s">
        <v>375</v>
      </c>
      <c r="I2584">
        <v>2</v>
      </c>
      <c r="J2584" t="s">
        <v>373</v>
      </c>
      <c r="K2584" t="s">
        <v>373</v>
      </c>
    </row>
    <row r="2585" spans="1:11" hidden="1" x14ac:dyDescent="0.25">
      <c r="A2585" t="s">
        <v>585</v>
      </c>
      <c r="B2585" t="s">
        <v>585</v>
      </c>
      <c r="C2585">
        <v>1997</v>
      </c>
      <c r="D2585" t="s">
        <v>584</v>
      </c>
      <c r="E2585">
        <v>220</v>
      </c>
      <c r="F2585" t="s">
        <v>583</v>
      </c>
      <c r="G2585">
        <v>250</v>
      </c>
      <c r="H2585" t="s">
        <v>375</v>
      </c>
      <c r="I2585" t="s">
        <v>373</v>
      </c>
      <c r="J2585" t="s">
        <v>373</v>
      </c>
      <c r="K2585">
        <v>1</v>
      </c>
    </row>
    <row r="2586" spans="1:11" hidden="1" x14ac:dyDescent="0.25">
      <c r="A2586" t="s">
        <v>585</v>
      </c>
      <c r="B2586" t="s">
        <v>585</v>
      </c>
      <c r="C2586">
        <v>1998</v>
      </c>
      <c r="D2586" t="s">
        <v>584</v>
      </c>
      <c r="E2586">
        <v>220</v>
      </c>
      <c r="F2586" t="s">
        <v>583</v>
      </c>
      <c r="G2586">
        <v>250</v>
      </c>
      <c r="H2586" t="s">
        <v>375</v>
      </c>
      <c r="I2586">
        <v>2</v>
      </c>
      <c r="J2586" t="s">
        <v>373</v>
      </c>
      <c r="K2586">
        <v>1</v>
      </c>
    </row>
    <row r="2587" spans="1:11" hidden="1" x14ac:dyDescent="0.25">
      <c r="A2587" t="s">
        <v>585</v>
      </c>
      <c r="B2587" t="s">
        <v>585</v>
      </c>
      <c r="C2587">
        <v>1999</v>
      </c>
      <c r="D2587" t="s">
        <v>584</v>
      </c>
      <c r="E2587">
        <v>220</v>
      </c>
      <c r="F2587" t="s">
        <v>583</v>
      </c>
      <c r="G2587">
        <v>250</v>
      </c>
      <c r="H2587" t="s">
        <v>375</v>
      </c>
      <c r="I2587">
        <v>2</v>
      </c>
      <c r="J2587" t="s">
        <v>373</v>
      </c>
      <c r="K2587">
        <v>2</v>
      </c>
    </row>
    <row r="2588" spans="1:11" hidden="1" x14ac:dyDescent="0.25">
      <c r="A2588" t="s">
        <v>585</v>
      </c>
      <c r="B2588" t="s">
        <v>585</v>
      </c>
      <c r="C2588">
        <v>2000</v>
      </c>
      <c r="D2588" t="s">
        <v>584</v>
      </c>
      <c r="E2588">
        <v>220</v>
      </c>
      <c r="F2588" t="s">
        <v>583</v>
      </c>
      <c r="G2588">
        <v>250</v>
      </c>
      <c r="H2588" t="s">
        <v>375</v>
      </c>
      <c r="I2588">
        <v>2</v>
      </c>
      <c r="J2588" t="s">
        <v>373</v>
      </c>
      <c r="K2588">
        <v>1</v>
      </c>
    </row>
    <row r="2589" spans="1:11" hidden="1" x14ac:dyDescent="0.25">
      <c r="A2589" t="s">
        <v>585</v>
      </c>
      <c r="B2589" t="s">
        <v>585</v>
      </c>
      <c r="C2589">
        <v>2001</v>
      </c>
      <c r="D2589" t="s">
        <v>584</v>
      </c>
      <c r="E2589">
        <v>220</v>
      </c>
      <c r="F2589" t="s">
        <v>583</v>
      </c>
      <c r="G2589">
        <v>250</v>
      </c>
      <c r="H2589" t="s">
        <v>375</v>
      </c>
      <c r="I2589">
        <v>2</v>
      </c>
      <c r="J2589" t="s">
        <v>373</v>
      </c>
      <c r="K2589">
        <v>2</v>
      </c>
    </row>
    <row r="2590" spans="1:11" hidden="1" x14ac:dyDescent="0.25">
      <c r="A2590" t="s">
        <v>585</v>
      </c>
      <c r="B2590" t="s">
        <v>585</v>
      </c>
      <c r="C2590">
        <v>2002</v>
      </c>
      <c r="D2590" t="s">
        <v>584</v>
      </c>
      <c r="E2590">
        <v>220</v>
      </c>
      <c r="F2590" t="s">
        <v>583</v>
      </c>
      <c r="G2590">
        <v>250</v>
      </c>
      <c r="H2590" t="s">
        <v>375</v>
      </c>
      <c r="I2590">
        <v>2</v>
      </c>
      <c r="J2590" t="s">
        <v>373</v>
      </c>
      <c r="K2590">
        <v>2</v>
      </c>
    </row>
    <row r="2591" spans="1:11" hidden="1" x14ac:dyDescent="0.25">
      <c r="A2591" t="s">
        <v>585</v>
      </c>
      <c r="B2591" t="s">
        <v>585</v>
      </c>
      <c r="C2591">
        <v>2003</v>
      </c>
      <c r="D2591" t="s">
        <v>584</v>
      </c>
      <c r="E2591">
        <v>220</v>
      </c>
      <c r="F2591" t="s">
        <v>583</v>
      </c>
      <c r="G2591">
        <v>250</v>
      </c>
      <c r="H2591" t="s">
        <v>375</v>
      </c>
      <c r="I2591">
        <v>2</v>
      </c>
      <c r="J2591" t="s">
        <v>373</v>
      </c>
      <c r="K2591">
        <v>2</v>
      </c>
    </row>
    <row r="2592" spans="1:11" hidden="1" x14ac:dyDescent="0.25">
      <c r="A2592" t="s">
        <v>585</v>
      </c>
      <c r="B2592" t="s">
        <v>585</v>
      </c>
      <c r="C2592">
        <v>2004</v>
      </c>
      <c r="D2592" t="s">
        <v>584</v>
      </c>
      <c r="E2592">
        <v>220</v>
      </c>
      <c r="F2592" t="s">
        <v>583</v>
      </c>
      <c r="G2592">
        <v>250</v>
      </c>
      <c r="H2592" t="s">
        <v>375</v>
      </c>
      <c r="I2592">
        <v>2</v>
      </c>
      <c r="J2592" t="s">
        <v>373</v>
      </c>
      <c r="K2592">
        <v>2</v>
      </c>
    </row>
    <row r="2593" spans="1:12" hidden="1" x14ac:dyDescent="0.25">
      <c r="A2593" t="s">
        <v>585</v>
      </c>
      <c r="B2593" t="s">
        <v>585</v>
      </c>
      <c r="C2593">
        <v>2005</v>
      </c>
      <c r="D2593" t="s">
        <v>584</v>
      </c>
      <c r="E2593">
        <v>220</v>
      </c>
      <c r="F2593" t="s">
        <v>583</v>
      </c>
      <c r="G2593">
        <v>250</v>
      </c>
      <c r="H2593" t="s">
        <v>375</v>
      </c>
      <c r="I2593">
        <v>2</v>
      </c>
      <c r="J2593" t="s">
        <v>373</v>
      </c>
      <c r="K2593">
        <v>2</v>
      </c>
    </row>
    <row r="2594" spans="1:12" hidden="1" x14ac:dyDescent="0.25">
      <c r="A2594" t="s">
        <v>585</v>
      </c>
      <c r="B2594" t="s">
        <v>585</v>
      </c>
      <c r="C2594">
        <v>2006</v>
      </c>
      <c r="D2594" t="s">
        <v>584</v>
      </c>
      <c r="E2594">
        <v>220</v>
      </c>
      <c r="F2594" t="s">
        <v>583</v>
      </c>
      <c r="G2594">
        <v>250</v>
      </c>
      <c r="H2594" t="s">
        <v>375</v>
      </c>
      <c r="I2594">
        <v>2</v>
      </c>
      <c r="J2594" t="s">
        <v>373</v>
      </c>
      <c r="K2594">
        <v>2</v>
      </c>
    </row>
    <row r="2595" spans="1:12" hidden="1" x14ac:dyDescent="0.25">
      <c r="A2595" t="s">
        <v>585</v>
      </c>
      <c r="B2595" t="s">
        <v>585</v>
      </c>
      <c r="C2595">
        <v>2007</v>
      </c>
      <c r="D2595" t="s">
        <v>584</v>
      </c>
      <c r="E2595">
        <v>220</v>
      </c>
      <c r="F2595" t="s">
        <v>583</v>
      </c>
      <c r="G2595">
        <v>250</v>
      </c>
      <c r="H2595" t="s">
        <v>375</v>
      </c>
      <c r="I2595">
        <v>2</v>
      </c>
      <c r="J2595" t="s">
        <v>373</v>
      </c>
      <c r="K2595">
        <v>2</v>
      </c>
    </row>
    <row r="2596" spans="1:12" hidden="1" x14ac:dyDescent="0.25">
      <c r="A2596" t="s">
        <v>585</v>
      </c>
      <c r="B2596" t="s">
        <v>585</v>
      </c>
      <c r="C2596">
        <v>2008</v>
      </c>
      <c r="D2596" t="s">
        <v>584</v>
      </c>
      <c r="E2596">
        <v>220</v>
      </c>
      <c r="F2596" t="s">
        <v>583</v>
      </c>
      <c r="G2596">
        <v>250</v>
      </c>
      <c r="H2596" t="s">
        <v>375</v>
      </c>
      <c r="I2596">
        <v>2</v>
      </c>
      <c r="J2596" t="s">
        <v>373</v>
      </c>
      <c r="K2596">
        <v>1</v>
      </c>
    </row>
    <row r="2597" spans="1:12" hidden="1" x14ac:dyDescent="0.25">
      <c r="A2597" t="s">
        <v>585</v>
      </c>
      <c r="B2597" t="s">
        <v>585</v>
      </c>
      <c r="C2597">
        <v>2009</v>
      </c>
      <c r="D2597" t="s">
        <v>584</v>
      </c>
      <c r="E2597">
        <v>220</v>
      </c>
      <c r="F2597" t="s">
        <v>583</v>
      </c>
      <c r="G2597">
        <v>250</v>
      </c>
      <c r="H2597" t="s">
        <v>375</v>
      </c>
      <c r="I2597">
        <v>2</v>
      </c>
      <c r="J2597" t="s">
        <v>373</v>
      </c>
      <c r="K2597">
        <v>1</v>
      </c>
    </row>
    <row r="2598" spans="1:12" hidden="1" x14ac:dyDescent="0.25">
      <c r="A2598" t="s">
        <v>585</v>
      </c>
      <c r="B2598" t="s">
        <v>585</v>
      </c>
      <c r="C2598">
        <v>2010</v>
      </c>
      <c r="D2598" t="s">
        <v>584</v>
      </c>
      <c r="E2598">
        <v>220</v>
      </c>
      <c r="F2598" t="s">
        <v>583</v>
      </c>
      <c r="G2598">
        <v>250</v>
      </c>
      <c r="H2598" t="s">
        <v>375</v>
      </c>
      <c r="I2598">
        <v>2</v>
      </c>
      <c r="J2598" t="s">
        <v>373</v>
      </c>
      <c r="K2598">
        <v>1</v>
      </c>
    </row>
    <row r="2599" spans="1:12" hidden="1" x14ac:dyDescent="0.25">
      <c r="A2599" t="s">
        <v>585</v>
      </c>
      <c r="B2599" t="s">
        <v>585</v>
      </c>
      <c r="C2599">
        <v>2011</v>
      </c>
      <c r="D2599" t="s">
        <v>584</v>
      </c>
      <c r="E2599">
        <v>220</v>
      </c>
      <c r="F2599" t="s">
        <v>583</v>
      </c>
      <c r="G2599">
        <v>250</v>
      </c>
      <c r="H2599" t="s">
        <v>375</v>
      </c>
      <c r="I2599">
        <v>2</v>
      </c>
      <c r="J2599" t="s">
        <v>373</v>
      </c>
      <c r="K2599">
        <v>1</v>
      </c>
    </row>
    <row r="2600" spans="1:12" hidden="1" x14ac:dyDescent="0.25">
      <c r="A2600" t="s">
        <v>585</v>
      </c>
      <c r="B2600" t="s">
        <v>585</v>
      </c>
      <c r="C2600">
        <v>2012</v>
      </c>
      <c r="D2600" t="s">
        <v>584</v>
      </c>
      <c r="E2600">
        <v>220</v>
      </c>
      <c r="F2600" t="s">
        <v>583</v>
      </c>
      <c r="G2600">
        <v>250</v>
      </c>
      <c r="H2600" t="s">
        <v>375</v>
      </c>
      <c r="I2600">
        <v>2</v>
      </c>
      <c r="J2600" t="s">
        <v>373</v>
      </c>
      <c r="K2600">
        <v>1</v>
      </c>
    </row>
    <row r="2601" spans="1:12" hidden="1" x14ac:dyDescent="0.25">
      <c r="A2601" t="s">
        <v>585</v>
      </c>
      <c r="B2601" t="s">
        <v>585</v>
      </c>
      <c r="C2601">
        <v>2013</v>
      </c>
      <c r="D2601" t="s">
        <v>584</v>
      </c>
      <c r="E2601">
        <v>220</v>
      </c>
      <c r="F2601" t="s">
        <v>583</v>
      </c>
      <c r="G2601">
        <v>250</v>
      </c>
      <c r="H2601" t="s">
        <v>375</v>
      </c>
      <c r="I2601" t="s">
        <v>373</v>
      </c>
      <c r="J2601">
        <v>1</v>
      </c>
      <c r="K2601">
        <v>1</v>
      </c>
    </row>
    <row r="2602" spans="1:12" hidden="1" x14ac:dyDescent="0.25">
      <c r="A2602" t="s">
        <v>585</v>
      </c>
      <c r="B2602" t="s">
        <v>585</v>
      </c>
      <c r="C2602">
        <v>2014</v>
      </c>
      <c r="D2602" t="s">
        <v>584</v>
      </c>
      <c r="E2602">
        <v>220</v>
      </c>
      <c r="F2602" t="s">
        <v>583</v>
      </c>
      <c r="G2602">
        <v>250</v>
      </c>
      <c r="H2602" t="s">
        <v>375</v>
      </c>
      <c r="I2602">
        <v>2</v>
      </c>
      <c r="J2602" t="s">
        <v>373</v>
      </c>
      <c r="K2602">
        <v>1</v>
      </c>
    </row>
    <row r="2603" spans="1:12" hidden="1" x14ac:dyDescent="0.25">
      <c r="A2603" t="s">
        <v>585</v>
      </c>
      <c r="B2603" t="s">
        <v>585</v>
      </c>
      <c r="C2603">
        <v>2015</v>
      </c>
      <c r="D2603" t="s">
        <v>584</v>
      </c>
      <c r="E2603">
        <v>220</v>
      </c>
      <c r="F2603" t="s">
        <v>583</v>
      </c>
      <c r="G2603">
        <v>250</v>
      </c>
      <c r="H2603" t="s">
        <v>375</v>
      </c>
      <c r="I2603">
        <v>2</v>
      </c>
      <c r="J2603" t="s">
        <v>373</v>
      </c>
      <c r="K2603">
        <v>1</v>
      </c>
    </row>
    <row r="2604" spans="1:12" hidden="1" x14ac:dyDescent="0.25">
      <c r="A2604" t="s">
        <v>585</v>
      </c>
      <c r="B2604" t="s">
        <v>585</v>
      </c>
      <c r="C2604">
        <v>2016</v>
      </c>
      <c r="D2604" t="s">
        <v>584</v>
      </c>
      <c r="E2604">
        <v>220</v>
      </c>
      <c r="F2604" t="s">
        <v>583</v>
      </c>
      <c r="G2604">
        <v>250</v>
      </c>
      <c r="H2604" t="s">
        <v>375</v>
      </c>
      <c r="I2604">
        <v>1</v>
      </c>
      <c r="J2604" t="s">
        <v>373</v>
      </c>
      <c r="K2604">
        <v>2</v>
      </c>
    </row>
    <row r="2605" spans="1:12" x14ac:dyDescent="0.25">
      <c r="A2605" t="s">
        <v>585</v>
      </c>
      <c r="B2605" t="s">
        <v>585</v>
      </c>
      <c r="C2605">
        <v>2017</v>
      </c>
      <c r="D2605" t="s">
        <v>584</v>
      </c>
      <c r="E2605">
        <v>220</v>
      </c>
      <c r="F2605" t="s">
        <v>583</v>
      </c>
      <c r="G2605">
        <v>250</v>
      </c>
      <c r="H2605" t="s">
        <v>375</v>
      </c>
      <c r="I2605" s="109">
        <v>1</v>
      </c>
      <c r="J2605" s="109" t="s">
        <v>373</v>
      </c>
      <c r="K2605" s="109">
        <v>1</v>
      </c>
      <c r="L2605" s="108">
        <f>AVERAGE(I2605:K2605)</f>
        <v>1</v>
      </c>
    </row>
    <row r="2606" spans="1:12" hidden="1" x14ac:dyDescent="0.25">
      <c r="A2606" t="s">
        <v>190</v>
      </c>
      <c r="B2606" t="s">
        <v>190</v>
      </c>
      <c r="C2606">
        <v>1976</v>
      </c>
      <c r="D2606" t="s">
        <v>19</v>
      </c>
      <c r="E2606">
        <v>481</v>
      </c>
      <c r="F2606" t="s">
        <v>19</v>
      </c>
      <c r="G2606">
        <v>266</v>
      </c>
      <c r="H2606" t="s">
        <v>371</v>
      </c>
      <c r="I2606" t="s">
        <v>373</v>
      </c>
      <c r="J2606" t="s">
        <v>373</v>
      </c>
      <c r="K2606">
        <v>1</v>
      </c>
    </row>
    <row r="2607" spans="1:12" hidden="1" x14ac:dyDescent="0.25">
      <c r="A2607" t="s">
        <v>190</v>
      </c>
      <c r="B2607" t="s">
        <v>190</v>
      </c>
      <c r="C2607">
        <v>1977</v>
      </c>
      <c r="D2607" t="s">
        <v>19</v>
      </c>
      <c r="E2607">
        <v>481</v>
      </c>
      <c r="F2607" t="s">
        <v>19</v>
      </c>
      <c r="G2607">
        <v>266</v>
      </c>
      <c r="H2607" t="s">
        <v>371</v>
      </c>
      <c r="I2607" t="s">
        <v>373</v>
      </c>
      <c r="J2607" t="s">
        <v>373</v>
      </c>
      <c r="K2607">
        <v>1</v>
      </c>
    </row>
    <row r="2608" spans="1:12" hidden="1" x14ac:dyDescent="0.25">
      <c r="A2608" t="s">
        <v>190</v>
      </c>
      <c r="B2608" t="s">
        <v>190</v>
      </c>
      <c r="C2608">
        <v>1978</v>
      </c>
      <c r="D2608" t="s">
        <v>19</v>
      </c>
      <c r="E2608">
        <v>481</v>
      </c>
      <c r="F2608" t="s">
        <v>19</v>
      </c>
      <c r="G2608">
        <v>266</v>
      </c>
      <c r="H2608" t="s">
        <v>371</v>
      </c>
      <c r="I2608" t="s">
        <v>373</v>
      </c>
      <c r="J2608" t="s">
        <v>373</v>
      </c>
      <c r="K2608">
        <v>1</v>
      </c>
    </row>
    <row r="2609" spans="1:11" hidden="1" x14ac:dyDescent="0.25">
      <c r="A2609" t="s">
        <v>190</v>
      </c>
      <c r="B2609" t="s">
        <v>190</v>
      </c>
      <c r="C2609">
        <v>1979</v>
      </c>
      <c r="D2609" t="s">
        <v>19</v>
      </c>
      <c r="E2609">
        <v>481</v>
      </c>
      <c r="F2609" t="s">
        <v>19</v>
      </c>
      <c r="G2609">
        <v>266</v>
      </c>
      <c r="H2609" t="s">
        <v>371</v>
      </c>
      <c r="I2609">
        <v>1</v>
      </c>
      <c r="J2609" t="s">
        <v>373</v>
      </c>
      <c r="K2609">
        <v>1</v>
      </c>
    </row>
    <row r="2610" spans="1:11" hidden="1" x14ac:dyDescent="0.25">
      <c r="A2610" t="s">
        <v>190</v>
      </c>
      <c r="B2610" t="s">
        <v>190</v>
      </c>
      <c r="C2610">
        <v>1980</v>
      </c>
      <c r="D2610" t="s">
        <v>19</v>
      </c>
      <c r="E2610">
        <v>481</v>
      </c>
      <c r="F2610" t="s">
        <v>19</v>
      </c>
      <c r="G2610">
        <v>266</v>
      </c>
      <c r="H2610" t="s">
        <v>371</v>
      </c>
      <c r="I2610">
        <v>2</v>
      </c>
      <c r="J2610" t="s">
        <v>373</v>
      </c>
      <c r="K2610">
        <v>1</v>
      </c>
    </row>
    <row r="2611" spans="1:11" hidden="1" x14ac:dyDescent="0.25">
      <c r="A2611" t="s">
        <v>190</v>
      </c>
      <c r="B2611" t="s">
        <v>190</v>
      </c>
      <c r="C2611">
        <v>1981</v>
      </c>
      <c r="D2611" t="s">
        <v>19</v>
      </c>
      <c r="E2611">
        <v>481</v>
      </c>
      <c r="F2611" t="s">
        <v>19</v>
      </c>
      <c r="G2611">
        <v>266</v>
      </c>
      <c r="H2611" t="s">
        <v>371</v>
      </c>
      <c r="I2611">
        <v>3</v>
      </c>
      <c r="J2611" t="s">
        <v>373</v>
      </c>
      <c r="K2611">
        <v>1</v>
      </c>
    </row>
    <row r="2612" spans="1:11" hidden="1" x14ac:dyDescent="0.25">
      <c r="A2612" t="s">
        <v>190</v>
      </c>
      <c r="B2612" t="s">
        <v>190</v>
      </c>
      <c r="C2612">
        <v>1982</v>
      </c>
      <c r="D2612" t="s">
        <v>19</v>
      </c>
      <c r="E2612">
        <v>481</v>
      </c>
      <c r="F2612" t="s">
        <v>19</v>
      </c>
      <c r="G2612">
        <v>266</v>
      </c>
      <c r="H2612" t="s">
        <v>371</v>
      </c>
      <c r="I2612">
        <v>2</v>
      </c>
      <c r="J2612" t="s">
        <v>373</v>
      </c>
      <c r="K2612">
        <v>2</v>
      </c>
    </row>
    <row r="2613" spans="1:11" hidden="1" x14ac:dyDescent="0.25">
      <c r="A2613" t="s">
        <v>190</v>
      </c>
      <c r="B2613" t="s">
        <v>190</v>
      </c>
      <c r="C2613">
        <v>1983</v>
      </c>
      <c r="D2613" t="s">
        <v>19</v>
      </c>
      <c r="E2613">
        <v>481</v>
      </c>
      <c r="F2613" t="s">
        <v>19</v>
      </c>
      <c r="G2613">
        <v>266</v>
      </c>
      <c r="H2613" t="s">
        <v>371</v>
      </c>
      <c r="I2613">
        <v>2</v>
      </c>
      <c r="J2613" t="s">
        <v>373</v>
      </c>
      <c r="K2613">
        <v>2</v>
      </c>
    </row>
    <row r="2614" spans="1:11" hidden="1" x14ac:dyDescent="0.25">
      <c r="A2614" t="s">
        <v>190</v>
      </c>
      <c r="B2614" t="s">
        <v>190</v>
      </c>
      <c r="C2614">
        <v>1984</v>
      </c>
      <c r="D2614" t="s">
        <v>19</v>
      </c>
      <c r="E2614">
        <v>481</v>
      </c>
      <c r="F2614" t="s">
        <v>19</v>
      </c>
      <c r="G2614">
        <v>266</v>
      </c>
      <c r="H2614" t="s">
        <v>371</v>
      </c>
      <c r="I2614">
        <v>2</v>
      </c>
      <c r="J2614" t="s">
        <v>373</v>
      </c>
      <c r="K2614">
        <v>2</v>
      </c>
    </row>
    <row r="2615" spans="1:11" hidden="1" x14ac:dyDescent="0.25">
      <c r="A2615" t="s">
        <v>190</v>
      </c>
      <c r="B2615" t="s">
        <v>190</v>
      </c>
      <c r="C2615">
        <v>1985</v>
      </c>
      <c r="D2615" t="s">
        <v>19</v>
      </c>
      <c r="E2615">
        <v>481</v>
      </c>
      <c r="F2615" t="s">
        <v>19</v>
      </c>
      <c r="G2615">
        <v>266</v>
      </c>
      <c r="H2615" t="s">
        <v>371</v>
      </c>
      <c r="I2615">
        <v>2</v>
      </c>
      <c r="J2615" t="s">
        <v>373</v>
      </c>
      <c r="K2615">
        <v>2</v>
      </c>
    </row>
    <row r="2616" spans="1:11" hidden="1" x14ac:dyDescent="0.25">
      <c r="A2616" t="s">
        <v>190</v>
      </c>
      <c r="B2616" t="s">
        <v>190</v>
      </c>
      <c r="C2616">
        <v>1986</v>
      </c>
      <c r="D2616" t="s">
        <v>19</v>
      </c>
      <c r="E2616">
        <v>481</v>
      </c>
      <c r="F2616" t="s">
        <v>19</v>
      </c>
      <c r="G2616">
        <v>266</v>
      </c>
      <c r="H2616" t="s">
        <v>371</v>
      </c>
      <c r="I2616" t="s">
        <v>373</v>
      </c>
      <c r="J2616" t="s">
        <v>373</v>
      </c>
      <c r="K2616">
        <v>1</v>
      </c>
    </row>
    <row r="2617" spans="1:11" hidden="1" x14ac:dyDescent="0.25">
      <c r="A2617" t="s">
        <v>190</v>
      </c>
      <c r="B2617" t="s">
        <v>190</v>
      </c>
      <c r="C2617">
        <v>1987</v>
      </c>
      <c r="D2617" t="s">
        <v>19</v>
      </c>
      <c r="E2617">
        <v>481</v>
      </c>
      <c r="F2617" t="s">
        <v>19</v>
      </c>
      <c r="G2617">
        <v>266</v>
      </c>
      <c r="H2617" t="s">
        <v>371</v>
      </c>
      <c r="I2617">
        <v>2</v>
      </c>
      <c r="J2617" t="s">
        <v>373</v>
      </c>
      <c r="K2617">
        <v>1</v>
      </c>
    </row>
    <row r="2618" spans="1:11" hidden="1" x14ac:dyDescent="0.25">
      <c r="A2618" t="s">
        <v>190</v>
      </c>
      <c r="B2618" t="s">
        <v>190</v>
      </c>
      <c r="C2618">
        <v>1988</v>
      </c>
      <c r="D2618" t="s">
        <v>19</v>
      </c>
      <c r="E2618">
        <v>481</v>
      </c>
      <c r="F2618" t="s">
        <v>19</v>
      </c>
      <c r="G2618">
        <v>266</v>
      </c>
      <c r="H2618" t="s">
        <v>371</v>
      </c>
      <c r="I2618" t="s">
        <v>373</v>
      </c>
      <c r="J2618" t="s">
        <v>373</v>
      </c>
      <c r="K2618">
        <v>3</v>
      </c>
    </row>
    <row r="2619" spans="1:11" hidden="1" x14ac:dyDescent="0.25">
      <c r="A2619" t="s">
        <v>190</v>
      </c>
      <c r="B2619" t="s">
        <v>190</v>
      </c>
      <c r="C2619">
        <v>1989</v>
      </c>
      <c r="D2619" t="s">
        <v>19</v>
      </c>
      <c r="E2619">
        <v>481</v>
      </c>
      <c r="F2619" t="s">
        <v>19</v>
      </c>
      <c r="G2619">
        <v>266</v>
      </c>
      <c r="H2619" t="s">
        <v>371</v>
      </c>
      <c r="I2619">
        <v>2</v>
      </c>
      <c r="J2619" t="s">
        <v>373</v>
      </c>
      <c r="K2619">
        <v>1</v>
      </c>
    </row>
    <row r="2620" spans="1:11" hidden="1" x14ac:dyDescent="0.25">
      <c r="A2620" t="s">
        <v>190</v>
      </c>
      <c r="B2620" t="s">
        <v>190</v>
      </c>
      <c r="C2620">
        <v>1990</v>
      </c>
      <c r="D2620" t="s">
        <v>19</v>
      </c>
      <c r="E2620">
        <v>481</v>
      </c>
      <c r="F2620" t="s">
        <v>19</v>
      </c>
      <c r="G2620">
        <v>266</v>
      </c>
      <c r="H2620" t="s">
        <v>371</v>
      </c>
      <c r="I2620">
        <v>1</v>
      </c>
      <c r="J2620" t="s">
        <v>373</v>
      </c>
      <c r="K2620">
        <v>2</v>
      </c>
    </row>
    <row r="2621" spans="1:11" hidden="1" x14ac:dyDescent="0.25">
      <c r="A2621" t="s">
        <v>190</v>
      </c>
      <c r="B2621" t="s">
        <v>190</v>
      </c>
      <c r="C2621">
        <v>1991</v>
      </c>
      <c r="D2621" t="s">
        <v>19</v>
      </c>
      <c r="E2621">
        <v>481</v>
      </c>
      <c r="F2621" t="s">
        <v>19</v>
      </c>
      <c r="G2621">
        <v>266</v>
      </c>
      <c r="H2621" t="s">
        <v>371</v>
      </c>
      <c r="I2621" t="s">
        <v>373</v>
      </c>
      <c r="J2621" t="s">
        <v>373</v>
      </c>
      <c r="K2621">
        <v>2</v>
      </c>
    </row>
    <row r="2622" spans="1:11" hidden="1" x14ac:dyDescent="0.25">
      <c r="A2622" t="s">
        <v>190</v>
      </c>
      <c r="B2622" t="s">
        <v>190</v>
      </c>
      <c r="C2622">
        <v>1992</v>
      </c>
      <c r="D2622" t="s">
        <v>19</v>
      </c>
      <c r="E2622">
        <v>481</v>
      </c>
      <c r="F2622" t="s">
        <v>19</v>
      </c>
      <c r="G2622">
        <v>266</v>
      </c>
      <c r="H2622" t="s">
        <v>371</v>
      </c>
      <c r="I2622" t="s">
        <v>373</v>
      </c>
      <c r="J2622" t="s">
        <v>373</v>
      </c>
      <c r="K2622">
        <v>2</v>
      </c>
    </row>
    <row r="2623" spans="1:11" hidden="1" x14ac:dyDescent="0.25">
      <c r="A2623" t="s">
        <v>190</v>
      </c>
      <c r="B2623" t="s">
        <v>190</v>
      </c>
      <c r="C2623">
        <v>1993</v>
      </c>
      <c r="D2623" t="s">
        <v>19</v>
      </c>
      <c r="E2623">
        <v>481</v>
      </c>
      <c r="F2623" t="s">
        <v>19</v>
      </c>
      <c r="G2623">
        <v>266</v>
      </c>
      <c r="H2623" t="s">
        <v>371</v>
      </c>
      <c r="I2623" t="s">
        <v>373</v>
      </c>
      <c r="J2623" t="s">
        <v>373</v>
      </c>
      <c r="K2623">
        <v>2</v>
      </c>
    </row>
    <row r="2624" spans="1:11" hidden="1" x14ac:dyDescent="0.25">
      <c r="A2624" t="s">
        <v>190</v>
      </c>
      <c r="B2624" t="s">
        <v>190</v>
      </c>
      <c r="C2624">
        <v>1994</v>
      </c>
      <c r="D2624" t="s">
        <v>19</v>
      </c>
      <c r="E2624">
        <v>481</v>
      </c>
      <c r="F2624" t="s">
        <v>19</v>
      </c>
      <c r="G2624">
        <v>266</v>
      </c>
      <c r="H2624" t="s">
        <v>371</v>
      </c>
      <c r="I2624">
        <v>3</v>
      </c>
      <c r="J2624" t="s">
        <v>373</v>
      </c>
      <c r="K2624">
        <v>4</v>
      </c>
    </row>
    <row r="2625" spans="1:11" hidden="1" x14ac:dyDescent="0.25">
      <c r="A2625" t="s">
        <v>190</v>
      </c>
      <c r="B2625" t="s">
        <v>190</v>
      </c>
      <c r="C2625">
        <v>1995</v>
      </c>
      <c r="D2625" t="s">
        <v>19</v>
      </c>
      <c r="E2625">
        <v>481</v>
      </c>
      <c r="F2625" t="s">
        <v>19</v>
      </c>
      <c r="G2625">
        <v>266</v>
      </c>
      <c r="H2625" t="s">
        <v>371</v>
      </c>
      <c r="I2625" t="s">
        <v>373</v>
      </c>
      <c r="J2625" t="s">
        <v>373</v>
      </c>
      <c r="K2625">
        <v>2</v>
      </c>
    </row>
    <row r="2626" spans="1:11" hidden="1" x14ac:dyDescent="0.25">
      <c r="A2626" t="s">
        <v>190</v>
      </c>
      <c r="B2626" t="s">
        <v>190</v>
      </c>
      <c r="C2626">
        <v>1996</v>
      </c>
      <c r="D2626" t="s">
        <v>19</v>
      </c>
      <c r="E2626">
        <v>481</v>
      </c>
      <c r="F2626" t="s">
        <v>19</v>
      </c>
      <c r="G2626">
        <v>266</v>
      </c>
      <c r="H2626" t="s">
        <v>371</v>
      </c>
      <c r="I2626" t="s">
        <v>373</v>
      </c>
      <c r="J2626" t="s">
        <v>373</v>
      </c>
      <c r="K2626">
        <v>2</v>
      </c>
    </row>
    <row r="2627" spans="1:11" hidden="1" x14ac:dyDescent="0.25">
      <c r="A2627" t="s">
        <v>190</v>
      </c>
      <c r="B2627" t="s">
        <v>190</v>
      </c>
      <c r="C2627">
        <v>1997</v>
      </c>
      <c r="D2627" t="s">
        <v>19</v>
      </c>
      <c r="E2627">
        <v>481</v>
      </c>
      <c r="F2627" t="s">
        <v>19</v>
      </c>
      <c r="G2627">
        <v>266</v>
      </c>
      <c r="H2627" t="s">
        <v>371</v>
      </c>
      <c r="I2627" t="s">
        <v>373</v>
      </c>
      <c r="J2627" t="s">
        <v>373</v>
      </c>
      <c r="K2627">
        <v>2</v>
      </c>
    </row>
    <row r="2628" spans="1:11" hidden="1" x14ac:dyDescent="0.25">
      <c r="A2628" t="s">
        <v>190</v>
      </c>
      <c r="B2628" t="s">
        <v>190</v>
      </c>
      <c r="C2628">
        <v>1998</v>
      </c>
      <c r="D2628" t="s">
        <v>19</v>
      </c>
      <c r="E2628">
        <v>481</v>
      </c>
      <c r="F2628" t="s">
        <v>19</v>
      </c>
      <c r="G2628">
        <v>266</v>
      </c>
      <c r="H2628" t="s">
        <v>371</v>
      </c>
      <c r="I2628" t="s">
        <v>373</v>
      </c>
      <c r="J2628" t="s">
        <v>373</v>
      </c>
      <c r="K2628">
        <v>2</v>
      </c>
    </row>
    <row r="2629" spans="1:11" hidden="1" x14ac:dyDescent="0.25">
      <c r="A2629" t="s">
        <v>190</v>
      </c>
      <c r="B2629" t="s">
        <v>190</v>
      </c>
      <c r="C2629">
        <v>1999</v>
      </c>
      <c r="D2629" t="s">
        <v>19</v>
      </c>
      <c r="E2629">
        <v>481</v>
      </c>
      <c r="F2629" t="s">
        <v>19</v>
      </c>
      <c r="G2629">
        <v>266</v>
      </c>
      <c r="H2629" t="s">
        <v>371</v>
      </c>
      <c r="I2629" t="s">
        <v>373</v>
      </c>
      <c r="J2629" t="s">
        <v>373</v>
      </c>
      <c r="K2629">
        <v>2</v>
      </c>
    </row>
    <row r="2630" spans="1:11" hidden="1" x14ac:dyDescent="0.25">
      <c r="A2630" t="s">
        <v>190</v>
      </c>
      <c r="B2630" t="s">
        <v>190</v>
      </c>
      <c r="C2630">
        <v>2000</v>
      </c>
      <c r="D2630" t="s">
        <v>19</v>
      </c>
      <c r="E2630">
        <v>481</v>
      </c>
      <c r="F2630" t="s">
        <v>19</v>
      </c>
      <c r="G2630">
        <v>266</v>
      </c>
      <c r="H2630" t="s">
        <v>371</v>
      </c>
      <c r="I2630" t="s">
        <v>373</v>
      </c>
      <c r="J2630" t="s">
        <v>373</v>
      </c>
      <c r="K2630">
        <v>2</v>
      </c>
    </row>
    <row r="2631" spans="1:11" hidden="1" x14ac:dyDescent="0.25">
      <c r="A2631" t="s">
        <v>190</v>
      </c>
      <c r="B2631" t="s">
        <v>190</v>
      </c>
      <c r="C2631">
        <v>2001</v>
      </c>
      <c r="D2631" t="s">
        <v>19</v>
      </c>
      <c r="E2631">
        <v>481</v>
      </c>
      <c r="F2631" t="s">
        <v>19</v>
      </c>
      <c r="G2631">
        <v>266</v>
      </c>
      <c r="H2631" t="s">
        <v>371</v>
      </c>
      <c r="I2631" t="s">
        <v>373</v>
      </c>
      <c r="J2631" t="s">
        <v>373</v>
      </c>
      <c r="K2631">
        <v>2</v>
      </c>
    </row>
    <row r="2632" spans="1:11" hidden="1" x14ac:dyDescent="0.25">
      <c r="A2632" t="s">
        <v>190</v>
      </c>
      <c r="B2632" t="s">
        <v>190</v>
      </c>
      <c r="C2632">
        <v>2002</v>
      </c>
      <c r="D2632" t="s">
        <v>19</v>
      </c>
      <c r="E2632">
        <v>481</v>
      </c>
      <c r="F2632" t="s">
        <v>19</v>
      </c>
      <c r="G2632">
        <v>266</v>
      </c>
      <c r="H2632" t="s">
        <v>371</v>
      </c>
      <c r="I2632" t="s">
        <v>373</v>
      </c>
      <c r="J2632" t="s">
        <v>373</v>
      </c>
      <c r="K2632">
        <v>2</v>
      </c>
    </row>
    <row r="2633" spans="1:11" hidden="1" x14ac:dyDescent="0.25">
      <c r="A2633" t="s">
        <v>190</v>
      </c>
      <c r="B2633" t="s">
        <v>190</v>
      </c>
      <c r="C2633">
        <v>2003</v>
      </c>
      <c r="D2633" t="s">
        <v>19</v>
      </c>
      <c r="E2633">
        <v>481</v>
      </c>
      <c r="F2633" t="s">
        <v>19</v>
      </c>
      <c r="G2633">
        <v>266</v>
      </c>
      <c r="H2633" t="s">
        <v>371</v>
      </c>
      <c r="I2633" t="s">
        <v>373</v>
      </c>
      <c r="J2633" t="s">
        <v>373</v>
      </c>
      <c r="K2633">
        <v>2</v>
      </c>
    </row>
    <row r="2634" spans="1:11" hidden="1" x14ac:dyDescent="0.25">
      <c r="A2634" t="s">
        <v>190</v>
      </c>
      <c r="B2634" t="s">
        <v>190</v>
      </c>
      <c r="C2634">
        <v>2004</v>
      </c>
      <c r="D2634" t="s">
        <v>19</v>
      </c>
      <c r="E2634">
        <v>481</v>
      </c>
      <c r="F2634" t="s">
        <v>19</v>
      </c>
      <c r="G2634">
        <v>266</v>
      </c>
      <c r="H2634" t="s">
        <v>371</v>
      </c>
      <c r="I2634" t="s">
        <v>373</v>
      </c>
      <c r="J2634" t="s">
        <v>373</v>
      </c>
      <c r="K2634">
        <v>2</v>
      </c>
    </row>
    <row r="2635" spans="1:11" hidden="1" x14ac:dyDescent="0.25">
      <c r="A2635" t="s">
        <v>190</v>
      </c>
      <c r="B2635" t="s">
        <v>190</v>
      </c>
      <c r="C2635">
        <v>2005</v>
      </c>
      <c r="D2635" t="s">
        <v>19</v>
      </c>
      <c r="E2635">
        <v>481</v>
      </c>
      <c r="F2635" t="s">
        <v>19</v>
      </c>
      <c r="G2635">
        <v>266</v>
      </c>
      <c r="H2635" t="s">
        <v>371</v>
      </c>
      <c r="I2635" t="s">
        <v>373</v>
      </c>
      <c r="J2635" t="s">
        <v>373</v>
      </c>
      <c r="K2635">
        <v>3</v>
      </c>
    </row>
    <row r="2636" spans="1:11" hidden="1" x14ac:dyDescent="0.25">
      <c r="A2636" t="s">
        <v>190</v>
      </c>
      <c r="B2636" t="s">
        <v>190</v>
      </c>
      <c r="C2636">
        <v>2006</v>
      </c>
      <c r="D2636" t="s">
        <v>19</v>
      </c>
      <c r="E2636">
        <v>481</v>
      </c>
      <c r="F2636" t="s">
        <v>19</v>
      </c>
      <c r="G2636">
        <v>266</v>
      </c>
      <c r="H2636" t="s">
        <v>371</v>
      </c>
      <c r="I2636" t="s">
        <v>373</v>
      </c>
      <c r="J2636" t="s">
        <v>373</v>
      </c>
      <c r="K2636">
        <v>3</v>
      </c>
    </row>
    <row r="2637" spans="1:11" hidden="1" x14ac:dyDescent="0.25">
      <c r="A2637" t="s">
        <v>190</v>
      </c>
      <c r="B2637" t="s">
        <v>190</v>
      </c>
      <c r="C2637">
        <v>2007</v>
      </c>
      <c r="D2637" t="s">
        <v>19</v>
      </c>
      <c r="E2637">
        <v>481</v>
      </c>
      <c r="F2637" t="s">
        <v>19</v>
      </c>
      <c r="G2637">
        <v>266</v>
      </c>
      <c r="H2637" t="s">
        <v>371</v>
      </c>
      <c r="I2637" t="s">
        <v>373</v>
      </c>
      <c r="J2637" t="s">
        <v>373</v>
      </c>
      <c r="K2637">
        <v>3</v>
      </c>
    </row>
    <row r="2638" spans="1:11" hidden="1" x14ac:dyDescent="0.25">
      <c r="A2638" t="s">
        <v>190</v>
      </c>
      <c r="B2638" t="s">
        <v>190</v>
      </c>
      <c r="C2638">
        <v>2008</v>
      </c>
      <c r="D2638" t="s">
        <v>19</v>
      </c>
      <c r="E2638">
        <v>481</v>
      </c>
      <c r="F2638" t="s">
        <v>19</v>
      </c>
      <c r="G2638">
        <v>266</v>
      </c>
      <c r="H2638" t="s">
        <v>371</v>
      </c>
      <c r="I2638" t="s">
        <v>373</v>
      </c>
      <c r="J2638" t="s">
        <v>373</v>
      </c>
      <c r="K2638">
        <v>3</v>
      </c>
    </row>
    <row r="2639" spans="1:11" hidden="1" x14ac:dyDescent="0.25">
      <c r="A2639" t="s">
        <v>190</v>
      </c>
      <c r="B2639" t="s">
        <v>190</v>
      </c>
      <c r="C2639">
        <v>2009</v>
      </c>
      <c r="D2639" t="s">
        <v>19</v>
      </c>
      <c r="E2639">
        <v>481</v>
      </c>
      <c r="F2639" t="s">
        <v>19</v>
      </c>
      <c r="G2639">
        <v>266</v>
      </c>
      <c r="H2639" t="s">
        <v>371</v>
      </c>
      <c r="I2639" t="s">
        <v>373</v>
      </c>
      <c r="J2639" t="s">
        <v>373</v>
      </c>
      <c r="K2639">
        <v>3</v>
      </c>
    </row>
    <row r="2640" spans="1:11" hidden="1" x14ac:dyDescent="0.25">
      <c r="A2640" t="s">
        <v>190</v>
      </c>
      <c r="B2640" t="s">
        <v>190</v>
      </c>
      <c r="C2640">
        <v>2010</v>
      </c>
      <c r="D2640" t="s">
        <v>19</v>
      </c>
      <c r="E2640">
        <v>481</v>
      </c>
      <c r="F2640" t="s">
        <v>19</v>
      </c>
      <c r="G2640">
        <v>266</v>
      </c>
      <c r="H2640" t="s">
        <v>371</v>
      </c>
      <c r="I2640" t="s">
        <v>373</v>
      </c>
      <c r="J2640" t="s">
        <v>373</v>
      </c>
      <c r="K2640">
        <v>2</v>
      </c>
    </row>
    <row r="2641" spans="1:12" hidden="1" x14ac:dyDescent="0.25">
      <c r="A2641" t="s">
        <v>190</v>
      </c>
      <c r="B2641" t="s">
        <v>190</v>
      </c>
      <c r="C2641">
        <v>2011</v>
      </c>
      <c r="D2641" t="s">
        <v>19</v>
      </c>
      <c r="E2641">
        <v>481</v>
      </c>
      <c r="F2641" t="s">
        <v>19</v>
      </c>
      <c r="G2641">
        <v>266</v>
      </c>
      <c r="H2641" t="s">
        <v>371</v>
      </c>
      <c r="I2641" t="s">
        <v>373</v>
      </c>
      <c r="J2641" t="s">
        <v>373</v>
      </c>
      <c r="K2641">
        <v>2</v>
      </c>
    </row>
    <row r="2642" spans="1:12" hidden="1" x14ac:dyDescent="0.25">
      <c r="A2642" t="s">
        <v>190</v>
      </c>
      <c r="B2642" t="s">
        <v>190</v>
      </c>
      <c r="C2642">
        <v>2012</v>
      </c>
      <c r="D2642" t="s">
        <v>19</v>
      </c>
      <c r="E2642">
        <v>481</v>
      </c>
      <c r="F2642" t="s">
        <v>19</v>
      </c>
      <c r="G2642">
        <v>266</v>
      </c>
      <c r="H2642" t="s">
        <v>371</v>
      </c>
      <c r="I2642" t="s">
        <v>373</v>
      </c>
      <c r="J2642" t="s">
        <v>373</v>
      </c>
      <c r="K2642">
        <v>2</v>
      </c>
    </row>
    <row r="2643" spans="1:12" hidden="1" x14ac:dyDescent="0.25">
      <c r="A2643" t="s">
        <v>190</v>
      </c>
      <c r="B2643" t="s">
        <v>190</v>
      </c>
      <c r="C2643">
        <v>2013</v>
      </c>
      <c r="D2643" t="s">
        <v>19</v>
      </c>
      <c r="E2643">
        <v>481</v>
      </c>
      <c r="F2643" t="s">
        <v>19</v>
      </c>
      <c r="G2643">
        <v>266</v>
      </c>
      <c r="H2643" t="s">
        <v>371</v>
      </c>
      <c r="I2643" t="s">
        <v>373</v>
      </c>
      <c r="J2643" t="s">
        <v>373</v>
      </c>
      <c r="K2643">
        <v>2</v>
      </c>
    </row>
    <row r="2644" spans="1:12" hidden="1" x14ac:dyDescent="0.25">
      <c r="A2644" t="s">
        <v>190</v>
      </c>
      <c r="B2644" t="s">
        <v>190</v>
      </c>
      <c r="C2644">
        <v>2014</v>
      </c>
      <c r="D2644" t="s">
        <v>19</v>
      </c>
      <c r="E2644">
        <v>481</v>
      </c>
      <c r="F2644" t="s">
        <v>19</v>
      </c>
      <c r="G2644">
        <v>266</v>
      </c>
      <c r="H2644" t="s">
        <v>371</v>
      </c>
      <c r="I2644" t="s">
        <v>373</v>
      </c>
      <c r="J2644" t="s">
        <v>373</v>
      </c>
      <c r="K2644">
        <v>2</v>
      </c>
    </row>
    <row r="2645" spans="1:12" hidden="1" x14ac:dyDescent="0.25">
      <c r="A2645" t="s">
        <v>190</v>
      </c>
      <c r="B2645" t="s">
        <v>190</v>
      </c>
      <c r="C2645">
        <v>2015</v>
      </c>
      <c r="D2645" t="s">
        <v>19</v>
      </c>
      <c r="E2645">
        <v>481</v>
      </c>
      <c r="F2645" t="s">
        <v>19</v>
      </c>
      <c r="G2645">
        <v>266</v>
      </c>
      <c r="H2645" t="s">
        <v>371</v>
      </c>
      <c r="I2645" t="s">
        <v>373</v>
      </c>
      <c r="J2645" t="s">
        <v>373</v>
      </c>
      <c r="K2645">
        <v>2</v>
      </c>
    </row>
    <row r="2646" spans="1:12" hidden="1" x14ac:dyDescent="0.25">
      <c r="A2646" t="s">
        <v>190</v>
      </c>
      <c r="B2646" t="s">
        <v>190</v>
      </c>
      <c r="C2646">
        <v>2016</v>
      </c>
      <c r="D2646" t="s">
        <v>19</v>
      </c>
      <c r="E2646">
        <v>481</v>
      </c>
      <c r="F2646" t="s">
        <v>19</v>
      </c>
      <c r="G2646">
        <v>266</v>
      </c>
      <c r="H2646" t="s">
        <v>371</v>
      </c>
      <c r="I2646" t="s">
        <v>373</v>
      </c>
      <c r="J2646" t="s">
        <v>373</v>
      </c>
      <c r="K2646">
        <v>3</v>
      </c>
    </row>
    <row r="2647" spans="1:12" x14ac:dyDescent="0.25">
      <c r="A2647" t="s">
        <v>190</v>
      </c>
      <c r="B2647" t="s">
        <v>190</v>
      </c>
      <c r="C2647">
        <v>2017</v>
      </c>
      <c r="D2647" t="s">
        <v>19</v>
      </c>
      <c r="E2647">
        <v>481</v>
      </c>
      <c r="F2647" t="s">
        <v>19</v>
      </c>
      <c r="G2647">
        <v>266</v>
      </c>
      <c r="H2647" t="s">
        <v>371</v>
      </c>
      <c r="I2647" s="109">
        <v>3</v>
      </c>
      <c r="J2647" s="109" t="s">
        <v>373</v>
      </c>
      <c r="K2647" s="109">
        <v>3</v>
      </c>
      <c r="L2647" s="108">
        <f>AVERAGE(I2647:K2647)</f>
        <v>3</v>
      </c>
    </row>
    <row r="2648" spans="1:12" hidden="1" x14ac:dyDescent="0.25">
      <c r="A2648" t="s">
        <v>191</v>
      </c>
      <c r="B2648" t="s">
        <v>191</v>
      </c>
      <c r="C2648">
        <v>1976</v>
      </c>
      <c r="D2648" t="s">
        <v>582</v>
      </c>
      <c r="E2648">
        <v>420</v>
      </c>
      <c r="F2648" t="s">
        <v>20</v>
      </c>
      <c r="G2648">
        <v>270</v>
      </c>
      <c r="H2648" t="s">
        <v>371</v>
      </c>
      <c r="I2648" t="s">
        <v>373</v>
      </c>
      <c r="J2648" t="s">
        <v>373</v>
      </c>
      <c r="K2648" t="s">
        <v>373</v>
      </c>
    </row>
    <row r="2649" spans="1:12" hidden="1" x14ac:dyDescent="0.25">
      <c r="A2649" t="s">
        <v>191</v>
      </c>
      <c r="B2649" t="s">
        <v>191</v>
      </c>
      <c r="C2649">
        <v>1977</v>
      </c>
      <c r="D2649" t="s">
        <v>582</v>
      </c>
      <c r="E2649">
        <v>420</v>
      </c>
      <c r="F2649" t="s">
        <v>20</v>
      </c>
      <c r="G2649">
        <v>270</v>
      </c>
      <c r="H2649" t="s">
        <v>371</v>
      </c>
      <c r="I2649" t="s">
        <v>373</v>
      </c>
      <c r="J2649" t="s">
        <v>373</v>
      </c>
      <c r="K2649">
        <v>1</v>
      </c>
    </row>
    <row r="2650" spans="1:12" hidden="1" x14ac:dyDescent="0.25">
      <c r="A2650" t="s">
        <v>191</v>
      </c>
      <c r="B2650" t="s">
        <v>191</v>
      </c>
      <c r="C2650">
        <v>1978</v>
      </c>
      <c r="D2650" t="s">
        <v>582</v>
      </c>
      <c r="E2650">
        <v>420</v>
      </c>
      <c r="F2650" t="s">
        <v>20</v>
      </c>
      <c r="G2650">
        <v>270</v>
      </c>
      <c r="H2650" t="s">
        <v>371</v>
      </c>
      <c r="I2650" t="s">
        <v>373</v>
      </c>
      <c r="J2650" t="s">
        <v>373</v>
      </c>
      <c r="K2650">
        <v>1</v>
      </c>
    </row>
    <row r="2651" spans="1:12" hidden="1" x14ac:dyDescent="0.25">
      <c r="A2651" t="s">
        <v>191</v>
      </c>
      <c r="B2651" t="s">
        <v>191</v>
      </c>
      <c r="C2651">
        <v>1979</v>
      </c>
      <c r="D2651" t="s">
        <v>582</v>
      </c>
      <c r="E2651">
        <v>420</v>
      </c>
      <c r="F2651" t="s">
        <v>20</v>
      </c>
      <c r="G2651">
        <v>270</v>
      </c>
      <c r="H2651" t="s">
        <v>371</v>
      </c>
      <c r="I2651" t="s">
        <v>373</v>
      </c>
      <c r="J2651" t="s">
        <v>373</v>
      </c>
      <c r="K2651">
        <v>1</v>
      </c>
    </row>
    <row r="2652" spans="1:12" hidden="1" x14ac:dyDescent="0.25">
      <c r="A2652" t="s">
        <v>191</v>
      </c>
      <c r="B2652" t="s">
        <v>191</v>
      </c>
      <c r="C2652">
        <v>1980</v>
      </c>
      <c r="D2652" t="s">
        <v>582</v>
      </c>
      <c r="E2652">
        <v>420</v>
      </c>
      <c r="F2652" t="s">
        <v>20</v>
      </c>
      <c r="G2652">
        <v>270</v>
      </c>
      <c r="H2652" t="s">
        <v>371</v>
      </c>
      <c r="I2652">
        <v>2</v>
      </c>
      <c r="J2652" t="s">
        <v>373</v>
      </c>
      <c r="K2652">
        <v>1</v>
      </c>
    </row>
    <row r="2653" spans="1:12" hidden="1" x14ac:dyDescent="0.25">
      <c r="A2653" t="s">
        <v>191</v>
      </c>
      <c r="B2653" t="s">
        <v>191</v>
      </c>
      <c r="C2653">
        <v>1981</v>
      </c>
      <c r="D2653" t="s">
        <v>582</v>
      </c>
      <c r="E2653">
        <v>420</v>
      </c>
      <c r="F2653" t="s">
        <v>20</v>
      </c>
      <c r="G2653">
        <v>270</v>
      </c>
      <c r="H2653" t="s">
        <v>371</v>
      </c>
      <c r="I2653">
        <v>3</v>
      </c>
      <c r="J2653" t="s">
        <v>373</v>
      </c>
      <c r="K2653">
        <v>1</v>
      </c>
    </row>
    <row r="2654" spans="1:12" hidden="1" x14ac:dyDescent="0.25">
      <c r="A2654" t="s">
        <v>191</v>
      </c>
      <c r="B2654" t="s">
        <v>191</v>
      </c>
      <c r="C2654">
        <v>1982</v>
      </c>
      <c r="D2654" t="s">
        <v>582</v>
      </c>
      <c r="E2654">
        <v>420</v>
      </c>
      <c r="F2654" t="s">
        <v>20</v>
      </c>
      <c r="G2654">
        <v>270</v>
      </c>
      <c r="H2654" t="s">
        <v>371</v>
      </c>
      <c r="I2654">
        <v>2</v>
      </c>
      <c r="J2654" t="s">
        <v>373</v>
      </c>
      <c r="K2654">
        <v>2</v>
      </c>
    </row>
    <row r="2655" spans="1:12" hidden="1" x14ac:dyDescent="0.25">
      <c r="A2655" t="s">
        <v>191</v>
      </c>
      <c r="B2655" t="s">
        <v>191</v>
      </c>
      <c r="C2655">
        <v>1983</v>
      </c>
      <c r="D2655" t="s">
        <v>582</v>
      </c>
      <c r="E2655">
        <v>420</v>
      </c>
      <c r="F2655" t="s">
        <v>20</v>
      </c>
      <c r="G2655">
        <v>270</v>
      </c>
      <c r="H2655" t="s">
        <v>371</v>
      </c>
      <c r="I2655">
        <v>2</v>
      </c>
      <c r="J2655" t="s">
        <v>373</v>
      </c>
      <c r="K2655">
        <v>1</v>
      </c>
    </row>
    <row r="2656" spans="1:12" hidden="1" x14ac:dyDescent="0.25">
      <c r="A2656" t="s">
        <v>191</v>
      </c>
      <c r="B2656" t="s">
        <v>191</v>
      </c>
      <c r="C2656">
        <v>1984</v>
      </c>
      <c r="D2656" t="s">
        <v>582</v>
      </c>
      <c r="E2656">
        <v>420</v>
      </c>
      <c r="F2656" t="s">
        <v>20</v>
      </c>
      <c r="G2656">
        <v>270</v>
      </c>
      <c r="H2656" t="s">
        <v>371</v>
      </c>
      <c r="I2656">
        <v>2</v>
      </c>
      <c r="J2656" t="s">
        <v>373</v>
      </c>
      <c r="K2656">
        <v>1</v>
      </c>
    </row>
    <row r="2657" spans="1:11" hidden="1" x14ac:dyDescent="0.25">
      <c r="A2657" t="s">
        <v>191</v>
      </c>
      <c r="B2657" t="s">
        <v>191</v>
      </c>
      <c r="C2657">
        <v>1985</v>
      </c>
      <c r="D2657" t="s">
        <v>582</v>
      </c>
      <c r="E2657">
        <v>420</v>
      </c>
      <c r="F2657" t="s">
        <v>20</v>
      </c>
      <c r="G2657">
        <v>270</v>
      </c>
      <c r="H2657" t="s">
        <v>371</v>
      </c>
      <c r="I2657">
        <v>2</v>
      </c>
      <c r="J2657" t="s">
        <v>373</v>
      </c>
      <c r="K2657">
        <v>1</v>
      </c>
    </row>
    <row r="2658" spans="1:11" hidden="1" x14ac:dyDescent="0.25">
      <c r="A2658" t="s">
        <v>191</v>
      </c>
      <c r="B2658" t="s">
        <v>191</v>
      </c>
      <c r="C2658">
        <v>1986</v>
      </c>
      <c r="D2658" t="s">
        <v>582</v>
      </c>
      <c r="E2658">
        <v>420</v>
      </c>
      <c r="F2658" t="s">
        <v>20</v>
      </c>
      <c r="G2658">
        <v>270</v>
      </c>
      <c r="H2658" t="s">
        <v>371</v>
      </c>
      <c r="I2658">
        <v>2</v>
      </c>
      <c r="J2658" t="s">
        <v>373</v>
      </c>
      <c r="K2658">
        <v>1</v>
      </c>
    </row>
    <row r="2659" spans="1:11" hidden="1" x14ac:dyDescent="0.25">
      <c r="A2659" t="s">
        <v>191</v>
      </c>
      <c r="B2659" t="s">
        <v>191</v>
      </c>
      <c r="C2659">
        <v>1987</v>
      </c>
      <c r="D2659" t="s">
        <v>582</v>
      </c>
      <c r="E2659">
        <v>420</v>
      </c>
      <c r="F2659" t="s">
        <v>20</v>
      </c>
      <c r="G2659">
        <v>270</v>
      </c>
      <c r="H2659" t="s">
        <v>371</v>
      </c>
      <c r="I2659">
        <v>2</v>
      </c>
      <c r="J2659" t="s">
        <v>373</v>
      </c>
      <c r="K2659">
        <v>2</v>
      </c>
    </row>
    <row r="2660" spans="1:11" hidden="1" x14ac:dyDescent="0.25">
      <c r="A2660" t="s">
        <v>191</v>
      </c>
      <c r="B2660" t="s">
        <v>191</v>
      </c>
      <c r="C2660">
        <v>1988</v>
      </c>
      <c r="D2660" t="s">
        <v>582</v>
      </c>
      <c r="E2660">
        <v>420</v>
      </c>
      <c r="F2660" t="s">
        <v>20</v>
      </c>
      <c r="G2660">
        <v>270</v>
      </c>
      <c r="H2660" t="s">
        <v>371</v>
      </c>
      <c r="I2660">
        <v>2</v>
      </c>
      <c r="J2660" t="s">
        <v>373</v>
      </c>
      <c r="K2660">
        <v>1</v>
      </c>
    </row>
    <row r="2661" spans="1:11" hidden="1" x14ac:dyDescent="0.25">
      <c r="A2661" t="s">
        <v>191</v>
      </c>
      <c r="B2661" t="s">
        <v>191</v>
      </c>
      <c r="C2661">
        <v>1989</v>
      </c>
      <c r="D2661" t="s">
        <v>582</v>
      </c>
      <c r="E2661">
        <v>420</v>
      </c>
      <c r="F2661" t="s">
        <v>20</v>
      </c>
      <c r="G2661">
        <v>270</v>
      </c>
      <c r="H2661" t="s">
        <v>371</v>
      </c>
      <c r="I2661" t="s">
        <v>373</v>
      </c>
      <c r="J2661" t="s">
        <v>373</v>
      </c>
      <c r="K2661">
        <v>1</v>
      </c>
    </row>
    <row r="2662" spans="1:11" hidden="1" x14ac:dyDescent="0.25">
      <c r="A2662" t="s">
        <v>191</v>
      </c>
      <c r="B2662" t="s">
        <v>191</v>
      </c>
      <c r="C2662">
        <v>1990</v>
      </c>
      <c r="D2662" t="s">
        <v>582</v>
      </c>
      <c r="E2662">
        <v>420</v>
      </c>
      <c r="F2662" t="s">
        <v>20</v>
      </c>
      <c r="G2662">
        <v>270</v>
      </c>
      <c r="H2662" t="s">
        <v>371</v>
      </c>
      <c r="I2662">
        <v>2</v>
      </c>
      <c r="J2662" t="s">
        <v>373</v>
      </c>
      <c r="K2662">
        <v>1</v>
      </c>
    </row>
    <row r="2663" spans="1:11" hidden="1" x14ac:dyDescent="0.25">
      <c r="A2663" t="s">
        <v>191</v>
      </c>
      <c r="B2663" t="s">
        <v>191</v>
      </c>
      <c r="C2663">
        <v>1991</v>
      </c>
      <c r="D2663" t="s">
        <v>582</v>
      </c>
      <c r="E2663">
        <v>420</v>
      </c>
      <c r="F2663" t="s">
        <v>20</v>
      </c>
      <c r="G2663">
        <v>270</v>
      </c>
      <c r="H2663" t="s">
        <v>371</v>
      </c>
      <c r="I2663">
        <v>2</v>
      </c>
      <c r="J2663" t="s">
        <v>373</v>
      </c>
      <c r="K2663">
        <v>1</v>
      </c>
    </row>
    <row r="2664" spans="1:11" hidden="1" x14ac:dyDescent="0.25">
      <c r="A2664" t="s">
        <v>191</v>
      </c>
      <c r="B2664" t="s">
        <v>191</v>
      </c>
      <c r="C2664">
        <v>1992</v>
      </c>
      <c r="D2664" t="s">
        <v>582</v>
      </c>
      <c r="E2664">
        <v>420</v>
      </c>
      <c r="F2664" t="s">
        <v>20</v>
      </c>
      <c r="G2664">
        <v>270</v>
      </c>
      <c r="H2664" t="s">
        <v>371</v>
      </c>
      <c r="I2664">
        <v>1</v>
      </c>
      <c r="J2664" t="s">
        <v>373</v>
      </c>
      <c r="K2664">
        <v>1</v>
      </c>
    </row>
    <row r="2665" spans="1:11" hidden="1" x14ac:dyDescent="0.25">
      <c r="A2665" t="s">
        <v>191</v>
      </c>
      <c r="B2665" t="s">
        <v>191</v>
      </c>
      <c r="C2665">
        <v>1993</v>
      </c>
      <c r="D2665" t="s">
        <v>582</v>
      </c>
      <c r="E2665">
        <v>420</v>
      </c>
      <c r="F2665" t="s">
        <v>20</v>
      </c>
      <c r="G2665">
        <v>270</v>
      </c>
      <c r="H2665" t="s">
        <v>371</v>
      </c>
      <c r="I2665">
        <v>1</v>
      </c>
      <c r="J2665" t="s">
        <v>373</v>
      </c>
      <c r="K2665">
        <v>1</v>
      </c>
    </row>
    <row r="2666" spans="1:11" hidden="1" x14ac:dyDescent="0.25">
      <c r="A2666" t="s">
        <v>191</v>
      </c>
      <c r="B2666" t="s">
        <v>191</v>
      </c>
      <c r="C2666">
        <v>1994</v>
      </c>
      <c r="D2666" t="s">
        <v>582</v>
      </c>
      <c r="E2666">
        <v>420</v>
      </c>
      <c r="F2666" t="s">
        <v>20</v>
      </c>
      <c r="G2666">
        <v>270</v>
      </c>
      <c r="H2666" t="s">
        <v>371</v>
      </c>
      <c r="I2666">
        <v>2</v>
      </c>
      <c r="J2666" t="s">
        <v>373</v>
      </c>
      <c r="K2666">
        <v>2</v>
      </c>
    </row>
    <row r="2667" spans="1:11" hidden="1" x14ac:dyDescent="0.25">
      <c r="A2667" t="s">
        <v>191</v>
      </c>
      <c r="B2667" t="s">
        <v>191</v>
      </c>
      <c r="C2667">
        <v>1995</v>
      </c>
      <c r="D2667" t="s">
        <v>582</v>
      </c>
      <c r="E2667">
        <v>420</v>
      </c>
      <c r="F2667" t="s">
        <v>20</v>
      </c>
      <c r="G2667">
        <v>270</v>
      </c>
      <c r="H2667" t="s">
        <v>371</v>
      </c>
      <c r="I2667">
        <v>2</v>
      </c>
      <c r="J2667" t="s">
        <v>373</v>
      </c>
      <c r="K2667">
        <v>3</v>
      </c>
    </row>
    <row r="2668" spans="1:11" hidden="1" x14ac:dyDescent="0.25">
      <c r="A2668" t="s">
        <v>191</v>
      </c>
      <c r="B2668" t="s">
        <v>191</v>
      </c>
      <c r="C2668">
        <v>1996</v>
      </c>
      <c r="D2668" t="s">
        <v>582</v>
      </c>
      <c r="E2668">
        <v>420</v>
      </c>
      <c r="F2668" t="s">
        <v>20</v>
      </c>
      <c r="G2668">
        <v>270</v>
      </c>
      <c r="H2668" t="s">
        <v>371</v>
      </c>
      <c r="I2668">
        <v>2</v>
      </c>
      <c r="J2668" t="s">
        <v>373</v>
      </c>
      <c r="K2668">
        <v>2</v>
      </c>
    </row>
    <row r="2669" spans="1:11" hidden="1" x14ac:dyDescent="0.25">
      <c r="A2669" t="s">
        <v>191</v>
      </c>
      <c r="B2669" t="s">
        <v>191</v>
      </c>
      <c r="C2669">
        <v>1997</v>
      </c>
      <c r="D2669" t="s">
        <v>582</v>
      </c>
      <c r="E2669">
        <v>420</v>
      </c>
      <c r="F2669" t="s">
        <v>20</v>
      </c>
      <c r="G2669">
        <v>270</v>
      </c>
      <c r="H2669" t="s">
        <v>371</v>
      </c>
      <c r="I2669">
        <v>2</v>
      </c>
      <c r="J2669" t="s">
        <v>373</v>
      </c>
      <c r="K2669">
        <v>2</v>
      </c>
    </row>
    <row r="2670" spans="1:11" hidden="1" x14ac:dyDescent="0.25">
      <c r="A2670" t="s">
        <v>191</v>
      </c>
      <c r="B2670" t="s">
        <v>191</v>
      </c>
      <c r="C2670">
        <v>1998</v>
      </c>
      <c r="D2670" t="s">
        <v>582</v>
      </c>
      <c r="E2670">
        <v>420</v>
      </c>
      <c r="F2670" t="s">
        <v>20</v>
      </c>
      <c r="G2670">
        <v>270</v>
      </c>
      <c r="H2670" t="s">
        <v>371</v>
      </c>
      <c r="I2670">
        <v>2</v>
      </c>
      <c r="J2670" t="s">
        <v>373</v>
      </c>
      <c r="K2670">
        <v>2</v>
      </c>
    </row>
    <row r="2671" spans="1:11" hidden="1" x14ac:dyDescent="0.25">
      <c r="A2671" t="s">
        <v>191</v>
      </c>
      <c r="B2671" t="s">
        <v>191</v>
      </c>
      <c r="C2671">
        <v>1999</v>
      </c>
      <c r="D2671" t="s">
        <v>582</v>
      </c>
      <c r="E2671">
        <v>420</v>
      </c>
      <c r="F2671" t="s">
        <v>20</v>
      </c>
      <c r="G2671">
        <v>270</v>
      </c>
      <c r="H2671" t="s">
        <v>371</v>
      </c>
      <c r="I2671">
        <v>2</v>
      </c>
      <c r="J2671" t="s">
        <v>373</v>
      </c>
      <c r="K2671">
        <v>2</v>
      </c>
    </row>
    <row r="2672" spans="1:11" hidden="1" x14ac:dyDescent="0.25">
      <c r="A2672" t="s">
        <v>191</v>
      </c>
      <c r="B2672" t="s">
        <v>191</v>
      </c>
      <c r="C2672">
        <v>2000</v>
      </c>
      <c r="D2672" t="s">
        <v>582</v>
      </c>
      <c r="E2672">
        <v>420</v>
      </c>
      <c r="F2672" t="s">
        <v>20</v>
      </c>
      <c r="G2672">
        <v>270</v>
      </c>
      <c r="H2672" t="s">
        <v>371</v>
      </c>
      <c r="I2672">
        <v>3</v>
      </c>
      <c r="J2672" t="s">
        <v>373</v>
      </c>
      <c r="K2672">
        <v>3</v>
      </c>
    </row>
    <row r="2673" spans="1:11" hidden="1" x14ac:dyDescent="0.25">
      <c r="A2673" t="s">
        <v>191</v>
      </c>
      <c r="B2673" t="s">
        <v>191</v>
      </c>
      <c r="C2673">
        <v>2001</v>
      </c>
      <c r="D2673" t="s">
        <v>582</v>
      </c>
      <c r="E2673">
        <v>420</v>
      </c>
      <c r="F2673" t="s">
        <v>20</v>
      </c>
      <c r="G2673">
        <v>270</v>
      </c>
      <c r="H2673" t="s">
        <v>371</v>
      </c>
      <c r="I2673">
        <v>2</v>
      </c>
      <c r="J2673" t="s">
        <v>373</v>
      </c>
      <c r="K2673">
        <v>3</v>
      </c>
    </row>
    <row r="2674" spans="1:11" hidden="1" x14ac:dyDescent="0.25">
      <c r="A2674" t="s">
        <v>191</v>
      </c>
      <c r="B2674" t="s">
        <v>191</v>
      </c>
      <c r="C2674">
        <v>2002</v>
      </c>
      <c r="D2674" t="s">
        <v>582</v>
      </c>
      <c r="E2674">
        <v>420</v>
      </c>
      <c r="F2674" t="s">
        <v>20</v>
      </c>
      <c r="G2674">
        <v>270</v>
      </c>
      <c r="H2674" t="s">
        <v>371</v>
      </c>
      <c r="I2674">
        <v>2</v>
      </c>
      <c r="J2674" t="s">
        <v>373</v>
      </c>
      <c r="K2674">
        <v>2</v>
      </c>
    </row>
    <row r="2675" spans="1:11" hidden="1" x14ac:dyDescent="0.25">
      <c r="A2675" t="s">
        <v>191</v>
      </c>
      <c r="B2675" t="s">
        <v>191</v>
      </c>
      <c r="C2675">
        <v>2003</v>
      </c>
      <c r="D2675" t="s">
        <v>582</v>
      </c>
      <c r="E2675">
        <v>420</v>
      </c>
      <c r="F2675" t="s">
        <v>20</v>
      </c>
      <c r="G2675">
        <v>270</v>
      </c>
      <c r="H2675" t="s">
        <v>371</v>
      </c>
      <c r="I2675">
        <v>2</v>
      </c>
      <c r="J2675" t="s">
        <v>373</v>
      </c>
      <c r="K2675">
        <v>2</v>
      </c>
    </row>
    <row r="2676" spans="1:11" hidden="1" x14ac:dyDescent="0.25">
      <c r="A2676" t="s">
        <v>191</v>
      </c>
      <c r="B2676" t="s">
        <v>191</v>
      </c>
      <c r="C2676">
        <v>2004</v>
      </c>
      <c r="D2676" t="s">
        <v>582</v>
      </c>
      <c r="E2676">
        <v>420</v>
      </c>
      <c r="F2676" t="s">
        <v>20</v>
      </c>
      <c r="G2676">
        <v>270</v>
      </c>
      <c r="H2676" t="s">
        <v>371</v>
      </c>
      <c r="I2676" t="s">
        <v>373</v>
      </c>
      <c r="J2676" t="s">
        <v>373</v>
      </c>
      <c r="K2676">
        <v>2</v>
      </c>
    </row>
    <row r="2677" spans="1:11" hidden="1" x14ac:dyDescent="0.25">
      <c r="A2677" t="s">
        <v>191</v>
      </c>
      <c r="B2677" t="s">
        <v>191</v>
      </c>
      <c r="C2677">
        <v>2005</v>
      </c>
      <c r="D2677" t="s">
        <v>582</v>
      </c>
      <c r="E2677">
        <v>420</v>
      </c>
      <c r="F2677" t="s">
        <v>20</v>
      </c>
      <c r="G2677">
        <v>270</v>
      </c>
      <c r="H2677" t="s">
        <v>371</v>
      </c>
      <c r="I2677" t="s">
        <v>373</v>
      </c>
      <c r="J2677" t="s">
        <v>373</v>
      </c>
      <c r="K2677">
        <v>2</v>
      </c>
    </row>
    <row r="2678" spans="1:11" hidden="1" x14ac:dyDescent="0.25">
      <c r="A2678" t="s">
        <v>191</v>
      </c>
      <c r="B2678" t="s">
        <v>191</v>
      </c>
      <c r="C2678">
        <v>2006</v>
      </c>
      <c r="D2678" t="s">
        <v>582</v>
      </c>
      <c r="E2678">
        <v>420</v>
      </c>
      <c r="F2678" t="s">
        <v>20</v>
      </c>
      <c r="G2678">
        <v>270</v>
      </c>
      <c r="H2678" t="s">
        <v>371</v>
      </c>
      <c r="I2678">
        <v>3</v>
      </c>
      <c r="J2678" t="s">
        <v>373</v>
      </c>
      <c r="K2678">
        <v>3</v>
      </c>
    </row>
    <row r="2679" spans="1:11" hidden="1" x14ac:dyDescent="0.25">
      <c r="A2679" t="s">
        <v>191</v>
      </c>
      <c r="B2679" t="s">
        <v>191</v>
      </c>
      <c r="C2679">
        <v>2007</v>
      </c>
      <c r="D2679" t="s">
        <v>582</v>
      </c>
      <c r="E2679">
        <v>420</v>
      </c>
      <c r="F2679" t="s">
        <v>20</v>
      </c>
      <c r="G2679">
        <v>270</v>
      </c>
      <c r="H2679" t="s">
        <v>371</v>
      </c>
      <c r="I2679">
        <v>3</v>
      </c>
      <c r="J2679" t="s">
        <v>373</v>
      </c>
      <c r="K2679">
        <v>3</v>
      </c>
    </row>
    <row r="2680" spans="1:11" hidden="1" x14ac:dyDescent="0.25">
      <c r="A2680" t="s">
        <v>191</v>
      </c>
      <c r="B2680" t="s">
        <v>191</v>
      </c>
      <c r="C2680">
        <v>2008</v>
      </c>
      <c r="D2680" t="s">
        <v>582</v>
      </c>
      <c r="E2680">
        <v>420</v>
      </c>
      <c r="F2680" t="s">
        <v>20</v>
      </c>
      <c r="G2680">
        <v>270</v>
      </c>
      <c r="H2680" t="s">
        <v>371</v>
      </c>
      <c r="I2680">
        <v>2</v>
      </c>
      <c r="J2680" t="s">
        <v>373</v>
      </c>
      <c r="K2680">
        <v>3</v>
      </c>
    </row>
    <row r="2681" spans="1:11" hidden="1" x14ac:dyDescent="0.25">
      <c r="A2681" t="s">
        <v>191</v>
      </c>
      <c r="B2681" t="s">
        <v>191</v>
      </c>
      <c r="C2681">
        <v>2009</v>
      </c>
      <c r="D2681" t="s">
        <v>582</v>
      </c>
      <c r="E2681">
        <v>420</v>
      </c>
      <c r="F2681" t="s">
        <v>20</v>
      </c>
      <c r="G2681">
        <v>270</v>
      </c>
      <c r="H2681" t="s">
        <v>371</v>
      </c>
      <c r="I2681">
        <v>3</v>
      </c>
      <c r="J2681" t="s">
        <v>373</v>
      </c>
      <c r="K2681">
        <v>3</v>
      </c>
    </row>
    <row r="2682" spans="1:11" hidden="1" x14ac:dyDescent="0.25">
      <c r="A2682" t="s">
        <v>191</v>
      </c>
      <c r="B2682" t="s">
        <v>191</v>
      </c>
      <c r="C2682">
        <v>2010</v>
      </c>
      <c r="D2682" t="s">
        <v>582</v>
      </c>
      <c r="E2682">
        <v>420</v>
      </c>
      <c r="F2682" t="s">
        <v>20</v>
      </c>
      <c r="G2682">
        <v>270</v>
      </c>
      <c r="H2682" t="s">
        <v>371</v>
      </c>
      <c r="I2682">
        <v>3</v>
      </c>
      <c r="J2682" t="s">
        <v>373</v>
      </c>
      <c r="K2682">
        <v>3</v>
      </c>
    </row>
    <row r="2683" spans="1:11" hidden="1" x14ac:dyDescent="0.25">
      <c r="A2683" t="s">
        <v>191</v>
      </c>
      <c r="B2683" t="s">
        <v>191</v>
      </c>
      <c r="C2683">
        <v>2011</v>
      </c>
      <c r="D2683" t="s">
        <v>582</v>
      </c>
      <c r="E2683">
        <v>420</v>
      </c>
      <c r="F2683" t="s">
        <v>20</v>
      </c>
      <c r="G2683">
        <v>270</v>
      </c>
      <c r="H2683" t="s">
        <v>371</v>
      </c>
      <c r="I2683">
        <v>3</v>
      </c>
      <c r="J2683" t="s">
        <v>373</v>
      </c>
      <c r="K2683">
        <v>3</v>
      </c>
    </row>
    <row r="2684" spans="1:11" hidden="1" x14ac:dyDescent="0.25">
      <c r="A2684" t="s">
        <v>191</v>
      </c>
      <c r="B2684" t="s">
        <v>191</v>
      </c>
      <c r="C2684">
        <v>2012</v>
      </c>
      <c r="D2684" t="s">
        <v>582</v>
      </c>
      <c r="E2684">
        <v>420</v>
      </c>
      <c r="F2684" t="s">
        <v>20</v>
      </c>
      <c r="G2684">
        <v>270</v>
      </c>
      <c r="H2684" t="s">
        <v>371</v>
      </c>
      <c r="I2684">
        <v>3</v>
      </c>
      <c r="J2684" t="s">
        <v>373</v>
      </c>
      <c r="K2684">
        <v>3</v>
      </c>
    </row>
    <row r="2685" spans="1:11" hidden="1" x14ac:dyDescent="0.25">
      <c r="A2685" t="s">
        <v>191</v>
      </c>
      <c r="B2685" t="s">
        <v>191</v>
      </c>
      <c r="C2685">
        <v>2013</v>
      </c>
      <c r="D2685" t="s">
        <v>582</v>
      </c>
      <c r="E2685">
        <v>420</v>
      </c>
      <c r="F2685" t="s">
        <v>20</v>
      </c>
      <c r="G2685">
        <v>270</v>
      </c>
      <c r="H2685" t="s">
        <v>371</v>
      </c>
      <c r="I2685" t="s">
        <v>373</v>
      </c>
      <c r="J2685" t="s">
        <v>373</v>
      </c>
      <c r="K2685">
        <v>3</v>
      </c>
    </row>
    <row r="2686" spans="1:11" hidden="1" x14ac:dyDescent="0.25">
      <c r="A2686" t="s">
        <v>191</v>
      </c>
      <c r="B2686" t="s">
        <v>191</v>
      </c>
      <c r="C2686">
        <v>2014</v>
      </c>
      <c r="D2686" t="s">
        <v>582</v>
      </c>
      <c r="E2686">
        <v>420</v>
      </c>
      <c r="F2686" t="s">
        <v>20</v>
      </c>
      <c r="G2686">
        <v>270</v>
      </c>
      <c r="H2686" t="s">
        <v>371</v>
      </c>
      <c r="I2686">
        <v>3</v>
      </c>
      <c r="J2686" t="s">
        <v>373</v>
      </c>
      <c r="K2686">
        <v>3</v>
      </c>
    </row>
    <row r="2687" spans="1:11" hidden="1" x14ac:dyDescent="0.25">
      <c r="A2687" t="s">
        <v>191</v>
      </c>
      <c r="B2687" t="s">
        <v>191</v>
      </c>
      <c r="C2687">
        <v>2015</v>
      </c>
      <c r="D2687" t="s">
        <v>582</v>
      </c>
      <c r="E2687">
        <v>420</v>
      </c>
      <c r="F2687" t="s">
        <v>20</v>
      </c>
      <c r="G2687">
        <v>270</v>
      </c>
      <c r="H2687" t="s">
        <v>371</v>
      </c>
      <c r="I2687">
        <v>4</v>
      </c>
      <c r="J2687">
        <v>3</v>
      </c>
      <c r="K2687">
        <v>3</v>
      </c>
    </row>
    <row r="2688" spans="1:11" hidden="1" x14ac:dyDescent="0.25">
      <c r="A2688" t="s">
        <v>191</v>
      </c>
      <c r="B2688" t="s">
        <v>191</v>
      </c>
      <c r="C2688">
        <v>2016</v>
      </c>
      <c r="D2688" t="s">
        <v>582</v>
      </c>
      <c r="E2688">
        <v>420</v>
      </c>
      <c r="F2688" t="s">
        <v>20</v>
      </c>
      <c r="G2688">
        <v>270</v>
      </c>
      <c r="H2688" t="s">
        <v>371</v>
      </c>
      <c r="I2688">
        <v>3</v>
      </c>
      <c r="J2688">
        <v>2</v>
      </c>
      <c r="K2688">
        <v>3</v>
      </c>
    </row>
    <row r="2689" spans="1:12" x14ac:dyDescent="0.25">
      <c r="A2689" t="s">
        <v>191</v>
      </c>
      <c r="B2689" t="s">
        <v>191</v>
      </c>
      <c r="C2689">
        <v>2017</v>
      </c>
      <c r="D2689" t="s">
        <v>582</v>
      </c>
      <c r="E2689">
        <v>420</v>
      </c>
      <c r="F2689" t="s">
        <v>20</v>
      </c>
      <c r="G2689">
        <v>270</v>
      </c>
      <c r="H2689" t="s">
        <v>371</v>
      </c>
      <c r="I2689" s="109">
        <v>2</v>
      </c>
      <c r="J2689" s="109">
        <v>1</v>
      </c>
      <c r="K2689" s="109">
        <v>2</v>
      </c>
      <c r="L2689" s="108">
        <f>AVERAGE(I2689:K2689)</f>
        <v>1.6666666666666667</v>
      </c>
    </row>
    <row r="2690" spans="1:12" hidden="1" x14ac:dyDescent="0.25">
      <c r="A2690" t="s">
        <v>581</v>
      </c>
      <c r="B2690" t="s">
        <v>580</v>
      </c>
      <c r="C2690">
        <v>1976</v>
      </c>
      <c r="D2690" t="s">
        <v>373</v>
      </c>
      <c r="E2690" t="s">
        <v>373</v>
      </c>
      <c r="F2690" t="s">
        <v>373</v>
      </c>
      <c r="G2690" t="s">
        <v>373</v>
      </c>
      <c r="H2690" t="s">
        <v>381</v>
      </c>
      <c r="I2690" t="s">
        <v>373</v>
      </c>
      <c r="J2690" t="s">
        <v>373</v>
      </c>
      <c r="K2690" t="s">
        <v>373</v>
      </c>
    </row>
    <row r="2691" spans="1:12" hidden="1" x14ac:dyDescent="0.25">
      <c r="A2691" t="s">
        <v>581</v>
      </c>
      <c r="B2691" t="s">
        <v>580</v>
      </c>
      <c r="C2691">
        <v>1977</v>
      </c>
      <c r="D2691" t="s">
        <v>373</v>
      </c>
      <c r="E2691" t="s">
        <v>373</v>
      </c>
      <c r="F2691" t="s">
        <v>373</v>
      </c>
      <c r="G2691" t="s">
        <v>373</v>
      </c>
      <c r="H2691" t="s">
        <v>381</v>
      </c>
      <c r="I2691" t="s">
        <v>373</v>
      </c>
      <c r="J2691" t="s">
        <v>373</v>
      </c>
      <c r="K2691" t="s">
        <v>373</v>
      </c>
    </row>
    <row r="2692" spans="1:12" hidden="1" x14ac:dyDescent="0.25">
      <c r="A2692" t="s">
        <v>581</v>
      </c>
      <c r="B2692" t="s">
        <v>580</v>
      </c>
      <c r="C2692">
        <v>1978</v>
      </c>
      <c r="D2692" t="s">
        <v>373</v>
      </c>
      <c r="E2692" t="s">
        <v>373</v>
      </c>
      <c r="F2692" t="s">
        <v>373</v>
      </c>
      <c r="G2692" t="s">
        <v>373</v>
      </c>
      <c r="H2692" t="s">
        <v>381</v>
      </c>
      <c r="I2692" t="s">
        <v>373</v>
      </c>
      <c r="J2692" t="s">
        <v>373</v>
      </c>
      <c r="K2692" t="s">
        <v>373</v>
      </c>
    </row>
    <row r="2693" spans="1:12" hidden="1" x14ac:dyDescent="0.25">
      <c r="A2693" t="s">
        <v>581</v>
      </c>
      <c r="B2693" t="s">
        <v>580</v>
      </c>
      <c r="C2693">
        <v>1979</v>
      </c>
      <c r="D2693" t="s">
        <v>373</v>
      </c>
      <c r="E2693" t="s">
        <v>373</v>
      </c>
      <c r="F2693" t="s">
        <v>373</v>
      </c>
      <c r="G2693" t="s">
        <v>373</v>
      </c>
      <c r="H2693" t="s">
        <v>381</v>
      </c>
      <c r="I2693" t="s">
        <v>373</v>
      </c>
      <c r="J2693" t="s">
        <v>373</v>
      </c>
      <c r="K2693" t="s">
        <v>373</v>
      </c>
    </row>
    <row r="2694" spans="1:12" hidden="1" x14ac:dyDescent="0.25">
      <c r="A2694" t="s">
        <v>581</v>
      </c>
      <c r="B2694" t="s">
        <v>580</v>
      </c>
      <c r="C2694">
        <v>1980</v>
      </c>
      <c r="D2694" t="s">
        <v>373</v>
      </c>
      <c r="E2694" t="s">
        <v>373</v>
      </c>
      <c r="F2694" t="s">
        <v>373</v>
      </c>
      <c r="G2694" t="s">
        <v>373</v>
      </c>
      <c r="H2694" t="s">
        <v>381</v>
      </c>
      <c r="I2694" t="s">
        <v>373</v>
      </c>
      <c r="J2694" t="s">
        <v>373</v>
      </c>
      <c r="K2694" t="s">
        <v>373</v>
      </c>
    </row>
    <row r="2695" spans="1:12" hidden="1" x14ac:dyDescent="0.25">
      <c r="A2695" t="s">
        <v>581</v>
      </c>
      <c r="B2695" t="s">
        <v>580</v>
      </c>
      <c r="C2695">
        <v>1981</v>
      </c>
      <c r="D2695" t="s">
        <v>373</v>
      </c>
      <c r="E2695" t="s">
        <v>373</v>
      </c>
      <c r="F2695" t="s">
        <v>373</v>
      </c>
      <c r="G2695" t="s">
        <v>373</v>
      </c>
      <c r="H2695" t="s">
        <v>381</v>
      </c>
      <c r="I2695" t="s">
        <v>373</v>
      </c>
      <c r="J2695" t="s">
        <v>373</v>
      </c>
      <c r="K2695" t="s">
        <v>373</v>
      </c>
    </row>
    <row r="2696" spans="1:12" hidden="1" x14ac:dyDescent="0.25">
      <c r="A2696" t="s">
        <v>581</v>
      </c>
      <c r="B2696" t="s">
        <v>580</v>
      </c>
      <c r="C2696">
        <v>1982</v>
      </c>
      <c r="D2696" t="s">
        <v>373</v>
      </c>
      <c r="E2696" t="s">
        <v>373</v>
      </c>
      <c r="F2696" t="s">
        <v>373</v>
      </c>
      <c r="G2696" t="s">
        <v>373</v>
      </c>
      <c r="H2696" t="s">
        <v>381</v>
      </c>
      <c r="I2696" t="s">
        <v>373</v>
      </c>
      <c r="J2696" t="s">
        <v>373</v>
      </c>
      <c r="K2696" t="s">
        <v>373</v>
      </c>
    </row>
    <row r="2697" spans="1:12" hidden="1" x14ac:dyDescent="0.25">
      <c r="A2697" t="s">
        <v>581</v>
      </c>
      <c r="B2697" t="s">
        <v>580</v>
      </c>
      <c r="C2697">
        <v>1983</v>
      </c>
      <c r="D2697" t="s">
        <v>373</v>
      </c>
      <c r="E2697" t="s">
        <v>373</v>
      </c>
      <c r="F2697" t="s">
        <v>373</v>
      </c>
      <c r="G2697" t="s">
        <v>373</v>
      </c>
      <c r="H2697" t="s">
        <v>381</v>
      </c>
      <c r="I2697" t="s">
        <v>373</v>
      </c>
      <c r="J2697" t="s">
        <v>373</v>
      </c>
      <c r="K2697" t="s">
        <v>373</v>
      </c>
    </row>
    <row r="2698" spans="1:12" hidden="1" x14ac:dyDescent="0.25">
      <c r="A2698" t="s">
        <v>581</v>
      </c>
      <c r="B2698" t="s">
        <v>580</v>
      </c>
      <c r="C2698">
        <v>1984</v>
      </c>
      <c r="D2698" t="s">
        <v>373</v>
      </c>
      <c r="E2698" t="s">
        <v>373</v>
      </c>
      <c r="F2698" t="s">
        <v>373</v>
      </c>
      <c r="G2698" t="s">
        <v>373</v>
      </c>
      <c r="H2698" t="s">
        <v>381</v>
      </c>
      <c r="I2698" t="s">
        <v>373</v>
      </c>
      <c r="J2698" t="s">
        <v>373</v>
      </c>
      <c r="K2698" t="s">
        <v>373</v>
      </c>
    </row>
    <row r="2699" spans="1:12" hidden="1" x14ac:dyDescent="0.25">
      <c r="A2699" t="s">
        <v>581</v>
      </c>
      <c r="B2699" t="s">
        <v>580</v>
      </c>
      <c r="C2699">
        <v>1985</v>
      </c>
      <c r="D2699" t="s">
        <v>373</v>
      </c>
      <c r="E2699" t="s">
        <v>373</v>
      </c>
      <c r="F2699" t="s">
        <v>373</v>
      </c>
      <c r="G2699" t="s">
        <v>373</v>
      </c>
      <c r="H2699" t="s">
        <v>381</v>
      </c>
      <c r="I2699" t="s">
        <v>373</v>
      </c>
      <c r="J2699" t="s">
        <v>373</v>
      </c>
      <c r="K2699" t="s">
        <v>373</v>
      </c>
    </row>
    <row r="2700" spans="1:12" hidden="1" x14ac:dyDescent="0.25">
      <c r="A2700" t="s">
        <v>581</v>
      </c>
      <c r="B2700" t="s">
        <v>580</v>
      </c>
      <c r="C2700">
        <v>1986</v>
      </c>
      <c r="D2700" t="s">
        <v>373</v>
      </c>
      <c r="E2700" t="s">
        <v>373</v>
      </c>
      <c r="F2700" t="s">
        <v>373</v>
      </c>
      <c r="G2700" t="s">
        <v>373</v>
      </c>
      <c r="H2700" t="s">
        <v>381</v>
      </c>
      <c r="I2700" t="s">
        <v>373</v>
      </c>
      <c r="J2700" t="s">
        <v>373</v>
      </c>
      <c r="K2700" t="s">
        <v>373</v>
      </c>
    </row>
    <row r="2701" spans="1:12" hidden="1" x14ac:dyDescent="0.25">
      <c r="A2701" t="s">
        <v>581</v>
      </c>
      <c r="B2701" t="s">
        <v>580</v>
      </c>
      <c r="C2701">
        <v>1987</v>
      </c>
      <c r="D2701" t="s">
        <v>373</v>
      </c>
      <c r="E2701" t="s">
        <v>373</v>
      </c>
      <c r="F2701" t="s">
        <v>373</v>
      </c>
      <c r="G2701" t="s">
        <v>373</v>
      </c>
      <c r="H2701" t="s">
        <v>381</v>
      </c>
      <c r="I2701" t="s">
        <v>373</v>
      </c>
      <c r="J2701" t="s">
        <v>373</v>
      </c>
      <c r="K2701" t="s">
        <v>373</v>
      </c>
    </row>
    <row r="2702" spans="1:12" hidden="1" x14ac:dyDescent="0.25">
      <c r="A2702" t="s">
        <v>581</v>
      </c>
      <c r="B2702" t="s">
        <v>580</v>
      </c>
      <c r="C2702">
        <v>1988</v>
      </c>
      <c r="D2702" t="s">
        <v>373</v>
      </c>
      <c r="E2702" t="s">
        <v>373</v>
      </c>
      <c r="F2702" t="s">
        <v>373</v>
      </c>
      <c r="G2702" t="s">
        <v>373</v>
      </c>
      <c r="H2702" t="s">
        <v>381</v>
      </c>
      <c r="I2702" t="s">
        <v>373</v>
      </c>
      <c r="J2702" t="s">
        <v>373</v>
      </c>
      <c r="K2702" t="s">
        <v>373</v>
      </c>
    </row>
    <row r="2703" spans="1:12" hidden="1" x14ac:dyDescent="0.25">
      <c r="A2703" t="s">
        <v>581</v>
      </c>
      <c r="B2703" t="s">
        <v>580</v>
      </c>
      <c r="C2703">
        <v>1989</v>
      </c>
      <c r="D2703" t="s">
        <v>373</v>
      </c>
      <c r="E2703" t="s">
        <v>373</v>
      </c>
      <c r="F2703" t="s">
        <v>373</v>
      </c>
      <c r="G2703" t="s">
        <v>373</v>
      </c>
      <c r="H2703" t="s">
        <v>381</v>
      </c>
      <c r="I2703" t="s">
        <v>373</v>
      </c>
      <c r="J2703" t="s">
        <v>373</v>
      </c>
      <c r="K2703" t="s">
        <v>373</v>
      </c>
    </row>
    <row r="2704" spans="1:12" hidden="1" x14ac:dyDescent="0.25">
      <c r="A2704" t="s">
        <v>581</v>
      </c>
      <c r="B2704" t="s">
        <v>580</v>
      </c>
      <c r="C2704">
        <v>1990</v>
      </c>
      <c r="D2704" t="s">
        <v>373</v>
      </c>
      <c r="E2704" t="s">
        <v>373</v>
      </c>
      <c r="F2704" t="s">
        <v>373</v>
      </c>
      <c r="G2704" t="s">
        <v>373</v>
      </c>
      <c r="H2704" t="s">
        <v>381</v>
      </c>
      <c r="I2704" t="s">
        <v>373</v>
      </c>
      <c r="J2704" t="s">
        <v>373</v>
      </c>
      <c r="K2704" t="s">
        <v>373</v>
      </c>
    </row>
    <row r="2705" spans="1:11" hidden="1" x14ac:dyDescent="0.25">
      <c r="A2705" t="s">
        <v>581</v>
      </c>
      <c r="B2705" t="s">
        <v>580</v>
      </c>
      <c r="C2705">
        <v>1991</v>
      </c>
      <c r="D2705" t="s">
        <v>373</v>
      </c>
      <c r="E2705" t="s">
        <v>373</v>
      </c>
      <c r="F2705" t="s">
        <v>373</v>
      </c>
      <c r="G2705" t="s">
        <v>373</v>
      </c>
      <c r="H2705" t="s">
        <v>381</v>
      </c>
      <c r="I2705" t="s">
        <v>373</v>
      </c>
      <c r="J2705" t="s">
        <v>373</v>
      </c>
      <c r="K2705" t="s">
        <v>373</v>
      </c>
    </row>
    <row r="2706" spans="1:11" hidden="1" x14ac:dyDescent="0.25">
      <c r="A2706" t="s">
        <v>581</v>
      </c>
      <c r="B2706" t="s">
        <v>580</v>
      </c>
      <c r="C2706">
        <v>1992</v>
      </c>
      <c r="D2706" t="s">
        <v>373</v>
      </c>
      <c r="E2706" t="s">
        <v>373</v>
      </c>
      <c r="F2706" t="s">
        <v>373</v>
      </c>
      <c r="G2706" t="s">
        <v>373</v>
      </c>
      <c r="H2706" t="s">
        <v>381</v>
      </c>
      <c r="I2706" t="s">
        <v>373</v>
      </c>
      <c r="J2706" t="s">
        <v>373</v>
      </c>
      <c r="K2706" t="s">
        <v>373</v>
      </c>
    </row>
    <row r="2707" spans="1:11" hidden="1" x14ac:dyDescent="0.25">
      <c r="A2707" t="s">
        <v>581</v>
      </c>
      <c r="B2707" t="s">
        <v>580</v>
      </c>
      <c r="C2707">
        <v>1993</v>
      </c>
      <c r="D2707" t="s">
        <v>373</v>
      </c>
      <c r="E2707" t="s">
        <v>373</v>
      </c>
      <c r="F2707" t="s">
        <v>373</v>
      </c>
      <c r="G2707" t="s">
        <v>373</v>
      </c>
      <c r="H2707" t="s">
        <v>381</v>
      </c>
      <c r="I2707" t="s">
        <v>373</v>
      </c>
      <c r="J2707" t="s">
        <v>373</v>
      </c>
      <c r="K2707" t="s">
        <v>373</v>
      </c>
    </row>
    <row r="2708" spans="1:11" hidden="1" x14ac:dyDescent="0.25">
      <c r="A2708" t="s">
        <v>581</v>
      </c>
      <c r="B2708" t="s">
        <v>580</v>
      </c>
      <c r="C2708">
        <v>1994</v>
      </c>
      <c r="D2708" t="s">
        <v>373</v>
      </c>
      <c r="E2708" t="s">
        <v>373</v>
      </c>
      <c r="F2708" t="s">
        <v>373</v>
      </c>
      <c r="G2708" t="s">
        <v>373</v>
      </c>
      <c r="H2708" t="s">
        <v>381</v>
      </c>
      <c r="I2708" t="s">
        <v>373</v>
      </c>
      <c r="J2708" t="s">
        <v>373</v>
      </c>
      <c r="K2708" t="s">
        <v>373</v>
      </c>
    </row>
    <row r="2709" spans="1:11" hidden="1" x14ac:dyDescent="0.25">
      <c r="A2709" t="s">
        <v>581</v>
      </c>
      <c r="B2709" t="s">
        <v>580</v>
      </c>
      <c r="C2709">
        <v>1995</v>
      </c>
      <c r="D2709" t="s">
        <v>373</v>
      </c>
      <c r="E2709" t="s">
        <v>373</v>
      </c>
      <c r="F2709" t="s">
        <v>373</v>
      </c>
      <c r="G2709" t="s">
        <v>373</v>
      </c>
      <c r="H2709" t="s">
        <v>381</v>
      </c>
      <c r="I2709" t="s">
        <v>373</v>
      </c>
      <c r="J2709" t="s">
        <v>373</v>
      </c>
      <c r="K2709" t="s">
        <v>373</v>
      </c>
    </row>
    <row r="2710" spans="1:11" hidden="1" x14ac:dyDescent="0.25">
      <c r="A2710" t="s">
        <v>581</v>
      </c>
      <c r="B2710" t="s">
        <v>580</v>
      </c>
      <c r="C2710">
        <v>1996</v>
      </c>
      <c r="D2710" t="s">
        <v>373</v>
      </c>
      <c r="E2710" t="s">
        <v>373</v>
      </c>
      <c r="F2710" t="s">
        <v>373</v>
      </c>
      <c r="G2710" t="s">
        <v>373</v>
      </c>
      <c r="H2710" t="s">
        <v>381</v>
      </c>
      <c r="I2710" t="s">
        <v>373</v>
      </c>
      <c r="J2710" t="s">
        <v>373</v>
      </c>
      <c r="K2710" t="s">
        <v>373</v>
      </c>
    </row>
    <row r="2711" spans="1:11" hidden="1" x14ac:dyDescent="0.25">
      <c r="A2711" t="s">
        <v>581</v>
      </c>
      <c r="B2711" t="s">
        <v>580</v>
      </c>
      <c r="C2711">
        <v>1997</v>
      </c>
      <c r="D2711" t="s">
        <v>373</v>
      </c>
      <c r="E2711" t="s">
        <v>373</v>
      </c>
      <c r="F2711" t="s">
        <v>373</v>
      </c>
      <c r="G2711" t="s">
        <v>373</v>
      </c>
      <c r="H2711" t="s">
        <v>381</v>
      </c>
      <c r="I2711" t="s">
        <v>373</v>
      </c>
      <c r="J2711" t="s">
        <v>373</v>
      </c>
      <c r="K2711" t="s">
        <v>373</v>
      </c>
    </row>
    <row r="2712" spans="1:11" hidden="1" x14ac:dyDescent="0.25">
      <c r="A2712" t="s">
        <v>581</v>
      </c>
      <c r="B2712" t="s">
        <v>580</v>
      </c>
      <c r="C2712">
        <v>1998</v>
      </c>
      <c r="D2712" t="s">
        <v>373</v>
      </c>
      <c r="E2712" t="s">
        <v>373</v>
      </c>
      <c r="F2712" t="s">
        <v>373</v>
      </c>
      <c r="G2712" t="s">
        <v>373</v>
      </c>
      <c r="H2712" t="s">
        <v>381</v>
      </c>
      <c r="I2712" t="s">
        <v>373</v>
      </c>
      <c r="J2712" t="s">
        <v>373</v>
      </c>
      <c r="K2712" t="s">
        <v>373</v>
      </c>
    </row>
    <row r="2713" spans="1:11" hidden="1" x14ac:dyDescent="0.25">
      <c r="A2713" t="s">
        <v>581</v>
      </c>
      <c r="B2713" t="s">
        <v>580</v>
      </c>
      <c r="C2713">
        <v>1999</v>
      </c>
      <c r="D2713" t="s">
        <v>373</v>
      </c>
      <c r="E2713" t="s">
        <v>373</v>
      </c>
      <c r="F2713" t="s">
        <v>373</v>
      </c>
      <c r="G2713" t="s">
        <v>373</v>
      </c>
      <c r="H2713" t="s">
        <v>381</v>
      </c>
      <c r="I2713" t="s">
        <v>373</v>
      </c>
      <c r="J2713" t="s">
        <v>373</v>
      </c>
      <c r="K2713" t="s">
        <v>373</v>
      </c>
    </row>
    <row r="2714" spans="1:11" hidden="1" x14ac:dyDescent="0.25">
      <c r="A2714" t="s">
        <v>581</v>
      </c>
      <c r="B2714" t="s">
        <v>580</v>
      </c>
      <c r="C2714">
        <v>2000</v>
      </c>
      <c r="D2714" t="s">
        <v>373</v>
      </c>
      <c r="E2714" t="s">
        <v>373</v>
      </c>
      <c r="F2714" t="s">
        <v>373</v>
      </c>
      <c r="G2714" t="s">
        <v>373</v>
      </c>
      <c r="H2714" t="s">
        <v>381</v>
      </c>
      <c r="I2714" t="s">
        <v>373</v>
      </c>
      <c r="J2714" t="s">
        <v>373</v>
      </c>
      <c r="K2714" t="s">
        <v>373</v>
      </c>
    </row>
    <row r="2715" spans="1:11" hidden="1" x14ac:dyDescent="0.25">
      <c r="A2715" t="s">
        <v>581</v>
      </c>
      <c r="B2715" t="s">
        <v>580</v>
      </c>
      <c r="C2715">
        <v>2001</v>
      </c>
      <c r="D2715" t="s">
        <v>373</v>
      </c>
      <c r="E2715" t="s">
        <v>373</v>
      </c>
      <c r="F2715" t="s">
        <v>373</v>
      </c>
      <c r="G2715" t="s">
        <v>373</v>
      </c>
      <c r="H2715" t="s">
        <v>381</v>
      </c>
      <c r="I2715" t="s">
        <v>373</v>
      </c>
      <c r="J2715" t="s">
        <v>373</v>
      </c>
      <c r="K2715" t="s">
        <v>373</v>
      </c>
    </row>
    <row r="2716" spans="1:11" hidden="1" x14ac:dyDescent="0.25">
      <c r="A2716" t="s">
        <v>581</v>
      </c>
      <c r="B2716" t="s">
        <v>580</v>
      </c>
      <c r="C2716">
        <v>2002</v>
      </c>
      <c r="D2716" t="s">
        <v>373</v>
      </c>
      <c r="E2716" t="s">
        <v>373</v>
      </c>
      <c r="F2716" t="s">
        <v>373</v>
      </c>
      <c r="G2716" t="s">
        <v>373</v>
      </c>
      <c r="H2716" t="s">
        <v>381</v>
      </c>
      <c r="I2716" t="s">
        <v>373</v>
      </c>
      <c r="J2716" t="s">
        <v>373</v>
      </c>
      <c r="K2716" t="s">
        <v>373</v>
      </c>
    </row>
    <row r="2717" spans="1:11" hidden="1" x14ac:dyDescent="0.25">
      <c r="A2717" t="s">
        <v>581</v>
      </c>
      <c r="B2717" t="s">
        <v>580</v>
      </c>
      <c r="C2717">
        <v>2003</v>
      </c>
      <c r="D2717" t="s">
        <v>373</v>
      </c>
      <c r="E2717" t="s">
        <v>373</v>
      </c>
      <c r="F2717" t="s">
        <v>373</v>
      </c>
      <c r="G2717" t="s">
        <v>373</v>
      </c>
      <c r="H2717" t="s">
        <v>381</v>
      </c>
      <c r="I2717" t="s">
        <v>373</v>
      </c>
      <c r="J2717" t="s">
        <v>373</v>
      </c>
      <c r="K2717" t="s">
        <v>373</v>
      </c>
    </row>
    <row r="2718" spans="1:11" hidden="1" x14ac:dyDescent="0.25">
      <c r="A2718" t="s">
        <v>581</v>
      </c>
      <c r="B2718" t="s">
        <v>580</v>
      </c>
      <c r="C2718">
        <v>2004</v>
      </c>
      <c r="D2718" t="s">
        <v>373</v>
      </c>
      <c r="E2718" t="s">
        <v>373</v>
      </c>
      <c r="F2718" t="s">
        <v>373</v>
      </c>
      <c r="G2718" t="s">
        <v>373</v>
      </c>
      <c r="H2718" t="s">
        <v>381</v>
      </c>
      <c r="I2718" t="s">
        <v>373</v>
      </c>
      <c r="J2718" t="s">
        <v>373</v>
      </c>
      <c r="K2718" t="s">
        <v>373</v>
      </c>
    </row>
    <row r="2719" spans="1:11" hidden="1" x14ac:dyDescent="0.25">
      <c r="A2719" t="s">
        <v>581</v>
      </c>
      <c r="B2719" t="s">
        <v>580</v>
      </c>
      <c r="C2719">
        <v>2005</v>
      </c>
      <c r="D2719" t="s">
        <v>373</v>
      </c>
      <c r="E2719" t="s">
        <v>373</v>
      </c>
      <c r="F2719" t="s">
        <v>373</v>
      </c>
      <c r="G2719" t="s">
        <v>373</v>
      </c>
      <c r="H2719" t="s">
        <v>381</v>
      </c>
      <c r="I2719" t="s">
        <v>373</v>
      </c>
      <c r="J2719" t="s">
        <v>373</v>
      </c>
      <c r="K2719" t="s">
        <v>373</v>
      </c>
    </row>
    <row r="2720" spans="1:11" hidden="1" x14ac:dyDescent="0.25">
      <c r="A2720" t="s">
        <v>581</v>
      </c>
      <c r="B2720" t="s">
        <v>580</v>
      </c>
      <c r="C2720">
        <v>2006</v>
      </c>
      <c r="D2720" t="s">
        <v>373</v>
      </c>
      <c r="E2720" t="s">
        <v>373</v>
      </c>
      <c r="F2720" t="s">
        <v>373</v>
      </c>
      <c r="G2720" t="s">
        <v>373</v>
      </c>
      <c r="H2720" t="s">
        <v>381</v>
      </c>
      <c r="I2720" t="s">
        <v>373</v>
      </c>
      <c r="J2720" t="s">
        <v>373</v>
      </c>
      <c r="K2720" t="s">
        <v>373</v>
      </c>
    </row>
    <row r="2721" spans="1:12" hidden="1" x14ac:dyDescent="0.25">
      <c r="A2721" t="s">
        <v>581</v>
      </c>
      <c r="B2721" t="s">
        <v>580</v>
      </c>
      <c r="C2721">
        <v>2007</v>
      </c>
      <c r="D2721" t="s">
        <v>373</v>
      </c>
      <c r="E2721" t="s">
        <v>373</v>
      </c>
      <c r="F2721" t="s">
        <v>373</v>
      </c>
      <c r="G2721" t="s">
        <v>373</v>
      </c>
      <c r="H2721" t="s">
        <v>381</v>
      </c>
      <c r="I2721" t="s">
        <v>373</v>
      </c>
      <c r="J2721" t="s">
        <v>373</v>
      </c>
      <c r="K2721" t="s">
        <v>373</v>
      </c>
    </row>
    <row r="2722" spans="1:12" hidden="1" x14ac:dyDescent="0.25">
      <c r="A2722" t="s">
        <v>581</v>
      </c>
      <c r="B2722" t="s">
        <v>580</v>
      </c>
      <c r="C2722">
        <v>2008</v>
      </c>
      <c r="D2722" t="s">
        <v>373</v>
      </c>
      <c r="E2722" t="s">
        <v>373</v>
      </c>
      <c r="F2722" t="s">
        <v>373</v>
      </c>
      <c r="G2722" t="s">
        <v>373</v>
      </c>
      <c r="H2722" t="s">
        <v>381</v>
      </c>
      <c r="I2722" t="s">
        <v>373</v>
      </c>
      <c r="J2722" t="s">
        <v>373</v>
      </c>
      <c r="K2722" t="s">
        <v>373</v>
      </c>
    </row>
    <row r="2723" spans="1:12" hidden="1" x14ac:dyDescent="0.25">
      <c r="A2723" t="s">
        <v>581</v>
      </c>
      <c r="B2723" t="s">
        <v>580</v>
      </c>
      <c r="C2723">
        <v>2009</v>
      </c>
      <c r="D2723" t="s">
        <v>373</v>
      </c>
      <c r="E2723" t="s">
        <v>373</v>
      </c>
      <c r="F2723" t="s">
        <v>373</v>
      </c>
      <c r="G2723" t="s">
        <v>373</v>
      </c>
      <c r="H2723" t="s">
        <v>381</v>
      </c>
      <c r="I2723" t="s">
        <v>373</v>
      </c>
      <c r="J2723" t="s">
        <v>373</v>
      </c>
      <c r="K2723" t="s">
        <v>373</v>
      </c>
    </row>
    <row r="2724" spans="1:12" hidden="1" x14ac:dyDescent="0.25">
      <c r="A2724" t="s">
        <v>581</v>
      </c>
      <c r="B2724" t="s">
        <v>580</v>
      </c>
      <c r="C2724">
        <v>2010</v>
      </c>
      <c r="D2724" t="s">
        <v>373</v>
      </c>
      <c r="E2724" t="s">
        <v>373</v>
      </c>
      <c r="F2724" t="s">
        <v>373</v>
      </c>
      <c r="G2724" t="s">
        <v>373</v>
      </c>
      <c r="H2724" t="s">
        <v>381</v>
      </c>
      <c r="I2724" t="s">
        <v>373</v>
      </c>
      <c r="J2724" t="s">
        <v>373</v>
      </c>
      <c r="K2724" t="s">
        <v>373</v>
      </c>
    </row>
    <row r="2725" spans="1:12" hidden="1" x14ac:dyDescent="0.25">
      <c r="A2725" t="s">
        <v>581</v>
      </c>
      <c r="B2725" t="s">
        <v>580</v>
      </c>
      <c r="C2725">
        <v>2011</v>
      </c>
      <c r="D2725" t="s">
        <v>373</v>
      </c>
      <c r="E2725" t="s">
        <v>373</v>
      </c>
      <c r="F2725" t="s">
        <v>373</v>
      </c>
      <c r="G2725" t="s">
        <v>373</v>
      </c>
      <c r="H2725" t="s">
        <v>381</v>
      </c>
      <c r="I2725">
        <v>4</v>
      </c>
      <c r="J2725" t="s">
        <v>373</v>
      </c>
      <c r="K2725" t="s">
        <v>373</v>
      </c>
    </row>
    <row r="2726" spans="1:12" hidden="1" x14ac:dyDescent="0.25">
      <c r="A2726" t="s">
        <v>581</v>
      </c>
      <c r="B2726" t="s">
        <v>580</v>
      </c>
      <c r="C2726">
        <v>2012</v>
      </c>
      <c r="D2726" t="s">
        <v>373</v>
      </c>
      <c r="E2726" t="s">
        <v>373</v>
      </c>
      <c r="F2726" t="s">
        <v>373</v>
      </c>
      <c r="G2726" t="s">
        <v>373</v>
      </c>
      <c r="H2726" t="s">
        <v>381</v>
      </c>
      <c r="I2726">
        <v>4</v>
      </c>
      <c r="J2726" t="s">
        <v>373</v>
      </c>
      <c r="K2726">
        <v>4</v>
      </c>
    </row>
    <row r="2727" spans="1:12" hidden="1" x14ac:dyDescent="0.25">
      <c r="A2727" t="s">
        <v>581</v>
      </c>
      <c r="B2727" t="s">
        <v>580</v>
      </c>
      <c r="C2727">
        <v>2013</v>
      </c>
      <c r="D2727" t="s">
        <v>373</v>
      </c>
      <c r="E2727" t="s">
        <v>373</v>
      </c>
      <c r="F2727" t="s">
        <v>373</v>
      </c>
      <c r="G2727" t="s">
        <v>373</v>
      </c>
      <c r="H2727" t="s">
        <v>381</v>
      </c>
      <c r="I2727" t="s">
        <v>373</v>
      </c>
      <c r="J2727" t="s">
        <v>373</v>
      </c>
      <c r="K2727">
        <v>4</v>
      </c>
    </row>
    <row r="2728" spans="1:12" hidden="1" x14ac:dyDescent="0.25">
      <c r="A2728" t="s">
        <v>581</v>
      </c>
      <c r="B2728" t="s">
        <v>580</v>
      </c>
      <c r="C2728">
        <v>2014</v>
      </c>
      <c r="D2728" t="s">
        <v>373</v>
      </c>
      <c r="E2728" t="s">
        <v>373</v>
      </c>
      <c r="F2728" t="s">
        <v>373</v>
      </c>
      <c r="G2728" t="s">
        <v>373</v>
      </c>
      <c r="H2728" t="s">
        <v>381</v>
      </c>
      <c r="I2728" t="s">
        <v>373</v>
      </c>
      <c r="J2728" t="s">
        <v>373</v>
      </c>
      <c r="K2728">
        <v>4</v>
      </c>
    </row>
    <row r="2729" spans="1:12" hidden="1" x14ac:dyDescent="0.25">
      <c r="A2729" t="s">
        <v>581</v>
      </c>
      <c r="B2729" t="s">
        <v>580</v>
      </c>
      <c r="C2729">
        <v>2015</v>
      </c>
      <c r="D2729" t="s">
        <v>373</v>
      </c>
      <c r="E2729" t="s">
        <v>373</v>
      </c>
      <c r="F2729" t="s">
        <v>373</v>
      </c>
      <c r="G2729" t="s">
        <v>373</v>
      </c>
      <c r="H2729" t="s">
        <v>381</v>
      </c>
      <c r="I2729" t="s">
        <v>373</v>
      </c>
      <c r="J2729" t="s">
        <v>373</v>
      </c>
      <c r="K2729" t="s">
        <v>373</v>
      </c>
    </row>
    <row r="2730" spans="1:12" hidden="1" x14ac:dyDescent="0.25">
      <c r="A2730" t="s">
        <v>581</v>
      </c>
      <c r="B2730" t="s">
        <v>580</v>
      </c>
      <c r="C2730">
        <v>2016</v>
      </c>
      <c r="D2730" t="s">
        <v>373</v>
      </c>
      <c r="E2730" t="s">
        <v>373</v>
      </c>
      <c r="F2730" t="s">
        <v>373</v>
      </c>
      <c r="G2730" t="s">
        <v>373</v>
      </c>
      <c r="H2730" t="s">
        <v>381</v>
      </c>
      <c r="I2730" t="s">
        <v>373</v>
      </c>
      <c r="J2730" t="s">
        <v>373</v>
      </c>
      <c r="K2730" t="s">
        <v>373</v>
      </c>
    </row>
    <row r="2731" spans="1:12" x14ac:dyDescent="0.25">
      <c r="A2731" t="s">
        <v>581</v>
      </c>
      <c r="B2731" t="s">
        <v>580</v>
      </c>
      <c r="C2731">
        <v>2017</v>
      </c>
      <c r="D2731" t="s">
        <v>373</v>
      </c>
      <c r="E2731" t="s">
        <v>373</v>
      </c>
      <c r="F2731" t="s">
        <v>373</v>
      </c>
      <c r="G2731" t="s">
        <v>373</v>
      </c>
      <c r="H2731" t="s">
        <v>381</v>
      </c>
      <c r="I2731" s="109" t="s">
        <v>373</v>
      </c>
      <c r="J2731" s="109" t="s">
        <v>373</v>
      </c>
      <c r="K2731" s="109" t="s">
        <v>373</v>
      </c>
      <c r="L2731" s="108" t="e">
        <f>AVERAGE(I2731:K2731)</f>
        <v>#DIV/0!</v>
      </c>
    </row>
    <row r="2732" spans="1:12" hidden="1" x14ac:dyDescent="0.25">
      <c r="A2732" t="s">
        <v>192</v>
      </c>
      <c r="B2732" t="s">
        <v>192</v>
      </c>
      <c r="C2732">
        <v>1976</v>
      </c>
      <c r="D2732" t="s">
        <v>579</v>
      </c>
      <c r="E2732">
        <v>372</v>
      </c>
      <c r="F2732" t="s">
        <v>63</v>
      </c>
      <c r="G2732">
        <v>268</v>
      </c>
      <c r="H2732" t="s">
        <v>375</v>
      </c>
      <c r="I2732" t="s">
        <v>373</v>
      </c>
      <c r="J2732" t="s">
        <v>373</v>
      </c>
      <c r="K2732" t="s">
        <v>373</v>
      </c>
    </row>
    <row r="2733" spans="1:12" hidden="1" x14ac:dyDescent="0.25">
      <c r="A2733" t="s">
        <v>192</v>
      </c>
      <c r="B2733" t="s">
        <v>192</v>
      </c>
      <c r="C2733">
        <v>1977</v>
      </c>
      <c r="D2733" t="s">
        <v>579</v>
      </c>
      <c r="E2733">
        <v>372</v>
      </c>
      <c r="F2733" t="s">
        <v>63</v>
      </c>
      <c r="G2733">
        <v>268</v>
      </c>
      <c r="H2733" t="s">
        <v>375</v>
      </c>
      <c r="I2733" t="s">
        <v>373</v>
      </c>
      <c r="J2733" t="s">
        <v>373</v>
      </c>
      <c r="K2733" t="s">
        <v>373</v>
      </c>
    </row>
    <row r="2734" spans="1:12" hidden="1" x14ac:dyDescent="0.25">
      <c r="A2734" t="s">
        <v>192</v>
      </c>
      <c r="B2734" t="s">
        <v>192</v>
      </c>
      <c r="C2734">
        <v>1978</v>
      </c>
      <c r="D2734" t="s">
        <v>579</v>
      </c>
      <c r="E2734">
        <v>372</v>
      </c>
      <c r="F2734" t="s">
        <v>63</v>
      </c>
      <c r="G2734">
        <v>268</v>
      </c>
      <c r="H2734" t="s">
        <v>375</v>
      </c>
      <c r="I2734" t="s">
        <v>373</v>
      </c>
      <c r="J2734" t="s">
        <v>373</v>
      </c>
      <c r="K2734" t="s">
        <v>373</v>
      </c>
    </row>
    <row r="2735" spans="1:12" hidden="1" x14ac:dyDescent="0.25">
      <c r="A2735" t="s">
        <v>192</v>
      </c>
      <c r="B2735" t="s">
        <v>192</v>
      </c>
      <c r="C2735">
        <v>1979</v>
      </c>
      <c r="D2735" t="s">
        <v>579</v>
      </c>
      <c r="E2735">
        <v>372</v>
      </c>
      <c r="F2735" t="s">
        <v>63</v>
      </c>
      <c r="G2735">
        <v>268</v>
      </c>
      <c r="H2735" t="s">
        <v>375</v>
      </c>
      <c r="I2735" t="s">
        <v>373</v>
      </c>
      <c r="J2735" t="s">
        <v>373</v>
      </c>
      <c r="K2735" t="s">
        <v>373</v>
      </c>
    </row>
    <row r="2736" spans="1:12" hidden="1" x14ac:dyDescent="0.25">
      <c r="A2736" t="s">
        <v>192</v>
      </c>
      <c r="B2736" t="s">
        <v>192</v>
      </c>
      <c r="C2736">
        <v>1980</v>
      </c>
      <c r="D2736" t="s">
        <v>579</v>
      </c>
      <c r="E2736">
        <v>372</v>
      </c>
      <c r="F2736" t="s">
        <v>63</v>
      </c>
      <c r="G2736">
        <v>268</v>
      </c>
      <c r="H2736" t="s">
        <v>375</v>
      </c>
      <c r="I2736" t="s">
        <v>373</v>
      </c>
      <c r="J2736" t="s">
        <v>373</v>
      </c>
      <c r="K2736" t="s">
        <v>373</v>
      </c>
    </row>
    <row r="2737" spans="1:11" hidden="1" x14ac:dyDescent="0.25">
      <c r="A2737" t="s">
        <v>192</v>
      </c>
      <c r="B2737" t="s">
        <v>192</v>
      </c>
      <c r="C2737">
        <v>1981</v>
      </c>
      <c r="D2737" t="s">
        <v>579</v>
      </c>
      <c r="E2737">
        <v>372</v>
      </c>
      <c r="F2737" t="s">
        <v>63</v>
      </c>
      <c r="G2737">
        <v>268</v>
      </c>
      <c r="H2737" t="s">
        <v>375</v>
      </c>
      <c r="I2737" t="s">
        <v>373</v>
      </c>
      <c r="J2737" t="s">
        <v>373</v>
      </c>
      <c r="K2737" t="s">
        <v>373</v>
      </c>
    </row>
    <row r="2738" spans="1:11" hidden="1" x14ac:dyDescent="0.25">
      <c r="A2738" t="s">
        <v>192</v>
      </c>
      <c r="B2738" t="s">
        <v>192</v>
      </c>
      <c r="C2738">
        <v>1982</v>
      </c>
      <c r="D2738" t="s">
        <v>579</v>
      </c>
      <c r="E2738">
        <v>372</v>
      </c>
      <c r="F2738" t="s">
        <v>63</v>
      </c>
      <c r="G2738">
        <v>268</v>
      </c>
      <c r="H2738" t="s">
        <v>375</v>
      </c>
      <c r="I2738" t="s">
        <v>373</v>
      </c>
      <c r="J2738" t="s">
        <v>373</v>
      </c>
      <c r="K2738" t="s">
        <v>373</v>
      </c>
    </row>
    <row r="2739" spans="1:11" hidden="1" x14ac:dyDescent="0.25">
      <c r="A2739" t="s">
        <v>192</v>
      </c>
      <c r="B2739" t="s">
        <v>192</v>
      </c>
      <c r="C2739">
        <v>1983</v>
      </c>
      <c r="D2739" t="s">
        <v>579</v>
      </c>
      <c r="E2739">
        <v>372</v>
      </c>
      <c r="F2739" t="s">
        <v>63</v>
      </c>
      <c r="G2739">
        <v>268</v>
      </c>
      <c r="H2739" t="s">
        <v>375</v>
      </c>
      <c r="I2739" t="s">
        <v>373</v>
      </c>
      <c r="J2739" t="s">
        <v>373</v>
      </c>
      <c r="K2739" t="s">
        <v>373</v>
      </c>
    </row>
    <row r="2740" spans="1:11" hidden="1" x14ac:dyDescent="0.25">
      <c r="A2740" t="s">
        <v>192</v>
      </c>
      <c r="B2740" t="s">
        <v>192</v>
      </c>
      <c r="C2740">
        <v>1984</v>
      </c>
      <c r="D2740" t="s">
        <v>579</v>
      </c>
      <c r="E2740">
        <v>372</v>
      </c>
      <c r="F2740" t="s">
        <v>63</v>
      </c>
      <c r="G2740">
        <v>268</v>
      </c>
      <c r="H2740" t="s">
        <v>375</v>
      </c>
      <c r="I2740" t="s">
        <v>373</v>
      </c>
      <c r="J2740" t="s">
        <v>373</v>
      </c>
      <c r="K2740" t="s">
        <v>373</v>
      </c>
    </row>
    <row r="2741" spans="1:11" hidden="1" x14ac:dyDescent="0.25">
      <c r="A2741" t="s">
        <v>192</v>
      </c>
      <c r="B2741" t="s">
        <v>192</v>
      </c>
      <c r="C2741">
        <v>1985</v>
      </c>
      <c r="D2741" t="s">
        <v>579</v>
      </c>
      <c r="E2741">
        <v>372</v>
      </c>
      <c r="F2741" t="s">
        <v>63</v>
      </c>
      <c r="G2741">
        <v>268</v>
      </c>
      <c r="H2741" t="s">
        <v>375</v>
      </c>
      <c r="I2741" t="s">
        <v>373</v>
      </c>
      <c r="J2741" t="s">
        <v>373</v>
      </c>
      <c r="K2741" t="s">
        <v>373</v>
      </c>
    </row>
    <row r="2742" spans="1:11" hidden="1" x14ac:dyDescent="0.25">
      <c r="A2742" t="s">
        <v>192</v>
      </c>
      <c r="B2742" t="s">
        <v>192</v>
      </c>
      <c r="C2742">
        <v>1986</v>
      </c>
      <c r="D2742" t="s">
        <v>579</v>
      </c>
      <c r="E2742">
        <v>372</v>
      </c>
      <c r="F2742" t="s">
        <v>63</v>
      </c>
      <c r="G2742">
        <v>268</v>
      </c>
      <c r="H2742" t="s">
        <v>375</v>
      </c>
      <c r="I2742" t="s">
        <v>373</v>
      </c>
      <c r="J2742" t="s">
        <v>373</v>
      </c>
      <c r="K2742" t="s">
        <v>373</v>
      </c>
    </row>
    <row r="2743" spans="1:11" hidden="1" x14ac:dyDescent="0.25">
      <c r="A2743" t="s">
        <v>192</v>
      </c>
      <c r="B2743" t="s">
        <v>192</v>
      </c>
      <c r="C2743">
        <v>1987</v>
      </c>
      <c r="D2743" t="s">
        <v>579</v>
      </c>
      <c r="E2743">
        <v>372</v>
      </c>
      <c r="F2743" t="s">
        <v>63</v>
      </c>
      <c r="G2743">
        <v>268</v>
      </c>
      <c r="H2743" t="s">
        <v>375</v>
      </c>
      <c r="I2743" t="s">
        <v>373</v>
      </c>
      <c r="J2743" t="s">
        <v>373</v>
      </c>
      <c r="K2743" t="s">
        <v>373</v>
      </c>
    </row>
    <row r="2744" spans="1:11" hidden="1" x14ac:dyDescent="0.25">
      <c r="A2744" t="s">
        <v>192</v>
      </c>
      <c r="B2744" t="s">
        <v>192</v>
      </c>
      <c r="C2744">
        <v>1988</v>
      </c>
      <c r="D2744" t="s">
        <v>579</v>
      </c>
      <c r="E2744">
        <v>372</v>
      </c>
      <c r="F2744" t="s">
        <v>63</v>
      </c>
      <c r="G2744">
        <v>268</v>
      </c>
      <c r="H2744" t="s">
        <v>375</v>
      </c>
      <c r="I2744" t="s">
        <v>373</v>
      </c>
      <c r="J2744" t="s">
        <v>373</v>
      </c>
      <c r="K2744" t="s">
        <v>373</v>
      </c>
    </row>
    <row r="2745" spans="1:11" hidden="1" x14ac:dyDescent="0.25">
      <c r="A2745" t="s">
        <v>192</v>
      </c>
      <c r="B2745" t="s">
        <v>192</v>
      </c>
      <c r="C2745">
        <v>1989</v>
      </c>
      <c r="D2745" t="s">
        <v>579</v>
      </c>
      <c r="E2745">
        <v>372</v>
      </c>
      <c r="F2745" t="s">
        <v>63</v>
      </c>
      <c r="G2745">
        <v>268</v>
      </c>
      <c r="H2745" t="s">
        <v>375</v>
      </c>
      <c r="I2745" t="s">
        <v>373</v>
      </c>
      <c r="J2745" t="s">
        <v>373</v>
      </c>
      <c r="K2745" t="s">
        <v>373</v>
      </c>
    </row>
    <row r="2746" spans="1:11" hidden="1" x14ac:dyDescent="0.25">
      <c r="A2746" t="s">
        <v>192</v>
      </c>
      <c r="B2746" t="s">
        <v>192</v>
      </c>
      <c r="C2746">
        <v>1990</v>
      </c>
      <c r="D2746" t="s">
        <v>579</v>
      </c>
      <c r="E2746">
        <v>372</v>
      </c>
      <c r="F2746" t="s">
        <v>63</v>
      </c>
      <c r="G2746">
        <v>268</v>
      </c>
      <c r="H2746" t="s">
        <v>375</v>
      </c>
      <c r="I2746" t="s">
        <v>373</v>
      </c>
      <c r="J2746" t="s">
        <v>373</v>
      </c>
      <c r="K2746" t="s">
        <v>373</v>
      </c>
    </row>
    <row r="2747" spans="1:11" hidden="1" x14ac:dyDescent="0.25">
      <c r="A2747" t="s">
        <v>192</v>
      </c>
      <c r="B2747" t="s">
        <v>192</v>
      </c>
      <c r="C2747">
        <v>1991</v>
      </c>
      <c r="D2747" t="s">
        <v>579</v>
      </c>
      <c r="E2747">
        <v>372</v>
      </c>
      <c r="F2747" t="s">
        <v>63</v>
      </c>
      <c r="G2747">
        <v>268</v>
      </c>
      <c r="H2747" t="s">
        <v>375</v>
      </c>
      <c r="I2747" t="s">
        <v>373</v>
      </c>
      <c r="J2747" t="s">
        <v>373</v>
      </c>
      <c r="K2747" t="s">
        <v>373</v>
      </c>
    </row>
    <row r="2748" spans="1:11" hidden="1" x14ac:dyDescent="0.25">
      <c r="A2748" t="s">
        <v>192</v>
      </c>
      <c r="B2748" t="s">
        <v>192</v>
      </c>
      <c r="C2748">
        <v>1992</v>
      </c>
      <c r="D2748" t="s">
        <v>579</v>
      </c>
      <c r="E2748">
        <v>372</v>
      </c>
      <c r="F2748" t="s">
        <v>63</v>
      </c>
      <c r="G2748">
        <v>268</v>
      </c>
      <c r="H2748" t="s">
        <v>375</v>
      </c>
      <c r="I2748">
        <v>4</v>
      </c>
      <c r="J2748" t="s">
        <v>373</v>
      </c>
      <c r="K2748">
        <v>2</v>
      </c>
    </row>
    <row r="2749" spans="1:11" hidden="1" x14ac:dyDescent="0.25">
      <c r="A2749" t="s">
        <v>192</v>
      </c>
      <c r="B2749" t="s">
        <v>192</v>
      </c>
      <c r="C2749">
        <v>1993</v>
      </c>
      <c r="D2749" t="s">
        <v>579</v>
      </c>
      <c r="E2749">
        <v>372</v>
      </c>
      <c r="F2749" t="s">
        <v>63</v>
      </c>
      <c r="G2749">
        <v>268</v>
      </c>
      <c r="H2749" t="s">
        <v>375</v>
      </c>
      <c r="I2749">
        <v>4</v>
      </c>
      <c r="J2749" t="s">
        <v>373</v>
      </c>
      <c r="K2749">
        <v>5</v>
      </c>
    </row>
    <row r="2750" spans="1:11" hidden="1" x14ac:dyDescent="0.25">
      <c r="A2750" t="s">
        <v>192</v>
      </c>
      <c r="B2750" t="s">
        <v>192</v>
      </c>
      <c r="C2750">
        <v>1994</v>
      </c>
      <c r="D2750" t="s">
        <v>579</v>
      </c>
      <c r="E2750">
        <v>372</v>
      </c>
      <c r="F2750" t="s">
        <v>63</v>
      </c>
      <c r="G2750">
        <v>268</v>
      </c>
      <c r="H2750" t="s">
        <v>375</v>
      </c>
      <c r="I2750">
        <v>2</v>
      </c>
      <c r="J2750" t="s">
        <v>373</v>
      </c>
      <c r="K2750">
        <v>4</v>
      </c>
    </row>
    <row r="2751" spans="1:11" hidden="1" x14ac:dyDescent="0.25">
      <c r="A2751" t="s">
        <v>192</v>
      </c>
      <c r="B2751" t="s">
        <v>192</v>
      </c>
      <c r="C2751">
        <v>1995</v>
      </c>
      <c r="D2751" t="s">
        <v>579</v>
      </c>
      <c r="E2751">
        <v>372</v>
      </c>
      <c r="F2751" t="s">
        <v>63</v>
      </c>
      <c r="G2751">
        <v>268</v>
      </c>
      <c r="H2751" t="s">
        <v>375</v>
      </c>
      <c r="I2751">
        <v>3</v>
      </c>
      <c r="J2751" t="s">
        <v>373</v>
      </c>
      <c r="K2751">
        <v>3</v>
      </c>
    </row>
    <row r="2752" spans="1:11" hidden="1" x14ac:dyDescent="0.25">
      <c r="A2752" t="s">
        <v>192</v>
      </c>
      <c r="B2752" t="s">
        <v>192</v>
      </c>
      <c r="C2752">
        <v>1996</v>
      </c>
      <c r="D2752" t="s">
        <v>579</v>
      </c>
      <c r="E2752">
        <v>372</v>
      </c>
      <c r="F2752" t="s">
        <v>63</v>
      </c>
      <c r="G2752">
        <v>268</v>
      </c>
      <c r="H2752" t="s">
        <v>375</v>
      </c>
      <c r="I2752">
        <v>2</v>
      </c>
      <c r="J2752" t="s">
        <v>373</v>
      </c>
      <c r="K2752">
        <v>3</v>
      </c>
    </row>
    <row r="2753" spans="1:11" hidden="1" x14ac:dyDescent="0.25">
      <c r="A2753" t="s">
        <v>192</v>
      </c>
      <c r="B2753" t="s">
        <v>192</v>
      </c>
      <c r="C2753">
        <v>1997</v>
      </c>
      <c r="D2753" t="s">
        <v>579</v>
      </c>
      <c r="E2753">
        <v>372</v>
      </c>
      <c r="F2753" t="s">
        <v>63</v>
      </c>
      <c r="G2753">
        <v>268</v>
      </c>
      <c r="H2753" t="s">
        <v>375</v>
      </c>
      <c r="I2753">
        <v>2</v>
      </c>
      <c r="J2753" t="s">
        <v>373</v>
      </c>
      <c r="K2753">
        <v>3</v>
      </c>
    </row>
    <row r="2754" spans="1:11" hidden="1" x14ac:dyDescent="0.25">
      <c r="A2754" t="s">
        <v>192</v>
      </c>
      <c r="B2754" t="s">
        <v>192</v>
      </c>
      <c r="C2754">
        <v>1998</v>
      </c>
      <c r="D2754" t="s">
        <v>579</v>
      </c>
      <c r="E2754">
        <v>372</v>
      </c>
      <c r="F2754" t="s">
        <v>63</v>
      </c>
      <c r="G2754">
        <v>268</v>
      </c>
      <c r="H2754" t="s">
        <v>375</v>
      </c>
      <c r="I2754">
        <v>4</v>
      </c>
      <c r="J2754" t="s">
        <v>373</v>
      </c>
      <c r="K2754">
        <v>3</v>
      </c>
    </row>
    <row r="2755" spans="1:11" hidden="1" x14ac:dyDescent="0.25">
      <c r="A2755" t="s">
        <v>192</v>
      </c>
      <c r="B2755" t="s">
        <v>192</v>
      </c>
      <c r="C2755">
        <v>1999</v>
      </c>
      <c r="D2755" t="s">
        <v>579</v>
      </c>
      <c r="E2755">
        <v>372</v>
      </c>
      <c r="F2755" t="s">
        <v>63</v>
      </c>
      <c r="G2755">
        <v>268</v>
      </c>
      <c r="H2755" t="s">
        <v>375</v>
      </c>
      <c r="I2755">
        <v>2</v>
      </c>
      <c r="J2755" t="s">
        <v>373</v>
      </c>
      <c r="K2755">
        <v>3</v>
      </c>
    </row>
    <row r="2756" spans="1:11" hidden="1" x14ac:dyDescent="0.25">
      <c r="A2756" t="s">
        <v>192</v>
      </c>
      <c r="B2756" t="s">
        <v>192</v>
      </c>
      <c r="C2756">
        <v>2000</v>
      </c>
      <c r="D2756" t="s">
        <v>579</v>
      </c>
      <c r="E2756">
        <v>372</v>
      </c>
      <c r="F2756" t="s">
        <v>63</v>
      </c>
      <c r="G2756">
        <v>268</v>
      </c>
      <c r="H2756" t="s">
        <v>375</v>
      </c>
      <c r="I2756">
        <v>3</v>
      </c>
      <c r="J2756" t="s">
        <v>373</v>
      </c>
      <c r="K2756">
        <v>2</v>
      </c>
    </row>
    <row r="2757" spans="1:11" hidden="1" x14ac:dyDescent="0.25">
      <c r="A2757" t="s">
        <v>192</v>
      </c>
      <c r="B2757" t="s">
        <v>192</v>
      </c>
      <c r="C2757">
        <v>2001</v>
      </c>
      <c r="D2757" t="s">
        <v>579</v>
      </c>
      <c r="E2757">
        <v>372</v>
      </c>
      <c r="F2757" t="s">
        <v>63</v>
      </c>
      <c r="G2757">
        <v>268</v>
      </c>
      <c r="H2757" t="s">
        <v>375</v>
      </c>
      <c r="I2757">
        <v>3</v>
      </c>
      <c r="J2757" t="s">
        <v>373</v>
      </c>
      <c r="K2757">
        <v>3</v>
      </c>
    </row>
    <row r="2758" spans="1:11" hidden="1" x14ac:dyDescent="0.25">
      <c r="A2758" t="s">
        <v>192</v>
      </c>
      <c r="B2758" t="s">
        <v>192</v>
      </c>
      <c r="C2758">
        <v>2002</v>
      </c>
      <c r="D2758" t="s">
        <v>579</v>
      </c>
      <c r="E2758">
        <v>372</v>
      </c>
      <c r="F2758" t="s">
        <v>63</v>
      </c>
      <c r="G2758">
        <v>268</v>
      </c>
      <c r="H2758" t="s">
        <v>375</v>
      </c>
      <c r="I2758">
        <v>2</v>
      </c>
      <c r="J2758" t="s">
        <v>373</v>
      </c>
      <c r="K2758">
        <v>4</v>
      </c>
    </row>
    <row r="2759" spans="1:11" hidden="1" x14ac:dyDescent="0.25">
      <c r="A2759" t="s">
        <v>192</v>
      </c>
      <c r="B2759" t="s">
        <v>192</v>
      </c>
      <c r="C2759">
        <v>2003</v>
      </c>
      <c r="D2759" t="s">
        <v>579</v>
      </c>
      <c r="E2759">
        <v>372</v>
      </c>
      <c r="F2759" t="s">
        <v>63</v>
      </c>
      <c r="G2759">
        <v>268</v>
      </c>
      <c r="H2759" t="s">
        <v>375</v>
      </c>
      <c r="I2759">
        <v>3</v>
      </c>
      <c r="J2759" t="s">
        <v>373</v>
      </c>
      <c r="K2759">
        <v>3</v>
      </c>
    </row>
    <row r="2760" spans="1:11" hidden="1" x14ac:dyDescent="0.25">
      <c r="A2760" t="s">
        <v>192</v>
      </c>
      <c r="B2760" t="s">
        <v>192</v>
      </c>
      <c r="C2760">
        <v>2004</v>
      </c>
      <c r="D2760" t="s">
        <v>579</v>
      </c>
      <c r="E2760">
        <v>372</v>
      </c>
      <c r="F2760" t="s">
        <v>63</v>
      </c>
      <c r="G2760">
        <v>268</v>
      </c>
      <c r="H2760" t="s">
        <v>375</v>
      </c>
      <c r="I2760">
        <v>3</v>
      </c>
      <c r="J2760" t="s">
        <v>373</v>
      </c>
      <c r="K2760">
        <v>3</v>
      </c>
    </row>
    <row r="2761" spans="1:11" hidden="1" x14ac:dyDescent="0.25">
      <c r="A2761" t="s">
        <v>192</v>
      </c>
      <c r="B2761" t="s">
        <v>192</v>
      </c>
      <c r="C2761">
        <v>2005</v>
      </c>
      <c r="D2761" t="s">
        <v>579</v>
      </c>
      <c r="E2761">
        <v>372</v>
      </c>
      <c r="F2761" t="s">
        <v>63</v>
      </c>
      <c r="G2761">
        <v>268</v>
      </c>
      <c r="H2761" t="s">
        <v>375</v>
      </c>
      <c r="I2761">
        <v>3</v>
      </c>
      <c r="J2761" t="s">
        <v>373</v>
      </c>
      <c r="K2761">
        <v>3</v>
      </c>
    </row>
    <row r="2762" spans="1:11" hidden="1" x14ac:dyDescent="0.25">
      <c r="A2762" t="s">
        <v>192</v>
      </c>
      <c r="B2762" t="s">
        <v>192</v>
      </c>
      <c r="C2762">
        <v>2006</v>
      </c>
      <c r="D2762" t="s">
        <v>579</v>
      </c>
      <c r="E2762">
        <v>372</v>
      </c>
      <c r="F2762" t="s">
        <v>63</v>
      </c>
      <c r="G2762">
        <v>268</v>
      </c>
      <c r="H2762" t="s">
        <v>375</v>
      </c>
      <c r="I2762">
        <v>3</v>
      </c>
      <c r="J2762" t="s">
        <v>373</v>
      </c>
      <c r="K2762">
        <v>3</v>
      </c>
    </row>
    <row r="2763" spans="1:11" hidden="1" x14ac:dyDescent="0.25">
      <c r="A2763" t="s">
        <v>192</v>
      </c>
      <c r="B2763" t="s">
        <v>192</v>
      </c>
      <c r="C2763">
        <v>2007</v>
      </c>
      <c r="D2763" t="s">
        <v>579</v>
      </c>
      <c r="E2763">
        <v>372</v>
      </c>
      <c r="F2763" t="s">
        <v>63</v>
      </c>
      <c r="G2763">
        <v>268</v>
      </c>
      <c r="H2763" t="s">
        <v>375</v>
      </c>
      <c r="I2763">
        <v>3</v>
      </c>
      <c r="J2763" t="s">
        <v>373</v>
      </c>
      <c r="K2763">
        <v>3</v>
      </c>
    </row>
    <row r="2764" spans="1:11" hidden="1" x14ac:dyDescent="0.25">
      <c r="A2764" t="s">
        <v>192</v>
      </c>
      <c r="B2764" t="s">
        <v>192</v>
      </c>
      <c r="C2764">
        <v>2008</v>
      </c>
      <c r="D2764" t="s">
        <v>579</v>
      </c>
      <c r="E2764">
        <v>372</v>
      </c>
      <c r="F2764" t="s">
        <v>63</v>
      </c>
      <c r="G2764">
        <v>268</v>
      </c>
      <c r="H2764" t="s">
        <v>375</v>
      </c>
      <c r="I2764">
        <v>3</v>
      </c>
      <c r="J2764" t="s">
        <v>373</v>
      </c>
      <c r="K2764">
        <v>4</v>
      </c>
    </row>
    <row r="2765" spans="1:11" hidden="1" x14ac:dyDescent="0.25">
      <c r="A2765" t="s">
        <v>192</v>
      </c>
      <c r="B2765" t="s">
        <v>192</v>
      </c>
      <c r="C2765">
        <v>2009</v>
      </c>
      <c r="D2765" t="s">
        <v>579</v>
      </c>
      <c r="E2765">
        <v>372</v>
      </c>
      <c r="F2765" t="s">
        <v>63</v>
      </c>
      <c r="G2765">
        <v>268</v>
      </c>
      <c r="H2765" t="s">
        <v>375</v>
      </c>
      <c r="I2765">
        <v>3</v>
      </c>
      <c r="J2765" t="s">
        <v>373</v>
      </c>
      <c r="K2765">
        <v>2</v>
      </c>
    </row>
    <row r="2766" spans="1:11" hidden="1" x14ac:dyDescent="0.25">
      <c r="A2766" t="s">
        <v>192</v>
      </c>
      <c r="B2766" t="s">
        <v>192</v>
      </c>
      <c r="C2766">
        <v>2010</v>
      </c>
      <c r="D2766" t="s">
        <v>579</v>
      </c>
      <c r="E2766">
        <v>372</v>
      </c>
      <c r="F2766" t="s">
        <v>63</v>
      </c>
      <c r="G2766">
        <v>268</v>
      </c>
      <c r="H2766" t="s">
        <v>375</v>
      </c>
      <c r="I2766">
        <v>2</v>
      </c>
      <c r="J2766" t="s">
        <v>373</v>
      </c>
      <c r="K2766">
        <v>3</v>
      </c>
    </row>
    <row r="2767" spans="1:11" hidden="1" x14ac:dyDescent="0.25">
      <c r="A2767" t="s">
        <v>192</v>
      </c>
      <c r="B2767" t="s">
        <v>192</v>
      </c>
      <c r="C2767">
        <v>2011</v>
      </c>
      <c r="D2767" t="s">
        <v>579</v>
      </c>
      <c r="E2767">
        <v>372</v>
      </c>
      <c r="F2767" t="s">
        <v>63</v>
      </c>
      <c r="G2767">
        <v>268</v>
      </c>
      <c r="H2767" t="s">
        <v>375</v>
      </c>
      <c r="I2767">
        <v>2</v>
      </c>
      <c r="J2767" t="s">
        <v>373</v>
      </c>
      <c r="K2767">
        <v>3</v>
      </c>
    </row>
    <row r="2768" spans="1:11" hidden="1" x14ac:dyDescent="0.25">
      <c r="A2768" t="s">
        <v>192</v>
      </c>
      <c r="B2768" t="s">
        <v>192</v>
      </c>
      <c r="C2768">
        <v>2012</v>
      </c>
      <c r="D2768" t="s">
        <v>579</v>
      </c>
      <c r="E2768">
        <v>372</v>
      </c>
      <c r="F2768" t="s">
        <v>63</v>
      </c>
      <c r="G2768">
        <v>268</v>
      </c>
      <c r="H2768" t="s">
        <v>375</v>
      </c>
      <c r="I2768">
        <v>2</v>
      </c>
      <c r="J2768" t="s">
        <v>373</v>
      </c>
      <c r="K2768">
        <v>3</v>
      </c>
    </row>
    <row r="2769" spans="1:12" hidden="1" x14ac:dyDescent="0.25">
      <c r="A2769" t="s">
        <v>192</v>
      </c>
      <c r="B2769" t="s">
        <v>192</v>
      </c>
      <c r="C2769">
        <v>2013</v>
      </c>
      <c r="D2769" t="s">
        <v>579</v>
      </c>
      <c r="E2769">
        <v>372</v>
      </c>
      <c r="F2769" t="s">
        <v>63</v>
      </c>
      <c r="G2769">
        <v>268</v>
      </c>
      <c r="H2769" t="s">
        <v>375</v>
      </c>
      <c r="I2769" t="s">
        <v>373</v>
      </c>
      <c r="J2769">
        <v>1</v>
      </c>
      <c r="K2769">
        <v>2</v>
      </c>
    </row>
    <row r="2770" spans="1:12" hidden="1" x14ac:dyDescent="0.25">
      <c r="A2770" t="s">
        <v>192</v>
      </c>
      <c r="B2770" t="s">
        <v>192</v>
      </c>
      <c r="C2770">
        <v>2014</v>
      </c>
      <c r="D2770" t="s">
        <v>579</v>
      </c>
      <c r="E2770">
        <v>372</v>
      </c>
      <c r="F2770" t="s">
        <v>63</v>
      </c>
      <c r="G2770">
        <v>268</v>
      </c>
      <c r="H2770" t="s">
        <v>375</v>
      </c>
      <c r="I2770">
        <v>2</v>
      </c>
      <c r="J2770">
        <v>2</v>
      </c>
      <c r="K2770">
        <v>2</v>
      </c>
    </row>
    <row r="2771" spans="1:12" hidden="1" x14ac:dyDescent="0.25">
      <c r="A2771" t="s">
        <v>192</v>
      </c>
      <c r="B2771" t="s">
        <v>192</v>
      </c>
      <c r="C2771">
        <v>2015</v>
      </c>
      <c r="D2771" t="s">
        <v>579</v>
      </c>
      <c r="E2771">
        <v>372</v>
      </c>
      <c r="F2771" t="s">
        <v>63</v>
      </c>
      <c r="G2771">
        <v>268</v>
      </c>
      <c r="H2771" t="s">
        <v>375</v>
      </c>
      <c r="I2771">
        <v>2</v>
      </c>
      <c r="J2771">
        <v>2</v>
      </c>
      <c r="K2771">
        <v>2</v>
      </c>
    </row>
    <row r="2772" spans="1:12" hidden="1" x14ac:dyDescent="0.25">
      <c r="A2772" t="s">
        <v>192</v>
      </c>
      <c r="B2772" t="s">
        <v>192</v>
      </c>
      <c r="C2772">
        <v>2016</v>
      </c>
      <c r="D2772" t="s">
        <v>579</v>
      </c>
      <c r="E2772">
        <v>372</v>
      </c>
      <c r="F2772" t="s">
        <v>63</v>
      </c>
      <c r="G2772">
        <v>268</v>
      </c>
      <c r="H2772" t="s">
        <v>375</v>
      </c>
      <c r="I2772">
        <v>2</v>
      </c>
      <c r="J2772">
        <v>2</v>
      </c>
      <c r="K2772">
        <v>2</v>
      </c>
    </row>
    <row r="2773" spans="1:12" x14ac:dyDescent="0.25">
      <c r="A2773" t="s">
        <v>192</v>
      </c>
      <c r="B2773" t="s">
        <v>192</v>
      </c>
      <c r="C2773">
        <v>2017</v>
      </c>
      <c r="D2773" t="s">
        <v>579</v>
      </c>
      <c r="E2773">
        <v>372</v>
      </c>
      <c r="F2773" t="s">
        <v>63</v>
      </c>
      <c r="G2773">
        <v>268</v>
      </c>
      <c r="H2773" t="s">
        <v>375</v>
      </c>
      <c r="I2773" s="109">
        <v>2</v>
      </c>
      <c r="J2773" s="109">
        <v>2</v>
      </c>
      <c r="K2773" s="109">
        <v>2</v>
      </c>
      <c r="L2773" s="108">
        <f>AVERAGE(I2773:K2773)</f>
        <v>2</v>
      </c>
    </row>
    <row r="2774" spans="1:12" hidden="1" x14ac:dyDescent="0.25">
      <c r="A2774" t="s">
        <v>578</v>
      </c>
      <c r="B2774" t="s">
        <v>577</v>
      </c>
      <c r="C2774">
        <v>1976</v>
      </c>
      <c r="D2774" t="s">
        <v>576</v>
      </c>
      <c r="E2774">
        <v>265</v>
      </c>
      <c r="F2774" t="s">
        <v>373</v>
      </c>
      <c r="G2774" t="s">
        <v>373</v>
      </c>
      <c r="H2774" t="s">
        <v>375</v>
      </c>
      <c r="I2774">
        <v>4</v>
      </c>
      <c r="J2774" t="s">
        <v>373</v>
      </c>
      <c r="K2774" t="s">
        <v>373</v>
      </c>
    </row>
    <row r="2775" spans="1:12" hidden="1" x14ac:dyDescent="0.25">
      <c r="A2775" t="s">
        <v>578</v>
      </c>
      <c r="B2775" t="s">
        <v>577</v>
      </c>
      <c r="C2775">
        <v>1977</v>
      </c>
      <c r="D2775" t="s">
        <v>576</v>
      </c>
      <c r="E2775">
        <v>265</v>
      </c>
      <c r="F2775" t="s">
        <v>373</v>
      </c>
      <c r="G2775" t="s">
        <v>373</v>
      </c>
      <c r="H2775" t="s">
        <v>375</v>
      </c>
      <c r="I2775">
        <v>3</v>
      </c>
      <c r="J2775" t="s">
        <v>373</v>
      </c>
      <c r="K2775" t="s">
        <v>373</v>
      </c>
    </row>
    <row r="2776" spans="1:12" hidden="1" x14ac:dyDescent="0.25">
      <c r="A2776" t="s">
        <v>578</v>
      </c>
      <c r="B2776" t="s">
        <v>577</v>
      </c>
      <c r="C2776">
        <v>1978</v>
      </c>
      <c r="D2776" t="s">
        <v>576</v>
      </c>
      <c r="E2776">
        <v>265</v>
      </c>
      <c r="F2776" t="s">
        <v>373</v>
      </c>
      <c r="G2776" t="s">
        <v>373</v>
      </c>
      <c r="H2776" t="s">
        <v>375</v>
      </c>
      <c r="I2776">
        <v>3</v>
      </c>
      <c r="J2776" t="s">
        <v>373</v>
      </c>
      <c r="K2776" t="s">
        <v>373</v>
      </c>
    </row>
    <row r="2777" spans="1:12" hidden="1" x14ac:dyDescent="0.25">
      <c r="A2777" t="s">
        <v>578</v>
      </c>
      <c r="B2777" t="s">
        <v>577</v>
      </c>
      <c r="C2777">
        <v>1979</v>
      </c>
      <c r="D2777" t="s">
        <v>576</v>
      </c>
      <c r="E2777">
        <v>265</v>
      </c>
      <c r="F2777" t="s">
        <v>373</v>
      </c>
      <c r="G2777" t="s">
        <v>373</v>
      </c>
      <c r="H2777" t="s">
        <v>375</v>
      </c>
      <c r="I2777">
        <v>3</v>
      </c>
      <c r="J2777" t="s">
        <v>373</v>
      </c>
      <c r="K2777">
        <v>4</v>
      </c>
    </row>
    <row r="2778" spans="1:12" hidden="1" x14ac:dyDescent="0.25">
      <c r="A2778" t="s">
        <v>578</v>
      </c>
      <c r="B2778" t="s">
        <v>577</v>
      </c>
      <c r="C2778">
        <v>1980</v>
      </c>
      <c r="D2778" t="s">
        <v>576</v>
      </c>
      <c r="E2778">
        <v>265</v>
      </c>
      <c r="F2778" t="s">
        <v>373</v>
      </c>
      <c r="G2778" t="s">
        <v>373</v>
      </c>
      <c r="H2778" t="s">
        <v>375</v>
      </c>
      <c r="I2778">
        <v>2</v>
      </c>
      <c r="J2778" t="s">
        <v>373</v>
      </c>
      <c r="K2778">
        <v>3</v>
      </c>
    </row>
    <row r="2779" spans="1:12" hidden="1" x14ac:dyDescent="0.25">
      <c r="A2779" t="s">
        <v>578</v>
      </c>
      <c r="B2779" t="s">
        <v>577</v>
      </c>
      <c r="C2779">
        <v>1981</v>
      </c>
      <c r="D2779" t="s">
        <v>576</v>
      </c>
      <c r="E2779">
        <v>265</v>
      </c>
      <c r="F2779" t="s">
        <v>373</v>
      </c>
      <c r="G2779" t="s">
        <v>373</v>
      </c>
      <c r="H2779" t="s">
        <v>375</v>
      </c>
      <c r="I2779">
        <v>3</v>
      </c>
      <c r="J2779" t="s">
        <v>373</v>
      </c>
      <c r="K2779">
        <v>3</v>
      </c>
    </row>
    <row r="2780" spans="1:12" hidden="1" x14ac:dyDescent="0.25">
      <c r="A2780" t="s">
        <v>578</v>
      </c>
      <c r="B2780" t="s">
        <v>577</v>
      </c>
      <c r="C2780">
        <v>1982</v>
      </c>
      <c r="D2780" t="s">
        <v>576</v>
      </c>
      <c r="E2780">
        <v>265</v>
      </c>
      <c r="F2780" t="s">
        <v>373</v>
      </c>
      <c r="G2780" t="s">
        <v>373</v>
      </c>
      <c r="H2780" t="s">
        <v>375</v>
      </c>
      <c r="I2780">
        <v>3</v>
      </c>
      <c r="J2780" t="s">
        <v>373</v>
      </c>
      <c r="K2780">
        <v>3</v>
      </c>
    </row>
    <row r="2781" spans="1:12" hidden="1" x14ac:dyDescent="0.25">
      <c r="A2781" t="s">
        <v>578</v>
      </c>
      <c r="B2781" t="s">
        <v>577</v>
      </c>
      <c r="C2781">
        <v>1983</v>
      </c>
      <c r="D2781" t="s">
        <v>576</v>
      </c>
      <c r="E2781">
        <v>265</v>
      </c>
      <c r="F2781" t="s">
        <v>373</v>
      </c>
      <c r="G2781" t="s">
        <v>373</v>
      </c>
      <c r="H2781" t="s">
        <v>375</v>
      </c>
      <c r="I2781">
        <v>3</v>
      </c>
      <c r="J2781" t="s">
        <v>373</v>
      </c>
      <c r="K2781">
        <v>3</v>
      </c>
    </row>
    <row r="2782" spans="1:12" hidden="1" x14ac:dyDescent="0.25">
      <c r="A2782" t="s">
        <v>578</v>
      </c>
      <c r="B2782" t="s">
        <v>577</v>
      </c>
      <c r="C2782">
        <v>1984</v>
      </c>
      <c r="D2782" t="s">
        <v>576</v>
      </c>
      <c r="E2782">
        <v>265</v>
      </c>
      <c r="F2782" t="s">
        <v>373</v>
      </c>
      <c r="G2782" t="s">
        <v>373</v>
      </c>
      <c r="H2782" t="s">
        <v>375</v>
      </c>
      <c r="I2782">
        <v>3</v>
      </c>
      <c r="J2782" t="s">
        <v>373</v>
      </c>
      <c r="K2782">
        <v>3</v>
      </c>
    </row>
    <row r="2783" spans="1:12" hidden="1" x14ac:dyDescent="0.25">
      <c r="A2783" t="s">
        <v>578</v>
      </c>
      <c r="B2783" t="s">
        <v>577</v>
      </c>
      <c r="C2783">
        <v>1985</v>
      </c>
      <c r="D2783" t="s">
        <v>576</v>
      </c>
      <c r="E2783">
        <v>265</v>
      </c>
      <c r="F2783" t="s">
        <v>373</v>
      </c>
      <c r="G2783" t="s">
        <v>373</v>
      </c>
      <c r="H2783" t="s">
        <v>375</v>
      </c>
      <c r="I2783">
        <v>3</v>
      </c>
      <c r="J2783" t="s">
        <v>373</v>
      </c>
      <c r="K2783">
        <v>2</v>
      </c>
    </row>
    <row r="2784" spans="1:12" hidden="1" x14ac:dyDescent="0.25">
      <c r="A2784" t="s">
        <v>578</v>
      </c>
      <c r="B2784" t="s">
        <v>577</v>
      </c>
      <c r="C2784">
        <v>1986</v>
      </c>
      <c r="D2784" t="s">
        <v>576</v>
      </c>
      <c r="E2784">
        <v>265</v>
      </c>
      <c r="F2784" t="s">
        <v>373</v>
      </c>
      <c r="G2784" t="s">
        <v>373</v>
      </c>
      <c r="H2784" t="s">
        <v>375</v>
      </c>
      <c r="I2784" t="s">
        <v>373</v>
      </c>
      <c r="J2784" t="s">
        <v>373</v>
      </c>
      <c r="K2784">
        <v>3</v>
      </c>
    </row>
    <row r="2785" spans="1:11" hidden="1" x14ac:dyDescent="0.25">
      <c r="A2785" t="s">
        <v>578</v>
      </c>
      <c r="B2785" t="s">
        <v>577</v>
      </c>
      <c r="C2785">
        <v>1987</v>
      </c>
      <c r="D2785" t="s">
        <v>576</v>
      </c>
      <c r="E2785">
        <v>265</v>
      </c>
      <c r="F2785" t="s">
        <v>373</v>
      </c>
      <c r="G2785" t="s">
        <v>373</v>
      </c>
      <c r="H2785" t="s">
        <v>375</v>
      </c>
      <c r="I2785">
        <v>3</v>
      </c>
      <c r="J2785" t="s">
        <v>373</v>
      </c>
      <c r="K2785">
        <v>3</v>
      </c>
    </row>
    <row r="2786" spans="1:11" hidden="1" x14ac:dyDescent="0.25">
      <c r="A2786" t="s">
        <v>578</v>
      </c>
      <c r="B2786" t="s">
        <v>577</v>
      </c>
      <c r="C2786">
        <v>1988</v>
      </c>
      <c r="D2786" t="s">
        <v>576</v>
      </c>
      <c r="E2786">
        <v>265</v>
      </c>
      <c r="F2786" t="s">
        <v>373</v>
      </c>
      <c r="G2786" t="s">
        <v>373</v>
      </c>
      <c r="H2786" t="s">
        <v>375</v>
      </c>
      <c r="I2786">
        <v>3</v>
      </c>
      <c r="J2786" t="s">
        <v>373</v>
      </c>
      <c r="K2786">
        <v>2</v>
      </c>
    </row>
    <row r="2787" spans="1:11" hidden="1" x14ac:dyDescent="0.25">
      <c r="A2787" t="s">
        <v>578</v>
      </c>
      <c r="B2787" t="s">
        <v>577</v>
      </c>
      <c r="C2787">
        <v>1989</v>
      </c>
      <c r="D2787" t="s">
        <v>576</v>
      </c>
      <c r="E2787">
        <v>265</v>
      </c>
      <c r="F2787" t="s">
        <v>373</v>
      </c>
      <c r="G2787" t="s">
        <v>373</v>
      </c>
      <c r="H2787" t="s">
        <v>375</v>
      </c>
      <c r="I2787">
        <v>2</v>
      </c>
      <c r="J2787" t="s">
        <v>373</v>
      </c>
      <c r="K2787">
        <v>2</v>
      </c>
    </row>
    <row r="2788" spans="1:11" hidden="1" x14ac:dyDescent="0.25">
      <c r="A2788" t="s">
        <v>578</v>
      </c>
      <c r="B2788" t="s">
        <v>577</v>
      </c>
      <c r="C2788">
        <v>1990</v>
      </c>
      <c r="D2788" t="s">
        <v>576</v>
      </c>
      <c r="E2788">
        <v>265</v>
      </c>
      <c r="F2788" t="s">
        <v>373</v>
      </c>
      <c r="G2788" t="s">
        <v>373</v>
      </c>
      <c r="H2788" t="s">
        <v>375</v>
      </c>
      <c r="I2788">
        <v>1</v>
      </c>
      <c r="J2788" t="s">
        <v>373</v>
      </c>
      <c r="K2788">
        <v>1</v>
      </c>
    </row>
    <row r="2789" spans="1:11" hidden="1" x14ac:dyDescent="0.25">
      <c r="A2789" t="s">
        <v>578</v>
      </c>
      <c r="B2789" t="s">
        <v>577</v>
      </c>
      <c r="C2789">
        <v>1991</v>
      </c>
      <c r="D2789" t="s">
        <v>576</v>
      </c>
      <c r="E2789">
        <v>265</v>
      </c>
      <c r="F2789" t="s">
        <v>373</v>
      </c>
      <c r="G2789" t="s">
        <v>373</v>
      </c>
      <c r="H2789" t="s">
        <v>375</v>
      </c>
      <c r="I2789" t="s">
        <v>373</v>
      </c>
      <c r="J2789" t="s">
        <v>373</v>
      </c>
      <c r="K2789" t="s">
        <v>373</v>
      </c>
    </row>
    <row r="2790" spans="1:11" hidden="1" x14ac:dyDescent="0.25">
      <c r="A2790" t="s">
        <v>578</v>
      </c>
      <c r="B2790" t="s">
        <v>577</v>
      </c>
      <c r="C2790">
        <v>1992</v>
      </c>
      <c r="D2790" t="s">
        <v>576</v>
      </c>
      <c r="E2790">
        <v>265</v>
      </c>
      <c r="F2790" t="s">
        <v>373</v>
      </c>
      <c r="G2790" t="s">
        <v>373</v>
      </c>
      <c r="H2790" t="s">
        <v>375</v>
      </c>
      <c r="I2790" t="s">
        <v>373</v>
      </c>
      <c r="J2790" t="s">
        <v>373</v>
      </c>
      <c r="K2790" t="s">
        <v>373</v>
      </c>
    </row>
    <row r="2791" spans="1:11" hidden="1" x14ac:dyDescent="0.25">
      <c r="A2791" t="s">
        <v>578</v>
      </c>
      <c r="B2791" t="s">
        <v>577</v>
      </c>
      <c r="C2791">
        <v>1993</v>
      </c>
      <c r="D2791" t="s">
        <v>576</v>
      </c>
      <c r="E2791">
        <v>265</v>
      </c>
      <c r="F2791" t="s">
        <v>373</v>
      </c>
      <c r="G2791" t="s">
        <v>373</v>
      </c>
      <c r="H2791" t="s">
        <v>375</v>
      </c>
      <c r="I2791" t="s">
        <v>373</v>
      </c>
      <c r="J2791" t="s">
        <v>373</v>
      </c>
      <c r="K2791" t="s">
        <v>373</v>
      </c>
    </row>
    <row r="2792" spans="1:11" hidden="1" x14ac:dyDescent="0.25">
      <c r="A2792" t="s">
        <v>578</v>
      </c>
      <c r="B2792" t="s">
        <v>577</v>
      </c>
      <c r="C2792">
        <v>1994</v>
      </c>
      <c r="D2792" t="s">
        <v>576</v>
      </c>
      <c r="E2792">
        <v>265</v>
      </c>
      <c r="F2792" t="s">
        <v>373</v>
      </c>
      <c r="G2792" t="s">
        <v>373</v>
      </c>
      <c r="H2792" t="s">
        <v>375</v>
      </c>
      <c r="I2792" t="s">
        <v>373</v>
      </c>
      <c r="J2792" t="s">
        <v>373</v>
      </c>
      <c r="K2792" t="s">
        <v>373</v>
      </c>
    </row>
    <row r="2793" spans="1:11" hidden="1" x14ac:dyDescent="0.25">
      <c r="A2793" t="s">
        <v>578</v>
      </c>
      <c r="B2793" t="s">
        <v>577</v>
      </c>
      <c r="C2793">
        <v>1995</v>
      </c>
      <c r="D2793" t="s">
        <v>576</v>
      </c>
      <c r="E2793">
        <v>265</v>
      </c>
      <c r="F2793" t="s">
        <v>373</v>
      </c>
      <c r="G2793" t="s">
        <v>373</v>
      </c>
      <c r="H2793" t="s">
        <v>375</v>
      </c>
      <c r="I2793" t="s">
        <v>373</v>
      </c>
      <c r="J2793" t="s">
        <v>373</v>
      </c>
      <c r="K2793" t="s">
        <v>373</v>
      </c>
    </row>
    <row r="2794" spans="1:11" hidden="1" x14ac:dyDescent="0.25">
      <c r="A2794" t="s">
        <v>578</v>
      </c>
      <c r="B2794" t="s">
        <v>577</v>
      </c>
      <c r="C2794">
        <v>1996</v>
      </c>
      <c r="D2794" t="s">
        <v>576</v>
      </c>
      <c r="E2794">
        <v>265</v>
      </c>
      <c r="F2794" t="s">
        <v>373</v>
      </c>
      <c r="G2794" t="s">
        <v>373</v>
      </c>
      <c r="H2794" t="s">
        <v>375</v>
      </c>
      <c r="I2794" t="s">
        <v>373</v>
      </c>
      <c r="J2794" t="s">
        <v>373</v>
      </c>
      <c r="K2794" t="s">
        <v>373</v>
      </c>
    </row>
    <row r="2795" spans="1:11" hidden="1" x14ac:dyDescent="0.25">
      <c r="A2795" t="s">
        <v>578</v>
      </c>
      <c r="B2795" t="s">
        <v>577</v>
      </c>
      <c r="C2795">
        <v>1997</v>
      </c>
      <c r="D2795" t="s">
        <v>576</v>
      </c>
      <c r="E2795">
        <v>265</v>
      </c>
      <c r="F2795" t="s">
        <v>373</v>
      </c>
      <c r="G2795" t="s">
        <v>373</v>
      </c>
      <c r="H2795" t="s">
        <v>375</v>
      </c>
      <c r="I2795" t="s">
        <v>373</v>
      </c>
      <c r="J2795" t="s">
        <v>373</v>
      </c>
      <c r="K2795" t="s">
        <v>373</v>
      </c>
    </row>
    <row r="2796" spans="1:11" hidden="1" x14ac:dyDescent="0.25">
      <c r="A2796" t="s">
        <v>578</v>
      </c>
      <c r="B2796" t="s">
        <v>577</v>
      </c>
      <c r="C2796">
        <v>1998</v>
      </c>
      <c r="D2796" t="s">
        <v>576</v>
      </c>
      <c r="E2796">
        <v>265</v>
      </c>
      <c r="F2796" t="s">
        <v>373</v>
      </c>
      <c r="G2796" t="s">
        <v>373</v>
      </c>
      <c r="H2796" t="s">
        <v>375</v>
      </c>
      <c r="I2796" t="s">
        <v>373</v>
      </c>
      <c r="J2796" t="s">
        <v>373</v>
      </c>
      <c r="K2796" t="s">
        <v>373</v>
      </c>
    </row>
    <row r="2797" spans="1:11" hidden="1" x14ac:dyDescent="0.25">
      <c r="A2797" t="s">
        <v>578</v>
      </c>
      <c r="B2797" t="s">
        <v>577</v>
      </c>
      <c r="C2797">
        <v>1999</v>
      </c>
      <c r="D2797" t="s">
        <v>576</v>
      </c>
      <c r="E2797">
        <v>265</v>
      </c>
      <c r="F2797" t="s">
        <v>373</v>
      </c>
      <c r="G2797" t="s">
        <v>373</v>
      </c>
      <c r="H2797" t="s">
        <v>375</v>
      </c>
      <c r="I2797" t="s">
        <v>373</v>
      </c>
      <c r="J2797" t="s">
        <v>373</v>
      </c>
      <c r="K2797" t="s">
        <v>373</v>
      </c>
    </row>
    <row r="2798" spans="1:11" hidden="1" x14ac:dyDescent="0.25">
      <c r="A2798" t="s">
        <v>578</v>
      </c>
      <c r="B2798" t="s">
        <v>577</v>
      </c>
      <c r="C2798">
        <v>2000</v>
      </c>
      <c r="D2798" t="s">
        <v>576</v>
      </c>
      <c r="E2798">
        <v>265</v>
      </c>
      <c r="F2798" t="s">
        <v>373</v>
      </c>
      <c r="G2798" t="s">
        <v>373</v>
      </c>
      <c r="H2798" t="s">
        <v>375</v>
      </c>
      <c r="I2798" t="s">
        <v>373</v>
      </c>
      <c r="J2798" t="s">
        <v>373</v>
      </c>
      <c r="K2798" t="s">
        <v>373</v>
      </c>
    </row>
    <row r="2799" spans="1:11" hidden="1" x14ac:dyDescent="0.25">
      <c r="A2799" t="s">
        <v>578</v>
      </c>
      <c r="B2799" t="s">
        <v>577</v>
      </c>
      <c r="C2799">
        <v>2001</v>
      </c>
      <c r="D2799" t="s">
        <v>576</v>
      </c>
      <c r="E2799">
        <v>265</v>
      </c>
      <c r="F2799" t="s">
        <v>373</v>
      </c>
      <c r="G2799" t="s">
        <v>373</v>
      </c>
      <c r="H2799" t="s">
        <v>375</v>
      </c>
      <c r="I2799" t="s">
        <v>373</v>
      </c>
      <c r="J2799" t="s">
        <v>373</v>
      </c>
      <c r="K2799" t="s">
        <v>373</v>
      </c>
    </row>
    <row r="2800" spans="1:11" hidden="1" x14ac:dyDescent="0.25">
      <c r="A2800" t="s">
        <v>578</v>
      </c>
      <c r="B2800" t="s">
        <v>577</v>
      </c>
      <c r="C2800">
        <v>2002</v>
      </c>
      <c r="D2800" t="s">
        <v>576</v>
      </c>
      <c r="E2800">
        <v>265</v>
      </c>
      <c r="F2800" t="s">
        <v>373</v>
      </c>
      <c r="G2800" t="s">
        <v>373</v>
      </c>
      <c r="H2800" t="s">
        <v>375</v>
      </c>
      <c r="I2800" t="s">
        <v>373</v>
      </c>
      <c r="J2800" t="s">
        <v>373</v>
      </c>
      <c r="K2800" t="s">
        <v>373</v>
      </c>
    </row>
    <row r="2801" spans="1:12" hidden="1" x14ac:dyDescent="0.25">
      <c r="A2801" t="s">
        <v>578</v>
      </c>
      <c r="B2801" t="s">
        <v>577</v>
      </c>
      <c r="C2801">
        <v>2003</v>
      </c>
      <c r="D2801" t="s">
        <v>576</v>
      </c>
      <c r="E2801">
        <v>265</v>
      </c>
      <c r="F2801" t="s">
        <v>373</v>
      </c>
      <c r="G2801" t="s">
        <v>373</v>
      </c>
      <c r="H2801" t="s">
        <v>375</v>
      </c>
      <c r="I2801" t="s">
        <v>373</v>
      </c>
      <c r="J2801" t="s">
        <v>373</v>
      </c>
      <c r="K2801" t="s">
        <v>373</v>
      </c>
    </row>
    <row r="2802" spans="1:12" hidden="1" x14ac:dyDescent="0.25">
      <c r="A2802" t="s">
        <v>578</v>
      </c>
      <c r="B2802" t="s">
        <v>577</v>
      </c>
      <c r="C2802">
        <v>2004</v>
      </c>
      <c r="D2802" t="s">
        <v>576</v>
      </c>
      <c r="E2802">
        <v>265</v>
      </c>
      <c r="F2802" t="s">
        <v>373</v>
      </c>
      <c r="G2802" t="s">
        <v>373</v>
      </c>
      <c r="H2802" t="s">
        <v>375</v>
      </c>
      <c r="I2802" t="s">
        <v>373</v>
      </c>
      <c r="J2802" t="s">
        <v>373</v>
      </c>
      <c r="K2802" t="s">
        <v>373</v>
      </c>
    </row>
    <row r="2803" spans="1:12" hidden="1" x14ac:dyDescent="0.25">
      <c r="A2803" t="s">
        <v>578</v>
      </c>
      <c r="B2803" t="s">
        <v>577</v>
      </c>
      <c r="C2803">
        <v>2005</v>
      </c>
      <c r="D2803" t="s">
        <v>576</v>
      </c>
      <c r="E2803">
        <v>265</v>
      </c>
      <c r="F2803" t="s">
        <v>373</v>
      </c>
      <c r="G2803" t="s">
        <v>373</v>
      </c>
      <c r="H2803" t="s">
        <v>375</v>
      </c>
      <c r="I2803" t="s">
        <v>373</v>
      </c>
      <c r="J2803" t="s">
        <v>373</v>
      </c>
      <c r="K2803" t="s">
        <v>373</v>
      </c>
    </row>
    <row r="2804" spans="1:12" hidden="1" x14ac:dyDescent="0.25">
      <c r="A2804" t="s">
        <v>578</v>
      </c>
      <c r="B2804" t="s">
        <v>577</v>
      </c>
      <c r="C2804">
        <v>2006</v>
      </c>
      <c r="D2804" t="s">
        <v>576</v>
      </c>
      <c r="E2804">
        <v>265</v>
      </c>
      <c r="F2804" t="s">
        <v>373</v>
      </c>
      <c r="G2804" t="s">
        <v>373</v>
      </c>
      <c r="H2804" t="s">
        <v>375</v>
      </c>
      <c r="I2804" t="s">
        <v>373</v>
      </c>
      <c r="J2804" t="s">
        <v>373</v>
      </c>
      <c r="K2804" t="s">
        <v>373</v>
      </c>
    </row>
    <row r="2805" spans="1:12" hidden="1" x14ac:dyDescent="0.25">
      <c r="A2805" t="s">
        <v>578</v>
      </c>
      <c r="B2805" t="s">
        <v>577</v>
      </c>
      <c r="C2805">
        <v>2007</v>
      </c>
      <c r="D2805" t="s">
        <v>576</v>
      </c>
      <c r="E2805">
        <v>265</v>
      </c>
      <c r="F2805" t="s">
        <v>373</v>
      </c>
      <c r="G2805" t="s">
        <v>373</v>
      </c>
      <c r="H2805" t="s">
        <v>375</v>
      </c>
      <c r="I2805" t="s">
        <v>373</v>
      </c>
      <c r="J2805" t="s">
        <v>373</v>
      </c>
      <c r="K2805" t="s">
        <v>373</v>
      </c>
    </row>
    <row r="2806" spans="1:12" hidden="1" x14ac:dyDescent="0.25">
      <c r="A2806" t="s">
        <v>578</v>
      </c>
      <c r="B2806" t="s">
        <v>577</v>
      </c>
      <c r="C2806">
        <v>2008</v>
      </c>
      <c r="D2806" t="s">
        <v>576</v>
      </c>
      <c r="E2806">
        <v>265</v>
      </c>
      <c r="F2806" t="s">
        <v>373</v>
      </c>
      <c r="G2806" t="s">
        <v>373</v>
      </c>
      <c r="H2806" t="s">
        <v>375</v>
      </c>
      <c r="I2806" t="s">
        <v>373</v>
      </c>
      <c r="J2806" t="s">
        <v>373</v>
      </c>
      <c r="K2806" t="s">
        <v>373</v>
      </c>
    </row>
    <row r="2807" spans="1:12" hidden="1" x14ac:dyDescent="0.25">
      <c r="A2807" t="s">
        <v>578</v>
      </c>
      <c r="B2807" t="s">
        <v>577</v>
      </c>
      <c r="C2807">
        <v>2009</v>
      </c>
      <c r="D2807" t="s">
        <v>576</v>
      </c>
      <c r="E2807">
        <v>265</v>
      </c>
      <c r="F2807" t="s">
        <v>373</v>
      </c>
      <c r="G2807" t="s">
        <v>373</v>
      </c>
      <c r="H2807" t="s">
        <v>375</v>
      </c>
      <c r="I2807" t="s">
        <v>373</v>
      </c>
      <c r="J2807" t="s">
        <v>373</v>
      </c>
      <c r="K2807" t="s">
        <v>373</v>
      </c>
    </row>
    <row r="2808" spans="1:12" hidden="1" x14ac:dyDescent="0.25">
      <c r="A2808" t="s">
        <v>578</v>
      </c>
      <c r="B2808" t="s">
        <v>577</v>
      </c>
      <c r="C2808">
        <v>2010</v>
      </c>
      <c r="D2808" t="s">
        <v>576</v>
      </c>
      <c r="E2808">
        <v>265</v>
      </c>
      <c r="F2808" t="s">
        <v>373</v>
      </c>
      <c r="G2808" t="s">
        <v>373</v>
      </c>
      <c r="H2808" t="s">
        <v>375</v>
      </c>
      <c r="I2808" t="s">
        <v>373</v>
      </c>
      <c r="J2808" t="s">
        <v>373</v>
      </c>
      <c r="K2808" t="s">
        <v>373</v>
      </c>
    </row>
    <row r="2809" spans="1:12" hidden="1" x14ac:dyDescent="0.25">
      <c r="A2809" t="s">
        <v>578</v>
      </c>
      <c r="B2809" t="s">
        <v>577</v>
      </c>
      <c r="C2809">
        <v>2011</v>
      </c>
      <c r="D2809" t="s">
        <v>576</v>
      </c>
      <c r="E2809">
        <v>265</v>
      </c>
      <c r="F2809" t="s">
        <v>373</v>
      </c>
      <c r="G2809" t="s">
        <v>373</v>
      </c>
      <c r="H2809" t="s">
        <v>375</v>
      </c>
      <c r="I2809" t="s">
        <v>373</v>
      </c>
      <c r="J2809" t="s">
        <v>373</v>
      </c>
      <c r="K2809" t="s">
        <v>373</v>
      </c>
    </row>
    <row r="2810" spans="1:12" hidden="1" x14ac:dyDescent="0.25">
      <c r="A2810" t="s">
        <v>578</v>
      </c>
      <c r="B2810" t="s">
        <v>577</v>
      </c>
      <c r="C2810">
        <v>2012</v>
      </c>
      <c r="D2810" t="s">
        <v>576</v>
      </c>
      <c r="E2810">
        <v>265</v>
      </c>
      <c r="F2810" t="s">
        <v>373</v>
      </c>
      <c r="G2810" t="s">
        <v>373</v>
      </c>
      <c r="H2810" t="s">
        <v>375</v>
      </c>
      <c r="I2810" t="s">
        <v>373</v>
      </c>
      <c r="J2810" t="s">
        <v>373</v>
      </c>
      <c r="K2810" t="s">
        <v>373</v>
      </c>
    </row>
    <row r="2811" spans="1:12" hidden="1" x14ac:dyDescent="0.25">
      <c r="A2811" t="s">
        <v>578</v>
      </c>
      <c r="B2811" t="s">
        <v>577</v>
      </c>
      <c r="C2811">
        <v>2013</v>
      </c>
      <c r="D2811" t="s">
        <v>576</v>
      </c>
      <c r="E2811">
        <v>265</v>
      </c>
      <c r="F2811" t="s">
        <v>373</v>
      </c>
      <c r="G2811" t="s">
        <v>373</v>
      </c>
      <c r="H2811" t="s">
        <v>375</v>
      </c>
      <c r="I2811" t="s">
        <v>373</v>
      </c>
      <c r="J2811" t="s">
        <v>373</v>
      </c>
      <c r="K2811" t="s">
        <v>373</v>
      </c>
    </row>
    <row r="2812" spans="1:12" hidden="1" x14ac:dyDescent="0.25">
      <c r="A2812" t="s">
        <v>578</v>
      </c>
      <c r="B2812" t="s">
        <v>577</v>
      </c>
      <c r="C2812">
        <v>2014</v>
      </c>
      <c r="D2812" t="s">
        <v>576</v>
      </c>
      <c r="E2812">
        <v>265</v>
      </c>
      <c r="F2812" t="s">
        <v>373</v>
      </c>
      <c r="G2812" t="s">
        <v>373</v>
      </c>
      <c r="H2812" t="s">
        <v>375</v>
      </c>
      <c r="I2812" t="s">
        <v>373</v>
      </c>
      <c r="J2812" t="s">
        <v>373</v>
      </c>
      <c r="K2812" t="s">
        <v>373</v>
      </c>
    </row>
    <row r="2813" spans="1:12" hidden="1" x14ac:dyDescent="0.25">
      <c r="A2813" t="s">
        <v>578</v>
      </c>
      <c r="B2813" t="s">
        <v>577</v>
      </c>
      <c r="C2813">
        <v>2015</v>
      </c>
      <c r="D2813" t="s">
        <v>576</v>
      </c>
      <c r="E2813">
        <v>265</v>
      </c>
      <c r="F2813" t="s">
        <v>373</v>
      </c>
      <c r="G2813" t="s">
        <v>373</v>
      </c>
      <c r="H2813" t="s">
        <v>375</v>
      </c>
      <c r="I2813" t="s">
        <v>373</v>
      </c>
      <c r="J2813" t="s">
        <v>373</v>
      </c>
      <c r="K2813" t="s">
        <v>373</v>
      </c>
    </row>
    <row r="2814" spans="1:12" hidden="1" x14ac:dyDescent="0.25">
      <c r="A2814" t="s">
        <v>578</v>
      </c>
      <c r="B2814" t="s">
        <v>577</v>
      </c>
      <c r="C2814">
        <v>2016</v>
      </c>
      <c r="D2814" t="s">
        <v>576</v>
      </c>
      <c r="E2814">
        <v>265</v>
      </c>
      <c r="F2814" t="s">
        <v>373</v>
      </c>
      <c r="G2814" t="s">
        <v>373</v>
      </c>
      <c r="H2814" t="s">
        <v>375</v>
      </c>
      <c r="I2814" t="s">
        <v>373</v>
      </c>
      <c r="J2814" t="s">
        <v>373</v>
      </c>
      <c r="K2814" t="s">
        <v>373</v>
      </c>
    </row>
    <row r="2815" spans="1:12" x14ac:dyDescent="0.25">
      <c r="A2815" t="s">
        <v>578</v>
      </c>
      <c r="B2815" t="s">
        <v>577</v>
      </c>
      <c r="C2815">
        <v>2017</v>
      </c>
      <c r="D2815" t="s">
        <v>576</v>
      </c>
      <c r="E2815">
        <v>265</v>
      </c>
      <c r="F2815" t="s">
        <v>373</v>
      </c>
      <c r="G2815" t="s">
        <v>373</v>
      </c>
      <c r="H2815" t="s">
        <v>375</v>
      </c>
      <c r="I2815" s="109" t="s">
        <v>373</v>
      </c>
      <c r="J2815" s="109" t="s">
        <v>373</v>
      </c>
      <c r="K2815" s="109" t="s">
        <v>373</v>
      </c>
      <c r="L2815" s="108" t="e">
        <f>AVERAGE(I2815:K2815)</f>
        <v>#DIV/0!</v>
      </c>
    </row>
    <row r="2816" spans="1:12" hidden="1" x14ac:dyDescent="0.25">
      <c r="A2816" t="s">
        <v>575</v>
      </c>
      <c r="B2816" t="s">
        <v>574</v>
      </c>
      <c r="C2816">
        <v>1976</v>
      </c>
      <c r="D2816" t="s">
        <v>573</v>
      </c>
      <c r="E2816">
        <v>260</v>
      </c>
      <c r="F2816" t="s">
        <v>373</v>
      </c>
      <c r="G2816" t="s">
        <v>373</v>
      </c>
      <c r="H2816" t="s">
        <v>375</v>
      </c>
      <c r="I2816">
        <v>1</v>
      </c>
      <c r="J2816" t="s">
        <v>373</v>
      </c>
      <c r="K2816">
        <v>1</v>
      </c>
    </row>
    <row r="2817" spans="1:11" hidden="1" x14ac:dyDescent="0.25">
      <c r="A2817" t="s">
        <v>575</v>
      </c>
      <c r="B2817" t="s">
        <v>574</v>
      </c>
      <c r="C2817">
        <v>1977</v>
      </c>
      <c r="D2817" t="s">
        <v>573</v>
      </c>
      <c r="E2817">
        <v>260</v>
      </c>
      <c r="F2817" t="s">
        <v>373</v>
      </c>
      <c r="G2817" t="s">
        <v>373</v>
      </c>
      <c r="H2817" t="s">
        <v>375</v>
      </c>
      <c r="I2817">
        <v>2</v>
      </c>
      <c r="J2817" t="s">
        <v>373</v>
      </c>
      <c r="K2817">
        <v>1</v>
      </c>
    </row>
    <row r="2818" spans="1:11" hidden="1" x14ac:dyDescent="0.25">
      <c r="A2818" t="s">
        <v>575</v>
      </c>
      <c r="B2818" t="s">
        <v>574</v>
      </c>
      <c r="C2818">
        <v>1978</v>
      </c>
      <c r="D2818" t="s">
        <v>573</v>
      </c>
      <c r="E2818">
        <v>260</v>
      </c>
      <c r="F2818" t="s">
        <v>373</v>
      </c>
      <c r="G2818" t="s">
        <v>373</v>
      </c>
      <c r="H2818" t="s">
        <v>375</v>
      </c>
      <c r="I2818">
        <v>1</v>
      </c>
      <c r="J2818" t="s">
        <v>373</v>
      </c>
      <c r="K2818">
        <v>1</v>
      </c>
    </row>
    <row r="2819" spans="1:11" hidden="1" x14ac:dyDescent="0.25">
      <c r="A2819" t="s">
        <v>575</v>
      </c>
      <c r="B2819" t="s">
        <v>574</v>
      </c>
      <c r="C2819">
        <v>1979</v>
      </c>
      <c r="D2819" t="s">
        <v>573</v>
      </c>
      <c r="E2819">
        <v>260</v>
      </c>
      <c r="F2819" t="s">
        <v>373</v>
      </c>
      <c r="G2819" t="s">
        <v>373</v>
      </c>
      <c r="H2819" t="s">
        <v>375</v>
      </c>
      <c r="I2819">
        <v>1</v>
      </c>
      <c r="J2819" t="s">
        <v>373</v>
      </c>
      <c r="K2819">
        <v>1</v>
      </c>
    </row>
    <row r="2820" spans="1:11" hidden="1" x14ac:dyDescent="0.25">
      <c r="A2820" t="s">
        <v>575</v>
      </c>
      <c r="B2820" t="s">
        <v>574</v>
      </c>
      <c r="C2820">
        <v>1980</v>
      </c>
      <c r="D2820" t="s">
        <v>573</v>
      </c>
      <c r="E2820">
        <v>260</v>
      </c>
      <c r="F2820" t="s">
        <v>373</v>
      </c>
      <c r="G2820" t="s">
        <v>373</v>
      </c>
      <c r="H2820" t="s">
        <v>375</v>
      </c>
      <c r="I2820">
        <v>2</v>
      </c>
      <c r="J2820" t="s">
        <v>373</v>
      </c>
      <c r="K2820">
        <v>1</v>
      </c>
    </row>
    <row r="2821" spans="1:11" hidden="1" x14ac:dyDescent="0.25">
      <c r="A2821" t="s">
        <v>575</v>
      </c>
      <c r="B2821" t="s">
        <v>574</v>
      </c>
      <c r="C2821">
        <v>1981</v>
      </c>
      <c r="D2821" t="s">
        <v>573</v>
      </c>
      <c r="E2821">
        <v>260</v>
      </c>
      <c r="F2821" t="s">
        <v>373</v>
      </c>
      <c r="G2821" t="s">
        <v>373</v>
      </c>
      <c r="H2821" t="s">
        <v>375</v>
      </c>
      <c r="I2821">
        <v>2</v>
      </c>
      <c r="J2821" t="s">
        <v>373</v>
      </c>
      <c r="K2821">
        <v>1</v>
      </c>
    </row>
    <row r="2822" spans="1:11" hidden="1" x14ac:dyDescent="0.25">
      <c r="A2822" t="s">
        <v>575</v>
      </c>
      <c r="B2822" t="s">
        <v>574</v>
      </c>
      <c r="C2822">
        <v>1982</v>
      </c>
      <c r="D2822" t="s">
        <v>573</v>
      </c>
      <c r="E2822">
        <v>260</v>
      </c>
      <c r="F2822" t="s">
        <v>373</v>
      </c>
      <c r="G2822" t="s">
        <v>373</v>
      </c>
      <c r="H2822" t="s">
        <v>375</v>
      </c>
      <c r="I2822">
        <v>2</v>
      </c>
      <c r="J2822" t="s">
        <v>373</v>
      </c>
      <c r="K2822">
        <v>1</v>
      </c>
    </row>
    <row r="2823" spans="1:11" hidden="1" x14ac:dyDescent="0.25">
      <c r="A2823" t="s">
        <v>575</v>
      </c>
      <c r="B2823" t="s">
        <v>574</v>
      </c>
      <c r="C2823">
        <v>1983</v>
      </c>
      <c r="D2823" t="s">
        <v>573</v>
      </c>
      <c r="E2823">
        <v>260</v>
      </c>
      <c r="F2823" t="s">
        <v>373</v>
      </c>
      <c r="G2823" t="s">
        <v>373</v>
      </c>
      <c r="H2823" t="s">
        <v>375</v>
      </c>
      <c r="I2823">
        <v>2</v>
      </c>
      <c r="J2823" t="s">
        <v>373</v>
      </c>
      <c r="K2823">
        <v>1</v>
      </c>
    </row>
    <row r="2824" spans="1:11" hidden="1" x14ac:dyDescent="0.25">
      <c r="A2824" t="s">
        <v>575</v>
      </c>
      <c r="B2824" t="s">
        <v>574</v>
      </c>
      <c r="C2824">
        <v>1984</v>
      </c>
      <c r="D2824" t="s">
        <v>573</v>
      </c>
      <c r="E2824">
        <v>260</v>
      </c>
      <c r="F2824" t="s">
        <v>373</v>
      </c>
      <c r="G2824" t="s">
        <v>373</v>
      </c>
      <c r="H2824" t="s">
        <v>375</v>
      </c>
      <c r="I2824">
        <v>2</v>
      </c>
      <c r="J2824" t="s">
        <v>373</v>
      </c>
      <c r="K2824">
        <v>1</v>
      </c>
    </row>
    <row r="2825" spans="1:11" hidden="1" x14ac:dyDescent="0.25">
      <c r="A2825" t="s">
        <v>575</v>
      </c>
      <c r="B2825" t="s">
        <v>574</v>
      </c>
      <c r="C2825">
        <v>1985</v>
      </c>
      <c r="D2825" t="s">
        <v>573</v>
      </c>
      <c r="E2825">
        <v>260</v>
      </c>
      <c r="F2825" t="s">
        <v>373</v>
      </c>
      <c r="G2825" t="s">
        <v>373</v>
      </c>
      <c r="H2825" t="s">
        <v>375</v>
      </c>
      <c r="I2825">
        <v>2</v>
      </c>
      <c r="J2825" t="s">
        <v>373</v>
      </c>
      <c r="K2825">
        <v>1</v>
      </c>
    </row>
    <row r="2826" spans="1:11" hidden="1" x14ac:dyDescent="0.25">
      <c r="A2826" t="s">
        <v>575</v>
      </c>
      <c r="B2826" t="s">
        <v>574</v>
      </c>
      <c r="C2826">
        <v>1986</v>
      </c>
      <c r="D2826" t="s">
        <v>573</v>
      </c>
      <c r="E2826">
        <v>260</v>
      </c>
      <c r="F2826" t="s">
        <v>373</v>
      </c>
      <c r="G2826" t="s">
        <v>373</v>
      </c>
      <c r="H2826" t="s">
        <v>375</v>
      </c>
      <c r="I2826">
        <v>2</v>
      </c>
      <c r="J2826" t="s">
        <v>373</v>
      </c>
      <c r="K2826">
        <v>1</v>
      </c>
    </row>
    <row r="2827" spans="1:11" hidden="1" x14ac:dyDescent="0.25">
      <c r="A2827" t="s">
        <v>575</v>
      </c>
      <c r="B2827" t="s">
        <v>574</v>
      </c>
      <c r="C2827">
        <v>1987</v>
      </c>
      <c r="D2827" t="s">
        <v>573</v>
      </c>
      <c r="E2827">
        <v>260</v>
      </c>
      <c r="F2827" t="s">
        <v>373</v>
      </c>
      <c r="G2827" t="s">
        <v>373</v>
      </c>
      <c r="H2827" t="s">
        <v>375</v>
      </c>
      <c r="I2827">
        <v>2</v>
      </c>
      <c r="J2827" t="s">
        <v>373</v>
      </c>
      <c r="K2827">
        <v>1</v>
      </c>
    </row>
    <row r="2828" spans="1:11" hidden="1" x14ac:dyDescent="0.25">
      <c r="A2828" t="s">
        <v>575</v>
      </c>
      <c r="B2828" t="s">
        <v>574</v>
      </c>
      <c r="C2828">
        <v>1988</v>
      </c>
      <c r="D2828" t="s">
        <v>573</v>
      </c>
      <c r="E2828">
        <v>260</v>
      </c>
      <c r="F2828" t="s">
        <v>373</v>
      </c>
      <c r="G2828" t="s">
        <v>373</v>
      </c>
      <c r="H2828" t="s">
        <v>375</v>
      </c>
      <c r="I2828">
        <v>2</v>
      </c>
      <c r="J2828" t="s">
        <v>373</v>
      </c>
      <c r="K2828">
        <v>1</v>
      </c>
    </row>
    <row r="2829" spans="1:11" hidden="1" x14ac:dyDescent="0.25">
      <c r="A2829" t="s">
        <v>575</v>
      </c>
      <c r="B2829" t="s">
        <v>574</v>
      </c>
      <c r="C2829">
        <v>1989</v>
      </c>
      <c r="D2829" t="s">
        <v>573</v>
      </c>
      <c r="E2829">
        <v>260</v>
      </c>
      <c r="F2829" t="s">
        <v>373</v>
      </c>
      <c r="G2829" t="s">
        <v>373</v>
      </c>
      <c r="H2829" t="s">
        <v>375</v>
      </c>
      <c r="I2829">
        <v>1</v>
      </c>
      <c r="J2829" t="s">
        <v>373</v>
      </c>
      <c r="K2829">
        <v>1</v>
      </c>
    </row>
    <row r="2830" spans="1:11" hidden="1" x14ac:dyDescent="0.25">
      <c r="A2830" t="s">
        <v>575</v>
      </c>
      <c r="B2830" t="s">
        <v>574</v>
      </c>
      <c r="C2830">
        <v>1990</v>
      </c>
      <c r="D2830" t="s">
        <v>573</v>
      </c>
      <c r="E2830">
        <v>260</v>
      </c>
      <c r="F2830" t="s">
        <v>373</v>
      </c>
      <c r="G2830" t="s">
        <v>373</v>
      </c>
      <c r="H2830" t="s">
        <v>375</v>
      </c>
      <c r="I2830" t="s">
        <v>373</v>
      </c>
      <c r="J2830" t="s">
        <v>373</v>
      </c>
      <c r="K2830" t="s">
        <v>373</v>
      </c>
    </row>
    <row r="2831" spans="1:11" hidden="1" x14ac:dyDescent="0.25">
      <c r="A2831" t="s">
        <v>575</v>
      </c>
      <c r="B2831" t="s">
        <v>574</v>
      </c>
      <c r="C2831">
        <v>1991</v>
      </c>
      <c r="D2831" t="s">
        <v>573</v>
      </c>
      <c r="E2831">
        <v>260</v>
      </c>
      <c r="F2831" t="s">
        <v>373</v>
      </c>
      <c r="G2831" t="s">
        <v>373</v>
      </c>
      <c r="H2831" t="s">
        <v>375</v>
      </c>
      <c r="I2831" t="s">
        <v>373</v>
      </c>
      <c r="J2831" t="s">
        <v>373</v>
      </c>
      <c r="K2831" t="s">
        <v>373</v>
      </c>
    </row>
    <row r="2832" spans="1:11" hidden="1" x14ac:dyDescent="0.25">
      <c r="A2832" t="s">
        <v>575</v>
      </c>
      <c r="B2832" t="s">
        <v>574</v>
      </c>
      <c r="C2832">
        <v>1992</v>
      </c>
      <c r="D2832" t="s">
        <v>573</v>
      </c>
      <c r="E2832">
        <v>260</v>
      </c>
      <c r="F2832" t="s">
        <v>373</v>
      </c>
      <c r="G2832" t="s">
        <v>373</v>
      </c>
      <c r="H2832" t="s">
        <v>375</v>
      </c>
      <c r="I2832" t="s">
        <v>373</v>
      </c>
      <c r="J2832" t="s">
        <v>373</v>
      </c>
      <c r="K2832" t="s">
        <v>373</v>
      </c>
    </row>
    <row r="2833" spans="1:11" hidden="1" x14ac:dyDescent="0.25">
      <c r="A2833" t="s">
        <v>575</v>
      </c>
      <c r="B2833" t="s">
        <v>574</v>
      </c>
      <c r="C2833">
        <v>1993</v>
      </c>
      <c r="D2833" t="s">
        <v>573</v>
      </c>
      <c r="E2833">
        <v>260</v>
      </c>
      <c r="F2833" t="s">
        <v>373</v>
      </c>
      <c r="G2833" t="s">
        <v>373</v>
      </c>
      <c r="H2833" t="s">
        <v>375</v>
      </c>
      <c r="I2833" t="s">
        <v>373</v>
      </c>
      <c r="J2833" t="s">
        <v>373</v>
      </c>
      <c r="K2833" t="s">
        <v>373</v>
      </c>
    </row>
    <row r="2834" spans="1:11" hidden="1" x14ac:dyDescent="0.25">
      <c r="A2834" t="s">
        <v>575</v>
      </c>
      <c r="B2834" t="s">
        <v>574</v>
      </c>
      <c r="C2834">
        <v>1994</v>
      </c>
      <c r="D2834" t="s">
        <v>573</v>
      </c>
      <c r="E2834">
        <v>260</v>
      </c>
      <c r="F2834" t="s">
        <v>373</v>
      </c>
      <c r="G2834" t="s">
        <v>373</v>
      </c>
      <c r="H2834" t="s">
        <v>375</v>
      </c>
      <c r="I2834" t="s">
        <v>373</v>
      </c>
      <c r="J2834" t="s">
        <v>373</v>
      </c>
      <c r="K2834" t="s">
        <v>373</v>
      </c>
    </row>
    <row r="2835" spans="1:11" hidden="1" x14ac:dyDescent="0.25">
      <c r="A2835" t="s">
        <v>575</v>
      </c>
      <c r="B2835" t="s">
        <v>574</v>
      </c>
      <c r="C2835">
        <v>1995</v>
      </c>
      <c r="D2835" t="s">
        <v>573</v>
      </c>
      <c r="E2835">
        <v>260</v>
      </c>
      <c r="F2835" t="s">
        <v>373</v>
      </c>
      <c r="G2835" t="s">
        <v>373</v>
      </c>
      <c r="H2835" t="s">
        <v>375</v>
      </c>
      <c r="I2835" t="s">
        <v>373</v>
      </c>
      <c r="J2835" t="s">
        <v>373</v>
      </c>
      <c r="K2835" t="s">
        <v>373</v>
      </c>
    </row>
    <row r="2836" spans="1:11" hidden="1" x14ac:dyDescent="0.25">
      <c r="A2836" t="s">
        <v>575</v>
      </c>
      <c r="B2836" t="s">
        <v>574</v>
      </c>
      <c r="C2836">
        <v>1996</v>
      </c>
      <c r="D2836" t="s">
        <v>573</v>
      </c>
      <c r="E2836">
        <v>260</v>
      </c>
      <c r="F2836" t="s">
        <v>373</v>
      </c>
      <c r="G2836" t="s">
        <v>373</v>
      </c>
      <c r="H2836" t="s">
        <v>375</v>
      </c>
      <c r="I2836" t="s">
        <v>373</v>
      </c>
      <c r="J2836" t="s">
        <v>373</v>
      </c>
      <c r="K2836" t="s">
        <v>373</v>
      </c>
    </row>
    <row r="2837" spans="1:11" hidden="1" x14ac:dyDescent="0.25">
      <c r="A2837" t="s">
        <v>575</v>
      </c>
      <c r="B2837" t="s">
        <v>574</v>
      </c>
      <c r="C2837">
        <v>1997</v>
      </c>
      <c r="D2837" t="s">
        <v>573</v>
      </c>
      <c r="E2837">
        <v>260</v>
      </c>
      <c r="F2837" t="s">
        <v>373</v>
      </c>
      <c r="G2837" t="s">
        <v>373</v>
      </c>
      <c r="H2837" t="s">
        <v>375</v>
      </c>
      <c r="I2837" t="s">
        <v>373</v>
      </c>
      <c r="J2837" t="s">
        <v>373</v>
      </c>
      <c r="K2837" t="s">
        <v>373</v>
      </c>
    </row>
    <row r="2838" spans="1:11" hidden="1" x14ac:dyDescent="0.25">
      <c r="A2838" t="s">
        <v>575</v>
      </c>
      <c r="B2838" t="s">
        <v>574</v>
      </c>
      <c r="C2838">
        <v>1998</v>
      </c>
      <c r="D2838" t="s">
        <v>573</v>
      </c>
      <c r="E2838">
        <v>260</v>
      </c>
      <c r="F2838" t="s">
        <v>373</v>
      </c>
      <c r="G2838" t="s">
        <v>373</v>
      </c>
      <c r="H2838" t="s">
        <v>375</v>
      </c>
      <c r="I2838" t="s">
        <v>373</v>
      </c>
      <c r="J2838" t="s">
        <v>373</v>
      </c>
      <c r="K2838" t="s">
        <v>373</v>
      </c>
    </row>
    <row r="2839" spans="1:11" hidden="1" x14ac:dyDescent="0.25">
      <c r="A2839" t="s">
        <v>575</v>
      </c>
      <c r="B2839" t="s">
        <v>574</v>
      </c>
      <c r="C2839">
        <v>1999</v>
      </c>
      <c r="D2839" t="s">
        <v>573</v>
      </c>
      <c r="E2839">
        <v>260</v>
      </c>
      <c r="F2839" t="s">
        <v>373</v>
      </c>
      <c r="G2839" t="s">
        <v>373</v>
      </c>
      <c r="H2839" t="s">
        <v>375</v>
      </c>
      <c r="I2839" t="s">
        <v>373</v>
      </c>
      <c r="J2839" t="s">
        <v>373</v>
      </c>
      <c r="K2839" t="s">
        <v>373</v>
      </c>
    </row>
    <row r="2840" spans="1:11" hidden="1" x14ac:dyDescent="0.25">
      <c r="A2840" t="s">
        <v>575</v>
      </c>
      <c r="B2840" t="s">
        <v>574</v>
      </c>
      <c r="C2840">
        <v>2000</v>
      </c>
      <c r="D2840" t="s">
        <v>573</v>
      </c>
      <c r="E2840">
        <v>260</v>
      </c>
      <c r="F2840" t="s">
        <v>373</v>
      </c>
      <c r="G2840" t="s">
        <v>373</v>
      </c>
      <c r="H2840" t="s">
        <v>375</v>
      </c>
      <c r="I2840" t="s">
        <v>373</v>
      </c>
      <c r="J2840" t="s">
        <v>373</v>
      </c>
      <c r="K2840" t="s">
        <v>373</v>
      </c>
    </row>
    <row r="2841" spans="1:11" hidden="1" x14ac:dyDescent="0.25">
      <c r="A2841" t="s">
        <v>575</v>
      </c>
      <c r="B2841" t="s">
        <v>574</v>
      </c>
      <c r="C2841">
        <v>2001</v>
      </c>
      <c r="D2841" t="s">
        <v>573</v>
      </c>
      <c r="E2841">
        <v>260</v>
      </c>
      <c r="F2841" t="s">
        <v>373</v>
      </c>
      <c r="G2841" t="s">
        <v>373</v>
      </c>
      <c r="H2841" t="s">
        <v>375</v>
      </c>
      <c r="I2841" t="s">
        <v>373</v>
      </c>
      <c r="J2841" t="s">
        <v>373</v>
      </c>
      <c r="K2841" t="s">
        <v>373</v>
      </c>
    </row>
    <row r="2842" spans="1:11" hidden="1" x14ac:dyDescent="0.25">
      <c r="A2842" t="s">
        <v>575</v>
      </c>
      <c r="B2842" t="s">
        <v>574</v>
      </c>
      <c r="C2842">
        <v>2002</v>
      </c>
      <c r="D2842" t="s">
        <v>573</v>
      </c>
      <c r="E2842">
        <v>260</v>
      </c>
      <c r="F2842" t="s">
        <v>373</v>
      </c>
      <c r="G2842" t="s">
        <v>373</v>
      </c>
      <c r="H2842" t="s">
        <v>375</v>
      </c>
      <c r="I2842" t="s">
        <v>373</v>
      </c>
      <c r="J2842" t="s">
        <v>373</v>
      </c>
      <c r="K2842" t="s">
        <v>373</v>
      </c>
    </row>
    <row r="2843" spans="1:11" hidden="1" x14ac:dyDescent="0.25">
      <c r="A2843" t="s">
        <v>575</v>
      </c>
      <c r="B2843" t="s">
        <v>574</v>
      </c>
      <c r="C2843">
        <v>2003</v>
      </c>
      <c r="D2843" t="s">
        <v>573</v>
      </c>
      <c r="E2843">
        <v>260</v>
      </c>
      <c r="F2843" t="s">
        <v>373</v>
      </c>
      <c r="G2843" t="s">
        <v>373</v>
      </c>
      <c r="H2843" t="s">
        <v>375</v>
      </c>
      <c r="I2843" t="s">
        <v>373</v>
      </c>
      <c r="J2843" t="s">
        <v>373</v>
      </c>
      <c r="K2843" t="s">
        <v>373</v>
      </c>
    </row>
    <row r="2844" spans="1:11" hidden="1" x14ac:dyDescent="0.25">
      <c r="A2844" t="s">
        <v>575</v>
      </c>
      <c r="B2844" t="s">
        <v>574</v>
      </c>
      <c r="C2844">
        <v>2004</v>
      </c>
      <c r="D2844" t="s">
        <v>573</v>
      </c>
      <c r="E2844">
        <v>260</v>
      </c>
      <c r="F2844" t="s">
        <v>373</v>
      </c>
      <c r="G2844" t="s">
        <v>373</v>
      </c>
      <c r="H2844" t="s">
        <v>375</v>
      </c>
      <c r="I2844" t="s">
        <v>373</v>
      </c>
      <c r="J2844" t="s">
        <v>373</v>
      </c>
      <c r="K2844" t="s">
        <v>373</v>
      </c>
    </row>
    <row r="2845" spans="1:11" hidden="1" x14ac:dyDescent="0.25">
      <c r="A2845" t="s">
        <v>575</v>
      </c>
      <c r="B2845" t="s">
        <v>574</v>
      </c>
      <c r="C2845">
        <v>2005</v>
      </c>
      <c r="D2845" t="s">
        <v>573</v>
      </c>
      <c r="E2845">
        <v>260</v>
      </c>
      <c r="F2845" t="s">
        <v>373</v>
      </c>
      <c r="G2845" t="s">
        <v>373</v>
      </c>
      <c r="H2845" t="s">
        <v>375</v>
      </c>
      <c r="I2845" t="s">
        <v>373</v>
      </c>
      <c r="J2845" t="s">
        <v>373</v>
      </c>
      <c r="K2845" t="s">
        <v>373</v>
      </c>
    </row>
    <row r="2846" spans="1:11" hidden="1" x14ac:dyDescent="0.25">
      <c r="A2846" t="s">
        <v>575</v>
      </c>
      <c r="B2846" t="s">
        <v>574</v>
      </c>
      <c r="C2846">
        <v>2006</v>
      </c>
      <c r="D2846" t="s">
        <v>573</v>
      </c>
      <c r="E2846">
        <v>260</v>
      </c>
      <c r="F2846" t="s">
        <v>373</v>
      </c>
      <c r="G2846" t="s">
        <v>373</v>
      </c>
      <c r="H2846" t="s">
        <v>375</v>
      </c>
      <c r="I2846" t="s">
        <v>373</v>
      </c>
      <c r="J2846" t="s">
        <v>373</v>
      </c>
      <c r="K2846" t="s">
        <v>373</v>
      </c>
    </row>
    <row r="2847" spans="1:11" hidden="1" x14ac:dyDescent="0.25">
      <c r="A2847" t="s">
        <v>575</v>
      </c>
      <c r="B2847" t="s">
        <v>574</v>
      </c>
      <c r="C2847">
        <v>2007</v>
      </c>
      <c r="D2847" t="s">
        <v>573</v>
      </c>
      <c r="E2847">
        <v>260</v>
      </c>
      <c r="F2847" t="s">
        <v>373</v>
      </c>
      <c r="G2847" t="s">
        <v>373</v>
      </c>
      <c r="H2847" t="s">
        <v>375</v>
      </c>
      <c r="I2847" t="s">
        <v>373</v>
      </c>
      <c r="J2847" t="s">
        <v>373</v>
      </c>
      <c r="K2847" t="s">
        <v>373</v>
      </c>
    </row>
    <row r="2848" spans="1:11" hidden="1" x14ac:dyDescent="0.25">
      <c r="A2848" t="s">
        <v>575</v>
      </c>
      <c r="B2848" t="s">
        <v>574</v>
      </c>
      <c r="C2848">
        <v>2008</v>
      </c>
      <c r="D2848" t="s">
        <v>573</v>
      </c>
      <c r="E2848">
        <v>260</v>
      </c>
      <c r="F2848" t="s">
        <v>373</v>
      </c>
      <c r="G2848" t="s">
        <v>373</v>
      </c>
      <c r="H2848" t="s">
        <v>375</v>
      </c>
      <c r="I2848" t="s">
        <v>373</v>
      </c>
      <c r="J2848" t="s">
        <v>373</v>
      </c>
      <c r="K2848" t="s">
        <v>373</v>
      </c>
    </row>
    <row r="2849" spans="1:12" hidden="1" x14ac:dyDescent="0.25">
      <c r="A2849" t="s">
        <v>575</v>
      </c>
      <c r="B2849" t="s">
        <v>574</v>
      </c>
      <c r="C2849">
        <v>2009</v>
      </c>
      <c r="D2849" t="s">
        <v>573</v>
      </c>
      <c r="E2849">
        <v>260</v>
      </c>
      <c r="F2849" t="s">
        <v>373</v>
      </c>
      <c r="G2849" t="s">
        <v>373</v>
      </c>
      <c r="H2849" t="s">
        <v>375</v>
      </c>
      <c r="I2849" t="s">
        <v>373</v>
      </c>
      <c r="J2849" t="s">
        <v>373</v>
      </c>
      <c r="K2849" t="s">
        <v>373</v>
      </c>
    </row>
    <row r="2850" spans="1:12" hidden="1" x14ac:dyDescent="0.25">
      <c r="A2850" t="s">
        <v>575</v>
      </c>
      <c r="B2850" t="s">
        <v>574</v>
      </c>
      <c r="C2850">
        <v>2010</v>
      </c>
      <c r="D2850" t="s">
        <v>573</v>
      </c>
      <c r="E2850">
        <v>260</v>
      </c>
      <c r="F2850" t="s">
        <v>373</v>
      </c>
      <c r="G2850" t="s">
        <v>373</v>
      </c>
      <c r="H2850" t="s">
        <v>375</v>
      </c>
      <c r="I2850" t="s">
        <v>373</v>
      </c>
      <c r="J2850" t="s">
        <v>373</v>
      </c>
      <c r="K2850" t="s">
        <v>373</v>
      </c>
    </row>
    <row r="2851" spans="1:12" hidden="1" x14ac:dyDescent="0.25">
      <c r="A2851" t="s">
        <v>575</v>
      </c>
      <c r="B2851" t="s">
        <v>574</v>
      </c>
      <c r="C2851">
        <v>2011</v>
      </c>
      <c r="D2851" t="s">
        <v>573</v>
      </c>
      <c r="E2851">
        <v>260</v>
      </c>
      <c r="F2851" t="s">
        <v>373</v>
      </c>
      <c r="G2851" t="s">
        <v>373</v>
      </c>
      <c r="H2851" t="s">
        <v>375</v>
      </c>
      <c r="I2851" t="s">
        <v>373</v>
      </c>
      <c r="J2851" t="s">
        <v>373</v>
      </c>
      <c r="K2851" t="s">
        <v>373</v>
      </c>
    </row>
    <row r="2852" spans="1:12" hidden="1" x14ac:dyDescent="0.25">
      <c r="A2852" t="s">
        <v>575</v>
      </c>
      <c r="B2852" t="s">
        <v>574</v>
      </c>
      <c r="C2852">
        <v>2012</v>
      </c>
      <c r="D2852" t="s">
        <v>573</v>
      </c>
      <c r="E2852">
        <v>260</v>
      </c>
      <c r="F2852" t="s">
        <v>373</v>
      </c>
      <c r="G2852" t="s">
        <v>373</v>
      </c>
      <c r="H2852" t="s">
        <v>375</v>
      </c>
      <c r="I2852" t="s">
        <v>373</v>
      </c>
      <c r="J2852" t="s">
        <v>373</v>
      </c>
      <c r="K2852" t="s">
        <v>373</v>
      </c>
    </row>
    <row r="2853" spans="1:12" hidden="1" x14ac:dyDescent="0.25">
      <c r="A2853" t="s">
        <v>575</v>
      </c>
      <c r="B2853" t="s">
        <v>574</v>
      </c>
      <c r="C2853">
        <v>2013</v>
      </c>
      <c r="D2853" t="s">
        <v>573</v>
      </c>
      <c r="E2853">
        <v>260</v>
      </c>
      <c r="F2853" t="s">
        <v>373</v>
      </c>
      <c r="G2853" t="s">
        <v>373</v>
      </c>
      <c r="H2853" t="s">
        <v>375</v>
      </c>
      <c r="I2853" t="s">
        <v>373</v>
      </c>
      <c r="J2853" t="s">
        <v>373</v>
      </c>
      <c r="K2853" t="s">
        <v>373</v>
      </c>
    </row>
    <row r="2854" spans="1:12" hidden="1" x14ac:dyDescent="0.25">
      <c r="A2854" t="s">
        <v>575</v>
      </c>
      <c r="B2854" t="s">
        <v>574</v>
      </c>
      <c r="C2854">
        <v>2014</v>
      </c>
      <c r="D2854" t="s">
        <v>573</v>
      </c>
      <c r="E2854">
        <v>260</v>
      </c>
      <c r="F2854" t="s">
        <v>373</v>
      </c>
      <c r="G2854" t="s">
        <v>373</v>
      </c>
      <c r="H2854" t="s">
        <v>375</v>
      </c>
      <c r="I2854" t="s">
        <v>373</v>
      </c>
      <c r="J2854" t="s">
        <v>373</v>
      </c>
      <c r="K2854" t="s">
        <v>373</v>
      </c>
    </row>
    <row r="2855" spans="1:12" hidden="1" x14ac:dyDescent="0.25">
      <c r="A2855" t="s">
        <v>575</v>
      </c>
      <c r="B2855" t="s">
        <v>574</v>
      </c>
      <c r="C2855">
        <v>2015</v>
      </c>
      <c r="D2855" t="s">
        <v>573</v>
      </c>
      <c r="E2855">
        <v>260</v>
      </c>
      <c r="F2855" t="s">
        <v>373</v>
      </c>
      <c r="G2855" t="s">
        <v>373</v>
      </c>
      <c r="H2855" t="s">
        <v>375</v>
      </c>
      <c r="I2855" t="s">
        <v>373</v>
      </c>
      <c r="J2855" t="s">
        <v>373</v>
      </c>
      <c r="K2855" t="s">
        <v>373</v>
      </c>
    </row>
    <row r="2856" spans="1:12" hidden="1" x14ac:dyDescent="0.25">
      <c r="A2856" t="s">
        <v>575</v>
      </c>
      <c r="B2856" t="s">
        <v>574</v>
      </c>
      <c r="C2856">
        <v>2016</v>
      </c>
      <c r="D2856" t="s">
        <v>573</v>
      </c>
      <c r="E2856">
        <v>260</v>
      </c>
      <c r="F2856" t="s">
        <v>373</v>
      </c>
      <c r="G2856" t="s">
        <v>373</v>
      </c>
      <c r="H2856" t="s">
        <v>375</v>
      </c>
      <c r="I2856" t="s">
        <v>373</v>
      </c>
      <c r="J2856" t="s">
        <v>373</v>
      </c>
      <c r="K2856" t="s">
        <v>373</v>
      </c>
    </row>
    <row r="2857" spans="1:12" x14ac:dyDescent="0.25">
      <c r="A2857" t="s">
        <v>575</v>
      </c>
      <c r="B2857" t="s">
        <v>574</v>
      </c>
      <c r="C2857">
        <v>2017</v>
      </c>
      <c r="D2857" t="s">
        <v>573</v>
      </c>
      <c r="E2857">
        <v>260</v>
      </c>
      <c r="F2857" t="s">
        <v>373</v>
      </c>
      <c r="G2857" t="s">
        <v>373</v>
      </c>
      <c r="H2857" t="s">
        <v>375</v>
      </c>
      <c r="I2857" s="109" t="s">
        <v>373</v>
      </c>
      <c r="J2857" s="109" t="s">
        <v>373</v>
      </c>
      <c r="K2857" s="109" t="s">
        <v>373</v>
      </c>
      <c r="L2857" s="108" t="e">
        <f>AVERAGE(I2857:K2857)</f>
        <v>#DIV/0!</v>
      </c>
    </row>
    <row r="2858" spans="1:12" hidden="1" x14ac:dyDescent="0.25">
      <c r="A2858" t="s">
        <v>572</v>
      </c>
      <c r="B2858" t="s">
        <v>572</v>
      </c>
      <c r="C2858">
        <v>1976</v>
      </c>
      <c r="D2858" t="s">
        <v>571</v>
      </c>
      <c r="E2858">
        <v>255</v>
      </c>
      <c r="F2858" t="s">
        <v>570</v>
      </c>
      <c r="G2858">
        <v>276</v>
      </c>
      <c r="H2858" t="s">
        <v>375</v>
      </c>
      <c r="I2858" t="s">
        <v>373</v>
      </c>
      <c r="J2858" t="s">
        <v>373</v>
      </c>
      <c r="K2858" t="s">
        <v>373</v>
      </c>
    </row>
    <row r="2859" spans="1:12" hidden="1" x14ac:dyDescent="0.25">
      <c r="A2859" t="s">
        <v>572</v>
      </c>
      <c r="B2859" t="s">
        <v>572</v>
      </c>
      <c r="C2859">
        <v>1977</v>
      </c>
      <c r="D2859" t="s">
        <v>571</v>
      </c>
      <c r="E2859">
        <v>255</v>
      </c>
      <c r="F2859" t="s">
        <v>570</v>
      </c>
      <c r="G2859">
        <v>276</v>
      </c>
      <c r="H2859" t="s">
        <v>375</v>
      </c>
      <c r="I2859" t="s">
        <v>373</v>
      </c>
      <c r="J2859" t="s">
        <v>373</v>
      </c>
      <c r="K2859" t="s">
        <v>373</v>
      </c>
    </row>
    <row r="2860" spans="1:12" hidden="1" x14ac:dyDescent="0.25">
      <c r="A2860" t="s">
        <v>572</v>
      </c>
      <c r="B2860" t="s">
        <v>572</v>
      </c>
      <c r="C2860">
        <v>1978</v>
      </c>
      <c r="D2860" t="s">
        <v>571</v>
      </c>
      <c r="E2860">
        <v>255</v>
      </c>
      <c r="F2860" t="s">
        <v>570</v>
      </c>
      <c r="G2860">
        <v>276</v>
      </c>
      <c r="H2860" t="s">
        <v>375</v>
      </c>
      <c r="I2860" t="s">
        <v>373</v>
      </c>
      <c r="J2860" t="s">
        <v>373</v>
      </c>
      <c r="K2860" t="s">
        <v>373</v>
      </c>
    </row>
    <row r="2861" spans="1:12" hidden="1" x14ac:dyDescent="0.25">
      <c r="A2861" t="s">
        <v>572</v>
      </c>
      <c r="B2861" t="s">
        <v>572</v>
      </c>
      <c r="C2861">
        <v>1979</v>
      </c>
      <c r="D2861" t="s">
        <v>571</v>
      </c>
      <c r="E2861">
        <v>255</v>
      </c>
      <c r="F2861" t="s">
        <v>570</v>
      </c>
      <c r="G2861">
        <v>276</v>
      </c>
      <c r="H2861" t="s">
        <v>375</v>
      </c>
      <c r="I2861" t="s">
        <v>373</v>
      </c>
      <c r="J2861" t="s">
        <v>373</v>
      </c>
      <c r="K2861" t="s">
        <v>373</v>
      </c>
    </row>
    <row r="2862" spans="1:12" hidden="1" x14ac:dyDescent="0.25">
      <c r="A2862" t="s">
        <v>572</v>
      </c>
      <c r="B2862" t="s">
        <v>572</v>
      </c>
      <c r="C2862">
        <v>1980</v>
      </c>
      <c r="D2862" t="s">
        <v>571</v>
      </c>
      <c r="E2862">
        <v>255</v>
      </c>
      <c r="F2862" t="s">
        <v>570</v>
      </c>
      <c r="G2862">
        <v>276</v>
      </c>
      <c r="H2862" t="s">
        <v>375</v>
      </c>
      <c r="I2862" t="s">
        <v>373</v>
      </c>
      <c r="J2862" t="s">
        <v>373</v>
      </c>
      <c r="K2862" t="s">
        <v>373</v>
      </c>
    </row>
    <row r="2863" spans="1:12" hidden="1" x14ac:dyDescent="0.25">
      <c r="A2863" t="s">
        <v>572</v>
      </c>
      <c r="B2863" t="s">
        <v>572</v>
      </c>
      <c r="C2863">
        <v>1981</v>
      </c>
      <c r="D2863" t="s">
        <v>571</v>
      </c>
      <c r="E2863">
        <v>255</v>
      </c>
      <c r="F2863" t="s">
        <v>570</v>
      </c>
      <c r="G2863">
        <v>276</v>
      </c>
      <c r="H2863" t="s">
        <v>375</v>
      </c>
      <c r="I2863" t="s">
        <v>373</v>
      </c>
      <c r="J2863" t="s">
        <v>373</v>
      </c>
      <c r="K2863" t="s">
        <v>373</v>
      </c>
    </row>
    <row r="2864" spans="1:12" hidden="1" x14ac:dyDescent="0.25">
      <c r="A2864" t="s">
        <v>572</v>
      </c>
      <c r="B2864" t="s">
        <v>572</v>
      </c>
      <c r="C2864">
        <v>1982</v>
      </c>
      <c r="D2864" t="s">
        <v>571</v>
      </c>
      <c r="E2864">
        <v>255</v>
      </c>
      <c r="F2864" t="s">
        <v>570</v>
      </c>
      <c r="G2864">
        <v>276</v>
      </c>
      <c r="H2864" t="s">
        <v>375</v>
      </c>
      <c r="I2864" t="s">
        <v>373</v>
      </c>
      <c r="J2864" t="s">
        <v>373</v>
      </c>
      <c r="K2864" t="s">
        <v>373</v>
      </c>
    </row>
    <row r="2865" spans="1:11" hidden="1" x14ac:dyDescent="0.25">
      <c r="A2865" t="s">
        <v>572</v>
      </c>
      <c r="B2865" t="s">
        <v>572</v>
      </c>
      <c r="C2865">
        <v>1983</v>
      </c>
      <c r="D2865" t="s">
        <v>571</v>
      </c>
      <c r="E2865">
        <v>255</v>
      </c>
      <c r="F2865" t="s">
        <v>570</v>
      </c>
      <c r="G2865">
        <v>276</v>
      </c>
      <c r="H2865" t="s">
        <v>375</v>
      </c>
      <c r="I2865" t="s">
        <v>373</v>
      </c>
      <c r="J2865" t="s">
        <v>373</v>
      </c>
      <c r="K2865" t="s">
        <v>373</v>
      </c>
    </row>
    <row r="2866" spans="1:11" hidden="1" x14ac:dyDescent="0.25">
      <c r="A2866" t="s">
        <v>572</v>
      </c>
      <c r="B2866" t="s">
        <v>572</v>
      </c>
      <c r="C2866">
        <v>1984</v>
      </c>
      <c r="D2866" t="s">
        <v>571</v>
      </c>
      <c r="E2866">
        <v>255</v>
      </c>
      <c r="F2866" t="s">
        <v>570</v>
      </c>
      <c r="G2866">
        <v>276</v>
      </c>
      <c r="H2866" t="s">
        <v>375</v>
      </c>
      <c r="I2866" t="s">
        <v>373</v>
      </c>
      <c r="J2866" t="s">
        <v>373</v>
      </c>
      <c r="K2866" t="s">
        <v>373</v>
      </c>
    </row>
    <row r="2867" spans="1:11" hidden="1" x14ac:dyDescent="0.25">
      <c r="A2867" t="s">
        <v>572</v>
      </c>
      <c r="B2867" t="s">
        <v>572</v>
      </c>
      <c r="C2867">
        <v>1985</v>
      </c>
      <c r="D2867" t="s">
        <v>571</v>
      </c>
      <c r="E2867">
        <v>255</v>
      </c>
      <c r="F2867" t="s">
        <v>570</v>
      </c>
      <c r="G2867">
        <v>276</v>
      </c>
      <c r="H2867" t="s">
        <v>375</v>
      </c>
      <c r="I2867" t="s">
        <v>373</v>
      </c>
      <c r="J2867" t="s">
        <v>373</v>
      </c>
      <c r="K2867" t="s">
        <v>373</v>
      </c>
    </row>
    <row r="2868" spans="1:11" hidden="1" x14ac:dyDescent="0.25">
      <c r="A2868" t="s">
        <v>572</v>
      </c>
      <c r="B2868" t="s">
        <v>572</v>
      </c>
      <c r="C2868">
        <v>1986</v>
      </c>
      <c r="D2868" t="s">
        <v>571</v>
      </c>
      <c r="E2868">
        <v>255</v>
      </c>
      <c r="F2868" t="s">
        <v>570</v>
      </c>
      <c r="G2868">
        <v>276</v>
      </c>
      <c r="H2868" t="s">
        <v>375</v>
      </c>
      <c r="I2868" t="s">
        <v>373</v>
      </c>
      <c r="J2868" t="s">
        <v>373</v>
      </c>
      <c r="K2868" t="s">
        <v>373</v>
      </c>
    </row>
    <row r="2869" spans="1:11" hidden="1" x14ac:dyDescent="0.25">
      <c r="A2869" t="s">
        <v>572</v>
      </c>
      <c r="B2869" t="s">
        <v>572</v>
      </c>
      <c r="C2869">
        <v>1987</v>
      </c>
      <c r="D2869" t="s">
        <v>571</v>
      </c>
      <c r="E2869">
        <v>255</v>
      </c>
      <c r="F2869" t="s">
        <v>570</v>
      </c>
      <c r="G2869">
        <v>276</v>
      </c>
      <c r="H2869" t="s">
        <v>375</v>
      </c>
      <c r="I2869" t="s">
        <v>373</v>
      </c>
      <c r="J2869" t="s">
        <v>373</v>
      </c>
      <c r="K2869" t="s">
        <v>373</v>
      </c>
    </row>
    <row r="2870" spans="1:11" hidden="1" x14ac:dyDescent="0.25">
      <c r="A2870" t="s">
        <v>572</v>
      </c>
      <c r="B2870" t="s">
        <v>572</v>
      </c>
      <c r="C2870">
        <v>1988</v>
      </c>
      <c r="D2870" t="s">
        <v>571</v>
      </c>
      <c r="E2870">
        <v>255</v>
      </c>
      <c r="F2870" t="s">
        <v>570</v>
      </c>
      <c r="G2870">
        <v>276</v>
      </c>
      <c r="H2870" t="s">
        <v>375</v>
      </c>
      <c r="I2870" t="s">
        <v>373</v>
      </c>
      <c r="J2870" t="s">
        <v>373</v>
      </c>
      <c r="K2870" t="s">
        <v>373</v>
      </c>
    </row>
    <row r="2871" spans="1:11" hidden="1" x14ac:dyDescent="0.25">
      <c r="A2871" t="s">
        <v>572</v>
      </c>
      <c r="B2871" t="s">
        <v>572</v>
      </c>
      <c r="C2871">
        <v>1989</v>
      </c>
      <c r="D2871" t="s">
        <v>571</v>
      </c>
      <c r="E2871">
        <v>255</v>
      </c>
      <c r="F2871" t="s">
        <v>570</v>
      </c>
      <c r="G2871">
        <v>276</v>
      </c>
      <c r="H2871" t="s">
        <v>375</v>
      </c>
      <c r="I2871" t="s">
        <v>373</v>
      </c>
      <c r="J2871" t="s">
        <v>373</v>
      </c>
      <c r="K2871" t="s">
        <v>373</v>
      </c>
    </row>
    <row r="2872" spans="1:11" hidden="1" x14ac:dyDescent="0.25">
      <c r="A2872" t="s">
        <v>572</v>
      </c>
      <c r="B2872" t="s">
        <v>572</v>
      </c>
      <c r="C2872">
        <v>1990</v>
      </c>
      <c r="D2872" t="s">
        <v>571</v>
      </c>
      <c r="E2872">
        <v>255</v>
      </c>
      <c r="F2872" t="s">
        <v>570</v>
      </c>
      <c r="G2872">
        <v>276</v>
      </c>
      <c r="H2872" t="s">
        <v>375</v>
      </c>
      <c r="I2872">
        <v>1</v>
      </c>
      <c r="J2872" t="s">
        <v>373</v>
      </c>
      <c r="K2872">
        <v>1</v>
      </c>
    </row>
    <row r="2873" spans="1:11" hidden="1" x14ac:dyDescent="0.25">
      <c r="A2873" t="s">
        <v>572</v>
      </c>
      <c r="B2873" t="s">
        <v>572</v>
      </c>
      <c r="C2873">
        <v>1991</v>
      </c>
      <c r="D2873" t="s">
        <v>571</v>
      </c>
      <c r="E2873">
        <v>255</v>
      </c>
      <c r="F2873" t="s">
        <v>570</v>
      </c>
      <c r="G2873">
        <v>276</v>
      </c>
      <c r="H2873" t="s">
        <v>375</v>
      </c>
      <c r="I2873">
        <v>1</v>
      </c>
      <c r="J2873" t="s">
        <v>373</v>
      </c>
      <c r="K2873">
        <v>1</v>
      </c>
    </row>
    <row r="2874" spans="1:11" hidden="1" x14ac:dyDescent="0.25">
      <c r="A2874" t="s">
        <v>572</v>
      </c>
      <c r="B2874" t="s">
        <v>572</v>
      </c>
      <c r="C2874">
        <v>1992</v>
      </c>
      <c r="D2874" t="s">
        <v>571</v>
      </c>
      <c r="E2874">
        <v>255</v>
      </c>
      <c r="F2874" t="s">
        <v>570</v>
      </c>
      <c r="G2874">
        <v>276</v>
      </c>
      <c r="H2874" t="s">
        <v>375</v>
      </c>
      <c r="I2874">
        <v>1</v>
      </c>
      <c r="J2874" t="s">
        <v>373</v>
      </c>
      <c r="K2874">
        <v>2</v>
      </c>
    </row>
    <row r="2875" spans="1:11" hidden="1" x14ac:dyDescent="0.25">
      <c r="A2875" t="s">
        <v>572</v>
      </c>
      <c r="B2875" t="s">
        <v>572</v>
      </c>
      <c r="C2875">
        <v>1993</v>
      </c>
      <c r="D2875" t="s">
        <v>571</v>
      </c>
      <c r="E2875">
        <v>255</v>
      </c>
      <c r="F2875" t="s">
        <v>570</v>
      </c>
      <c r="G2875">
        <v>276</v>
      </c>
      <c r="H2875" t="s">
        <v>375</v>
      </c>
      <c r="I2875">
        <v>1</v>
      </c>
      <c r="J2875" t="s">
        <v>373</v>
      </c>
      <c r="K2875">
        <v>1</v>
      </c>
    </row>
    <row r="2876" spans="1:11" hidden="1" x14ac:dyDescent="0.25">
      <c r="A2876" t="s">
        <v>572</v>
      </c>
      <c r="B2876" t="s">
        <v>572</v>
      </c>
      <c r="C2876">
        <v>1994</v>
      </c>
      <c r="D2876" t="s">
        <v>571</v>
      </c>
      <c r="E2876">
        <v>255</v>
      </c>
      <c r="F2876" t="s">
        <v>570</v>
      </c>
      <c r="G2876">
        <v>276</v>
      </c>
      <c r="H2876" t="s">
        <v>375</v>
      </c>
      <c r="I2876">
        <v>3</v>
      </c>
      <c r="J2876" t="s">
        <v>373</v>
      </c>
      <c r="K2876">
        <v>1</v>
      </c>
    </row>
    <row r="2877" spans="1:11" hidden="1" x14ac:dyDescent="0.25">
      <c r="A2877" t="s">
        <v>572</v>
      </c>
      <c r="B2877" t="s">
        <v>572</v>
      </c>
      <c r="C2877">
        <v>1995</v>
      </c>
      <c r="D2877" t="s">
        <v>571</v>
      </c>
      <c r="E2877">
        <v>255</v>
      </c>
      <c r="F2877" t="s">
        <v>570</v>
      </c>
      <c r="G2877">
        <v>276</v>
      </c>
      <c r="H2877" t="s">
        <v>375</v>
      </c>
      <c r="I2877">
        <v>2</v>
      </c>
      <c r="J2877" t="s">
        <v>373</v>
      </c>
      <c r="K2877">
        <v>2</v>
      </c>
    </row>
    <row r="2878" spans="1:11" hidden="1" x14ac:dyDescent="0.25">
      <c r="A2878" t="s">
        <v>572</v>
      </c>
      <c r="B2878" t="s">
        <v>572</v>
      </c>
      <c r="C2878">
        <v>1996</v>
      </c>
      <c r="D2878" t="s">
        <v>571</v>
      </c>
      <c r="E2878">
        <v>255</v>
      </c>
      <c r="F2878" t="s">
        <v>570</v>
      </c>
      <c r="G2878">
        <v>276</v>
      </c>
      <c r="H2878" t="s">
        <v>375</v>
      </c>
      <c r="I2878">
        <v>1</v>
      </c>
      <c r="J2878" t="s">
        <v>373</v>
      </c>
      <c r="K2878" t="s">
        <v>373</v>
      </c>
    </row>
    <row r="2879" spans="1:11" hidden="1" x14ac:dyDescent="0.25">
      <c r="A2879" t="s">
        <v>572</v>
      </c>
      <c r="B2879" t="s">
        <v>572</v>
      </c>
      <c r="C2879">
        <v>1997</v>
      </c>
      <c r="D2879" t="s">
        <v>571</v>
      </c>
      <c r="E2879">
        <v>255</v>
      </c>
      <c r="F2879" t="s">
        <v>570</v>
      </c>
      <c r="G2879">
        <v>276</v>
      </c>
      <c r="H2879" t="s">
        <v>375</v>
      </c>
      <c r="I2879" t="s">
        <v>373</v>
      </c>
      <c r="J2879" t="s">
        <v>373</v>
      </c>
      <c r="K2879">
        <v>1</v>
      </c>
    </row>
    <row r="2880" spans="1:11" hidden="1" x14ac:dyDescent="0.25">
      <c r="A2880" t="s">
        <v>572</v>
      </c>
      <c r="B2880" t="s">
        <v>572</v>
      </c>
      <c r="C2880">
        <v>1998</v>
      </c>
      <c r="D2880" t="s">
        <v>571</v>
      </c>
      <c r="E2880">
        <v>255</v>
      </c>
      <c r="F2880" t="s">
        <v>570</v>
      </c>
      <c r="G2880">
        <v>276</v>
      </c>
      <c r="H2880" t="s">
        <v>375</v>
      </c>
      <c r="I2880">
        <v>1</v>
      </c>
      <c r="J2880" t="s">
        <v>373</v>
      </c>
      <c r="K2880">
        <v>1</v>
      </c>
    </row>
    <row r="2881" spans="1:11" hidden="1" x14ac:dyDescent="0.25">
      <c r="A2881" t="s">
        <v>572</v>
      </c>
      <c r="B2881" t="s">
        <v>572</v>
      </c>
      <c r="C2881">
        <v>1999</v>
      </c>
      <c r="D2881" t="s">
        <v>571</v>
      </c>
      <c r="E2881">
        <v>255</v>
      </c>
      <c r="F2881" t="s">
        <v>570</v>
      </c>
      <c r="G2881">
        <v>276</v>
      </c>
      <c r="H2881" t="s">
        <v>375</v>
      </c>
      <c r="I2881">
        <v>1</v>
      </c>
      <c r="J2881" t="s">
        <v>373</v>
      </c>
      <c r="K2881">
        <v>2</v>
      </c>
    </row>
    <row r="2882" spans="1:11" hidden="1" x14ac:dyDescent="0.25">
      <c r="A2882" t="s">
        <v>572</v>
      </c>
      <c r="B2882" t="s">
        <v>572</v>
      </c>
      <c r="C2882">
        <v>2000</v>
      </c>
      <c r="D2882" t="s">
        <v>571</v>
      </c>
      <c r="E2882">
        <v>255</v>
      </c>
      <c r="F2882" t="s">
        <v>570</v>
      </c>
      <c r="G2882">
        <v>276</v>
      </c>
      <c r="H2882" t="s">
        <v>375</v>
      </c>
      <c r="I2882">
        <v>1</v>
      </c>
      <c r="J2882" t="s">
        <v>373</v>
      </c>
      <c r="K2882">
        <v>1</v>
      </c>
    </row>
    <row r="2883" spans="1:11" hidden="1" x14ac:dyDescent="0.25">
      <c r="A2883" t="s">
        <v>572</v>
      </c>
      <c r="B2883" t="s">
        <v>572</v>
      </c>
      <c r="C2883">
        <v>2001</v>
      </c>
      <c r="D2883" t="s">
        <v>571</v>
      </c>
      <c r="E2883">
        <v>255</v>
      </c>
      <c r="F2883" t="s">
        <v>570</v>
      </c>
      <c r="G2883">
        <v>276</v>
      </c>
      <c r="H2883" t="s">
        <v>375</v>
      </c>
      <c r="I2883">
        <v>2</v>
      </c>
      <c r="J2883" t="s">
        <v>373</v>
      </c>
      <c r="K2883">
        <v>2</v>
      </c>
    </row>
    <row r="2884" spans="1:11" hidden="1" x14ac:dyDescent="0.25">
      <c r="A2884" t="s">
        <v>572</v>
      </c>
      <c r="B2884" t="s">
        <v>572</v>
      </c>
      <c r="C2884">
        <v>2002</v>
      </c>
      <c r="D2884" t="s">
        <v>571</v>
      </c>
      <c r="E2884">
        <v>255</v>
      </c>
      <c r="F2884" t="s">
        <v>570</v>
      </c>
      <c r="G2884">
        <v>276</v>
      </c>
      <c r="H2884" t="s">
        <v>375</v>
      </c>
      <c r="I2884">
        <v>2</v>
      </c>
      <c r="J2884" t="s">
        <v>373</v>
      </c>
      <c r="K2884">
        <v>1</v>
      </c>
    </row>
    <row r="2885" spans="1:11" hidden="1" x14ac:dyDescent="0.25">
      <c r="A2885" t="s">
        <v>572</v>
      </c>
      <c r="B2885" t="s">
        <v>572</v>
      </c>
      <c r="C2885">
        <v>2003</v>
      </c>
      <c r="D2885" t="s">
        <v>571</v>
      </c>
      <c r="E2885">
        <v>255</v>
      </c>
      <c r="F2885" t="s">
        <v>570</v>
      </c>
      <c r="G2885">
        <v>276</v>
      </c>
      <c r="H2885" t="s">
        <v>375</v>
      </c>
      <c r="I2885">
        <v>2</v>
      </c>
      <c r="J2885" t="s">
        <v>373</v>
      </c>
      <c r="K2885">
        <v>2</v>
      </c>
    </row>
    <row r="2886" spans="1:11" hidden="1" x14ac:dyDescent="0.25">
      <c r="A2886" t="s">
        <v>572</v>
      </c>
      <c r="B2886" t="s">
        <v>572</v>
      </c>
      <c r="C2886">
        <v>2004</v>
      </c>
      <c r="D2886" t="s">
        <v>571</v>
      </c>
      <c r="E2886">
        <v>255</v>
      </c>
      <c r="F2886" t="s">
        <v>570</v>
      </c>
      <c r="G2886">
        <v>276</v>
      </c>
      <c r="H2886" t="s">
        <v>375</v>
      </c>
      <c r="I2886">
        <v>2</v>
      </c>
      <c r="J2886" t="s">
        <v>373</v>
      </c>
      <c r="K2886">
        <v>2</v>
      </c>
    </row>
    <row r="2887" spans="1:11" hidden="1" x14ac:dyDescent="0.25">
      <c r="A2887" t="s">
        <v>572</v>
      </c>
      <c r="B2887" t="s">
        <v>572</v>
      </c>
      <c r="C2887">
        <v>2005</v>
      </c>
      <c r="D2887" t="s">
        <v>571</v>
      </c>
      <c r="E2887">
        <v>255</v>
      </c>
      <c r="F2887" t="s">
        <v>570</v>
      </c>
      <c r="G2887">
        <v>276</v>
      </c>
      <c r="H2887" t="s">
        <v>375</v>
      </c>
      <c r="I2887">
        <v>2</v>
      </c>
      <c r="J2887" t="s">
        <v>373</v>
      </c>
      <c r="K2887">
        <v>1</v>
      </c>
    </row>
    <row r="2888" spans="1:11" hidden="1" x14ac:dyDescent="0.25">
      <c r="A2888" t="s">
        <v>572</v>
      </c>
      <c r="B2888" t="s">
        <v>572</v>
      </c>
      <c r="C2888">
        <v>2006</v>
      </c>
      <c r="D2888" t="s">
        <v>571</v>
      </c>
      <c r="E2888">
        <v>255</v>
      </c>
      <c r="F2888" t="s">
        <v>570</v>
      </c>
      <c r="G2888">
        <v>276</v>
      </c>
      <c r="H2888" t="s">
        <v>375</v>
      </c>
      <c r="I2888">
        <v>1</v>
      </c>
      <c r="J2888" t="s">
        <v>373</v>
      </c>
      <c r="K2888">
        <v>1</v>
      </c>
    </row>
    <row r="2889" spans="1:11" hidden="1" x14ac:dyDescent="0.25">
      <c r="A2889" t="s">
        <v>572</v>
      </c>
      <c r="B2889" t="s">
        <v>572</v>
      </c>
      <c r="C2889">
        <v>2007</v>
      </c>
      <c r="D2889" t="s">
        <v>571</v>
      </c>
      <c r="E2889">
        <v>255</v>
      </c>
      <c r="F2889" t="s">
        <v>570</v>
      </c>
      <c r="G2889">
        <v>276</v>
      </c>
      <c r="H2889" t="s">
        <v>375</v>
      </c>
      <c r="I2889">
        <v>1</v>
      </c>
      <c r="J2889" t="s">
        <v>373</v>
      </c>
      <c r="K2889">
        <v>1</v>
      </c>
    </row>
    <row r="2890" spans="1:11" hidden="1" x14ac:dyDescent="0.25">
      <c r="A2890" t="s">
        <v>572</v>
      </c>
      <c r="B2890" t="s">
        <v>572</v>
      </c>
      <c r="C2890">
        <v>2008</v>
      </c>
      <c r="D2890" t="s">
        <v>571</v>
      </c>
      <c r="E2890">
        <v>255</v>
      </c>
      <c r="F2890" t="s">
        <v>570</v>
      </c>
      <c r="G2890">
        <v>276</v>
      </c>
      <c r="H2890" t="s">
        <v>375</v>
      </c>
      <c r="I2890">
        <v>1</v>
      </c>
      <c r="J2890" t="s">
        <v>373</v>
      </c>
      <c r="K2890">
        <v>1</v>
      </c>
    </row>
    <row r="2891" spans="1:11" hidden="1" x14ac:dyDescent="0.25">
      <c r="A2891" t="s">
        <v>572</v>
      </c>
      <c r="B2891" t="s">
        <v>572</v>
      </c>
      <c r="C2891">
        <v>2009</v>
      </c>
      <c r="D2891" t="s">
        <v>571</v>
      </c>
      <c r="E2891">
        <v>255</v>
      </c>
      <c r="F2891" t="s">
        <v>570</v>
      </c>
      <c r="G2891">
        <v>276</v>
      </c>
      <c r="H2891" t="s">
        <v>375</v>
      </c>
      <c r="I2891">
        <v>1</v>
      </c>
      <c r="J2891" t="s">
        <v>373</v>
      </c>
      <c r="K2891">
        <v>1</v>
      </c>
    </row>
    <row r="2892" spans="1:11" hidden="1" x14ac:dyDescent="0.25">
      <c r="A2892" t="s">
        <v>572</v>
      </c>
      <c r="B2892" t="s">
        <v>572</v>
      </c>
      <c r="C2892">
        <v>2010</v>
      </c>
      <c r="D2892" t="s">
        <v>571</v>
      </c>
      <c r="E2892">
        <v>255</v>
      </c>
      <c r="F2892" t="s">
        <v>570</v>
      </c>
      <c r="G2892">
        <v>276</v>
      </c>
      <c r="H2892" t="s">
        <v>375</v>
      </c>
      <c r="I2892">
        <v>1</v>
      </c>
      <c r="J2892" t="s">
        <v>373</v>
      </c>
      <c r="K2892">
        <v>1</v>
      </c>
    </row>
    <row r="2893" spans="1:11" hidden="1" x14ac:dyDescent="0.25">
      <c r="A2893" t="s">
        <v>572</v>
      </c>
      <c r="B2893" t="s">
        <v>572</v>
      </c>
      <c r="C2893">
        <v>2011</v>
      </c>
      <c r="D2893" t="s">
        <v>571</v>
      </c>
      <c r="E2893">
        <v>255</v>
      </c>
      <c r="F2893" t="s">
        <v>570</v>
      </c>
      <c r="G2893">
        <v>276</v>
      </c>
      <c r="H2893" t="s">
        <v>375</v>
      </c>
      <c r="I2893">
        <v>1</v>
      </c>
      <c r="J2893" t="s">
        <v>373</v>
      </c>
      <c r="K2893">
        <v>1</v>
      </c>
    </row>
    <row r="2894" spans="1:11" hidden="1" x14ac:dyDescent="0.25">
      <c r="A2894" t="s">
        <v>572</v>
      </c>
      <c r="B2894" t="s">
        <v>572</v>
      </c>
      <c r="C2894">
        <v>2012</v>
      </c>
      <c r="D2894" t="s">
        <v>571</v>
      </c>
      <c r="E2894">
        <v>255</v>
      </c>
      <c r="F2894" t="s">
        <v>570</v>
      </c>
      <c r="G2894">
        <v>276</v>
      </c>
      <c r="H2894" t="s">
        <v>375</v>
      </c>
      <c r="I2894">
        <v>1</v>
      </c>
      <c r="J2894" t="s">
        <v>373</v>
      </c>
      <c r="K2894">
        <v>1</v>
      </c>
    </row>
    <row r="2895" spans="1:11" hidden="1" x14ac:dyDescent="0.25">
      <c r="A2895" t="s">
        <v>572</v>
      </c>
      <c r="B2895" t="s">
        <v>572</v>
      </c>
      <c r="C2895">
        <v>2013</v>
      </c>
      <c r="D2895" t="s">
        <v>571</v>
      </c>
      <c r="E2895">
        <v>255</v>
      </c>
      <c r="F2895" t="s">
        <v>570</v>
      </c>
      <c r="G2895">
        <v>276</v>
      </c>
      <c r="H2895" t="s">
        <v>375</v>
      </c>
      <c r="I2895" t="s">
        <v>373</v>
      </c>
      <c r="J2895">
        <v>1</v>
      </c>
      <c r="K2895">
        <v>1</v>
      </c>
    </row>
    <row r="2896" spans="1:11" hidden="1" x14ac:dyDescent="0.25">
      <c r="A2896" t="s">
        <v>572</v>
      </c>
      <c r="B2896" t="s">
        <v>572</v>
      </c>
      <c r="C2896">
        <v>2014</v>
      </c>
      <c r="D2896" t="s">
        <v>571</v>
      </c>
      <c r="E2896">
        <v>255</v>
      </c>
      <c r="F2896" t="s">
        <v>570</v>
      </c>
      <c r="G2896">
        <v>276</v>
      </c>
      <c r="H2896" t="s">
        <v>375</v>
      </c>
      <c r="I2896">
        <v>1</v>
      </c>
      <c r="J2896" t="s">
        <v>373</v>
      </c>
      <c r="K2896">
        <v>1</v>
      </c>
    </row>
    <row r="2897" spans="1:12" hidden="1" x14ac:dyDescent="0.25">
      <c r="A2897" t="s">
        <v>572</v>
      </c>
      <c r="B2897" t="s">
        <v>572</v>
      </c>
      <c r="C2897">
        <v>2015</v>
      </c>
      <c r="D2897" t="s">
        <v>571</v>
      </c>
      <c r="E2897">
        <v>255</v>
      </c>
      <c r="F2897" t="s">
        <v>570</v>
      </c>
      <c r="G2897">
        <v>276</v>
      </c>
      <c r="H2897" t="s">
        <v>375</v>
      </c>
      <c r="I2897">
        <v>1</v>
      </c>
      <c r="J2897" t="s">
        <v>373</v>
      </c>
      <c r="K2897">
        <v>1</v>
      </c>
    </row>
    <row r="2898" spans="1:12" hidden="1" x14ac:dyDescent="0.25">
      <c r="A2898" t="s">
        <v>572</v>
      </c>
      <c r="B2898" t="s">
        <v>572</v>
      </c>
      <c r="C2898">
        <v>2016</v>
      </c>
      <c r="D2898" t="s">
        <v>571</v>
      </c>
      <c r="E2898">
        <v>255</v>
      </c>
      <c r="F2898" t="s">
        <v>570</v>
      </c>
      <c r="G2898">
        <v>276</v>
      </c>
      <c r="H2898" t="s">
        <v>375</v>
      </c>
      <c r="I2898">
        <v>1</v>
      </c>
      <c r="J2898" t="s">
        <v>373</v>
      </c>
      <c r="K2898">
        <v>1</v>
      </c>
    </row>
    <row r="2899" spans="1:12" x14ac:dyDescent="0.25">
      <c r="A2899" t="s">
        <v>572</v>
      </c>
      <c r="B2899" t="s">
        <v>572</v>
      </c>
      <c r="C2899">
        <v>2017</v>
      </c>
      <c r="D2899" t="s">
        <v>571</v>
      </c>
      <c r="E2899">
        <v>255</v>
      </c>
      <c r="F2899" t="s">
        <v>570</v>
      </c>
      <c r="G2899">
        <v>276</v>
      </c>
      <c r="H2899" t="s">
        <v>375</v>
      </c>
      <c r="I2899" s="109">
        <v>1</v>
      </c>
      <c r="J2899" s="109" t="s">
        <v>373</v>
      </c>
      <c r="K2899" s="109">
        <v>1</v>
      </c>
      <c r="L2899" s="108">
        <f>AVERAGE(I2899:K2899)</f>
        <v>1</v>
      </c>
    </row>
    <row r="2900" spans="1:12" hidden="1" x14ac:dyDescent="0.25">
      <c r="A2900" t="s">
        <v>193</v>
      </c>
      <c r="B2900" t="s">
        <v>193</v>
      </c>
      <c r="C2900">
        <v>1976</v>
      </c>
      <c r="D2900" t="s">
        <v>21</v>
      </c>
      <c r="E2900">
        <v>452</v>
      </c>
      <c r="F2900" t="s">
        <v>21</v>
      </c>
      <c r="G2900">
        <v>288</v>
      </c>
      <c r="H2900" t="s">
        <v>371</v>
      </c>
      <c r="I2900">
        <v>2</v>
      </c>
      <c r="J2900" t="s">
        <v>373</v>
      </c>
      <c r="K2900">
        <v>1</v>
      </c>
    </row>
    <row r="2901" spans="1:12" hidden="1" x14ac:dyDescent="0.25">
      <c r="A2901" t="s">
        <v>193</v>
      </c>
      <c r="B2901" t="s">
        <v>193</v>
      </c>
      <c r="C2901">
        <v>1977</v>
      </c>
      <c r="D2901" t="s">
        <v>21</v>
      </c>
      <c r="E2901">
        <v>452</v>
      </c>
      <c r="F2901" t="s">
        <v>21</v>
      </c>
      <c r="G2901">
        <v>288</v>
      </c>
      <c r="H2901" t="s">
        <v>371</v>
      </c>
      <c r="I2901">
        <v>3</v>
      </c>
      <c r="J2901" t="s">
        <v>373</v>
      </c>
      <c r="K2901">
        <v>3</v>
      </c>
    </row>
    <row r="2902" spans="1:12" hidden="1" x14ac:dyDescent="0.25">
      <c r="A2902" t="s">
        <v>193</v>
      </c>
      <c r="B2902" t="s">
        <v>193</v>
      </c>
      <c r="C2902">
        <v>1978</v>
      </c>
      <c r="D2902" t="s">
        <v>21</v>
      </c>
      <c r="E2902">
        <v>452</v>
      </c>
      <c r="F2902" t="s">
        <v>21</v>
      </c>
      <c r="G2902">
        <v>288</v>
      </c>
      <c r="H2902" t="s">
        <v>371</v>
      </c>
      <c r="I2902">
        <v>3</v>
      </c>
      <c r="J2902" t="s">
        <v>373</v>
      </c>
      <c r="K2902">
        <v>2</v>
      </c>
    </row>
    <row r="2903" spans="1:12" hidden="1" x14ac:dyDescent="0.25">
      <c r="A2903" t="s">
        <v>193</v>
      </c>
      <c r="B2903" t="s">
        <v>193</v>
      </c>
      <c r="C2903">
        <v>1979</v>
      </c>
      <c r="D2903" t="s">
        <v>21</v>
      </c>
      <c r="E2903">
        <v>452</v>
      </c>
      <c r="F2903" t="s">
        <v>21</v>
      </c>
      <c r="G2903">
        <v>288</v>
      </c>
      <c r="H2903" t="s">
        <v>371</v>
      </c>
      <c r="I2903">
        <v>3</v>
      </c>
      <c r="J2903" t="s">
        <v>373</v>
      </c>
      <c r="K2903">
        <v>3</v>
      </c>
    </row>
    <row r="2904" spans="1:12" hidden="1" x14ac:dyDescent="0.25">
      <c r="A2904" t="s">
        <v>193</v>
      </c>
      <c r="B2904" t="s">
        <v>193</v>
      </c>
      <c r="C2904">
        <v>1980</v>
      </c>
      <c r="D2904" t="s">
        <v>21</v>
      </c>
      <c r="E2904">
        <v>452</v>
      </c>
      <c r="F2904" t="s">
        <v>21</v>
      </c>
      <c r="G2904">
        <v>288</v>
      </c>
      <c r="H2904" t="s">
        <v>371</v>
      </c>
      <c r="I2904">
        <v>3</v>
      </c>
      <c r="J2904" t="s">
        <v>373</v>
      </c>
      <c r="K2904">
        <v>1</v>
      </c>
    </row>
    <row r="2905" spans="1:12" hidden="1" x14ac:dyDescent="0.25">
      <c r="A2905" t="s">
        <v>193</v>
      </c>
      <c r="B2905" t="s">
        <v>193</v>
      </c>
      <c r="C2905">
        <v>1981</v>
      </c>
      <c r="D2905" t="s">
        <v>21</v>
      </c>
      <c r="E2905">
        <v>452</v>
      </c>
      <c r="F2905" t="s">
        <v>21</v>
      </c>
      <c r="G2905">
        <v>288</v>
      </c>
      <c r="H2905" t="s">
        <v>371</v>
      </c>
      <c r="I2905" t="s">
        <v>373</v>
      </c>
      <c r="J2905" t="s">
        <v>373</v>
      </c>
      <c r="K2905">
        <v>2</v>
      </c>
    </row>
    <row r="2906" spans="1:12" hidden="1" x14ac:dyDescent="0.25">
      <c r="A2906" t="s">
        <v>193</v>
      </c>
      <c r="B2906" t="s">
        <v>193</v>
      </c>
      <c r="C2906">
        <v>1982</v>
      </c>
      <c r="D2906" t="s">
        <v>21</v>
      </c>
      <c r="E2906">
        <v>452</v>
      </c>
      <c r="F2906" t="s">
        <v>21</v>
      </c>
      <c r="G2906">
        <v>288</v>
      </c>
      <c r="H2906" t="s">
        <v>371</v>
      </c>
      <c r="I2906">
        <v>3</v>
      </c>
      <c r="J2906" t="s">
        <v>373</v>
      </c>
      <c r="K2906">
        <v>3</v>
      </c>
    </row>
    <row r="2907" spans="1:12" hidden="1" x14ac:dyDescent="0.25">
      <c r="A2907" t="s">
        <v>193</v>
      </c>
      <c r="B2907" t="s">
        <v>193</v>
      </c>
      <c r="C2907">
        <v>1983</v>
      </c>
      <c r="D2907" t="s">
        <v>21</v>
      </c>
      <c r="E2907">
        <v>452</v>
      </c>
      <c r="F2907" t="s">
        <v>21</v>
      </c>
      <c r="G2907">
        <v>288</v>
      </c>
      <c r="H2907" t="s">
        <v>371</v>
      </c>
      <c r="I2907">
        <v>3</v>
      </c>
      <c r="J2907" t="s">
        <v>373</v>
      </c>
      <c r="K2907">
        <v>3</v>
      </c>
    </row>
    <row r="2908" spans="1:12" hidden="1" x14ac:dyDescent="0.25">
      <c r="A2908" t="s">
        <v>193</v>
      </c>
      <c r="B2908" t="s">
        <v>193</v>
      </c>
      <c r="C2908">
        <v>1984</v>
      </c>
      <c r="D2908" t="s">
        <v>21</v>
      </c>
      <c r="E2908">
        <v>452</v>
      </c>
      <c r="F2908" t="s">
        <v>21</v>
      </c>
      <c r="G2908">
        <v>288</v>
      </c>
      <c r="H2908" t="s">
        <v>371</v>
      </c>
      <c r="I2908">
        <v>3</v>
      </c>
      <c r="J2908" t="s">
        <v>373</v>
      </c>
      <c r="K2908">
        <v>2</v>
      </c>
    </row>
    <row r="2909" spans="1:12" hidden="1" x14ac:dyDescent="0.25">
      <c r="A2909" t="s">
        <v>193</v>
      </c>
      <c r="B2909" t="s">
        <v>193</v>
      </c>
      <c r="C2909">
        <v>1985</v>
      </c>
      <c r="D2909" t="s">
        <v>21</v>
      </c>
      <c r="E2909">
        <v>452</v>
      </c>
      <c r="F2909" t="s">
        <v>21</v>
      </c>
      <c r="G2909">
        <v>288</v>
      </c>
      <c r="H2909" t="s">
        <v>371</v>
      </c>
      <c r="I2909">
        <v>2</v>
      </c>
      <c r="J2909" t="s">
        <v>373</v>
      </c>
      <c r="K2909">
        <v>2</v>
      </c>
    </row>
    <row r="2910" spans="1:12" hidden="1" x14ac:dyDescent="0.25">
      <c r="A2910" t="s">
        <v>193</v>
      </c>
      <c r="B2910" t="s">
        <v>193</v>
      </c>
      <c r="C2910">
        <v>1986</v>
      </c>
      <c r="D2910" t="s">
        <v>21</v>
      </c>
      <c r="E2910">
        <v>452</v>
      </c>
      <c r="F2910" t="s">
        <v>21</v>
      </c>
      <c r="G2910">
        <v>288</v>
      </c>
      <c r="H2910" t="s">
        <v>371</v>
      </c>
      <c r="I2910">
        <v>3</v>
      </c>
      <c r="J2910" t="s">
        <v>373</v>
      </c>
      <c r="K2910">
        <v>2</v>
      </c>
    </row>
    <row r="2911" spans="1:12" hidden="1" x14ac:dyDescent="0.25">
      <c r="A2911" t="s">
        <v>193</v>
      </c>
      <c r="B2911" t="s">
        <v>193</v>
      </c>
      <c r="C2911">
        <v>1987</v>
      </c>
      <c r="D2911" t="s">
        <v>21</v>
      </c>
      <c r="E2911">
        <v>452</v>
      </c>
      <c r="F2911" t="s">
        <v>21</v>
      </c>
      <c r="G2911">
        <v>288</v>
      </c>
      <c r="H2911" t="s">
        <v>371</v>
      </c>
      <c r="I2911">
        <v>2</v>
      </c>
      <c r="J2911" t="s">
        <v>373</v>
      </c>
      <c r="K2911">
        <v>2</v>
      </c>
    </row>
    <row r="2912" spans="1:12" hidden="1" x14ac:dyDescent="0.25">
      <c r="A2912" t="s">
        <v>193</v>
      </c>
      <c r="B2912" t="s">
        <v>193</v>
      </c>
      <c r="C2912">
        <v>1988</v>
      </c>
      <c r="D2912" t="s">
        <v>21</v>
      </c>
      <c r="E2912">
        <v>452</v>
      </c>
      <c r="F2912" t="s">
        <v>21</v>
      </c>
      <c r="G2912">
        <v>288</v>
      </c>
      <c r="H2912" t="s">
        <v>371</v>
      </c>
      <c r="I2912">
        <v>2</v>
      </c>
      <c r="J2912" t="s">
        <v>373</v>
      </c>
      <c r="K2912">
        <v>2</v>
      </c>
    </row>
    <row r="2913" spans="1:11" hidden="1" x14ac:dyDescent="0.25">
      <c r="A2913" t="s">
        <v>193</v>
      </c>
      <c r="B2913" t="s">
        <v>193</v>
      </c>
      <c r="C2913">
        <v>1989</v>
      </c>
      <c r="D2913" t="s">
        <v>21</v>
      </c>
      <c r="E2913">
        <v>452</v>
      </c>
      <c r="F2913" t="s">
        <v>21</v>
      </c>
      <c r="G2913">
        <v>288</v>
      </c>
      <c r="H2913" t="s">
        <v>371</v>
      </c>
      <c r="I2913">
        <v>2</v>
      </c>
      <c r="J2913" t="s">
        <v>373</v>
      </c>
      <c r="K2913">
        <v>2</v>
      </c>
    </row>
    <row r="2914" spans="1:11" hidden="1" x14ac:dyDescent="0.25">
      <c r="A2914" t="s">
        <v>193</v>
      </c>
      <c r="B2914" t="s">
        <v>193</v>
      </c>
      <c r="C2914">
        <v>1990</v>
      </c>
      <c r="D2914" t="s">
        <v>21</v>
      </c>
      <c r="E2914">
        <v>452</v>
      </c>
      <c r="F2914" t="s">
        <v>21</v>
      </c>
      <c r="G2914">
        <v>288</v>
      </c>
      <c r="H2914" t="s">
        <v>371</v>
      </c>
      <c r="I2914">
        <v>2</v>
      </c>
      <c r="J2914" t="s">
        <v>373</v>
      </c>
      <c r="K2914">
        <v>2</v>
      </c>
    </row>
    <row r="2915" spans="1:11" hidden="1" x14ac:dyDescent="0.25">
      <c r="A2915" t="s">
        <v>193</v>
      </c>
      <c r="B2915" t="s">
        <v>193</v>
      </c>
      <c r="C2915">
        <v>1991</v>
      </c>
      <c r="D2915" t="s">
        <v>21</v>
      </c>
      <c r="E2915">
        <v>452</v>
      </c>
      <c r="F2915" t="s">
        <v>21</v>
      </c>
      <c r="G2915">
        <v>288</v>
      </c>
      <c r="H2915" t="s">
        <v>371</v>
      </c>
      <c r="I2915">
        <v>3</v>
      </c>
      <c r="J2915" t="s">
        <v>373</v>
      </c>
      <c r="K2915">
        <v>2</v>
      </c>
    </row>
    <row r="2916" spans="1:11" hidden="1" x14ac:dyDescent="0.25">
      <c r="A2916" t="s">
        <v>193</v>
      </c>
      <c r="B2916" t="s">
        <v>193</v>
      </c>
      <c r="C2916">
        <v>1992</v>
      </c>
      <c r="D2916" t="s">
        <v>21</v>
      </c>
      <c r="E2916">
        <v>452</v>
      </c>
      <c r="F2916" t="s">
        <v>21</v>
      </c>
      <c r="G2916">
        <v>288</v>
      </c>
      <c r="H2916" t="s">
        <v>371</v>
      </c>
      <c r="I2916">
        <v>2</v>
      </c>
      <c r="J2916" t="s">
        <v>373</v>
      </c>
      <c r="K2916">
        <v>2</v>
      </c>
    </row>
    <row r="2917" spans="1:11" hidden="1" x14ac:dyDescent="0.25">
      <c r="A2917" t="s">
        <v>193</v>
      </c>
      <c r="B2917" t="s">
        <v>193</v>
      </c>
      <c r="C2917">
        <v>1993</v>
      </c>
      <c r="D2917" t="s">
        <v>21</v>
      </c>
      <c r="E2917">
        <v>452</v>
      </c>
      <c r="F2917" t="s">
        <v>21</v>
      </c>
      <c r="G2917">
        <v>288</v>
      </c>
      <c r="H2917" t="s">
        <v>371</v>
      </c>
      <c r="I2917">
        <v>2</v>
      </c>
      <c r="J2917" t="s">
        <v>373</v>
      </c>
      <c r="K2917">
        <v>1</v>
      </c>
    </row>
    <row r="2918" spans="1:11" hidden="1" x14ac:dyDescent="0.25">
      <c r="A2918" t="s">
        <v>193</v>
      </c>
      <c r="B2918" t="s">
        <v>193</v>
      </c>
      <c r="C2918">
        <v>1994</v>
      </c>
      <c r="D2918" t="s">
        <v>21</v>
      </c>
      <c r="E2918">
        <v>452</v>
      </c>
      <c r="F2918" t="s">
        <v>21</v>
      </c>
      <c r="G2918">
        <v>288</v>
      </c>
      <c r="H2918" t="s">
        <v>371</v>
      </c>
      <c r="I2918">
        <v>4</v>
      </c>
      <c r="J2918" t="s">
        <v>373</v>
      </c>
      <c r="K2918">
        <v>2</v>
      </c>
    </row>
    <row r="2919" spans="1:11" hidden="1" x14ac:dyDescent="0.25">
      <c r="A2919" t="s">
        <v>193</v>
      </c>
      <c r="B2919" t="s">
        <v>193</v>
      </c>
      <c r="C2919">
        <v>1995</v>
      </c>
      <c r="D2919" t="s">
        <v>21</v>
      </c>
      <c r="E2919">
        <v>452</v>
      </c>
      <c r="F2919" t="s">
        <v>21</v>
      </c>
      <c r="G2919">
        <v>288</v>
      </c>
      <c r="H2919" t="s">
        <v>371</v>
      </c>
      <c r="I2919" t="s">
        <v>373</v>
      </c>
      <c r="J2919" t="s">
        <v>373</v>
      </c>
      <c r="K2919">
        <v>2</v>
      </c>
    </row>
    <row r="2920" spans="1:11" hidden="1" x14ac:dyDescent="0.25">
      <c r="A2920" t="s">
        <v>193</v>
      </c>
      <c r="B2920" t="s">
        <v>193</v>
      </c>
      <c r="C2920">
        <v>1996</v>
      </c>
      <c r="D2920" t="s">
        <v>21</v>
      </c>
      <c r="E2920">
        <v>452</v>
      </c>
      <c r="F2920" t="s">
        <v>21</v>
      </c>
      <c r="G2920">
        <v>288</v>
      </c>
      <c r="H2920" t="s">
        <v>371</v>
      </c>
      <c r="I2920">
        <v>1</v>
      </c>
      <c r="J2920" t="s">
        <v>373</v>
      </c>
      <c r="K2920">
        <v>2</v>
      </c>
    </row>
    <row r="2921" spans="1:11" hidden="1" x14ac:dyDescent="0.25">
      <c r="A2921" t="s">
        <v>193</v>
      </c>
      <c r="B2921" t="s">
        <v>193</v>
      </c>
      <c r="C2921">
        <v>1997</v>
      </c>
      <c r="D2921" t="s">
        <v>21</v>
      </c>
      <c r="E2921">
        <v>452</v>
      </c>
      <c r="F2921" t="s">
        <v>21</v>
      </c>
      <c r="G2921">
        <v>288</v>
      </c>
      <c r="H2921" t="s">
        <v>371</v>
      </c>
      <c r="I2921">
        <v>2</v>
      </c>
      <c r="J2921" t="s">
        <v>373</v>
      </c>
      <c r="K2921">
        <v>2</v>
      </c>
    </row>
    <row r="2922" spans="1:11" hidden="1" x14ac:dyDescent="0.25">
      <c r="A2922" t="s">
        <v>193</v>
      </c>
      <c r="B2922" t="s">
        <v>193</v>
      </c>
      <c r="C2922">
        <v>1998</v>
      </c>
      <c r="D2922" t="s">
        <v>21</v>
      </c>
      <c r="E2922">
        <v>452</v>
      </c>
      <c r="F2922" t="s">
        <v>21</v>
      </c>
      <c r="G2922">
        <v>288</v>
      </c>
      <c r="H2922" t="s">
        <v>371</v>
      </c>
      <c r="I2922">
        <v>2</v>
      </c>
      <c r="J2922" t="s">
        <v>373</v>
      </c>
      <c r="K2922">
        <v>2</v>
      </c>
    </row>
    <row r="2923" spans="1:11" hidden="1" x14ac:dyDescent="0.25">
      <c r="A2923" t="s">
        <v>193</v>
      </c>
      <c r="B2923" t="s">
        <v>193</v>
      </c>
      <c r="C2923">
        <v>1999</v>
      </c>
      <c r="D2923" t="s">
        <v>21</v>
      </c>
      <c r="E2923">
        <v>452</v>
      </c>
      <c r="F2923" t="s">
        <v>21</v>
      </c>
      <c r="G2923">
        <v>288</v>
      </c>
      <c r="H2923" t="s">
        <v>371</v>
      </c>
      <c r="I2923">
        <v>2</v>
      </c>
      <c r="J2923" t="s">
        <v>373</v>
      </c>
      <c r="K2923">
        <v>3</v>
      </c>
    </row>
    <row r="2924" spans="1:11" hidden="1" x14ac:dyDescent="0.25">
      <c r="A2924" t="s">
        <v>193</v>
      </c>
      <c r="B2924" t="s">
        <v>193</v>
      </c>
      <c r="C2924">
        <v>2000</v>
      </c>
      <c r="D2924" t="s">
        <v>21</v>
      </c>
      <c r="E2924">
        <v>452</v>
      </c>
      <c r="F2924" t="s">
        <v>21</v>
      </c>
      <c r="G2924">
        <v>288</v>
      </c>
      <c r="H2924" t="s">
        <v>371</v>
      </c>
      <c r="I2924">
        <v>2</v>
      </c>
      <c r="J2924" t="s">
        <v>373</v>
      </c>
      <c r="K2924">
        <v>2</v>
      </c>
    </row>
    <row r="2925" spans="1:11" hidden="1" x14ac:dyDescent="0.25">
      <c r="A2925" t="s">
        <v>193</v>
      </c>
      <c r="B2925" t="s">
        <v>193</v>
      </c>
      <c r="C2925">
        <v>2001</v>
      </c>
      <c r="D2925" t="s">
        <v>21</v>
      </c>
      <c r="E2925">
        <v>452</v>
      </c>
      <c r="F2925" t="s">
        <v>21</v>
      </c>
      <c r="G2925">
        <v>288</v>
      </c>
      <c r="H2925" t="s">
        <v>371</v>
      </c>
      <c r="I2925">
        <v>2</v>
      </c>
      <c r="J2925" t="s">
        <v>373</v>
      </c>
      <c r="K2925">
        <v>3</v>
      </c>
    </row>
    <row r="2926" spans="1:11" hidden="1" x14ac:dyDescent="0.25">
      <c r="A2926" t="s">
        <v>193</v>
      </c>
      <c r="B2926" t="s">
        <v>193</v>
      </c>
      <c r="C2926">
        <v>2002</v>
      </c>
      <c r="D2926" t="s">
        <v>21</v>
      </c>
      <c r="E2926">
        <v>452</v>
      </c>
      <c r="F2926" t="s">
        <v>21</v>
      </c>
      <c r="G2926">
        <v>288</v>
      </c>
      <c r="H2926" t="s">
        <v>371</v>
      </c>
      <c r="I2926" t="s">
        <v>373</v>
      </c>
      <c r="J2926" t="s">
        <v>373</v>
      </c>
      <c r="K2926">
        <v>3</v>
      </c>
    </row>
    <row r="2927" spans="1:11" hidden="1" x14ac:dyDescent="0.25">
      <c r="A2927" t="s">
        <v>193</v>
      </c>
      <c r="B2927" t="s">
        <v>193</v>
      </c>
      <c r="C2927">
        <v>2003</v>
      </c>
      <c r="D2927" t="s">
        <v>21</v>
      </c>
      <c r="E2927">
        <v>452</v>
      </c>
      <c r="F2927" t="s">
        <v>21</v>
      </c>
      <c r="G2927">
        <v>288</v>
      </c>
      <c r="H2927" t="s">
        <v>371</v>
      </c>
      <c r="I2927">
        <v>2</v>
      </c>
      <c r="J2927" t="s">
        <v>373</v>
      </c>
      <c r="K2927">
        <v>3</v>
      </c>
    </row>
    <row r="2928" spans="1:11" hidden="1" x14ac:dyDescent="0.25">
      <c r="A2928" t="s">
        <v>193</v>
      </c>
      <c r="B2928" t="s">
        <v>193</v>
      </c>
      <c r="C2928">
        <v>2004</v>
      </c>
      <c r="D2928" t="s">
        <v>21</v>
      </c>
      <c r="E2928">
        <v>452</v>
      </c>
      <c r="F2928" t="s">
        <v>21</v>
      </c>
      <c r="G2928">
        <v>288</v>
      </c>
      <c r="H2928" t="s">
        <v>371</v>
      </c>
      <c r="I2928">
        <v>2</v>
      </c>
      <c r="J2928" t="s">
        <v>373</v>
      </c>
      <c r="K2928">
        <v>3</v>
      </c>
    </row>
    <row r="2929" spans="1:12" hidden="1" x14ac:dyDescent="0.25">
      <c r="A2929" t="s">
        <v>193</v>
      </c>
      <c r="B2929" t="s">
        <v>193</v>
      </c>
      <c r="C2929">
        <v>2005</v>
      </c>
      <c r="D2929" t="s">
        <v>21</v>
      </c>
      <c r="E2929">
        <v>452</v>
      </c>
      <c r="F2929" t="s">
        <v>21</v>
      </c>
      <c r="G2929">
        <v>288</v>
      </c>
      <c r="H2929" t="s">
        <v>371</v>
      </c>
      <c r="I2929">
        <v>1</v>
      </c>
      <c r="J2929" t="s">
        <v>373</v>
      </c>
      <c r="K2929">
        <v>3</v>
      </c>
    </row>
    <row r="2930" spans="1:12" hidden="1" x14ac:dyDescent="0.25">
      <c r="A2930" t="s">
        <v>193</v>
      </c>
      <c r="B2930" t="s">
        <v>193</v>
      </c>
      <c r="C2930">
        <v>2006</v>
      </c>
      <c r="D2930" t="s">
        <v>21</v>
      </c>
      <c r="E2930">
        <v>452</v>
      </c>
      <c r="F2930" t="s">
        <v>21</v>
      </c>
      <c r="G2930">
        <v>288</v>
      </c>
      <c r="H2930" t="s">
        <v>371</v>
      </c>
      <c r="I2930">
        <v>2</v>
      </c>
      <c r="J2930" t="s">
        <v>373</v>
      </c>
      <c r="K2930">
        <v>3</v>
      </c>
    </row>
    <row r="2931" spans="1:12" hidden="1" x14ac:dyDescent="0.25">
      <c r="A2931" t="s">
        <v>193</v>
      </c>
      <c r="B2931" t="s">
        <v>193</v>
      </c>
      <c r="C2931">
        <v>2007</v>
      </c>
      <c r="D2931" t="s">
        <v>21</v>
      </c>
      <c r="E2931">
        <v>452</v>
      </c>
      <c r="F2931" t="s">
        <v>21</v>
      </c>
      <c r="G2931">
        <v>288</v>
      </c>
      <c r="H2931" t="s">
        <v>371</v>
      </c>
      <c r="I2931">
        <v>2</v>
      </c>
      <c r="J2931" t="s">
        <v>373</v>
      </c>
      <c r="K2931">
        <v>3</v>
      </c>
    </row>
    <row r="2932" spans="1:12" hidden="1" x14ac:dyDescent="0.25">
      <c r="A2932" t="s">
        <v>193</v>
      </c>
      <c r="B2932" t="s">
        <v>193</v>
      </c>
      <c r="C2932">
        <v>2008</v>
      </c>
      <c r="D2932" t="s">
        <v>21</v>
      </c>
      <c r="E2932">
        <v>452</v>
      </c>
      <c r="F2932" t="s">
        <v>21</v>
      </c>
      <c r="G2932">
        <v>288</v>
      </c>
      <c r="H2932" t="s">
        <v>371</v>
      </c>
      <c r="I2932">
        <v>2</v>
      </c>
      <c r="J2932" t="s">
        <v>373</v>
      </c>
      <c r="K2932">
        <v>3</v>
      </c>
    </row>
    <row r="2933" spans="1:12" hidden="1" x14ac:dyDescent="0.25">
      <c r="A2933" t="s">
        <v>193</v>
      </c>
      <c r="B2933" t="s">
        <v>193</v>
      </c>
      <c r="C2933">
        <v>2009</v>
      </c>
      <c r="D2933" t="s">
        <v>21</v>
      </c>
      <c r="E2933">
        <v>452</v>
      </c>
      <c r="F2933" t="s">
        <v>21</v>
      </c>
      <c r="G2933">
        <v>288</v>
      </c>
      <c r="H2933" t="s">
        <v>371</v>
      </c>
      <c r="I2933">
        <v>2</v>
      </c>
      <c r="J2933" t="s">
        <v>373</v>
      </c>
      <c r="K2933">
        <v>3</v>
      </c>
    </row>
    <row r="2934" spans="1:12" hidden="1" x14ac:dyDescent="0.25">
      <c r="A2934" t="s">
        <v>193</v>
      </c>
      <c r="B2934" t="s">
        <v>193</v>
      </c>
      <c r="C2934">
        <v>2010</v>
      </c>
      <c r="D2934" t="s">
        <v>21</v>
      </c>
      <c r="E2934">
        <v>452</v>
      </c>
      <c r="F2934" t="s">
        <v>21</v>
      </c>
      <c r="G2934">
        <v>288</v>
      </c>
      <c r="H2934" t="s">
        <v>371</v>
      </c>
      <c r="I2934">
        <v>3</v>
      </c>
      <c r="J2934" t="s">
        <v>373</v>
      </c>
      <c r="K2934">
        <v>3</v>
      </c>
    </row>
    <row r="2935" spans="1:12" hidden="1" x14ac:dyDescent="0.25">
      <c r="A2935" t="s">
        <v>193</v>
      </c>
      <c r="B2935" t="s">
        <v>193</v>
      </c>
      <c r="C2935">
        <v>2011</v>
      </c>
      <c r="D2935" t="s">
        <v>21</v>
      </c>
      <c r="E2935">
        <v>452</v>
      </c>
      <c r="F2935" t="s">
        <v>21</v>
      </c>
      <c r="G2935">
        <v>288</v>
      </c>
      <c r="H2935" t="s">
        <v>371</v>
      </c>
      <c r="I2935">
        <v>3</v>
      </c>
      <c r="J2935" t="s">
        <v>373</v>
      </c>
      <c r="K2935">
        <v>3</v>
      </c>
    </row>
    <row r="2936" spans="1:12" hidden="1" x14ac:dyDescent="0.25">
      <c r="A2936" t="s">
        <v>193</v>
      </c>
      <c r="B2936" t="s">
        <v>193</v>
      </c>
      <c r="C2936">
        <v>2012</v>
      </c>
      <c r="D2936" t="s">
        <v>21</v>
      </c>
      <c r="E2936">
        <v>452</v>
      </c>
      <c r="F2936" t="s">
        <v>21</v>
      </c>
      <c r="G2936">
        <v>288</v>
      </c>
      <c r="H2936" t="s">
        <v>371</v>
      </c>
      <c r="I2936">
        <v>2</v>
      </c>
      <c r="J2936" t="s">
        <v>373</v>
      </c>
      <c r="K2936">
        <v>3</v>
      </c>
    </row>
    <row r="2937" spans="1:12" hidden="1" x14ac:dyDescent="0.25">
      <c r="A2937" t="s">
        <v>193</v>
      </c>
      <c r="B2937" t="s">
        <v>193</v>
      </c>
      <c r="C2937">
        <v>2013</v>
      </c>
      <c r="D2937" t="s">
        <v>21</v>
      </c>
      <c r="E2937">
        <v>452</v>
      </c>
      <c r="F2937" t="s">
        <v>21</v>
      </c>
      <c r="G2937">
        <v>288</v>
      </c>
      <c r="H2937" t="s">
        <v>371</v>
      </c>
      <c r="I2937" t="s">
        <v>373</v>
      </c>
      <c r="J2937" t="s">
        <v>373</v>
      </c>
      <c r="K2937">
        <v>2</v>
      </c>
    </row>
    <row r="2938" spans="1:12" hidden="1" x14ac:dyDescent="0.25">
      <c r="A2938" t="s">
        <v>193</v>
      </c>
      <c r="B2938" t="s">
        <v>193</v>
      </c>
      <c r="C2938">
        <v>2014</v>
      </c>
      <c r="D2938" t="s">
        <v>21</v>
      </c>
      <c r="E2938">
        <v>452</v>
      </c>
      <c r="F2938" t="s">
        <v>21</v>
      </c>
      <c r="G2938">
        <v>288</v>
      </c>
      <c r="H2938" t="s">
        <v>371</v>
      </c>
      <c r="I2938">
        <v>1</v>
      </c>
      <c r="J2938" t="s">
        <v>373</v>
      </c>
      <c r="K2938">
        <v>3</v>
      </c>
    </row>
    <row r="2939" spans="1:12" hidden="1" x14ac:dyDescent="0.25">
      <c r="A2939" t="s">
        <v>193</v>
      </c>
      <c r="B2939" t="s">
        <v>193</v>
      </c>
      <c r="C2939">
        <v>2015</v>
      </c>
      <c r="D2939" t="s">
        <v>21</v>
      </c>
      <c r="E2939">
        <v>452</v>
      </c>
      <c r="F2939" t="s">
        <v>21</v>
      </c>
      <c r="G2939">
        <v>288</v>
      </c>
      <c r="H2939" t="s">
        <v>371</v>
      </c>
      <c r="I2939">
        <v>2</v>
      </c>
      <c r="J2939" t="s">
        <v>373</v>
      </c>
      <c r="K2939">
        <v>3</v>
      </c>
    </row>
    <row r="2940" spans="1:12" hidden="1" x14ac:dyDescent="0.25">
      <c r="A2940" t="s">
        <v>193</v>
      </c>
      <c r="B2940" t="s">
        <v>193</v>
      </c>
      <c r="C2940">
        <v>2016</v>
      </c>
      <c r="D2940" t="s">
        <v>21</v>
      </c>
      <c r="E2940">
        <v>452</v>
      </c>
      <c r="F2940" t="s">
        <v>21</v>
      </c>
      <c r="G2940">
        <v>288</v>
      </c>
      <c r="H2940" t="s">
        <v>371</v>
      </c>
      <c r="I2940">
        <v>2</v>
      </c>
      <c r="J2940" t="s">
        <v>373</v>
      </c>
      <c r="K2940">
        <v>3</v>
      </c>
    </row>
    <row r="2941" spans="1:12" x14ac:dyDescent="0.25">
      <c r="A2941" t="s">
        <v>193</v>
      </c>
      <c r="B2941" t="s">
        <v>193</v>
      </c>
      <c r="C2941">
        <v>2017</v>
      </c>
      <c r="D2941" t="s">
        <v>21</v>
      </c>
      <c r="E2941">
        <v>452</v>
      </c>
      <c r="F2941" t="s">
        <v>21</v>
      </c>
      <c r="G2941">
        <v>288</v>
      </c>
      <c r="H2941" t="s">
        <v>371</v>
      </c>
      <c r="I2941" s="109">
        <v>2</v>
      </c>
      <c r="J2941" s="109" t="s">
        <v>373</v>
      </c>
      <c r="K2941" s="109">
        <v>3</v>
      </c>
      <c r="L2941" s="108">
        <f>AVERAGE(I2941:K2941)</f>
        <v>2.5</v>
      </c>
    </row>
    <row r="2942" spans="1:12" hidden="1" x14ac:dyDescent="0.25">
      <c r="A2942" t="s">
        <v>569</v>
      </c>
      <c r="B2942" t="s">
        <v>569</v>
      </c>
      <c r="C2942">
        <v>1976</v>
      </c>
      <c r="D2942" t="s">
        <v>568</v>
      </c>
      <c r="E2942">
        <v>350</v>
      </c>
      <c r="F2942" t="s">
        <v>568</v>
      </c>
      <c r="G2942">
        <v>300</v>
      </c>
      <c r="H2942" t="s">
        <v>375</v>
      </c>
      <c r="I2942">
        <v>1</v>
      </c>
      <c r="J2942" t="s">
        <v>373</v>
      </c>
      <c r="K2942">
        <v>2</v>
      </c>
    </row>
    <row r="2943" spans="1:12" hidden="1" x14ac:dyDescent="0.25">
      <c r="A2943" t="s">
        <v>569</v>
      </c>
      <c r="B2943" t="s">
        <v>569</v>
      </c>
      <c r="C2943">
        <v>1977</v>
      </c>
      <c r="D2943" t="s">
        <v>568</v>
      </c>
      <c r="E2943">
        <v>350</v>
      </c>
      <c r="F2943" t="s">
        <v>568</v>
      </c>
      <c r="G2943">
        <v>300</v>
      </c>
      <c r="H2943" t="s">
        <v>375</v>
      </c>
      <c r="I2943">
        <v>2</v>
      </c>
      <c r="J2943" t="s">
        <v>373</v>
      </c>
      <c r="K2943">
        <v>1</v>
      </c>
    </row>
    <row r="2944" spans="1:12" hidden="1" x14ac:dyDescent="0.25">
      <c r="A2944" t="s">
        <v>569</v>
      </c>
      <c r="B2944" t="s">
        <v>569</v>
      </c>
      <c r="C2944">
        <v>1978</v>
      </c>
      <c r="D2944" t="s">
        <v>568</v>
      </c>
      <c r="E2944">
        <v>350</v>
      </c>
      <c r="F2944" t="s">
        <v>568</v>
      </c>
      <c r="G2944">
        <v>300</v>
      </c>
      <c r="H2944" t="s">
        <v>375</v>
      </c>
      <c r="I2944">
        <v>2</v>
      </c>
      <c r="J2944" t="s">
        <v>373</v>
      </c>
      <c r="K2944">
        <v>1</v>
      </c>
    </row>
    <row r="2945" spans="1:11" hidden="1" x14ac:dyDescent="0.25">
      <c r="A2945" t="s">
        <v>569</v>
      </c>
      <c r="B2945" t="s">
        <v>569</v>
      </c>
      <c r="C2945">
        <v>1979</v>
      </c>
      <c r="D2945" t="s">
        <v>568</v>
      </c>
      <c r="E2945">
        <v>350</v>
      </c>
      <c r="F2945" t="s">
        <v>568</v>
      </c>
      <c r="G2945">
        <v>300</v>
      </c>
      <c r="H2945" t="s">
        <v>375</v>
      </c>
      <c r="I2945">
        <v>2</v>
      </c>
      <c r="J2945" t="s">
        <v>373</v>
      </c>
      <c r="K2945">
        <v>1</v>
      </c>
    </row>
    <row r="2946" spans="1:11" hidden="1" x14ac:dyDescent="0.25">
      <c r="A2946" t="s">
        <v>569</v>
      </c>
      <c r="B2946" t="s">
        <v>569</v>
      </c>
      <c r="C2946">
        <v>1980</v>
      </c>
      <c r="D2946" t="s">
        <v>568</v>
      </c>
      <c r="E2946">
        <v>350</v>
      </c>
      <c r="F2946" t="s">
        <v>568</v>
      </c>
      <c r="G2946">
        <v>300</v>
      </c>
      <c r="H2946" t="s">
        <v>375</v>
      </c>
      <c r="I2946">
        <v>2</v>
      </c>
      <c r="J2946" t="s">
        <v>373</v>
      </c>
      <c r="K2946">
        <v>1</v>
      </c>
    </row>
    <row r="2947" spans="1:11" hidden="1" x14ac:dyDescent="0.25">
      <c r="A2947" t="s">
        <v>569</v>
      </c>
      <c r="B2947" t="s">
        <v>569</v>
      </c>
      <c r="C2947">
        <v>1981</v>
      </c>
      <c r="D2947" t="s">
        <v>568</v>
      </c>
      <c r="E2947">
        <v>350</v>
      </c>
      <c r="F2947" t="s">
        <v>568</v>
      </c>
      <c r="G2947">
        <v>300</v>
      </c>
      <c r="H2947" t="s">
        <v>375</v>
      </c>
      <c r="I2947">
        <v>2</v>
      </c>
      <c r="J2947" t="s">
        <v>373</v>
      </c>
      <c r="K2947">
        <v>1</v>
      </c>
    </row>
    <row r="2948" spans="1:11" hidden="1" x14ac:dyDescent="0.25">
      <c r="A2948" t="s">
        <v>569</v>
      </c>
      <c r="B2948" t="s">
        <v>569</v>
      </c>
      <c r="C2948">
        <v>1982</v>
      </c>
      <c r="D2948" t="s">
        <v>568</v>
      </c>
      <c r="E2948">
        <v>350</v>
      </c>
      <c r="F2948" t="s">
        <v>568</v>
      </c>
      <c r="G2948">
        <v>300</v>
      </c>
      <c r="H2948" t="s">
        <v>375</v>
      </c>
      <c r="I2948">
        <v>2</v>
      </c>
      <c r="J2948" t="s">
        <v>373</v>
      </c>
      <c r="K2948">
        <v>1</v>
      </c>
    </row>
    <row r="2949" spans="1:11" hidden="1" x14ac:dyDescent="0.25">
      <c r="A2949" t="s">
        <v>569</v>
      </c>
      <c r="B2949" t="s">
        <v>569</v>
      </c>
      <c r="C2949">
        <v>1983</v>
      </c>
      <c r="D2949" t="s">
        <v>568</v>
      </c>
      <c r="E2949">
        <v>350</v>
      </c>
      <c r="F2949" t="s">
        <v>568</v>
      </c>
      <c r="G2949">
        <v>300</v>
      </c>
      <c r="H2949" t="s">
        <v>375</v>
      </c>
      <c r="I2949">
        <v>2</v>
      </c>
      <c r="J2949" t="s">
        <v>373</v>
      </c>
      <c r="K2949">
        <v>1</v>
      </c>
    </row>
    <row r="2950" spans="1:11" hidden="1" x14ac:dyDescent="0.25">
      <c r="A2950" t="s">
        <v>569</v>
      </c>
      <c r="B2950" t="s">
        <v>569</v>
      </c>
      <c r="C2950">
        <v>1984</v>
      </c>
      <c r="D2950" t="s">
        <v>568</v>
      </c>
      <c r="E2950">
        <v>350</v>
      </c>
      <c r="F2950" t="s">
        <v>568</v>
      </c>
      <c r="G2950">
        <v>300</v>
      </c>
      <c r="H2950" t="s">
        <v>375</v>
      </c>
      <c r="I2950">
        <v>2</v>
      </c>
      <c r="J2950" t="s">
        <v>373</v>
      </c>
      <c r="K2950">
        <v>1</v>
      </c>
    </row>
    <row r="2951" spans="1:11" hidden="1" x14ac:dyDescent="0.25">
      <c r="A2951" t="s">
        <v>569</v>
      </c>
      <c r="B2951" t="s">
        <v>569</v>
      </c>
      <c r="C2951">
        <v>1985</v>
      </c>
      <c r="D2951" t="s">
        <v>568</v>
      </c>
      <c r="E2951">
        <v>350</v>
      </c>
      <c r="F2951" t="s">
        <v>568</v>
      </c>
      <c r="G2951">
        <v>300</v>
      </c>
      <c r="H2951" t="s">
        <v>375</v>
      </c>
      <c r="I2951">
        <v>2</v>
      </c>
      <c r="J2951" t="s">
        <v>373</v>
      </c>
      <c r="K2951">
        <v>1</v>
      </c>
    </row>
    <row r="2952" spans="1:11" hidden="1" x14ac:dyDescent="0.25">
      <c r="A2952" t="s">
        <v>569</v>
      </c>
      <c r="B2952" t="s">
        <v>569</v>
      </c>
      <c r="C2952">
        <v>1986</v>
      </c>
      <c r="D2952" t="s">
        <v>568</v>
      </c>
      <c r="E2952">
        <v>350</v>
      </c>
      <c r="F2952" t="s">
        <v>568</v>
      </c>
      <c r="G2952">
        <v>300</v>
      </c>
      <c r="H2952" t="s">
        <v>375</v>
      </c>
      <c r="I2952">
        <v>3</v>
      </c>
      <c r="J2952" t="s">
        <v>373</v>
      </c>
      <c r="K2952">
        <v>1</v>
      </c>
    </row>
    <row r="2953" spans="1:11" hidden="1" x14ac:dyDescent="0.25">
      <c r="A2953" t="s">
        <v>569</v>
      </c>
      <c r="B2953" t="s">
        <v>569</v>
      </c>
      <c r="C2953">
        <v>1987</v>
      </c>
      <c r="D2953" t="s">
        <v>568</v>
      </c>
      <c r="E2953">
        <v>350</v>
      </c>
      <c r="F2953" t="s">
        <v>568</v>
      </c>
      <c r="G2953">
        <v>300</v>
      </c>
      <c r="H2953" t="s">
        <v>375</v>
      </c>
      <c r="I2953">
        <v>2</v>
      </c>
      <c r="J2953" t="s">
        <v>373</v>
      </c>
      <c r="K2953">
        <v>2</v>
      </c>
    </row>
    <row r="2954" spans="1:11" hidden="1" x14ac:dyDescent="0.25">
      <c r="A2954" t="s">
        <v>569</v>
      </c>
      <c r="B2954" t="s">
        <v>569</v>
      </c>
      <c r="C2954">
        <v>1988</v>
      </c>
      <c r="D2954" t="s">
        <v>568</v>
      </c>
      <c r="E2954">
        <v>350</v>
      </c>
      <c r="F2954" t="s">
        <v>568</v>
      </c>
      <c r="G2954">
        <v>300</v>
      </c>
      <c r="H2954" t="s">
        <v>375</v>
      </c>
      <c r="I2954">
        <v>2</v>
      </c>
      <c r="J2954" t="s">
        <v>373</v>
      </c>
      <c r="K2954">
        <v>2</v>
      </c>
    </row>
    <row r="2955" spans="1:11" hidden="1" x14ac:dyDescent="0.25">
      <c r="A2955" t="s">
        <v>569</v>
      </c>
      <c r="B2955" t="s">
        <v>569</v>
      </c>
      <c r="C2955">
        <v>1989</v>
      </c>
      <c r="D2955" t="s">
        <v>568</v>
      </c>
      <c r="E2955">
        <v>350</v>
      </c>
      <c r="F2955" t="s">
        <v>568</v>
      </c>
      <c r="G2955">
        <v>300</v>
      </c>
      <c r="H2955" t="s">
        <v>375</v>
      </c>
      <c r="I2955">
        <v>2</v>
      </c>
      <c r="J2955" t="s">
        <v>373</v>
      </c>
      <c r="K2955">
        <v>2</v>
      </c>
    </row>
    <row r="2956" spans="1:11" hidden="1" x14ac:dyDescent="0.25">
      <c r="A2956" t="s">
        <v>569</v>
      </c>
      <c r="B2956" t="s">
        <v>569</v>
      </c>
      <c r="C2956">
        <v>1990</v>
      </c>
      <c r="D2956" t="s">
        <v>568</v>
      </c>
      <c r="E2956">
        <v>350</v>
      </c>
      <c r="F2956" t="s">
        <v>568</v>
      </c>
      <c r="G2956">
        <v>300</v>
      </c>
      <c r="H2956" t="s">
        <v>375</v>
      </c>
      <c r="I2956">
        <v>2</v>
      </c>
      <c r="J2956" t="s">
        <v>373</v>
      </c>
      <c r="K2956">
        <v>1</v>
      </c>
    </row>
    <row r="2957" spans="1:11" hidden="1" x14ac:dyDescent="0.25">
      <c r="A2957" t="s">
        <v>569</v>
      </c>
      <c r="B2957" t="s">
        <v>569</v>
      </c>
      <c r="C2957">
        <v>1991</v>
      </c>
      <c r="D2957" t="s">
        <v>568</v>
      </c>
      <c r="E2957">
        <v>350</v>
      </c>
      <c r="F2957" t="s">
        <v>568</v>
      </c>
      <c r="G2957">
        <v>300</v>
      </c>
      <c r="H2957" t="s">
        <v>375</v>
      </c>
      <c r="I2957">
        <v>2</v>
      </c>
      <c r="J2957" t="s">
        <v>373</v>
      </c>
      <c r="K2957">
        <v>1</v>
      </c>
    </row>
    <row r="2958" spans="1:11" hidden="1" x14ac:dyDescent="0.25">
      <c r="A2958" t="s">
        <v>569</v>
      </c>
      <c r="B2958" t="s">
        <v>569</v>
      </c>
      <c r="C2958">
        <v>1992</v>
      </c>
      <c r="D2958" t="s">
        <v>568</v>
      </c>
      <c r="E2958">
        <v>350</v>
      </c>
      <c r="F2958" t="s">
        <v>568</v>
      </c>
      <c r="G2958">
        <v>300</v>
      </c>
      <c r="H2958" t="s">
        <v>375</v>
      </c>
      <c r="I2958">
        <v>2</v>
      </c>
      <c r="J2958" t="s">
        <v>373</v>
      </c>
      <c r="K2958">
        <v>2</v>
      </c>
    </row>
    <row r="2959" spans="1:11" hidden="1" x14ac:dyDescent="0.25">
      <c r="A2959" t="s">
        <v>569</v>
      </c>
      <c r="B2959" t="s">
        <v>569</v>
      </c>
      <c r="C2959">
        <v>1993</v>
      </c>
      <c r="D2959" t="s">
        <v>568</v>
      </c>
      <c r="E2959">
        <v>350</v>
      </c>
      <c r="F2959" t="s">
        <v>568</v>
      </c>
      <c r="G2959">
        <v>300</v>
      </c>
      <c r="H2959" t="s">
        <v>375</v>
      </c>
      <c r="I2959">
        <v>2</v>
      </c>
      <c r="J2959" t="s">
        <v>373</v>
      </c>
      <c r="K2959">
        <v>2</v>
      </c>
    </row>
    <row r="2960" spans="1:11" hidden="1" x14ac:dyDescent="0.25">
      <c r="A2960" t="s">
        <v>569</v>
      </c>
      <c r="B2960" t="s">
        <v>569</v>
      </c>
      <c r="C2960">
        <v>1994</v>
      </c>
      <c r="D2960" t="s">
        <v>568</v>
      </c>
      <c r="E2960">
        <v>350</v>
      </c>
      <c r="F2960" t="s">
        <v>568</v>
      </c>
      <c r="G2960">
        <v>300</v>
      </c>
      <c r="H2960" t="s">
        <v>375</v>
      </c>
      <c r="I2960">
        <v>3</v>
      </c>
      <c r="J2960" t="s">
        <v>373</v>
      </c>
      <c r="K2960">
        <v>2</v>
      </c>
    </row>
    <row r="2961" spans="1:11" hidden="1" x14ac:dyDescent="0.25">
      <c r="A2961" t="s">
        <v>569</v>
      </c>
      <c r="B2961" t="s">
        <v>569</v>
      </c>
      <c r="C2961">
        <v>1995</v>
      </c>
      <c r="D2961" t="s">
        <v>568</v>
      </c>
      <c r="E2961">
        <v>350</v>
      </c>
      <c r="F2961" t="s">
        <v>568</v>
      </c>
      <c r="G2961">
        <v>300</v>
      </c>
      <c r="H2961" t="s">
        <v>375</v>
      </c>
      <c r="I2961" t="s">
        <v>373</v>
      </c>
      <c r="J2961" t="s">
        <v>373</v>
      </c>
      <c r="K2961">
        <v>2</v>
      </c>
    </row>
    <row r="2962" spans="1:11" hidden="1" x14ac:dyDescent="0.25">
      <c r="A2962" t="s">
        <v>569</v>
      </c>
      <c r="B2962" t="s">
        <v>569</v>
      </c>
      <c r="C2962">
        <v>1996</v>
      </c>
      <c r="D2962" t="s">
        <v>568</v>
      </c>
      <c r="E2962">
        <v>350</v>
      </c>
      <c r="F2962" t="s">
        <v>568</v>
      </c>
      <c r="G2962">
        <v>300</v>
      </c>
      <c r="H2962" t="s">
        <v>375</v>
      </c>
      <c r="I2962">
        <v>3</v>
      </c>
      <c r="J2962" t="s">
        <v>373</v>
      </c>
      <c r="K2962">
        <v>1</v>
      </c>
    </row>
    <row r="2963" spans="1:11" hidden="1" x14ac:dyDescent="0.25">
      <c r="A2963" t="s">
        <v>569</v>
      </c>
      <c r="B2963" t="s">
        <v>569</v>
      </c>
      <c r="C2963">
        <v>1997</v>
      </c>
      <c r="D2963" t="s">
        <v>568</v>
      </c>
      <c r="E2963">
        <v>350</v>
      </c>
      <c r="F2963" t="s">
        <v>568</v>
      </c>
      <c r="G2963">
        <v>300</v>
      </c>
      <c r="H2963" t="s">
        <v>375</v>
      </c>
      <c r="I2963">
        <v>2</v>
      </c>
      <c r="J2963" t="s">
        <v>373</v>
      </c>
      <c r="K2963">
        <v>2</v>
      </c>
    </row>
    <row r="2964" spans="1:11" hidden="1" x14ac:dyDescent="0.25">
      <c r="A2964" t="s">
        <v>569</v>
      </c>
      <c r="B2964" t="s">
        <v>569</v>
      </c>
      <c r="C2964">
        <v>1998</v>
      </c>
      <c r="D2964" t="s">
        <v>568</v>
      </c>
      <c r="E2964">
        <v>350</v>
      </c>
      <c r="F2964" t="s">
        <v>568</v>
      </c>
      <c r="G2964">
        <v>300</v>
      </c>
      <c r="H2964" t="s">
        <v>375</v>
      </c>
      <c r="I2964">
        <v>2</v>
      </c>
      <c r="J2964" t="s">
        <v>373</v>
      </c>
      <c r="K2964">
        <v>2</v>
      </c>
    </row>
    <row r="2965" spans="1:11" hidden="1" x14ac:dyDescent="0.25">
      <c r="A2965" t="s">
        <v>569</v>
      </c>
      <c r="B2965" t="s">
        <v>569</v>
      </c>
      <c r="C2965">
        <v>1999</v>
      </c>
      <c r="D2965" t="s">
        <v>568</v>
      </c>
      <c r="E2965">
        <v>350</v>
      </c>
      <c r="F2965" t="s">
        <v>568</v>
      </c>
      <c r="G2965">
        <v>300</v>
      </c>
      <c r="H2965" t="s">
        <v>375</v>
      </c>
      <c r="I2965">
        <v>2</v>
      </c>
      <c r="J2965" t="s">
        <v>373</v>
      </c>
      <c r="K2965">
        <v>2</v>
      </c>
    </row>
    <row r="2966" spans="1:11" hidden="1" x14ac:dyDescent="0.25">
      <c r="A2966" t="s">
        <v>569</v>
      </c>
      <c r="B2966" t="s">
        <v>569</v>
      </c>
      <c r="C2966">
        <v>2000</v>
      </c>
      <c r="D2966" t="s">
        <v>568</v>
      </c>
      <c r="E2966">
        <v>350</v>
      </c>
      <c r="F2966" t="s">
        <v>568</v>
      </c>
      <c r="G2966">
        <v>300</v>
      </c>
      <c r="H2966" t="s">
        <v>375</v>
      </c>
      <c r="I2966">
        <v>2</v>
      </c>
      <c r="J2966" t="s">
        <v>373</v>
      </c>
      <c r="K2966">
        <v>1</v>
      </c>
    </row>
    <row r="2967" spans="1:11" hidden="1" x14ac:dyDescent="0.25">
      <c r="A2967" t="s">
        <v>569</v>
      </c>
      <c r="B2967" t="s">
        <v>569</v>
      </c>
      <c r="C2967">
        <v>2001</v>
      </c>
      <c r="D2967" t="s">
        <v>568</v>
      </c>
      <c r="E2967">
        <v>350</v>
      </c>
      <c r="F2967" t="s">
        <v>568</v>
      </c>
      <c r="G2967">
        <v>300</v>
      </c>
      <c r="H2967" t="s">
        <v>375</v>
      </c>
      <c r="I2967">
        <v>2</v>
      </c>
      <c r="J2967" t="s">
        <v>373</v>
      </c>
      <c r="K2967">
        <v>2</v>
      </c>
    </row>
    <row r="2968" spans="1:11" hidden="1" x14ac:dyDescent="0.25">
      <c r="A2968" t="s">
        <v>569</v>
      </c>
      <c r="B2968" t="s">
        <v>569</v>
      </c>
      <c r="C2968">
        <v>2002</v>
      </c>
      <c r="D2968" t="s">
        <v>568</v>
      </c>
      <c r="E2968">
        <v>350</v>
      </c>
      <c r="F2968" t="s">
        <v>568</v>
      </c>
      <c r="G2968">
        <v>300</v>
      </c>
      <c r="H2968" t="s">
        <v>375</v>
      </c>
      <c r="I2968">
        <v>2</v>
      </c>
      <c r="J2968" t="s">
        <v>373</v>
      </c>
      <c r="K2968">
        <v>2</v>
      </c>
    </row>
    <row r="2969" spans="1:11" hidden="1" x14ac:dyDescent="0.25">
      <c r="A2969" t="s">
        <v>569</v>
      </c>
      <c r="B2969" t="s">
        <v>569</v>
      </c>
      <c r="C2969">
        <v>2003</v>
      </c>
      <c r="D2969" t="s">
        <v>568</v>
      </c>
      <c r="E2969">
        <v>350</v>
      </c>
      <c r="F2969" t="s">
        <v>568</v>
      </c>
      <c r="G2969">
        <v>300</v>
      </c>
      <c r="H2969" t="s">
        <v>375</v>
      </c>
      <c r="I2969">
        <v>2</v>
      </c>
      <c r="J2969" t="s">
        <v>373</v>
      </c>
      <c r="K2969">
        <v>2</v>
      </c>
    </row>
    <row r="2970" spans="1:11" hidden="1" x14ac:dyDescent="0.25">
      <c r="A2970" t="s">
        <v>569</v>
      </c>
      <c r="B2970" t="s">
        <v>569</v>
      </c>
      <c r="C2970">
        <v>2004</v>
      </c>
      <c r="D2970" t="s">
        <v>568</v>
      </c>
      <c r="E2970">
        <v>350</v>
      </c>
      <c r="F2970" t="s">
        <v>568</v>
      </c>
      <c r="G2970">
        <v>300</v>
      </c>
      <c r="H2970" t="s">
        <v>375</v>
      </c>
      <c r="I2970">
        <v>2</v>
      </c>
      <c r="J2970" t="s">
        <v>373</v>
      </c>
      <c r="K2970">
        <v>2</v>
      </c>
    </row>
    <row r="2971" spans="1:11" hidden="1" x14ac:dyDescent="0.25">
      <c r="A2971" t="s">
        <v>569</v>
      </c>
      <c r="B2971" t="s">
        <v>569</v>
      </c>
      <c r="C2971">
        <v>2005</v>
      </c>
      <c r="D2971" t="s">
        <v>568</v>
      </c>
      <c r="E2971">
        <v>350</v>
      </c>
      <c r="F2971" t="s">
        <v>568</v>
      </c>
      <c r="G2971">
        <v>300</v>
      </c>
      <c r="H2971" t="s">
        <v>375</v>
      </c>
      <c r="I2971">
        <v>2</v>
      </c>
      <c r="J2971" t="s">
        <v>373</v>
      </c>
      <c r="K2971">
        <v>2</v>
      </c>
    </row>
    <row r="2972" spans="1:11" hidden="1" x14ac:dyDescent="0.25">
      <c r="A2972" t="s">
        <v>569</v>
      </c>
      <c r="B2972" t="s">
        <v>569</v>
      </c>
      <c r="C2972">
        <v>2006</v>
      </c>
      <c r="D2972" t="s">
        <v>568</v>
      </c>
      <c r="E2972">
        <v>350</v>
      </c>
      <c r="F2972" t="s">
        <v>568</v>
      </c>
      <c r="G2972">
        <v>300</v>
      </c>
      <c r="H2972" t="s">
        <v>375</v>
      </c>
      <c r="I2972">
        <v>2</v>
      </c>
      <c r="J2972" t="s">
        <v>373</v>
      </c>
      <c r="K2972">
        <v>3</v>
      </c>
    </row>
    <row r="2973" spans="1:11" hidden="1" x14ac:dyDescent="0.25">
      <c r="A2973" t="s">
        <v>569</v>
      </c>
      <c r="B2973" t="s">
        <v>569</v>
      </c>
      <c r="C2973">
        <v>2007</v>
      </c>
      <c r="D2973" t="s">
        <v>568</v>
      </c>
      <c r="E2973">
        <v>350</v>
      </c>
      <c r="F2973" t="s">
        <v>568</v>
      </c>
      <c r="G2973">
        <v>300</v>
      </c>
      <c r="H2973" t="s">
        <v>375</v>
      </c>
      <c r="I2973">
        <v>3</v>
      </c>
      <c r="J2973" t="s">
        <v>373</v>
      </c>
      <c r="K2973">
        <v>2</v>
      </c>
    </row>
    <row r="2974" spans="1:11" hidden="1" x14ac:dyDescent="0.25">
      <c r="A2974" t="s">
        <v>569</v>
      </c>
      <c r="B2974" t="s">
        <v>569</v>
      </c>
      <c r="C2974">
        <v>2008</v>
      </c>
      <c r="D2974" t="s">
        <v>568</v>
      </c>
      <c r="E2974">
        <v>350</v>
      </c>
      <c r="F2974" t="s">
        <v>568</v>
      </c>
      <c r="G2974">
        <v>300</v>
      </c>
      <c r="H2974" t="s">
        <v>375</v>
      </c>
      <c r="I2974">
        <v>3</v>
      </c>
      <c r="J2974" t="s">
        <v>373</v>
      </c>
      <c r="K2974">
        <v>2</v>
      </c>
    </row>
    <row r="2975" spans="1:11" hidden="1" x14ac:dyDescent="0.25">
      <c r="A2975" t="s">
        <v>569</v>
      </c>
      <c r="B2975" t="s">
        <v>569</v>
      </c>
      <c r="C2975">
        <v>2009</v>
      </c>
      <c r="D2975" t="s">
        <v>568</v>
      </c>
      <c r="E2975">
        <v>350</v>
      </c>
      <c r="F2975" t="s">
        <v>568</v>
      </c>
      <c r="G2975">
        <v>300</v>
      </c>
      <c r="H2975" t="s">
        <v>375</v>
      </c>
      <c r="I2975">
        <v>3</v>
      </c>
      <c r="J2975" t="s">
        <v>373</v>
      </c>
      <c r="K2975">
        <v>2</v>
      </c>
    </row>
    <row r="2976" spans="1:11" hidden="1" x14ac:dyDescent="0.25">
      <c r="A2976" t="s">
        <v>569</v>
      </c>
      <c r="B2976" t="s">
        <v>569</v>
      </c>
      <c r="C2976">
        <v>2010</v>
      </c>
      <c r="D2976" t="s">
        <v>568</v>
      </c>
      <c r="E2976">
        <v>350</v>
      </c>
      <c r="F2976" t="s">
        <v>568</v>
      </c>
      <c r="G2976">
        <v>300</v>
      </c>
      <c r="H2976" t="s">
        <v>375</v>
      </c>
      <c r="I2976">
        <v>2</v>
      </c>
      <c r="J2976" t="s">
        <v>373</v>
      </c>
      <c r="K2976">
        <v>2</v>
      </c>
    </row>
    <row r="2977" spans="1:12" hidden="1" x14ac:dyDescent="0.25">
      <c r="A2977" t="s">
        <v>569</v>
      </c>
      <c r="B2977" t="s">
        <v>569</v>
      </c>
      <c r="C2977">
        <v>2011</v>
      </c>
      <c r="D2977" t="s">
        <v>568</v>
      </c>
      <c r="E2977">
        <v>350</v>
      </c>
      <c r="F2977" t="s">
        <v>568</v>
      </c>
      <c r="G2977">
        <v>300</v>
      </c>
      <c r="H2977" t="s">
        <v>375</v>
      </c>
      <c r="I2977">
        <v>2</v>
      </c>
      <c r="J2977" t="s">
        <v>373</v>
      </c>
      <c r="K2977">
        <v>3</v>
      </c>
    </row>
    <row r="2978" spans="1:12" hidden="1" x14ac:dyDescent="0.25">
      <c r="A2978" t="s">
        <v>569</v>
      </c>
      <c r="B2978" t="s">
        <v>569</v>
      </c>
      <c r="C2978">
        <v>2012</v>
      </c>
      <c r="D2978" t="s">
        <v>568</v>
      </c>
      <c r="E2978">
        <v>350</v>
      </c>
      <c r="F2978" t="s">
        <v>568</v>
      </c>
      <c r="G2978">
        <v>300</v>
      </c>
      <c r="H2978" t="s">
        <v>375</v>
      </c>
      <c r="I2978">
        <v>2</v>
      </c>
      <c r="J2978" t="s">
        <v>373</v>
      </c>
      <c r="K2978">
        <v>2</v>
      </c>
    </row>
    <row r="2979" spans="1:12" hidden="1" x14ac:dyDescent="0.25">
      <c r="A2979" t="s">
        <v>569</v>
      </c>
      <c r="B2979" t="s">
        <v>569</v>
      </c>
      <c r="C2979">
        <v>2013</v>
      </c>
      <c r="D2979" t="s">
        <v>568</v>
      </c>
      <c r="E2979">
        <v>350</v>
      </c>
      <c r="F2979" t="s">
        <v>568</v>
      </c>
      <c r="G2979">
        <v>300</v>
      </c>
      <c r="H2979" t="s">
        <v>375</v>
      </c>
      <c r="I2979" t="s">
        <v>373</v>
      </c>
      <c r="J2979">
        <v>1</v>
      </c>
      <c r="K2979">
        <v>1</v>
      </c>
    </row>
    <row r="2980" spans="1:12" hidden="1" x14ac:dyDescent="0.25">
      <c r="A2980" t="s">
        <v>569</v>
      </c>
      <c r="B2980" t="s">
        <v>569</v>
      </c>
      <c r="C2980">
        <v>2014</v>
      </c>
      <c r="D2980" t="s">
        <v>568</v>
      </c>
      <c r="E2980">
        <v>350</v>
      </c>
      <c r="F2980" t="s">
        <v>568</v>
      </c>
      <c r="G2980">
        <v>300</v>
      </c>
      <c r="H2980" t="s">
        <v>375</v>
      </c>
      <c r="I2980">
        <v>3</v>
      </c>
      <c r="J2980" t="s">
        <v>373</v>
      </c>
      <c r="K2980">
        <v>2</v>
      </c>
    </row>
    <row r="2981" spans="1:12" hidden="1" x14ac:dyDescent="0.25">
      <c r="A2981" t="s">
        <v>569</v>
      </c>
      <c r="B2981" t="s">
        <v>569</v>
      </c>
      <c r="C2981">
        <v>2015</v>
      </c>
      <c r="D2981" t="s">
        <v>568</v>
      </c>
      <c r="E2981">
        <v>350</v>
      </c>
      <c r="F2981" t="s">
        <v>568</v>
      </c>
      <c r="G2981">
        <v>300</v>
      </c>
      <c r="H2981" t="s">
        <v>375</v>
      </c>
      <c r="I2981">
        <v>3</v>
      </c>
      <c r="J2981" t="s">
        <v>373</v>
      </c>
      <c r="K2981">
        <v>2</v>
      </c>
    </row>
    <row r="2982" spans="1:12" hidden="1" x14ac:dyDescent="0.25">
      <c r="A2982" t="s">
        <v>569</v>
      </c>
      <c r="B2982" t="s">
        <v>569</v>
      </c>
      <c r="C2982">
        <v>2016</v>
      </c>
      <c r="D2982" t="s">
        <v>568</v>
      </c>
      <c r="E2982">
        <v>350</v>
      </c>
      <c r="F2982" t="s">
        <v>568</v>
      </c>
      <c r="G2982">
        <v>300</v>
      </c>
      <c r="H2982" t="s">
        <v>375</v>
      </c>
      <c r="I2982">
        <v>3</v>
      </c>
      <c r="J2982" t="s">
        <v>373</v>
      </c>
      <c r="K2982">
        <v>2</v>
      </c>
    </row>
    <row r="2983" spans="1:12" x14ac:dyDescent="0.25">
      <c r="A2983" t="s">
        <v>569</v>
      </c>
      <c r="B2983" t="s">
        <v>569</v>
      </c>
      <c r="C2983">
        <v>2017</v>
      </c>
      <c r="D2983" t="s">
        <v>568</v>
      </c>
      <c r="E2983">
        <v>350</v>
      </c>
      <c r="F2983" t="s">
        <v>568</v>
      </c>
      <c r="G2983">
        <v>300</v>
      </c>
      <c r="H2983" t="s">
        <v>375</v>
      </c>
      <c r="I2983" s="109">
        <v>2</v>
      </c>
      <c r="J2983" s="109" t="s">
        <v>373</v>
      </c>
      <c r="K2983" s="109">
        <v>2</v>
      </c>
      <c r="L2983" s="108">
        <f>AVERAGE(I2983:K2983)</f>
        <v>2</v>
      </c>
    </row>
    <row r="2984" spans="1:12" hidden="1" x14ac:dyDescent="0.25">
      <c r="A2984" t="s">
        <v>567</v>
      </c>
      <c r="B2984" t="s">
        <v>567</v>
      </c>
      <c r="C2984">
        <v>1976</v>
      </c>
      <c r="D2984" t="s">
        <v>566</v>
      </c>
      <c r="E2984">
        <v>55</v>
      </c>
      <c r="F2984" t="s">
        <v>565</v>
      </c>
      <c r="G2984">
        <v>308</v>
      </c>
      <c r="H2984" t="s">
        <v>393</v>
      </c>
      <c r="I2984" t="s">
        <v>373</v>
      </c>
      <c r="J2984" t="s">
        <v>373</v>
      </c>
      <c r="K2984" t="s">
        <v>373</v>
      </c>
    </row>
    <row r="2985" spans="1:12" hidden="1" x14ac:dyDescent="0.25">
      <c r="A2985" t="s">
        <v>567</v>
      </c>
      <c r="B2985" t="s">
        <v>567</v>
      </c>
      <c r="C2985">
        <v>1977</v>
      </c>
      <c r="D2985" t="s">
        <v>566</v>
      </c>
      <c r="E2985">
        <v>55</v>
      </c>
      <c r="F2985" t="s">
        <v>565</v>
      </c>
      <c r="G2985">
        <v>308</v>
      </c>
      <c r="H2985" t="s">
        <v>393</v>
      </c>
      <c r="I2985">
        <v>1</v>
      </c>
      <c r="J2985" t="s">
        <v>373</v>
      </c>
      <c r="K2985" t="s">
        <v>373</v>
      </c>
    </row>
    <row r="2986" spans="1:12" hidden="1" x14ac:dyDescent="0.25">
      <c r="A2986" t="s">
        <v>567</v>
      </c>
      <c r="B2986" t="s">
        <v>567</v>
      </c>
      <c r="C2986">
        <v>1978</v>
      </c>
      <c r="D2986" t="s">
        <v>566</v>
      </c>
      <c r="E2986">
        <v>55</v>
      </c>
      <c r="F2986" t="s">
        <v>565</v>
      </c>
      <c r="G2986">
        <v>308</v>
      </c>
      <c r="H2986" t="s">
        <v>393</v>
      </c>
      <c r="I2986" t="s">
        <v>373</v>
      </c>
      <c r="J2986" t="s">
        <v>373</v>
      </c>
      <c r="K2986" t="s">
        <v>373</v>
      </c>
    </row>
    <row r="2987" spans="1:12" hidden="1" x14ac:dyDescent="0.25">
      <c r="A2987" t="s">
        <v>567</v>
      </c>
      <c r="B2987" t="s">
        <v>567</v>
      </c>
      <c r="C2987">
        <v>1979</v>
      </c>
      <c r="D2987" t="s">
        <v>566</v>
      </c>
      <c r="E2987">
        <v>55</v>
      </c>
      <c r="F2987" t="s">
        <v>565</v>
      </c>
      <c r="G2987">
        <v>308</v>
      </c>
      <c r="H2987" t="s">
        <v>393</v>
      </c>
      <c r="I2987">
        <v>2</v>
      </c>
      <c r="J2987" t="s">
        <v>373</v>
      </c>
      <c r="K2987">
        <v>3</v>
      </c>
    </row>
    <row r="2988" spans="1:12" hidden="1" x14ac:dyDescent="0.25">
      <c r="A2988" t="s">
        <v>567</v>
      </c>
      <c r="B2988" t="s">
        <v>567</v>
      </c>
      <c r="C2988">
        <v>1980</v>
      </c>
      <c r="D2988" t="s">
        <v>566</v>
      </c>
      <c r="E2988">
        <v>55</v>
      </c>
      <c r="F2988" t="s">
        <v>565</v>
      </c>
      <c r="G2988">
        <v>308</v>
      </c>
      <c r="H2988" t="s">
        <v>393</v>
      </c>
      <c r="I2988">
        <v>3</v>
      </c>
      <c r="J2988" t="s">
        <v>373</v>
      </c>
      <c r="K2988">
        <v>3</v>
      </c>
    </row>
    <row r="2989" spans="1:12" hidden="1" x14ac:dyDescent="0.25">
      <c r="A2989" t="s">
        <v>567</v>
      </c>
      <c r="B2989" t="s">
        <v>567</v>
      </c>
      <c r="C2989">
        <v>1981</v>
      </c>
      <c r="D2989" t="s">
        <v>566</v>
      </c>
      <c r="E2989">
        <v>55</v>
      </c>
      <c r="F2989" t="s">
        <v>565</v>
      </c>
      <c r="G2989">
        <v>308</v>
      </c>
      <c r="H2989" t="s">
        <v>393</v>
      </c>
      <c r="I2989">
        <v>3</v>
      </c>
      <c r="J2989" t="s">
        <v>373</v>
      </c>
      <c r="K2989">
        <v>3</v>
      </c>
    </row>
    <row r="2990" spans="1:12" hidden="1" x14ac:dyDescent="0.25">
      <c r="A2990" t="s">
        <v>567</v>
      </c>
      <c r="B2990" t="s">
        <v>567</v>
      </c>
      <c r="C2990">
        <v>1982</v>
      </c>
      <c r="D2990" t="s">
        <v>566</v>
      </c>
      <c r="E2990">
        <v>55</v>
      </c>
      <c r="F2990" t="s">
        <v>565</v>
      </c>
      <c r="G2990">
        <v>308</v>
      </c>
      <c r="H2990" t="s">
        <v>393</v>
      </c>
      <c r="I2990">
        <v>2</v>
      </c>
      <c r="J2990" t="s">
        <v>373</v>
      </c>
      <c r="K2990">
        <v>3</v>
      </c>
    </row>
    <row r="2991" spans="1:12" hidden="1" x14ac:dyDescent="0.25">
      <c r="A2991" t="s">
        <v>567</v>
      </c>
      <c r="B2991" t="s">
        <v>567</v>
      </c>
      <c r="C2991">
        <v>1983</v>
      </c>
      <c r="D2991" t="s">
        <v>566</v>
      </c>
      <c r="E2991">
        <v>55</v>
      </c>
      <c r="F2991" t="s">
        <v>565</v>
      </c>
      <c r="G2991">
        <v>308</v>
      </c>
      <c r="H2991" t="s">
        <v>393</v>
      </c>
      <c r="I2991">
        <v>4</v>
      </c>
      <c r="J2991" t="s">
        <v>373</v>
      </c>
      <c r="K2991">
        <v>4</v>
      </c>
    </row>
    <row r="2992" spans="1:12" hidden="1" x14ac:dyDescent="0.25">
      <c r="A2992" t="s">
        <v>567</v>
      </c>
      <c r="B2992" t="s">
        <v>567</v>
      </c>
      <c r="C2992">
        <v>1984</v>
      </c>
      <c r="D2992" t="s">
        <v>566</v>
      </c>
      <c r="E2992">
        <v>55</v>
      </c>
      <c r="F2992" t="s">
        <v>565</v>
      </c>
      <c r="G2992">
        <v>308</v>
      </c>
      <c r="H2992" t="s">
        <v>393</v>
      </c>
      <c r="I2992">
        <v>2</v>
      </c>
      <c r="J2992" t="s">
        <v>373</v>
      </c>
      <c r="K2992">
        <v>1</v>
      </c>
    </row>
    <row r="2993" spans="1:11" hidden="1" x14ac:dyDescent="0.25">
      <c r="A2993" t="s">
        <v>567</v>
      </c>
      <c r="B2993" t="s">
        <v>567</v>
      </c>
      <c r="C2993">
        <v>1985</v>
      </c>
      <c r="D2993" t="s">
        <v>566</v>
      </c>
      <c r="E2993">
        <v>55</v>
      </c>
      <c r="F2993" t="s">
        <v>565</v>
      </c>
      <c r="G2993">
        <v>308</v>
      </c>
      <c r="H2993" t="s">
        <v>393</v>
      </c>
      <c r="I2993">
        <v>1</v>
      </c>
      <c r="J2993" t="s">
        <v>373</v>
      </c>
      <c r="K2993">
        <v>1</v>
      </c>
    </row>
    <row r="2994" spans="1:11" hidden="1" x14ac:dyDescent="0.25">
      <c r="A2994" t="s">
        <v>567</v>
      </c>
      <c r="B2994" t="s">
        <v>567</v>
      </c>
      <c r="C2994">
        <v>1986</v>
      </c>
      <c r="D2994" t="s">
        <v>566</v>
      </c>
      <c r="E2994">
        <v>55</v>
      </c>
      <c r="F2994" t="s">
        <v>565</v>
      </c>
      <c r="G2994">
        <v>308</v>
      </c>
      <c r="H2994" t="s">
        <v>393</v>
      </c>
      <c r="I2994">
        <v>1</v>
      </c>
      <c r="J2994" t="s">
        <v>373</v>
      </c>
      <c r="K2994">
        <v>1</v>
      </c>
    </row>
    <row r="2995" spans="1:11" hidden="1" x14ac:dyDescent="0.25">
      <c r="A2995" t="s">
        <v>567</v>
      </c>
      <c r="B2995" t="s">
        <v>567</v>
      </c>
      <c r="C2995">
        <v>1987</v>
      </c>
      <c r="D2995" t="s">
        <v>566</v>
      </c>
      <c r="E2995">
        <v>55</v>
      </c>
      <c r="F2995" t="s">
        <v>565</v>
      </c>
      <c r="G2995">
        <v>308</v>
      </c>
      <c r="H2995" t="s">
        <v>393</v>
      </c>
      <c r="I2995">
        <v>1</v>
      </c>
      <c r="J2995" t="s">
        <v>373</v>
      </c>
      <c r="K2995">
        <v>1</v>
      </c>
    </row>
    <row r="2996" spans="1:11" hidden="1" x14ac:dyDescent="0.25">
      <c r="A2996" t="s">
        <v>567</v>
      </c>
      <c r="B2996" t="s">
        <v>567</v>
      </c>
      <c r="C2996">
        <v>1988</v>
      </c>
      <c r="D2996" t="s">
        <v>566</v>
      </c>
      <c r="E2996">
        <v>55</v>
      </c>
      <c r="F2996" t="s">
        <v>565</v>
      </c>
      <c r="G2996">
        <v>308</v>
      </c>
      <c r="H2996" t="s">
        <v>393</v>
      </c>
      <c r="I2996">
        <v>1</v>
      </c>
      <c r="J2996" t="s">
        <v>373</v>
      </c>
      <c r="K2996">
        <v>1</v>
      </c>
    </row>
    <row r="2997" spans="1:11" hidden="1" x14ac:dyDescent="0.25">
      <c r="A2997" t="s">
        <v>567</v>
      </c>
      <c r="B2997" t="s">
        <v>567</v>
      </c>
      <c r="C2997">
        <v>1989</v>
      </c>
      <c r="D2997" t="s">
        <v>566</v>
      </c>
      <c r="E2997">
        <v>55</v>
      </c>
      <c r="F2997" t="s">
        <v>565</v>
      </c>
      <c r="G2997">
        <v>308</v>
      </c>
      <c r="H2997" t="s">
        <v>393</v>
      </c>
      <c r="I2997">
        <v>1</v>
      </c>
      <c r="J2997" t="s">
        <v>373</v>
      </c>
      <c r="K2997">
        <v>1</v>
      </c>
    </row>
    <row r="2998" spans="1:11" hidden="1" x14ac:dyDescent="0.25">
      <c r="A2998" t="s">
        <v>567</v>
      </c>
      <c r="B2998" t="s">
        <v>567</v>
      </c>
      <c r="C2998">
        <v>1990</v>
      </c>
      <c r="D2998" t="s">
        <v>566</v>
      </c>
      <c r="E2998">
        <v>55</v>
      </c>
      <c r="F2998" t="s">
        <v>565</v>
      </c>
      <c r="G2998">
        <v>308</v>
      </c>
      <c r="H2998" t="s">
        <v>393</v>
      </c>
      <c r="I2998">
        <v>1</v>
      </c>
      <c r="J2998" t="s">
        <v>373</v>
      </c>
      <c r="K2998">
        <v>1</v>
      </c>
    </row>
    <row r="2999" spans="1:11" hidden="1" x14ac:dyDescent="0.25">
      <c r="A2999" t="s">
        <v>567</v>
      </c>
      <c r="B2999" t="s">
        <v>567</v>
      </c>
      <c r="C2999">
        <v>1991</v>
      </c>
      <c r="D2999" t="s">
        <v>566</v>
      </c>
      <c r="E2999">
        <v>55</v>
      </c>
      <c r="F2999" t="s">
        <v>565</v>
      </c>
      <c r="G2999">
        <v>308</v>
      </c>
      <c r="H2999" t="s">
        <v>393</v>
      </c>
      <c r="I2999">
        <v>1</v>
      </c>
      <c r="J2999" t="s">
        <v>373</v>
      </c>
      <c r="K2999">
        <v>1</v>
      </c>
    </row>
    <row r="3000" spans="1:11" hidden="1" x14ac:dyDescent="0.25">
      <c r="A3000" t="s">
        <v>567</v>
      </c>
      <c r="B3000" t="s">
        <v>567</v>
      </c>
      <c r="C3000">
        <v>1992</v>
      </c>
      <c r="D3000" t="s">
        <v>566</v>
      </c>
      <c r="E3000">
        <v>55</v>
      </c>
      <c r="F3000" t="s">
        <v>565</v>
      </c>
      <c r="G3000">
        <v>308</v>
      </c>
      <c r="H3000" t="s">
        <v>393</v>
      </c>
      <c r="I3000">
        <v>1</v>
      </c>
      <c r="J3000" t="s">
        <v>373</v>
      </c>
      <c r="K3000">
        <v>1</v>
      </c>
    </row>
    <row r="3001" spans="1:11" hidden="1" x14ac:dyDescent="0.25">
      <c r="A3001" t="s">
        <v>567</v>
      </c>
      <c r="B3001" t="s">
        <v>567</v>
      </c>
      <c r="C3001">
        <v>1993</v>
      </c>
      <c r="D3001" t="s">
        <v>566</v>
      </c>
      <c r="E3001">
        <v>55</v>
      </c>
      <c r="F3001" t="s">
        <v>565</v>
      </c>
      <c r="G3001">
        <v>308</v>
      </c>
      <c r="H3001" t="s">
        <v>393</v>
      </c>
      <c r="I3001" t="s">
        <v>373</v>
      </c>
      <c r="J3001" t="s">
        <v>373</v>
      </c>
      <c r="K3001">
        <v>1</v>
      </c>
    </row>
    <row r="3002" spans="1:11" hidden="1" x14ac:dyDescent="0.25">
      <c r="A3002" t="s">
        <v>567</v>
      </c>
      <c r="B3002" t="s">
        <v>567</v>
      </c>
      <c r="C3002">
        <v>1994</v>
      </c>
      <c r="D3002" t="s">
        <v>566</v>
      </c>
      <c r="E3002">
        <v>55</v>
      </c>
      <c r="F3002" t="s">
        <v>565</v>
      </c>
      <c r="G3002">
        <v>308</v>
      </c>
      <c r="H3002" t="s">
        <v>393</v>
      </c>
      <c r="I3002" t="s">
        <v>373</v>
      </c>
      <c r="J3002" t="s">
        <v>373</v>
      </c>
      <c r="K3002">
        <v>1</v>
      </c>
    </row>
    <row r="3003" spans="1:11" hidden="1" x14ac:dyDescent="0.25">
      <c r="A3003" t="s">
        <v>567</v>
      </c>
      <c r="B3003" t="s">
        <v>567</v>
      </c>
      <c r="C3003">
        <v>1995</v>
      </c>
      <c r="D3003" t="s">
        <v>566</v>
      </c>
      <c r="E3003">
        <v>55</v>
      </c>
      <c r="F3003" t="s">
        <v>565</v>
      </c>
      <c r="G3003">
        <v>308</v>
      </c>
      <c r="H3003" t="s">
        <v>393</v>
      </c>
      <c r="I3003">
        <v>1</v>
      </c>
      <c r="J3003" t="s">
        <v>373</v>
      </c>
      <c r="K3003">
        <v>1</v>
      </c>
    </row>
    <row r="3004" spans="1:11" hidden="1" x14ac:dyDescent="0.25">
      <c r="A3004" t="s">
        <v>567</v>
      </c>
      <c r="B3004" t="s">
        <v>567</v>
      </c>
      <c r="C3004">
        <v>1996</v>
      </c>
      <c r="D3004" t="s">
        <v>566</v>
      </c>
      <c r="E3004">
        <v>55</v>
      </c>
      <c r="F3004" t="s">
        <v>565</v>
      </c>
      <c r="G3004">
        <v>308</v>
      </c>
      <c r="H3004" t="s">
        <v>393</v>
      </c>
      <c r="I3004" t="s">
        <v>373</v>
      </c>
      <c r="J3004" t="s">
        <v>373</v>
      </c>
      <c r="K3004">
        <v>1</v>
      </c>
    </row>
    <row r="3005" spans="1:11" hidden="1" x14ac:dyDescent="0.25">
      <c r="A3005" t="s">
        <v>567</v>
      </c>
      <c r="B3005" t="s">
        <v>567</v>
      </c>
      <c r="C3005">
        <v>1997</v>
      </c>
      <c r="D3005" t="s">
        <v>566</v>
      </c>
      <c r="E3005">
        <v>55</v>
      </c>
      <c r="F3005" t="s">
        <v>565</v>
      </c>
      <c r="G3005">
        <v>308</v>
      </c>
      <c r="H3005" t="s">
        <v>393</v>
      </c>
      <c r="I3005" t="s">
        <v>373</v>
      </c>
      <c r="J3005" t="s">
        <v>373</v>
      </c>
      <c r="K3005">
        <v>1</v>
      </c>
    </row>
    <row r="3006" spans="1:11" hidden="1" x14ac:dyDescent="0.25">
      <c r="A3006" t="s">
        <v>567</v>
      </c>
      <c r="B3006" t="s">
        <v>567</v>
      </c>
      <c r="C3006">
        <v>1998</v>
      </c>
      <c r="D3006" t="s">
        <v>566</v>
      </c>
      <c r="E3006">
        <v>55</v>
      </c>
      <c r="F3006" t="s">
        <v>565</v>
      </c>
      <c r="G3006">
        <v>308</v>
      </c>
      <c r="H3006" t="s">
        <v>393</v>
      </c>
      <c r="I3006" t="s">
        <v>373</v>
      </c>
      <c r="J3006" t="s">
        <v>373</v>
      </c>
      <c r="K3006">
        <v>1</v>
      </c>
    </row>
    <row r="3007" spans="1:11" hidden="1" x14ac:dyDescent="0.25">
      <c r="A3007" t="s">
        <v>567</v>
      </c>
      <c r="B3007" t="s">
        <v>567</v>
      </c>
      <c r="C3007">
        <v>1999</v>
      </c>
      <c r="D3007" t="s">
        <v>566</v>
      </c>
      <c r="E3007">
        <v>55</v>
      </c>
      <c r="F3007" t="s">
        <v>565</v>
      </c>
      <c r="G3007">
        <v>308</v>
      </c>
      <c r="H3007" t="s">
        <v>393</v>
      </c>
      <c r="I3007" t="s">
        <v>373</v>
      </c>
      <c r="J3007" t="s">
        <v>373</v>
      </c>
      <c r="K3007">
        <v>1</v>
      </c>
    </row>
    <row r="3008" spans="1:11" hidden="1" x14ac:dyDescent="0.25">
      <c r="A3008" t="s">
        <v>567</v>
      </c>
      <c r="B3008" t="s">
        <v>567</v>
      </c>
      <c r="C3008">
        <v>2000</v>
      </c>
      <c r="D3008" t="s">
        <v>566</v>
      </c>
      <c r="E3008">
        <v>55</v>
      </c>
      <c r="F3008" t="s">
        <v>565</v>
      </c>
      <c r="G3008">
        <v>308</v>
      </c>
      <c r="H3008" t="s">
        <v>393</v>
      </c>
      <c r="I3008" t="s">
        <v>373</v>
      </c>
      <c r="J3008" t="s">
        <v>373</v>
      </c>
      <c r="K3008">
        <v>1</v>
      </c>
    </row>
    <row r="3009" spans="1:11" hidden="1" x14ac:dyDescent="0.25">
      <c r="A3009" t="s">
        <v>567</v>
      </c>
      <c r="B3009" t="s">
        <v>567</v>
      </c>
      <c r="C3009">
        <v>2001</v>
      </c>
      <c r="D3009" t="s">
        <v>566</v>
      </c>
      <c r="E3009">
        <v>55</v>
      </c>
      <c r="F3009" t="s">
        <v>565</v>
      </c>
      <c r="G3009">
        <v>308</v>
      </c>
      <c r="H3009" t="s">
        <v>393</v>
      </c>
      <c r="I3009" t="s">
        <v>373</v>
      </c>
      <c r="J3009" t="s">
        <v>373</v>
      </c>
      <c r="K3009">
        <v>1</v>
      </c>
    </row>
    <row r="3010" spans="1:11" hidden="1" x14ac:dyDescent="0.25">
      <c r="A3010" t="s">
        <v>567</v>
      </c>
      <c r="B3010" t="s">
        <v>567</v>
      </c>
      <c r="C3010">
        <v>2002</v>
      </c>
      <c r="D3010" t="s">
        <v>566</v>
      </c>
      <c r="E3010">
        <v>55</v>
      </c>
      <c r="F3010" t="s">
        <v>565</v>
      </c>
      <c r="G3010">
        <v>308</v>
      </c>
      <c r="H3010" t="s">
        <v>393</v>
      </c>
      <c r="I3010" t="s">
        <v>373</v>
      </c>
      <c r="J3010" t="s">
        <v>373</v>
      </c>
      <c r="K3010">
        <v>1</v>
      </c>
    </row>
    <row r="3011" spans="1:11" hidden="1" x14ac:dyDescent="0.25">
      <c r="A3011" t="s">
        <v>567</v>
      </c>
      <c r="B3011" t="s">
        <v>567</v>
      </c>
      <c r="C3011">
        <v>2003</v>
      </c>
      <c r="D3011" t="s">
        <v>566</v>
      </c>
      <c r="E3011">
        <v>55</v>
      </c>
      <c r="F3011" t="s">
        <v>565</v>
      </c>
      <c r="G3011">
        <v>308</v>
      </c>
      <c r="H3011" t="s">
        <v>393</v>
      </c>
      <c r="I3011" t="s">
        <v>373</v>
      </c>
      <c r="J3011" t="s">
        <v>373</v>
      </c>
      <c r="K3011">
        <v>1</v>
      </c>
    </row>
    <row r="3012" spans="1:11" hidden="1" x14ac:dyDescent="0.25">
      <c r="A3012" t="s">
        <v>567</v>
      </c>
      <c r="B3012" t="s">
        <v>567</v>
      </c>
      <c r="C3012">
        <v>2004</v>
      </c>
      <c r="D3012" t="s">
        <v>566</v>
      </c>
      <c r="E3012">
        <v>55</v>
      </c>
      <c r="F3012" t="s">
        <v>565</v>
      </c>
      <c r="G3012">
        <v>308</v>
      </c>
      <c r="H3012" t="s">
        <v>393</v>
      </c>
      <c r="I3012" t="s">
        <v>373</v>
      </c>
      <c r="J3012" t="s">
        <v>373</v>
      </c>
      <c r="K3012">
        <v>1</v>
      </c>
    </row>
    <row r="3013" spans="1:11" hidden="1" x14ac:dyDescent="0.25">
      <c r="A3013" t="s">
        <v>567</v>
      </c>
      <c r="B3013" t="s">
        <v>567</v>
      </c>
      <c r="C3013">
        <v>2005</v>
      </c>
      <c r="D3013" t="s">
        <v>566</v>
      </c>
      <c r="E3013">
        <v>55</v>
      </c>
      <c r="F3013" t="s">
        <v>565</v>
      </c>
      <c r="G3013">
        <v>308</v>
      </c>
      <c r="H3013" t="s">
        <v>393</v>
      </c>
      <c r="I3013" t="s">
        <v>373</v>
      </c>
      <c r="J3013" t="s">
        <v>373</v>
      </c>
      <c r="K3013">
        <v>1</v>
      </c>
    </row>
    <row r="3014" spans="1:11" hidden="1" x14ac:dyDescent="0.25">
      <c r="A3014" t="s">
        <v>567</v>
      </c>
      <c r="B3014" t="s">
        <v>567</v>
      </c>
      <c r="C3014">
        <v>2006</v>
      </c>
      <c r="D3014" t="s">
        <v>566</v>
      </c>
      <c r="E3014">
        <v>55</v>
      </c>
      <c r="F3014" t="s">
        <v>565</v>
      </c>
      <c r="G3014">
        <v>308</v>
      </c>
      <c r="H3014" t="s">
        <v>393</v>
      </c>
      <c r="I3014">
        <v>1</v>
      </c>
      <c r="J3014" t="s">
        <v>373</v>
      </c>
      <c r="K3014">
        <v>1</v>
      </c>
    </row>
    <row r="3015" spans="1:11" hidden="1" x14ac:dyDescent="0.25">
      <c r="A3015" t="s">
        <v>567</v>
      </c>
      <c r="B3015" t="s">
        <v>567</v>
      </c>
      <c r="C3015">
        <v>2007</v>
      </c>
      <c r="D3015" t="s">
        <v>566</v>
      </c>
      <c r="E3015">
        <v>55</v>
      </c>
      <c r="F3015" t="s">
        <v>565</v>
      </c>
      <c r="G3015">
        <v>308</v>
      </c>
      <c r="H3015" t="s">
        <v>393</v>
      </c>
      <c r="I3015" t="s">
        <v>373</v>
      </c>
      <c r="J3015" t="s">
        <v>373</v>
      </c>
      <c r="K3015">
        <v>1</v>
      </c>
    </row>
    <row r="3016" spans="1:11" hidden="1" x14ac:dyDescent="0.25">
      <c r="A3016" t="s">
        <v>567</v>
      </c>
      <c r="B3016" t="s">
        <v>567</v>
      </c>
      <c r="C3016">
        <v>2008</v>
      </c>
      <c r="D3016" t="s">
        <v>566</v>
      </c>
      <c r="E3016">
        <v>55</v>
      </c>
      <c r="F3016" t="s">
        <v>565</v>
      </c>
      <c r="G3016">
        <v>308</v>
      </c>
      <c r="H3016" t="s">
        <v>393</v>
      </c>
      <c r="I3016" t="s">
        <v>373</v>
      </c>
      <c r="J3016" t="s">
        <v>373</v>
      </c>
      <c r="K3016">
        <v>1</v>
      </c>
    </row>
    <row r="3017" spans="1:11" hidden="1" x14ac:dyDescent="0.25">
      <c r="A3017" t="s">
        <v>567</v>
      </c>
      <c r="B3017" t="s">
        <v>567</v>
      </c>
      <c r="C3017">
        <v>2009</v>
      </c>
      <c r="D3017" t="s">
        <v>566</v>
      </c>
      <c r="E3017">
        <v>55</v>
      </c>
      <c r="F3017" t="s">
        <v>565</v>
      </c>
      <c r="G3017">
        <v>308</v>
      </c>
      <c r="H3017" t="s">
        <v>393</v>
      </c>
      <c r="I3017" t="s">
        <v>373</v>
      </c>
      <c r="J3017" t="s">
        <v>373</v>
      </c>
      <c r="K3017">
        <v>1</v>
      </c>
    </row>
    <row r="3018" spans="1:11" hidden="1" x14ac:dyDescent="0.25">
      <c r="A3018" t="s">
        <v>567</v>
      </c>
      <c r="B3018" t="s">
        <v>567</v>
      </c>
      <c r="C3018">
        <v>2010</v>
      </c>
      <c r="D3018" t="s">
        <v>566</v>
      </c>
      <c r="E3018">
        <v>55</v>
      </c>
      <c r="F3018" t="s">
        <v>565</v>
      </c>
      <c r="G3018">
        <v>308</v>
      </c>
      <c r="H3018" t="s">
        <v>393</v>
      </c>
      <c r="I3018" t="s">
        <v>373</v>
      </c>
      <c r="J3018" t="s">
        <v>373</v>
      </c>
      <c r="K3018">
        <v>1</v>
      </c>
    </row>
    <row r="3019" spans="1:11" hidden="1" x14ac:dyDescent="0.25">
      <c r="A3019" t="s">
        <v>567</v>
      </c>
      <c r="B3019" t="s">
        <v>567</v>
      </c>
      <c r="C3019">
        <v>2011</v>
      </c>
      <c r="D3019" t="s">
        <v>566</v>
      </c>
      <c r="E3019">
        <v>55</v>
      </c>
      <c r="F3019" t="s">
        <v>565</v>
      </c>
      <c r="G3019">
        <v>308</v>
      </c>
      <c r="H3019" t="s">
        <v>393</v>
      </c>
      <c r="I3019" t="s">
        <v>373</v>
      </c>
      <c r="J3019" t="s">
        <v>373</v>
      </c>
      <c r="K3019">
        <v>2</v>
      </c>
    </row>
    <row r="3020" spans="1:11" hidden="1" x14ac:dyDescent="0.25">
      <c r="A3020" t="s">
        <v>567</v>
      </c>
      <c r="B3020" t="s">
        <v>567</v>
      </c>
      <c r="C3020">
        <v>2012</v>
      </c>
      <c r="D3020" t="s">
        <v>566</v>
      </c>
      <c r="E3020">
        <v>55</v>
      </c>
      <c r="F3020" t="s">
        <v>565</v>
      </c>
      <c r="G3020">
        <v>308</v>
      </c>
      <c r="H3020" t="s">
        <v>393</v>
      </c>
      <c r="I3020" t="s">
        <v>373</v>
      </c>
      <c r="J3020" t="s">
        <v>373</v>
      </c>
      <c r="K3020">
        <v>1</v>
      </c>
    </row>
    <row r="3021" spans="1:11" hidden="1" x14ac:dyDescent="0.25">
      <c r="A3021" t="s">
        <v>567</v>
      </c>
      <c r="B3021" t="s">
        <v>567</v>
      </c>
      <c r="C3021">
        <v>2013</v>
      </c>
      <c r="D3021" t="s">
        <v>566</v>
      </c>
      <c r="E3021">
        <v>55</v>
      </c>
      <c r="F3021" t="s">
        <v>565</v>
      </c>
      <c r="G3021">
        <v>308</v>
      </c>
      <c r="H3021" t="s">
        <v>393</v>
      </c>
      <c r="I3021" t="s">
        <v>373</v>
      </c>
      <c r="J3021" t="s">
        <v>373</v>
      </c>
      <c r="K3021">
        <v>1</v>
      </c>
    </row>
    <row r="3022" spans="1:11" hidden="1" x14ac:dyDescent="0.25">
      <c r="A3022" t="s">
        <v>567</v>
      </c>
      <c r="B3022" t="s">
        <v>567</v>
      </c>
      <c r="C3022">
        <v>2014</v>
      </c>
      <c r="D3022" t="s">
        <v>566</v>
      </c>
      <c r="E3022">
        <v>55</v>
      </c>
      <c r="F3022" t="s">
        <v>565</v>
      </c>
      <c r="G3022">
        <v>308</v>
      </c>
      <c r="H3022" t="s">
        <v>393</v>
      </c>
      <c r="I3022" t="s">
        <v>373</v>
      </c>
      <c r="J3022" t="s">
        <v>373</v>
      </c>
      <c r="K3022">
        <v>1</v>
      </c>
    </row>
    <row r="3023" spans="1:11" hidden="1" x14ac:dyDescent="0.25">
      <c r="A3023" t="s">
        <v>567</v>
      </c>
      <c r="B3023" t="s">
        <v>567</v>
      </c>
      <c r="C3023">
        <v>2015</v>
      </c>
      <c r="D3023" t="s">
        <v>566</v>
      </c>
      <c r="E3023">
        <v>55</v>
      </c>
      <c r="F3023" t="s">
        <v>565</v>
      </c>
      <c r="G3023">
        <v>308</v>
      </c>
      <c r="H3023" t="s">
        <v>393</v>
      </c>
      <c r="I3023" t="s">
        <v>373</v>
      </c>
      <c r="J3023" t="s">
        <v>373</v>
      </c>
      <c r="K3023">
        <v>1</v>
      </c>
    </row>
    <row r="3024" spans="1:11" hidden="1" x14ac:dyDescent="0.25">
      <c r="A3024" t="s">
        <v>567</v>
      </c>
      <c r="B3024" t="s">
        <v>567</v>
      </c>
      <c r="C3024">
        <v>2016</v>
      </c>
      <c r="D3024" t="s">
        <v>566</v>
      </c>
      <c r="E3024">
        <v>55</v>
      </c>
      <c r="F3024" t="s">
        <v>565</v>
      </c>
      <c r="G3024">
        <v>308</v>
      </c>
      <c r="H3024" t="s">
        <v>393</v>
      </c>
      <c r="I3024" t="s">
        <v>373</v>
      </c>
      <c r="J3024" t="s">
        <v>373</v>
      </c>
      <c r="K3024">
        <v>1</v>
      </c>
    </row>
    <row r="3025" spans="1:12" x14ac:dyDescent="0.25">
      <c r="A3025" t="s">
        <v>567</v>
      </c>
      <c r="B3025" t="s">
        <v>567</v>
      </c>
      <c r="C3025">
        <v>2017</v>
      </c>
      <c r="D3025" t="s">
        <v>566</v>
      </c>
      <c r="E3025">
        <v>55</v>
      </c>
      <c r="F3025" t="s">
        <v>565</v>
      </c>
      <c r="G3025">
        <v>308</v>
      </c>
      <c r="H3025" t="s">
        <v>393</v>
      </c>
      <c r="I3025" s="109" t="s">
        <v>373</v>
      </c>
      <c r="J3025" s="109" t="s">
        <v>373</v>
      </c>
      <c r="K3025" s="109">
        <v>1</v>
      </c>
      <c r="L3025" s="108">
        <f>AVERAGE(I3025:K3025)</f>
        <v>1</v>
      </c>
    </row>
    <row r="3026" spans="1:12" hidden="1" x14ac:dyDescent="0.25">
      <c r="A3026" t="s">
        <v>194</v>
      </c>
      <c r="B3026" t="s">
        <v>194</v>
      </c>
      <c r="C3026">
        <v>1976</v>
      </c>
      <c r="D3026" t="s">
        <v>564</v>
      </c>
      <c r="E3026">
        <v>90</v>
      </c>
      <c r="F3026" t="s">
        <v>114</v>
      </c>
      <c r="G3026">
        <v>320</v>
      </c>
      <c r="H3026" t="s">
        <v>393</v>
      </c>
      <c r="I3026">
        <v>4</v>
      </c>
      <c r="J3026" t="s">
        <v>373</v>
      </c>
      <c r="K3026">
        <v>4</v>
      </c>
    </row>
    <row r="3027" spans="1:12" hidden="1" x14ac:dyDescent="0.25">
      <c r="A3027" t="s">
        <v>194</v>
      </c>
      <c r="B3027" t="s">
        <v>194</v>
      </c>
      <c r="C3027">
        <v>1977</v>
      </c>
      <c r="D3027" t="s">
        <v>564</v>
      </c>
      <c r="E3027">
        <v>90</v>
      </c>
      <c r="F3027" t="s">
        <v>114</v>
      </c>
      <c r="G3027">
        <v>320</v>
      </c>
      <c r="H3027" t="s">
        <v>393</v>
      </c>
      <c r="I3027">
        <v>5</v>
      </c>
      <c r="J3027" t="s">
        <v>373</v>
      </c>
      <c r="K3027">
        <v>3</v>
      </c>
    </row>
    <row r="3028" spans="1:12" hidden="1" x14ac:dyDescent="0.25">
      <c r="A3028" t="s">
        <v>194</v>
      </c>
      <c r="B3028" t="s">
        <v>194</v>
      </c>
      <c r="C3028">
        <v>1978</v>
      </c>
      <c r="D3028" t="s">
        <v>564</v>
      </c>
      <c r="E3028">
        <v>90</v>
      </c>
      <c r="F3028" t="s">
        <v>114</v>
      </c>
      <c r="G3028">
        <v>320</v>
      </c>
      <c r="H3028" t="s">
        <v>393</v>
      </c>
      <c r="I3028">
        <v>5</v>
      </c>
      <c r="J3028" t="s">
        <v>373</v>
      </c>
      <c r="K3028">
        <v>3</v>
      </c>
    </row>
    <row r="3029" spans="1:12" hidden="1" x14ac:dyDescent="0.25">
      <c r="A3029" t="s">
        <v>194</v>
      </c>
      <c r="B3029" t="s">
        <v>194</v>
      </c>
      <c r="C3029">
        <v>1979</v>
      </c>
      <c r="D3029" t="s">
        <v>564</v>
      </c>
      <c r="E3029">
        <v>90</v>
      </c>
      <c r="F3029" t="s">
        <v>114</v>
      </c>
      <c r="G3029">
        <v>320</v>
      </c>
      <c r="H3029" t="s">
        <v>393</v>
      </c>
      <c r="I3029">
        <v>5</v>
      </c>
      <c r="J3029" t="s">
        <v>373</v>
      </c>
      <c r="K3029">
        <v>3</v>
      </c>
    </row>
    <row r="3030" spans="1:12" hidden="1" x14ac:dyDescent="0.25">
      <c r="A3030" t="s">
        <v>194</v>
      </c>
      <c r="B3030" t="s">
        <v>194</v>
      </c>
      <c r="C3030">
        <v>1980</v>
      </c>
      <c r="D3030" t="s">
        <v>564</v>
      </c>
      <c r="E3030">
        <v>90</v>
      </c>
      <c r="F3030" t="s">
        <v>114</v>
      </c>
      <c r="G3030">
        <v>320</v>
      </c>
      <c r="H3030" t="s">
        <v>393</v>
      </c>
      <c r="I3030">
        <v>5</v>
      </c>
      <c r="J3030" t="s">
        <v>373</v>
      </c>
      <c r="K3030">
        <v>4</v>
      </c>
    </row>
    <row r="3031" spans="1:12" hidden="1" x14ac:dyDescent="0.25">
      <c r="A3031" t="s">
        <v>194</v>
      </c>
      <c r="B3031" t="s">
        <v>194</v>
      </c>
      <c r="C3031">
        <v>1981</v>
      </c>
      <c r="D3031" t="s">
        <v>564</v>
      </c>
      <c r="E3031">
        <v>90</v>
      </c>
      <c r="F3031" t="s">
        <v>114</v>
      </c>
      <c r="G3031">
        <v>320</v>
      </c>
      <c r="H3031" t="s">
        <v>393</v>
      </c>
      <c r="I3031">
        <v>5</v>
      </c>
      <c r="J3031" t="s">
        <v>373</v>
      </c>
      <c r="K3031">
        <v>4</v>
      </c>
    </row>
    <row r="3032" spans="1:12" hidden="1" x14ac:dyDescent="0.25">
      <c r="A3032" t="s">
        <v>194</v>
      </c>
      <c r="B3032" t="s">
        <v>194</v>
      </c>
      <c r="C3032">
        <v>1982</v>
      </c>
      <c r="D3032" t="s">
        <v>564</v>
      </c>
      <c r="E3032">
        <v>90</v>
      </c>
      <c r="F3032" t="s">
        <v>114</v>
      </c>
      <c r="G3032">
        <v>320</v>
      </c>
      <c r="H3032" t="s">
        <v>393</v>
      </c>
      <c r="I3032">
        <v>5</v>
      </c>
      <c r="J3032" t="s">
        <v>373</v>
      </c>
      <c r="K3032">
        <v>4</v>
      </c>
    </row>
    <row r="3033" spans="1:12" hidden="1" x14ac:dyDescent="0.25">
      <c r="A3033" t="s">
        <v>194</v>
      </c>
      <c r="B3033" t="s">
        <v>194</v>
      </c>
      <c r="C3033">
        <v>1983</v>
      </c>
      <c r="D3033" t="s">
        <v>564</v>
      </c>
      <c r="E3033">
        <v>90</v>
      </c>
      <c r="F3033" t="s">
        <v>114</v>
      </c>
      <c r="G3033">
        <v>320</v>
      </c>
      <c r="H3033" t="s">
        <v>393</v>
      </c>
      <c r="I3033">
        <v>5</v>
      </c>
      <c r="J3033" t="s">
        <v>373</v>
      </c>
      <c r="K3033">
        <v>4</v>
      </c>
    </row>
    <row r="3034" spans="1:12" hidden="1" x14ac:dyDescent="0.25">
      <c r="A3034" t="s">
        <v>194</v>
      </c>
      <c r="B3034" t="s">
        <v>194</v>
      </c>
      <c r="C3034">
        <v>1984</v>
      </c>
      <c r="D3034" t="s">
        <v>564</v>
      </c>
      <c r="E3034">
        <v>90</v>
      </c>
      <c r="F3034" t="s">
        <v>114</v>
      </c>
      <c r="G3034">
        <v>320</v>
      </c>
      <c r="H3034" t="s">
        <v>393</v>
      </c>
      <c r="I3034">
        <v>5</v>
      </c>
      <c r="J3034" t="s">
        <v>373</v>
      </c>
      <c r="K3034">
        <v>4</v>
      </c>
    </row>
    <row r="3035" spans="1:12" hidden="1" x14ac:dyDescent="0.25">
      <c r="A3035" t="s">
        <v>194</v>
      </c>
      <c r="B3035" t="s">
        <v>194</v>
      </c>
      <c r="C3035">
        <v>1985</v>
      </c>
      <c r="D3035" t="s">
        <v>564</v>
      </c>
      <c r="E3035">
        <v>90</v>
      </c>
      <c r="F3035" t="s">
        <v>114</v>
      </c>
      <c r="G3035">
        <v>320</v>
      </c>
      <c r="H3035" t="s">
        <v>393</v>
      </c>
      <c r="I3035">
        <v>5</v>
      </c>
      <c r="J3035" t="s">
        <v>373</v>
      </c>
      <c r="K3035">
        <v>4</v>
      </c>
    </row>
    <row r="3036" spans="1:12" hidden="1" x14ac:dyDescent="0.25">
      <c r="A3036" t="s">
        <v>194</v>
      </c>
      <c r="B3036" t="s">
        <v>194</v>
      </c>
      <c r="C3036">
        <v>1986</v>
      </c>
      <c r="D3036" t="s">
        <v>564</v>
      </c>
      <c r="E3036">
        <v>90</v>
      </c>
      <c r="F3036" t="s">
        <v>114</v>
      </c>
      <c r="G3036">
        <v>320</v>
      </c>
      <c r="H3036" t="s">
        <v>393</v>
      </c>
      <c r="I3036">
        <v>4</v>
      </c>
      <c r="J3036" t="s">
        <v>373</v>
      </c>
      <c r="K3036">
        <v>4</v>
      </c>
    </row>
    <row r="3037" spans="1:12" hidden="1" x14ac:dyDescent="0.25">
      <c r="A3037" t="s">
        <v>194</v>
      </c>
      <c r="B3037" t="s">
        <v>194</v>
      </c>
      <c r="C3037">
        <v>1987</v>
      </c>
      <c r="D3037" t="s">
        <v>564</v>
      </c>
      <c r="E3037">
        <v>90</v>
      </c>
      <c r="F3037" t="s">
        <v>114</v>
      </c>
      <c r="G3037">
        <v>320</v>
      </c>
      <c r="H3037" t="s">
        <v>393</v>
      </c>
      <c r="I3037">
        <v>4</v>
      </c>
      <c r="J3037" t="s">
        <v>373</v>
      </c>
      <c r="K3037">
        <v>4</v>
      </c>
    </row>
    <row r="3038" spans="1:12" hidden="1" x14ac:dyDescent="0.25">
      <c r="A3038" t="s">
        <v>194</v>
      </c>
      <c r="B3038" t="s">
        <v>194</v>
      </c>
      <c r="C3038">
        <v>1988</v>
      </c>
      <c r="D3038" t="s">
        <v>564</v>
      </c>
      <c r="E3038">
        <v>90</v>
      </c>
      <c r="F3038" t="s">
        <v>114</v>
      </c>
      <c r="G3038">
        <v>320</v>
      </c>
      <c r="H3038" t="s">
        <v>393</v>
      </c>
      <c r="I3038">
        <v>4</v>
      </c>
      <c r="J3038" t="s">
        <v>373</v>
      </c>
      <c r="K3038">
        <v>4</v>
      </c>
    </row>
    <row r="3039" spans="1:12" hidden="1" x14ac:dyDescent="0.25">
      <c r="A3039" t="s">
        <v>194</v>
      </c>
      <c r="B3039" t="s">
        <v>194</v>
      </c>
      <c r="C3039">
        <v>1989</v>
      </c>
      <c r="D3039" t="s">
        <v>564</v>
      </c>
      <c r="E3039">
        <v>90</v>
      </c>
      <c r="F3039" t="s">
        <v>114</v>
      </c>
      <c r="G3039">
        <v>320</v>
      </c>
      <c r="H3039" t="s">
        <v>393</v>
      </c>
      <c r="I3039">
        <v>4</v>
      </c>
      <c r="J3039" t="s">
        <v>373</v>
      </c>
      <c r="K3039">
        <v>4</v>
      </c>
    </row>
    <row r="3040" spans="1:12" hidden="1" x14ac:dyDescent="0.25">
      <c r="A3040" t="s">
        <v>194</v>
      </c>
      <c r="B3040" t="s">
        <v>194</v>
      </c>
      <c r="C3040">
        <v>1990</v>
      </c>
      <c r="D3040" t="s">
        <v>564</v>
      </c>
      <c r="E3040">
        <v>90</v>
      </c>
      <c r="F3040" t="s">
        <v>114</v>
      </c>
      <c r="G3040">
        <v>320</v>
      </c>
      <c r="H3040" t="s">
        <v>393</v>
      </c>
      <c r="I3040">
        <v>5</v>
      </c>
      <c r="J3040" t="s">
        <v>373</v>
      </c>
      <c r="K3040">
        <v>5</v>
      </c>
    </row>
    <row r="3041" spans="1:11" hidden="1" x14ac:dyDescent="0.25">
      <c r="A3041" t="s">
        <v>194</v>
      </c>
      <c r="B3041" t="s">
        <v>194</v>
      </c>
      <c r="C3041">
        <v>1991</v>
      </c>
      <c r="D3041" t="s">
        <v>564</v>
      </c>
      <c r="E3041">
        <v>90</v>
      </c>
      <c r="F3041" t="s">
        <v>114</v>
      </c>
      <c r="G3041">
        <v>320</v>
      </c>
      <c r="H3041" t="s">
        <v>393</v>
      </c>
      <c r="I3041">
        <v>4</v>
      </c>
      <c r="J3041" t="s">
        <v>373</v>
      </c>
      <c r="K3041">
        <v>4</v>
      </c>
    </row>
    <row r="3042" spans="1:11" hidden="1" x14ac:dyDescent="0.25">
      <c r="A3042" t="s">
        <v>194</v>
      </c>
      <c r="B3042" t="s">
        <v>194</v>
      </c>
      <c r="C3042">
        <v>1992</v>
      </c>
      <c r="D3042" t="s">
        <v>564</v>
      </c>
      <c r="E3042">
        <v>90</v>
      </c>
      <c r="F3042" t="s">
        <v>114</v>
      </c>
      <c r="G3042">
        <v>320</v>
      </c>
      <c r="H3042" t="s">
        <v>393</v>
      </c>
      <c r="I3042">
        <v>4</v>
      </c>
      <c r="J3042" t="s">
        <v>373</v>
      </c>
      <c r="K3042">
        <v>4</v>
      </c>
    </row>
    <row r="3043" spans="1:11" hidden="1" x14ac:dyDescent="0.25">
      <c r="A3043" t="s">
        <v>194</v>
      </c>
      <c r="B3043" t="s">
        <v>194</v>
      </c>
      <c r="C3043">
        <v>1993</v>
      </c>
      <c r="D3043" t="s">
        <v>564</v>
      </c>
      <c r="E3043">
        <v>90</v>
      </c>
      <c r="F3043" t="s">
        <v>114</v>
      </c>
      <c r="G3043">
        <v>320</v>
      </c>
      <c r="H3043" t="s">
        <v>393</v>
      </c>
      <c r="I3043">
        <v>4</v>
      </c>
      <c r="J3043" t="s">
        <v>373</v>
      </c>
      <c r="K3043">
        <v>4</v>
      </c>
    </row>
    <row r="3044" spans="1:11" hidden="1" x14ac:dyDescent="0.25">
      <c r="A3044" t="s">
        <v>194</v>
      </c>
      <c r="B3044" t="s">
        <v>194</v>
      </c>
      <c r="C3044">
        <v>1994</v>
      </c>
      <c r="D3044" t="s">
        <v>564</v>
      </c>
      <c r="E3044">
        <v>90</v>
      </c>
      <c r="F3044" t="s">
        <v>114</v>
      </c>
      <c r="G3044">
        <v>320</v>
      </c>
      <c r="H3044" t="s">
        <v>393</v>
      </c>
      <c r="I3044">
        <v>4</v>
      </c>
      <c r="J3044" t="s">
        <v>373</v>
      </c>
      <c r="K3044">
        <v>5</v>
      </c>
    </row>
    <row r="3045" spans="1:11" hidden="1" x14ac:dyDescent="0.25">
      <c r="A3045" t="s">
        <v>194</v>
      </c>
      <c r="B3045" t="s">
        <v>194</v>
      </c>
      <c r="C3045">
        <v>1995</v>
      </c>
      <c r="D3045" t="s">
        <v>564</v>
      </c>
      <c r="E3045">
        <v>90</v>
      </c>
      <c r="F3045" t="s">
        <v>114</v>
      </c>
      <c r="G3045">
        <v>320</v>
      </c>
      <c r="H3045" t="s">
        <v>393</v>
      </c>
      <c r="I3045">
        <v>4</v>
      </c>
      <c r="J3045" t="s">
        <v>373</v>
      </c>
      <c r="K3045">
        <v>5</v>
      </c>
    </row>
    <row r="3046" spans="1:11" hidden="1" x14ac:dyDescent="0.25">
      <c r="A3046" t="s">
        <v>194</v>
      </c>
      <c r="B3046" t="s">
        <v>194</v>
      </c>
      <c r="C3046">
        <v>1996</v>
      </c>
      <c r="D3046" t="s">
        <v>564</v>
      </c>
      <c r="E3046">
        <v>90</v>
      </c>
      <c r="F3046" t="s">
        <v>114</v>
      </c>
      <c r="G3046">
        <v>320</v>
      </c>
      <c r="H3046" t="s">
        <v>393</v>
      </c>
      <c r="I3046">
        <v>4</v>
      </c>
      <c r="J3046" t="s">
        <v>373</v>
      </c>
      <c r="K3046">
        <v>4</v>
      </c>
    </row>
    <row r="3047" spans="1:11" hidden="1" x14ac:dyDescent="0.25">
      <c r="A3047" t="s">
        <v>194</v>
      </c>
      <c r="B3047" t="s">
        <v>194</v>
      </c>
      <c r="C3047">
        <v>1997</v>
      </c>
      <c r="D3047" t="s">
        <v>564</v>
      </c>
      <c r="E3047">
        <v>90</v>
      </c>
      <c r="F3047" t="s">
        <v>114</v>
      </c>
      <c r="G3047">
        <v>320</v>
      </c>
      <c r="H3047" t="s">
        <v>393</v>
      </c>
      <c r="I3047">
        <v>3</v>
      </c>
      <c r="J3047" t="s">
        <v>373</v>
      </c>
      <c r="K3047">
        <v>3</v>
      </c>
    </row>
    <row r="3048" spans="1:11" hidden="1" x14ac:dyDescent="0.25">
      <c r="A3048" t="s">
        <v>194</v>
      </c>
      <c r="B3048" t="s">
        <v>194</v>
      </c>
      <c r="C3048">
        <v>1998</v>
      </c>
      <c r="D3048" t="s">
        <v>564</v>
      </c>
      <c r="E3048">
        <v>90</v>
      </c>
      <c r="F3048" t="s">
        <v>114</v>
      </c>
      <c r="G3048">
        <v>320</v>
      </c>
      <c r="H3048" t="s">
        <v>393</v>
      </c>
      <c r="I3048">
        <v>4</v>
      </c>
      <c r="J3048" t="s">
        <v>373</v>
      </c>
      <c r="K3048">
        <v>3</v>
      </c>
    </row>
    <row r="3049" spans="1:11" hidden="1" x14ac:dyDescent="0.25">
      <c r="A3049" t="s">
        <v>194</v>
      </c>
      <c r="B3049" t="s">
        <v>194</v>
      </c>
      <c r="C3049">
        <v>1999</v>
      </c>
      <c r="D3049" t="s">
        <v>564</v>
      </c>
      <c r="E3049">
        <v>90</v>
      </c>
      <c r="F3049" t="s">
        <v>114</v>
      </c>
      <c r="G3049">
        <v>320</v>
      </c>
      <c r="H3049" t="s">
        <v>393</v>
      </c>
      <c r="I3049">
        <v>3</v>
      </c>
      <c r="J3049" t="s">
        <v>373</v>
      </c>
      <c r="K3049">
        <v>3</v>
      </c>
    </row>
    <row r="3050" spans="1:11" hidden="1" x14ac:dyDescent="0.25">
      <c r="A3050" t="s">
        <v>194</v>
      </c>
      <c r="B3050" t="s">
        <v>194</v>
      </c>
      <c r="C3050">
        <v>2000</v>
      </c>
      <c r="D3050" t="s">
        <v>564</v>
      </c>
      <c r="E3050">
        <v>90</v>
      </c>
      <c r="F3050" t="s">
        <v>114</v>
      </c>
      <c r="G3050">
        <v>320</v>
      </c>
      <c r="H3050" t="s">
        <v>393</v>
      </c>
      <c r="I3050">
        <v>3</v>
      </c>
      <c r="J3050" t="s">
        <v>373</v>
      </c>
      <c r="K3050">
        <v>3</v>
      </c>
    </row>
    <row r="3051" spans="1:11" hidden="1" x14ac:dyDescent="0.25">
      <c r="A3051" t="s">
        <v>194</v>
      </c>
      <c r="B3051" t="s">
        <v>194</v>
      </c>
      <c r="C3051">
        <v>2001</v>
      </c>
      <c r="D3051" t="s">
        <v>564</v>
      </c>
      <c r="E3051">
        <v>90</v>
      </c>
      <c r="F3051" t="s">
        <v>114</v>
      </c>
      <c r="G3051">
        <v>320</v>
      </c>
      <c r="H3051" t="s">
        <v>393</v>
      </c>
      <c r="I3051">
        <v>3</v>
      </c>
      <c r="J3051" t="s">
        <v>373</v>
      </c>
      <c r="K3051">
        <v>3</v>
      </c>
    </row>
    <row r="3052" spans="1:11" hidden="1" x14ac:dyDescent="0.25">
      <c r="A3052" t="s">
        <v>194</v>
      </c>
      <c r="B3052" t="s">
        <v>194</v>
      </c>
      <c r="C3052">
        <v>2002</v>
      </c>
      <c r="D3052" t="s">
        <v>564</v>
      </c>
      <c r="E3052">
        <v>90</v>
      </c>
      <c r="F3052" t="s">
        <v>114</v>
      </c>
      <c r="G3052">
        <v>320</v>
      </c>
      <c r="H3052" t="s">
        <v>393</v>
      </c>
      <c r="I3052">
        <v>3</v>
      </c>
      <c r="J3052" t="s">
        <v>373</v>
      </c>
      <c r="K3052">
        <v>3</v>
      </c>
    </row>
    <row r="3053" spans="1:11" hidden="1" x14ac:dyDescent="0.25">
      <c r="A3053" t="s">
        <v>194</v>
      </c>
      <c r="B3053" t="s">
        <v>194</v>
      </c>
      <c r="C3053">
        <v>2003</v>
      </c>
      <c r="D3053" t="s">
        <v>564</v>
      </c>
      <c r="E3053">
        <v>90</v>
      </c>
      <c r="F3053" t="s">
        <v>114</v>
      </c>
      <c r="G3053">
        <v>320</v>
      </c>
      <c r="H3053" t="s">
        <v>393</v>
      </c>
      <c r="I3053">
        <v>3</v>
      </c>
      <c r="J3053" t="s">
        <v>373</v>
      </c>
      <c r="K3053">
        <v>3</v>
      </c>
    </row>
    <row r="3054" spans="1:11" hidden="1" x14ac:dyDescent="0.25">
      <c r="A3054" t="s">
        <v>194</v>
      </c>
      <c r="B3054" t="s">
        <v>194</v>
      </c>
      <c r="C3054">
        <v>2004</v>
      </c>
      <c r="D3054" t="s">
        <v>564</v>
      </c>
      <c r="E3054">
        <v>90</v>
      </c>
      <c r="F3054" t="s">
        <v>114</v>
      </c>
      <c r="G3054">
        <v>320</v>
      </c>
      <c r="H3054" t="s">
        <v>393</v>
      </c>
      <c r="I3054">
        <v>2</v>
      </c>
      <c r="J3054" t="s">
        <v>373</v>
      </c>
      <c r="K3054">
        <v>3</v>
      </c>
    </row>
    <row r="3055" spans="1:11" hidden="1" x14ac:dyDescent="0.25">
      <c r="A3055" t="s">
        <v>194</v>
      </c>
      <c r="B3055" t="s">
        <v>194</v>
      </c>
      <c r="C3055">
        <v>2005</v>
      </c>
      <c r="D3055" t="s">
        <v>564</v>
      </c>
      <c r="E3055">
        <v>90</v>
      </c>
      <c r="F3055" t="s">
        <v>114</v>
      </c>
      <c r="G3055">
        <v>320</v>
      </c>
      <c r="H3055" t="s">
        <v>393</v>
      </c>
      <c r="I3055">
        <v>3</v>
      </c>
      <c r="J3055" t="s">
        <v>373</v>
      </c>
      <c r="K3055">
        <v>4</v>
      </c>
    </row>
    <row r="3056" spans="1:11" hidden="1" x14ac:dyDescent="0.25">
      <c r="A3056" t="s">
        <v>194</v>
      </c>
      <c r="B3056" t="s">
        <v>194</v>
      </c>
      <c r="C3056">
        <v>2006</v>
      </c>
      <c r="D3056" t="s">
        <v>564</v>
      </c>
      <c r="E3056">
        <v>90</v>
      </c>
      <c r="F3056" t="s">
        <v>114</v>
      </c>
      <c r="G3056">
        <v>320</v>
      </c>
      <c r="H3056" t="s">
        <v>393</v>
      </c>
      <c r="I3056">
        <v>4</v>
      </c>
      <c r="J3056" t="s">
        <v>373</v>
      </c>
      <c r="K3056">
        <v>4</v>
      </c>
    </row>
    <row r="3057" spans="1:12" hidden="1" x14ac:dyDescent="0.25">
      <c r="A3057" t="s">
        <v>194</v>
      </c>
      <c r="B3057" t="s">
        <v>194</v>
      </c>
      <c r="C3057">
        <v>2007</v>
      </c>
      <c r="D3057" t="s">
        <v>564</v>
      </c>
      <c r="E3057">
        <v>90</v>
      </c>
      <c r="F3057" t="s">
        <v>114</v>
      </c>
      <c r="G3057">
        <v>320</v>
      </c>
      <c r="H3057" t="s">
        <v>393</v>
      </c>
      <c r="I3057">
        <v>4</v>
      </c>
      <c r="J3057" t="s">
        <v>373</v>
      </c>
      <c r="K3057">
        <v>3</v>
      </c>
    </row>
    <row r="3058" spans="1:12" hidden="1" x14ac:dyDescent="0.25">
      <c r="A3058" t="s">
        <v>194</v>
      </c>
      <c r="B3058" t="s">
        <v>194</v>
      </c>
      <c r="C3058">
        <v>2008</v>
      </c>
      <c r="D3058" t="s">
        <v>564</v>
      </c>
      <c r="E3058">
        <v>90</v>
      </c>
      <c r="F3058" t="s">
        <v>114</v>
      </c>
      <c r="G3058">
        <v>320</v>
      </c>
      <c r="H3058" t="s">
        <v>393</v>
      </c>
      <c r="I3058">
        <v>2</v>
      </c>
      <c r="J3058" t="s">
        <v>373</v>
      </c>
      <c r="K3058">
        <v>3</v>
      </c>
    </row>
    <row r="3059" spans="1:12" hidden="1" x14ac:dyDescent="0.25">
      <c r="A3059" t="s">
        <v>194</v>
      </c>
      <c r="B3059" t="s">
        <v>194</v>
      </c>
      <c r="C3059">
        <v>2009</v>
      </c>
      <c r="D3059" t="s">
        <v>564</v>
      </c>
      <c r="E3059">
        <v>90</v>
      </c>
      <c r="F3059" t="s">
        <v>114</v>
      </c>
      <c r="G3059">
        <v>320</v>
      </c>
      <c r="H3059" t="s">
        <v>393</v>
      </c>
      <c r="I3059">
        <v>3</v>
      </c>
      <c r="J3059" t="s">
        <v>373</v>
      </c>
      <c r="K3059">
        <v>3</v>
      </c>
    </row>
    <row r="3060" spans="1:12" hidden="1" x14ac:dyDescent="0.25">
      <c r="A3060" t="s">
        <v>194</v>
      </c>
      <c r="B3060" t="s">
        <v>194</v>
      </c>
      <c r="C3060">
        <v>2010</v>
      </c>
      <c r="D3060" t="s">
        <v>564</v>
      </c>
      <c r="E3060">
        <v>90</v>
      </c>
      <c r="F3060" t="s">
        <v>114</v>
      </c>
      <c r="G3060">
        <v>320</v>
      </c>
      <c r="H3060" t="s">
        <v>393</v>
      </c>
      <c r="I3060">
        <v>3</v>
      </c>
      <c r="J3060" t="s">
        <v>373</v>
      </c>
      <c r="K3060">
        <v>3</v>
      </c>
    </row>
    <row r="3061" spans="1:12" hidden="1" x14ac:dyDescent="0.25">
      <c r="A3061" t="s">
        <v>194</v>
      </c>
      <c r="B3061" t="s">
        <v>194</v>
      </c>
      <c r="C3061">
        <v>2011</v>
      </c>
      <c r="D3061" t="s">
        <v>564</v>
      </c>
      <c r="E3061">
        <v>90</v>
      </c>
      <c r="F3061" t="s">
        <v>114</v>
      </c>
      <c r="G3061">
        <v>320</v>
      </c>
      <c r="H3061" t="s">
        <v>393</v>
      </c>
      <c r="I3061">
        <v>2</v>
      </c>
      <c r="J3061" t="s">
        <v>373</v>
      </c>
      <c r="K3061">
        <v>3</v>
      </c>
    </row>
    <row r="3062" spans="1:12" hidden="1" x14ac:dyDescent="0.25">
      <c r="A3062" t="s">
        <v>194</v>
      </c>
      <c r="B3062" t="s">
        <v>194</v>
      </c>
      <c r="C3062">
        <v>2012</v>
      </c>
      <c r="D3062" t="s">
        <v>564</v>
      </c>
      <c r="E3062">
        <v>90</v>
      </c>
      <c r="F3062" t="s">
        <v>114</v>
      </c>
      <c r="G3062">
        <v>320</v>
      </c>
      <c r="H3062" t="s">
        <v>393</v>
      </c>
      <c r="I3062">
        <v>2</v>
      </c>
      <c r="J3062" t="s">
        <v>373</v>
      </c>
      <c r="K3062">
        <v>3</v>
      </c>
    </row>
    <row r="3063" spans="1:12" hidden="1" x14ac:dyDescent="0.25">
      <c r="A3063" t="s">
        <v>194</v>
      </c>
      <c r="B3063" t="s">
        <v>194</v>
      </c>
      <c r="C3063">
        <v>2013</v>
      </c>
      <c r="D3063" t="s">
        <v>564</v>
      </c>
      <c r="E3063">
        <v>90</v>
      </c>
      <c r="F3063" t="s">
        <v>114</v>
      </c>
      <c r="G3063">
        <v>320</v>
      </c>
      <c r="H3063" t="s">
        <v>393</v>
      </c>
      <c r="I3063" t="s">
        <v>373</v>
      </c>
      <c r="J3063">
        <v>2</v>
      </c>
      <c r="K3063">
        <v>2</v>
      </c>
    </row>
    <row r="3064" spans="1:12" hidden="1" x14ac:dyDescent="0.25">
      <c r="A3064" t="s">
        <v>194</v>
      </c>
      <c r="B3064" t="s">
        <v>194</v>
      </c>
      <c r="C3064">
        <v>2014</v>
      </c>
      <c r="D3064" t="s">
        <v>564</v>
      </c>
      <c r="E3064">
        <v>90</v>
      </c>
      <c r="F3064" t="s">
        <v>114</v>
      </c>
      <c r="G3064">
        <v>320</v>
      </c>
      <c r="H3064" t="s">
        <v>393</v>
      </c>
      <c r="I3064">
        <v>2</v>
      </c>
      <c r="J3064">
        <v>2</v>
      </c>
      <c r="K3064">
        <v>3</v>
      </c>
    </row>
    <row r="3065" spans="1:12" hidden="1" x14ac:dyDescent="0.25">
      <c r="A3065" t="s">
        <v>194</v>
      </c>
      <c r="B3065" t="s">
        <v>194</v>
      </c>
      <c r="C3065">
        <v>2015</v>
      </c>
      <c r="D3065" t="s">
        <v>564</v>
      </c>
      <c r="E3065">
        <v>90</v>
      </c>
      <c r="F3065" t="s">
        <v>114</v>
      </c>
      <c r="G3065">
        <v>320</v>
      </c>
      <c r="H3065" t="s">
        <v>393</v>
      </c>
      <c r="I3065">
        <v>2</v>
      </c>
      <c r="J3065">
        <v>2</v>
      </c>
      <c r="K3065">
        <v>3</v>
      </c>
    </row>
    <row r="3066" spans="1:12" hidden="1" x14ac:dyDescent="0.25">
      <c r="A3066" t="s">
        <v>194</v>
      </c>
      <c r="B3066" t="s">
        <v>194</v>
      </c>
      <c r="C3066">
        <v>2016</v>
      </c>
      <c r="D3066" t="s">
        <v>564</v>
      </c>
      <c r="E3066">
        <v>90</v>
      </c>
      <c r="F3066" t="s">
        <v>114</v>
      </c>
      <c r="G3066">
        <v>320</v>
      </c>
      <c r="H3066" t="s">
        <v>393</v>
      </c>
      <c r="I3066">
        <v>2</v>
      </c>
      <c r="J3066">
        <v>1</v>
      </c>
      <c r="K3066">
        <v>3</v>
      </c>
    </row>
    <row r="3067" spans="1:12" x14ac:dyDescent="0.25">
      <c r="A3067" t="s">
        <v>194</v>
      </c>
      <c r="B3067" t="s">
        <v>194</v>
      </c>
      <c r="C3067">
        <v>2017</v>
      </c>
      <c r="D3067" t="s">
        <v>564</v>
      </c>
      <c r="E3067">
        <v>90</v>
      </c>
      <c r="F3067" t="s">
        <v>114</v>
      </c>
      <c r="G3067">
        <v>320</v>
      </c>
      <c r="H3067" t="s">
        <v>393</v>
      </c>
      <c r="I3067" s="109">
        <v>3</v>
      </c>
      <c r="J3067" s="109">
        <v>2</v>
      </c>
      <c r="K3067" s="109">
        <v>3</v>
      </c>
      <c r="L3067" s="108">
        <f>AVERAGE(I3067:K3067)</f>
        <v>2.6666666666666665</v>
      </c>
    </row>
    <row r="3068" spans="1:12" hidden="1" x14ac:dyDescent="0.25">
      <c r="A3068" t="s">
        <v>195</v>
      </c>
      <c r="B3068" t="s">
        <v>195</v>
      </c>
      <c r="C3068">
        <v>1976</v>
      </c>
      <c r="D3068" t="s">
        <v>563</v>
      </c>
      <c r="E3068">
        <v>438</v>
      </c>
      <c r="F3068" t="s">
        <v>22</v>
      </c>
      <c r="G3068">
        <v>324</v>
      </c>
      <c r="H3068" t="s">
        <v>371</v>
      </c>
      <c r="I3068">
        <v>4</v>
      </c>
      <c r="J3068" t="s">
        <v>373</v>
      </c>
      <c r="K3068" t="s">
        <v>373</v>
      </c>
    </row>
    <row r="3069" spans="1:12" hidden="1" x14ac:dyDescent="0.25">
      <c r="A3069" t="s">
        <v>195</v>
      </c>
      <c r="B3069" t="s">
        <v>195</v>
      </c>
      <c r="C3069">
        <v>1977</v>
      </c>
      <c r="D3069" t="s">
        <v>563</v>
      </c>
      <c r="E3069">
        <v>438</v>
      </c>
      <c r="F3069" t="s">
        <v>22</v>
      </c>
      <c r="G3069">
        <v>324</v>
      </c>
      <c r="H3069" t="s">
        <v>371</v>
      </c>
      <c r="I3069">
        <v>4</v>
      </c>
      <c r="J3069" t="s">
        <v>373</v>
      </c>
      <c r="K3069">
        <v>3</v>
      </c>
    </row>
    <row r="3070" spans="1:12" hidden="1" x14ac:dyDescent="0.25">
      <c r="A3070" t="s">
        <v>195</v>
      </c>
      <c r="B3070" t="s">
        <v>195</v>
      </c>
      <c r="C3070">
        <v>1978</v>
      </c>
      <c r="D3070" t="s">
        <v>563</v>
      </c>
      <c r="E3070">
        <v>438</v>
      </c>
      <c r="F3070" t="s">
        <v>22</v>
      </c>
      <c r="G3070">
        <v>324</v>
      </c>
      <c r="H3070" t="s">
        <v>371</v>
      </c>
      <c r="I3070">
        <v>3</v>
      </c>
      <c r="J3070" t="s">
        <v>373</v>
      </c>
      <c r="K3070">
        <v>3</v>
      </c>
    </row>
    <row r="3071" spans="1:12" hidden="1" x14ac:dyDescent="0.25">
      <c r="A3071" t="s">
        <v>195</v>
      </c>
      <c r="B3071" t="s">
        <v>195</v>
      </c>
      <c r="C3071">
        <v>1979</v>
      </c>
      <c r="D3071" t="s">
        <v>563</v>
      </c>
      <c r="E3071">
        <v>438</v>
      </c>
      <c r="F3071" t="s">
        <v>22</v>
      </c>
      <c r="G3071">
        <v>324</v>
      </c>
      <c r="H3071" t="s">
        <v>371</v>
      </c>
      <c r="I3071">
        <v>3</v>
      </c>
      <c r="J3071" t="s">
        <v>373</v>
      </c>
      <c r="K3071">
        <v>2</v>
      </c>
    </row>
    <row r="3072" spans="1:12" hidden="1" x14ac:dyDescent="0.25">
      <c r="A3072" t="s">
        <v>195</v>
      </c>
      <c r="B3072" t="s">
        <v>195</v>
      </c>
      <c r="C3072">
        <v>1980</v>
      </c>
      <c r="D3072" t="s">
        <v>563</v>
      </c>
      <c r="E3072">
        <v>438</v>
      </c>
      <c r="F3072" t="s">
        <v>22</v>
      </c>
      <c r="G3072">
        <v>324</v>
      </c>
      <c r="H3072" t="s">
        <v>371</v>
      </c>
      <c r="I3072">
        <v>3</v>
      </c>
      <c r="J3072" t="s">
        <v>373</v>
      </c>
      <c r="K3072">
        <v>3</v>
      </c>
    </row>
    <row r="3073" spans="1:11" hidden="1" x14ac:dyDescent="0.25">
      <c r="A3073" t="s">
        <v>195</v>
      </c>
      <c r="B3073" t="s">
        <v>195</v>
      </c>
      <c r="C3073">
        <v>1981</v>
      </c>
      <c r="D3073" t="s">
        <v>563</v>
      </c>
      <c r="E3073">
        <v>438</v>
      </c>
      <c r="F3073" t="s">
        <v>22</v>
      </c>
      <c r="G3073">
        <v>324</v>
      </c>
      <c r="H3073" t="s">
        <v>371</v>
      </c>
      <c r="I3073">
        <v>3</v>
      </c>
      <c r="J3073" t="s">
        <v>373</v>
      </c>
      <c r="K3073">
        <v>2</v>
      </c>
    </row>
    <row r="3074" spans="1:11" hidden="1" x14ac:dyDescent="0.25">
      <c r="A3074" t="s">
        <v>195</v>
      </c>
      <c r="B3074" t="s">
        <v>195</v>
      </c>
      <c r="C3074">
        <v>1982</v>
      </c>
      <c r="D3074" t="s">
        <v>563</v>
      </c>
      <c r="E3074">
        <v>438</v>
      </c>
      <c r="F3074" t="s">
        <v>22</v>
      </c>
      <c r="G3074">
        <v>324</v>
      </c>
      <c r="H3074" t="s">
        <v>371</v>
      </c>
      <c r="I3074">
        <v>3</v>
      </c>
      <c r="J3074" t="s">
        <v>373</v>
      </c>
      <c r="K3074">
        <v>2</v>
      </c>
    </row>
    <row r="3075" spans="1:11" hidden="1" x14ac:dyDescent="0.25">
      <c r="A3075" t="s">
        <v>195</v>
      </c>
      <c r="B3075" t="s">
        <v>195</v>
      </c>
      <c r="C3075">
        <v>1983</v>
      </c>
      <c r="D3075" t="s">
        <v>563</v>
      </c>
      <c r="E3075">
        <v>438</v>
      </c>
      <c r="F3075" t="s">
        <v>22</v>
      </c>
      <c r="G3075">
        <v>324</v>
      </c>
      <c r="H3075" t="s">
        <v>371</v>
      </c>
      <c r="I3075">
        <v>4</v>
      </c>
      <c r="J3075" t="s">
        <v>373</v>
      </c>
      <c r="K3075">
        <v>1</v>
      </c>
    </row>
    <row r="3076" spans="1:11" hidden="1" x14ac:dyDescent="0.25">
      <c r="A3076" t="s">
        <v>195</v>
      </c>
      <c r="B3076" t="s">
        <v>195</v>
      </c>
      <c r="C3076">
        <v>1984</v>
      </c>
      <c r="D3076" t="s">
        <v>563</v>
      </c>
      <c r="E3076">
        <v>438</v>
      </c>
      <c r="F3076" t="s">
        <v>22</v>
      </c>
      <c r="G3076">
        <v>324</v>
      </c>
      <c r="H3076" t="s">
        <v>371</v>
      </c>
      <c r="I3076">
        <v>3</v>
      </c>
      <c r="J3076" t="s">
        <v>373</v>
      </c>
      <c r="K3076">
        <v>3</v>
      </c>
    </row>
    <row r="3077" spans="1:11" hidden="1" x14ac:dyDescent="0.25">
      <c r="A3077" t="s">
        <v>195</v>
      </c>
      <c r="B3077" t="s">
        <v>195</v>
      </c>
      <c r="C3077">
        <v>1985</v>
      </c>
      <c r="D3077" t="s">
        <v>563</v>
      </c>
      <c r="E3077">
        <v>438</v>
      </c>
      <c r="F3077" t="s">
        <v>22</v>
      </c>
      <c r="G3077">
        <v>324</v>
      </c>
      <c r="H3077" t="s">
        <v>371</v>
      </c>
      <c r="I3077">
        <v>3</v>
      </c>
      <c r="J3077" t="s">
        <v>373</v>
      </c>
      <c r="K3077">
        <v>2</v>
      </c>
    </row>
    <row r="3078" spans="1:11" hidden="1" x14ac:dyDescent="0.25">
      <c r="A3078" t="s">
        <v>195</v>
      </c>
      <c r="B3078" t="s">
        <v>195</v>
      </c>
      <c r="C3078">
        <v>1986</v>
      </c>
      <c r="D3078" t="s">
        <v>563</v>
      </c>
      <c r="E3078">
        <v>438</v>
      </c>
      <c r="F3078" t="s">
        <v>22</v>
      </c>
      <c r="G3078">
        <v>324</v>
      </c>
      <c r="H3078" t="s">
        <v>371</v>
      </c>
      <c r="I3078">
        <v>2</v>
      </c>
      <c r="J3078" t="s">
        <v>373</v>
      </c>
      <c r="K3078">
        <v>3</v>
      </c>
    </row>
    <row r="3079" spans="1:11" hidden="1" x14ac:dyDescent="0.25">
      <c r="A3079" t="s">
        <v>195</v>
      </c>
      <c r="B3079" t="s">
        <v>195</v>
      </c>
      <c r="C3079">
        <v>1987</v>
      </c>
      <c r="D3079" t="s">
        <v>563</v>
      </c>
      <c r="E3079">
        <v>438</v>
      </c>
      <c r="F3079" t="s">
        <v>22</v>
      </c>
      <c r="G3079">
        <v>324</v>
      </c>
      <c r="H3079" t="s">
        <v>371</v>
      </c>
      <c r="I3079">
        <v>3</v>
      </c>
      <c r="J3079" t="s">
        <v>373</v>
      </c>
      <c r="K3079">
        <v>3</v>
      </c>
    </row>
    <row r="3080" spans="1:11" hidden="1" x14ac:dyDescent="0.25">
      <c r="A3080" t="s">
        <v>195</v>
      </c>
      <c r="B3080" t="s">
        <v>195</v>
      </c>
      <c r="C3080">
        <v>1988</v>
      </c>
      <c r="D3080" t="s">
        <v>563</v>
      </c>
      <c r="E3080">
        <v>438</v>
      </c>
      <c r="F3080" t="s">
        <v>22</v>
      </c>
      <c r="G3080">
        <v>324</v>
      </c>
      <c r="H3080" t="s">
        <v>371</v>
      </c>
      <c r="I3080">
        <v>3</v>
      </c>
      <c r="J3080" t="s">
        <v>373</v>
      </c>
      <c r="K3080">
        <v>2</v>
      </c>
    </row>
    <row r="3081" spans="1:11" hidden="1" x14ac:dyDescent="0.25">
      <c r="A3081" t="s">
        <v>195</v>
      </c>
      <c r="B3081" t="s">
        <v>195</v>
      </c>
      <c r="C3081">
        <v>1989</v>
      </c>
      <c r="D3081" t="s">
        <v>563</v>
      </c>
      <c r="E3081">
        <v>438</v>
      </c>
      <c r="F3081" t="s">
        <v>22</v>
      </c>
      <c r="G3081">
        <v>324</v>
      </c>
      <c r="H3081" t="s">
        <v>371</v>
      </c>
      <c r="I3081">
        <v>2</v>
      </c>
      <c r="J3081" t="s">
        <v>373</v>
      </c>
      <c r="K3081">
        <v>2</v>
      </c>
    </row>
    <row r="3082" spans="1:11" hidden="1" x14ac:dyDescent="0.25">
      <c r="A3082" t="s">
        <v>195</v>
      </c>
      <c r="B3082" t="s">
        <v>195</v>
      </c>
      <c r="C3082">
        <v>1990</v>
      </c>
      <c r="D3082" t="s">
        <v>563</v>
      </c>
      <c r="E3082">
        <v>438</v>
      </c>
      <c r="F3082" t="s">
        <v>22</v>
      </c>
      <c r="G3082">
        <v>324</v>
      </c>
      <c r="H3082" t="s">
        <v>371</v>
      </c>
      <c r="I3082">
        <v>3</v>
      </c>
      <c r="J3082" t="s">
        <v>373</v>
      </c>
      <c r="K3082">
        <v>2</v>
      </c>
    </row>
    <row r="3083" spans="1:11" hidden="1" x14ac:dyDescent="0.25">
      <c r="A3083" t="s">
        <v>195</v>
      </c>
      <c r="B3083" t="s">
        <v>195</v>
      </c>
      <c r="C3083">
        <v>1991</v>
      </c>
      <c r="D3083" t="s">
        <v>563</v>
      </c>
      <c r="E3083">
        <v>438</v>
      </c>
      <c r="F3083" t="s">
        <v>22</v>
      </c>
      <c r="G3083">
        <v>324</v>
      </c>
      <c r="H3083" t="s">
        <v>371</v>
      </c>
      <c r="I3083">
        <v>2</v>
      </c>
      <c r="J3083" t="s">
        <v>373</v>
      </c>
      <c r="K3083">
        <v>3</v>
      </c>
    </row>
    <row r="3084" spans="1:11" hidden="1" x14ac:dyDescent="0.25">
      <c r="A3084" t="s">
        <v>195</v>
      </c>
      <c r="B3084" t="s">
        <v>195</v>
      </c>
      <c r="C3084">
        <v>1992</v>
      </c>
      <c r="D3084" t="s">
        <v>563</v>
      </c>
      <c r="E3084">
        <v>438</v>
      </c>
      <c r="F3084" t="s">
        <v>22</v>
      </c>
      <c r="G3084">
        <v>324</v>
      </c>
      <c r="H3084" t="s">
        <v>371</v>
      </c>
      <c r="I3084">
        <v>3</v>
      </c>
      <c r="J3084" t="s">
        <v>373</v>
      </c>
      <c r="K3084">
        <v>3</v>
      </c>
    </row>
    <row r="3085" spans="1:11" hidden="1" x14ac:dyDescent="0.25">
      <c r="A3085" t="s">
        <v>195</v>
      </c>
      <c r="B3085" t="s">
        <v>195</v>
      </c>
      <c r="C3085">
        <v>1993</v>
      </c>
      <c r="D3085" t="s">
        <v>563</v>
      </c>
      <c r="E3085">
        <v>438</v>
      </c>
      <c r="F3085" t="s">
        <v>22</v>
      </c>
      <c r="G3085">
        <v>324</v>
      </c>
      <c r="H3085" t="s">
        <v>371</v>
      </c>
      <c r="I3085">
        <v>3</v>
      </c>
      <c r="J3085" t="s">
        <v>373</v>
      </c>
      <c r="K3085">
        <v>3</v>
      </c>
    </row>
    <row r="3086" spans="1:11" hidden="1" x14ac:dyDescent="0.25">
      <c r="A3086" t="s">
        <v>195</v>
      </c>
      <c r="B3086" t="s">
        <v>195</v>
      </c>
      <c r="C3086">
        <v>1994</v>
      </c>
      <c r="D3086" t="s">
        <v>563</v>
      </c>
      <c r="E3086">
        <v>438</v>
      </c>
      <c r="F3086" t="s">
        <v>22</v>
      </c>
      <c r="G3086">
        <v>324</v>
      </c>
      <c r="H3086" t="s">
        <v>371</v>
      </c>
      <c r="I3086">
        <v>3</v>
      </c>
      <c r="J3086" t="s">
        <v>373</v>
      </c>
      <c r="K3086">
        <v>3</v>
      </c>
    </row>
    <row r="3087" spans="1:11" hidden="1" x14ac:dyDescent="0.25">
      <c r="A3087" t="s">
        <v>195</v>
      </c>
      <c r="B3087" t="s">
        <v>195</v>
      </c>
      <c r="C3087">
        <v>1995</v>
      </c>
      <c r="D3087" t="s">
        <v>563</v>
      </c>
      <c r="E3087">
        <v>438</v>
      </c>
      <c r="F3087" t="s">
        <v>22</v>
      </c>
      <c r="G3087">
        <v>324</v>
      </c>
      <c r="H3087" t="s">
        <v>371</v>
      </c>
      <c r="I3087">
        <v>3</v>
      </c>
      <c r="J3087" t="s">
        <v>373</v>
      </c>
      <c r="K3087">
        <v>3</v>
      </c>
    </row>
    <row r="3088" spans="1:11" hidden="1" x14ac:dyDescent="0.25">
      <c r="A3088" t="s">
        <v>195</v>
      </c>
      <c r="B3088" t="s">
        <v>195</v>
      </c>
      <c r="C3088">
        <v>1996</v>
      </c>
      <c r="D3088" t="s">
        <v>563</v>
      </c>
      <c r="E3088">
        <v>438</v>
      </c>
      <c r="F3088" t="s">
        <v>22</v>
      </c>
      <c r="G3088">
        <v>324</v>
      </c>
      <c r="H3088" t="s">
        <v>371</v>
      </c>
      <c r="I3088">
        <v>3</v>
      </c>
      <c r="J3088" t="s">
        <v>373</v>
      </c>
      <c r="K3088">
        <v>3</v>
      </c>
    </row>
    <row r="3089" spans="1:11" hidden="1" x14ac:dyDescent="0.25">
      <c r="A3089" t="s">
        <v>195</v>
      </c>
      <c r="B3089" t="s">
        <v>195</v>
      </c>
      <c r="C3089">
        <v>1997</v>
      </c>
      <c r="D3089" t="s">
        <v>563</v>
      </c>
      <c r="E3089">
        <v>438</v>
      </c>
      <c r="F3089" t="s">
        <v>22</v>
      </c>
      <c r="G3089">
        <v>324</v>
      </c>
      <c r="H3089" t="s">
        <v>371</v>
      </c>
      <c r="I3089">
        <v>2</v>
      </c>
      <c r="J3089" t="s">
        <v>373</v>
      </c>
      <c r="K3089">
        <v>3</v>
      </c>
    </row>
    <row r="3090" spans="1:11" hidden="1" x14ac:dyDescent="0.25">
      <c r="A3090" t="s">
        <v>195</v>
      </c>
      <c r="B3090" t="s">
        <v>195</v>
      </c>
      <c r="C3090">
        <v>1998</v>
      </c>
      <c r="D3090" t="s">
        <v>563</v>
      </c>
      <c r="E3090">
        <v>438</v>
      </c>
      <c r="F3090" t="s">
        <v>22</v>
      </c>
      <c r="G3090">
        <v>324</v>
      </c>
      <c r="H3090" t="s">
        <v>371</v>
      </c>
      <c r="I3090">
        <v>3</v>
      </c>
      <c r="J3090" t="s">
        <v>373</v>
      </c>
      <c r="K3090">
        <v>3</v>
      </c>
    </row>
    <row r="3091" spans="1:11" hidden="1" x14ac:dyDescent="0.25">
      <c r="A3091" t="s">
        <v>195</v>
      </c>
      <c r="B3091" t="s">
        <v>195</v>
      </c>
      <c r="C3091">
        <v>1999</v>
      </c>
      <c r="D3091" t="s">
        <v>563</v>
      </c>
      <c r="E3091">
        <v>438</v>
      </c>
      <c r="F3091" t="s">
        <v>22</v>
      </c>
      <c r="G3091">
        <v>324</v>
      </c>
      <c r="H3091" t="s">
        <v>371</v>
      </c>
      <c r="I3091">
        <v>3</v>
      </c>
      <c r="J3091" t="s">
        <v>373</v>
      </c>
      <c r="K3091">
        <v>3</v>
      </c>
    </row>
    <row r="3092" spans="1:11" hidden="1" x14ac:dyDescent="0.25">
      <c r="A3092" t="s">
        <v>195</v>
      </c>
      <c r="B3092" t="s">
        <v>195</v>
      </c>
      <c r="C3092">
        <v>2000</v>
      </c>
      <c r="D3092" t="s">
        <v>563</v>
      </c>
      <c r="E3092">
        <v>438</v>
      </c>
      <c r="F3092" t="s">
        <v>22</v>
      </c>
      <c r="G3092">
        <v>324</v>
      </c>
      <c r="H3092" t="s">
        <v>371</v>
      </c>
      <c r="I3092">
        <v>3</v>
      </c>
      <c r="J3092" t="s">
        <v>373</v>
      </c>
      <c r="K3092">
        <v>4</v>
      </c>
    </row>
    <row r="3093" spans="1:11" hidden="1" x14ac:dyDescent="0.25">
      <c r="A3093" t="s">
        <v>195</v>
      </c>
      <c r="B3093" t="s">
        <v>195</v>
      </c>
      <c r="C3093">
        <v>2001</v>
      </c>
      <c r="D3093" t="s">
        <v>563</v>
      </c>
      <c r="E3093">
        <v>438</v>
      </c>
      <c r="F3093" t="s">
        <v>22</v>
      </c>
      <c r="G3093">
        <v>324</v>
      </c>
      <c r="H3093" t="s">
        <v>371</v>
      </c>
      <c r="I3093">
        <v>4</v>
      </c>
      <c r="J3093" t="s">
        <v>373</v>
      </c>
      <c r="K3093">
        <v>4</v>
      </c>
    </row>
    <row r="3094" spans="1:11" hidden="1" x14ac:dyDescent="0.25">
      <c r="A3094" t="s">
        <v>195</v>
      </c>
      <c r="B3094" t="s">
        <v>195</v>
      </c>
      <c r="C3094">
        <v>2002</v>
      </c>
      <c r="D3094" t="s">
        <v>563</v>
      </c>
      <c r="E3094">
        <v>438</v>
      </c>
      <c r="F3094" t="s">
        <v>22</v>
      </c>
      <c r="G3094">
        <v>324</v>
      </c>
      <c r="H3094" t="s">
        <v>371</v>
      </c>
      <c r="I3094">
        <v>2</v>
      </c>
      <c r="J3094" t="s">
        <v>373</v>
      </c>
      <c r="K3094">
        <v>3</v>
      </c>
    </row>
    <row r="3095" spans="1:11" hidden="1" x14ac:dyDescent="0.25">
      <c r="A3095" t="s">
        <v>195</v>
      </c>
      <c r="B3095" t="s">
        <v>195</v>
      </c>
      <c r="C3095">
        <v>2003</v>
      </c>
      <c r="D3095" t="s">
        <v>563</v>
      </c>
      <c r="E3095">
        <v>438</v>
      </c>
      <c r="F3095" t="s">
        <v>22</v>
      </c>
      <c r="G3095">
        <v>324</v>
      </c>
      <c r="H3095" t="s">
        <v>371</v>
      </c>
      <c r="I3095">
        <v>1</v>
      </c>
      <c r="J3095" t="s">
        <v>373</v>
      </c>
      <c r="K3095">
        <v>3</v>
      </c>
    </row>
    <row r="3096" spans="1:11" hidden="1" x14ac:dyDescent="0.25">
      <c r="A3096" t="s">
        <v>195</v>
      </c>
      <c r="B3096" t="s">
        <v>195</v>
      </c>
      <c r="C3096">
        <v>2004</v>
      </c>
      <c r="D3096" t="s">
        <v>563</v>
      </c>
      <c r="E3096">
        <v>438</v>
      </c>
      <c r="F3096" t="s">
        <v>22</v>
      </c>
      <c r="G3096">
        <v>324</v>
      </c>
      <c r="H3096" t="s">
        <v>371</v>
      </c>
      <c r="I3096">
        <v>1</v>
      </c>
      <c r="J3096" t="s">
        <v>373</v>
      </c>
      <c r="K3096">
        <v>3</v>
      </c>
    </row>
    <row r="3097" spans="1:11" hidden="1" x14ac:dyDescent="0.25">
      <c r="A3097" t="s">
        <v>195</v>
      </c>
      <c r="B3097" t="s">
        <v>195</v>
      </c>
      <c r="C3097">
        <v>2005</v>
      </c>
      <c r="D3097" t="s">
        <v>563</v>
      </c>
      <c r="E3097">
        <v>438</v>
      </c>
      <c r="F3097" t="s">
        <v>22</v>
      </c>
      <c r="G3097">
        <v>324</v>
      </c>
      <c r="H3097" t="s">
        <v>371</v>
      </c>
      <c r="I3097">
        <v>2</v>
      </c>
      <c r="J3097" t="s">
        <v>373</v>
      </c>
      <c r="K3097">
        <v>3</v>
      </c>
    </row>
    <row r="3098" spans="1:11" hidden="1" x14ac:dyDescent="0.25">
      <c r="A3098" t="s">
        <v>195</v>
      </c>
      <c r="B3098" t="s">
        <v>195</v>
      </c>
      <c r="C3098">
        <v>2006</v>
      </c>
      <c r="D3098" t="s">
        <v>563</v>
      </c>
      <c r="E3098">
        <v>438</v>
      </c>
      <c r="F3098" t="s">
        <v>22</v>
      </c>
      <c r="G3098">
        <v>324</v>
      </c>
      <c r="H3098" t="s">
        <v>371</v>
      </c>
      <c r="I3098">
        <v>3</v>
      </c>
      <c r="J3098" t="s">
        <v>373</v>
      </c>
      <c r="K3098">
        <v>3</v>
      </c>
    </row>
    <row r="3099" spans="1:11" hidden="1" x14ac:dyDescent="0.25">
      <c r="A3099" t="s">
        <v>195</v>
      </c>
      <c r="B3099" t="s">
        <v>195</v>
      </c>
      <c r="C3099">
        <v>2007</v>
      </c>
      <c r="D3099" t="s">
        <v>563</v>
      </c>
      <c r="E3099">
        <v>438</v>
      </c>
      <c r="F3099" t="s">
        <v>22</v>
      </c>
      <c r="G3099">
        <v>324</v>
      </c>
      <c r="H3099" t="s">
        <v>371</v>
      </c>
      <c r="I3099">
        <v>4</v>
      </c>
      <c r="J3099" t="s">
        <v>373</v>
      </c>
      <c r="K3099">
        <v>4</v>
      </c>
    </row>
    <row r="3100" spans="1:11" hidden="1" x14ac:dyDescent="0.25">
      <c r="A3100" t="s">
        <v>195</v>
      </c>
      <c r="B3100" t="s">
        <v>195</v>
      </c>
      <c r="C3100">
        <v>2008</v>
      </c>
      <c r="D3100" t="s">
        <v>563</v>
      </c>
      <c r="E3100">
        <v>438</v>
      </c>
      <c r="F3100" t="s">
        <v>22</v>
      </c>
      <c r="G3100">
        <v>324</v>
      </c>
      <c r="H3100" t="s">
        <v>371</v>
      </c>
      <c r="I3100">
        <v>4</v>
      </c>
      <c r="J3100" t="s">
        <v>373</v>
      </c>
      <c r="K3100">
        <v>3</v>
      </c>
    </row>
    <row r="3101" spans="1:11" hidden="1" x14ac:dyDescent="0.25">
      <c r="A3101" t="s">
        <v>195</v>
      </c>
      <c r="B3101" t="s">
        <v>195</v>
      </c>
      <c r="C3101">
        <v>2009</v>
      </c>
      <c r="D3101" t="s">
        <v>563</v>
      </c>
      <c r="E3101">
        <v>438</v>
      </c>
      <c r="F3101" t="s">
        <v>22</v>
      </c>
      <c r="G3101">
        <v>324</v>
      </c>
      <c r="H3101" t="s">
        <v>371</v>
      </c>
      <c r="I3101">
        <v>5</v>
      </c>
      <c r="J3101" t="s">
        <v>373</v>
      </c>
      <c r="K3101">
        <v>5</v>
      </c>
    </row>
    <row r="3102" spans="1:11" hidden="1" x14ac:dyDescent="0.25">
      <c r="A3102" t="s">
        <v>195</v>
      </c>
      <c r="B3102" t="s">
        <v>195</v>
      </c>
      <c r="C3102">
        <v>2010</v>
      </c>
      <c r="D3102" t="s">
        <v>563</v>
      </c>
      <c r="E3102">
        <v>438</v>
      </c>
      <c r="F3102" t="s">
        <v>22</v>
      </c>
      <c r="G3102">
        <v>324</v>
      </c>
      <c r="H3102" t="s">
        <v>371</v>
      </c>
      <c r="I3102">
        <v>3</v>
      </c>
      <c r="J3102" t="s">
        <v>373</v>
      </c>
      <c r="K3102">
        <v>3</v>
      </c>
    </row>
    <row r="3103" spans="1:11" hidden="1" x14ac:dyDescent="0.25">
      <c r="A3103" t="s">
        <v>195</v>
      </c>
      <c r="B3103" t="s">
        <v>195</v>
      </c>
      <c r="C3103">
        <v>2011</v>
      </c>
      <c r="D3103" t="s">
        <v>563</v>
      </c>
      <c r="E3103">
        <v>438</v>
      </c>
      <c r="F3103" t="s">
        <v>22</v>
      </c>
      <c r="G3103">
        <v>324</v>
      </c>
      <c r="H3103" t="s">
        <v>371</v>
      </c>
      <c r="I3103">
        <v>3</v>
      </c>
      <c r="J3103" t="s">
        <v>373</v>
      </c>
      <c r="K3103">
        <v>3</v>
      </c>
    </row>
    <row r="3104" spans="1:11" hidden="1" x14ac:dyDescent="0.25">
      <c r="A3104" t="s">
        <v>195</v>
      </c>
      <c r="B3104" t="s">
        <v>195</v>
      </c>
      <c r="C3104">
        <v>2012</v>
      </c>
      <c r="D3104" t="s">
        <v>563</v>
      </c>
      <c r="E3104">
        <v>438</v>
      </c>
      <c r="F3104" t="s">
        <v>22</v>
      </c>
      <c r="G3104">
        <v>324</v>
      </c>
      <c r="H3104" t="s">
        <v>371</v>
      </c>
      <c r="I3104">
        <v>3</v>
      </c>
      <c r="J3104" t="s">
        <v>373</v>
      </c>
      <c r="K3104">
        <v>3</v>
      </c>
    </row>
    <row r="3105" spans="1:12" hidden="1" x14ac:dyDescent="0.25">
      <c r="A3105" t="s">
        <v>195</v>
      </c>
      <c r="B3105" t="s">
        <v>195</v>
      </c>
      <c r="C3105">
        <v>2013</v>
      </c>
      <c r="D3105" t="s">
        <v>563</v>
      </c>
      <c r="E3105">
        <v>438</v>
      </c>
      <c r="F3105" t="s">
        <v>22</v>
      </c>
      <c r="G3105">
        <v>324</v>
      </c>
      <c r="H3105" t="s">
        <v>371</v>
      </c>
      <c r="I3105" t="s">
        <v>373</v>
      </c>
      <c r="J3105">
        <v>3</v>
      </c>
      <c r="K3105">
        <v>3</v>
      </c>
    </row>
    <row r="3106" spans="1:12" hidden="1" x14ac:dyDescent="0.25">
      <c r="A3106" t="s">
        <v>195</v>
      </c>
      <c r="B3106" t="s">
        <v>195</v>
      </c>
      <c r="C3106">
        <v>2014</v>
      </c>
      <c r="D3106" t="s">
        <v>563</v>
      </c>
      <c r="E3106">
        <v>438</v>
      </c>
      <c r="F3106" t="s">
        <v>22</v>
      </c>
      <c r="G3106">
        <v>324</v>
      </c>
      <c r="H3106" t="s">
        <v>371</v>
      </c>
      <c r="I3106">
        <v>3</v>
      </c>
      <c r="J3106">
        <v>3</v>
      </c>
      <c r="K3106">
        <v>3</v>
      </c>
    </row>
    <row r="3107" spans="1:12" hidden="1" x14ac:dyDescent="0.25">
      <c r="A3107" t="s">
        <v>195</v>
      </c>
      <c r="B3107" t="s">
        <v>195</v>
      </c>
      <c r="C3107">
        <v>2015</v>
      </c>
      <c r="D3107" t="s">
        <v>563</v>
      </c>
      <c r="E3107">
        <v>438</v>
      </c>
      <c r="F3107" t="s">
        <v>22</v>
      </c>
      <c r="G3107">
        <v>324</v>
      </c>
      <c r="H3107" t="s">
        <v>371</v>
      </c>
      <c r="I3107">
        <v>3</v>
      </c>
      <c r="J3107">
        <v>2</v>
      </c>
      <c r="K3107">
        <v>3</v>
      </c>
    </row>
    <row r="3108" spans="1:12" hidden="1" x14ac:dyDescent="0.25">
      <c r="A3108" t="s">
        <v>195</v>
      </c>
      <c r="B3108" t="s">
        <v>195</v>
      </c>
      <c r="C3108">
        <v>2016</v>
      </c>
      <c r="D3108" t="s">
        <v>563</v>
      </c>
      <c r="E3108">
        <v>438</v>
      </c>
      <c r="F3108" t="s">
        <v>22</v>
      </c>
      <c r="G3108">
        <v>324</v>
      </c>
      <c r="H3108" t="s">
        <v>371</v>
      </c>
      <c r="I3108">
        <v>3</v>
      </c>
      <c r="J3108">
        <v>2</v>
      </c>
      <c r="K3108">
        <v>2</v>
      </c>
    </row>
    <row r="3109" spans="1:12" x14ac:dyDescent="0.25">
      <c r="A3109" t="s">
        <v>195</v>
      </c>
      <c r="B3109" t="s">
        <v>195</v>
      </c>
      <c r="C3109">
        <v>2017</v>
      </c>
      <c r="D3109" t="s">
        <v>563</v>
      </c>
      <c r="E3109">
        <v>438</v>
      </c>
      <c r="F3109" t="s">
        <v>22</v>
      </c>
      <c r="G3109">
        <v>324</v>
      </c>
      <c r="H3109" t="s">
        <v>371</v>
      </c>
      <c r="I3109" s="109">
        <v>3</v>
      </c>
      <c r="J3109" s="109" t="s">
        <v>373</v>
      </c>
      <c r="K3109" s="109">
        <v>3</v>
      </c>
      <c r="L3109" s="108">
        <f>AVERAGE(I3109:K3109)</f>
        <v>3</v>
      </c>
    </row>
    <row r="3110" spans="1:12" hidden="1" x14ac:dyDescent="0.25">
      <c r="A3110" t="s">
        <v>196</v>
      </c>
      <c r="B3110" t="s">
        <v>196</v>
      </c>
      <c r="C3110">
        <v>1976</v>
      </c>
      <c r="D3110" t="s">
        <v>23</v>
      </c>
      <c r="E3110">
        <v>404</v>
      </c>
      <c r="F3110" t="s">
        <v>23</v>
      </c>
      <c r="G3110">
        <v>624</v>
      </c>
      <c r="H3110" t="s">
        <v>371</v>
      </c>
      <c r="I3110" t="s">
        <v>373</v>
      </c>
      <c r="J3110" t="s">
        <v>373</v>
      </c>
      <c r="K3110" t="s">
        <v>373</v>
      </c>
    </row>
    <row r="3111" spans="1:12" hidden="1" x14ac:dyDescent="0.25">
      <c r="A3111" t="s">
        <v>196</v>
      </c>
      <c r="B3111" t="s">
        <v>196</v>
      </c>
      <c r="C3111">
        <v>1977</v>
      </c>
      <c r="D3111" t="s">
        <v>23</v>
      </c>
      <c r="E3111">
        <v>404</v>
      </c>
      <c r="F3111" t="s">
        <v>23</v>
      </c>
      <c r="G3111">
        <v>624</v>
      </c>
      <c r="H3111" t="s">
        <v>371</v>
      </c>
      <c r="I3111" t="s">
        <v>373</v>
      </c>
      <c r="J3111" t="s">
        <v>373</v>
      </c>
      <c r="K3111">
        <v>2</v>
      </c>
    </row>
    <row r="3112" spans="1:12" hidden="1" x14ac:dyDescent="0.25">
      <c r="A3112" t="s">
        <v>196</v>
      </c>
      <c r="B3112" t="s">
        <v>196</v>
      </c>
      <c r="C3112">
        <v>1978</v>
      </c>
      <c r="D3112" t="s">
        <v>23</v>
      </c>
      <c r="E3112">
        <v>404</v>
      </c>
      <c r="F3112" t="s">
        <v>23</v>
      </c>
      <c r="G3112">
        <v>624</v>
      </c>
      <c r="H3112" t="s">
        <v>371</v>
      </c>
      <c r="I3112" t="s">
        <v>373</v>
      </c>
      <c r="J3112" t="s">
        <v>373</v>
      </c>
      <c r="K3112">
        <v>2</v>
      </c>
    </row>
    <row r="3113" spans="1:12" hidden="1" x14ac:dyDescent="0.25">
      <c r="A3113" t="s">
        <v>196</v>
      </c>
      <c r="B3113" t="s">
        <v>196</v>
      </c>
      <c r="C3113">
        <v>1979</v>
      </c>
      <c r="D3113" t="s">
        <v>23</v>
      </c>
      <c r="E3113">
        <v>404</v>
      </c>
      <c r="F3113" t="s">
        <v>23</v>
      </c>
      <c r="G3113">
        <v>624</v>
      </c>
      <c r="H3113" t="s">
        <v>371</v>
      </c>
      <c r="I3113" t="s">
        <v>373</v>
      </c>
      <c r="J3113" t="s">
        <v>373</v>
      </c>
      <c r="K3113">
        <v>2</v>
      </c>
    </row>
    <row r="3114" spans="1:12" hidden="1" x14ac:dyDescent="0.25">
      <c r="A3114" t="s">
        <v>196</v>
      </c>
      <c r="B3114" t="s">
        <v>196</v>
      </c>
      <c r="C3114">
        <v>1980</v>
      </c>
      <c r="D3114" t="s">
        <v>23</v>
      </c>
      <c r="E3114">
        <v>404</v>
      </c>
      <c r="F3114" t="s">
        <v>23</v>
      </c>
      <c r="G3114">
        <v>624</v>
      </c>
      <c r="H3114" t="s">
        <v>371</v>
      </c>
      <c r="I3114" t="s">
        <v>373</v>
      </c>
      <c r="J3114" t="s">
        <v>373</v>
      </c>
      <c r="K3114" t="s">
        <v>373</v>
      </c>
    </row>
    <row r="3115" spans="1:12" hidden="1" x14ac:dyDescent="0.25">
      <c r="A3115" t="s">
        <v>196</v>
      </c>
      <c r="B3115" t="s">
        <v>196</v>
      </c>
      <c r="C3115">
        <v>1981</v>
      </c>
      <c r="D3115" t="s">
        <v>23</v>
      </c>
      <c r="E3115">
        <v>404</v>
      </c>
      <c r="F3115" t="s">
        <v>23</v>
      </c>
      <c r="G3115">
        <v>624</v>
      </c>
      <c r="H3115" t="s">
        <v>371</v>
      </c>
      <c r="I3115">
        <v>2</v>
      </c>
      <c r="J3115" t="s">
        <v>373</v>
      </c>
      <c r="K3115">
        <v>2</v>
      </c>
    </row>
    <row r="3116" spans="1:12" hidden="1" x14ac:dyDescent="0.25">
      <c r="A3116" t="s">
        <v>196</v>
      </c>
      <c r="B3116" t="s">
        <v>196</v>
      </c>
      <c r="C3116">
        <v>1982</v>
      </c>
      <c r="D3116" t="s">
        <v>23</v>
      </c>
      <c r="E3116">
        <v>404</v>
      </c>
      <c r="F3116" t="s">
        <v>23</v>
      </c>
      <c r="G3116">
        <v>624</v>
      </c>
      <c r="H3116" t="s">
        <v>371</v>
      </c>
      <c r="I3116">
        <v>2</v>
      </c>
      <c r="J3116" t="s">
        <v>373</v>
      </c>
      <c r="K3116">
        <v>2</v>
      </c>
    </row>
    <row r="3117" spans="1:12" hidden="1" x14ac:dyDescent="0.25">
      <c r="A3117" t="s">
        <v>196</v>
      </c>
      <c r="B3117" t="s">
        <v>196</v>
      </c>
      <c r="C3117">
        <v>1983</v>
      </c>
      <c r="D3117" t="s">
        <v>23</v>
      </c>
      <c r="E3117">
        <v>404</v>
      </c>
      <c r="F3117" t="s">
        <v>23</v>
      </c>
      <c r="G3117">
        <v>624</v>
      </c>
      <c r="H3117" t="s">
        <v>371</v>
      </c>
      <c r="I3117">
        <v>2</v>
      </c>
      <c r="J3117" t="s">
        <v>373</v>
      </c>
      <c r="K3117">
        <v>2</v>
      </c>
    </row>
    <row r="3118" spans="1:12" hidden="1" x14ac:dyDescent="0.25">
      <c r="A3118" t="s">
        <v>196</v>
      </c>
      <c r="B3118" t="s">
        <v>196</v>
      </c>
      <c r="C3118">
        <v>1984</v>
      </c>
      <c r="D3118" t="s">
        <v>23</v>
      </c>
      <c r="E3118">
        <v>404</v>
      </c>
      <c r="F3118" t="s">
        <v>23</v>
      </c>
      <c r="G3118">
        <v>624</v>
      </c>
      <c r="H3118" t="s">
        <v>371</v>
      </c>
      <c r="I3118" t="s">
        <v>373</v>
      </c>
      <c r="J3118" t="s">
        <v>373</v>
      </c>
      <c r="K3118" t="s">
        <v>373</v>
      </c>
    </row>
    <row r="3119" spans="1:12" hidden="1" x14ac:dyDescent="0.25">
      <c r="A3119" t="s">
        <v>196</v>
      </c>
      <c r="B3119" t="s">
        <v>196</v>
      </c>
      <c r="C3119">
        <v>1985</v>
      </c>
      <c r="D3119" t="s">
        <v>23</v>
      </c>
      <c r="E3119">
        <v>404</v>
      </c>
      <c r="F3119" t="s">
        <v>23</v>
      </c>
      <c r="G3119">
        <v>624</v>
      </c>
      <c r="H3119" t="s">
        <v>371</v>
      </c>
      <c r="I3119">
        <v>2</v>
      </c>
      <c r="J3119" t="s">
        <v>373</v>
      </c>
      <c r="K3119">
        <v>2</v>
      </c>
    </row>
    <row r="3120" spans="1:12" hidden="1" x14ac:dyDescent="0.25">
      <c r="A3120" t="s">
        <v>196</v>
      </c>
      <c r="B3120" t="s">
        <v>196</v>
      </c>
      <c r="C3120">
        <v>1986</v>
      </c>
      <c r="D3120" t="s">
        <v>23</v>
      </c>
      <c r="E3120">
        <v>404</v>
      </c>
      <c r="F3120" t="s">
        <v>23</v>
      </c>
      <c r="G3120">
        <v>624</v>
      </c>
      <c r="H3120" t="s">
        <v>371</v>
      </c>
      <c r="I3120">
        <v>2</v>
      </c>
      <c r="J3120" t="s">
        <v>373</v>
      </c>
      <c r="K3120">
        <v>2</v>
      </c>
    </row>
    <row r="3121" spans="1:11" hidden="1" x14ac:dyDescent="0.25">
      <c r="A3121" t="s">
        <v>196</v>
      </c>
      <c r="B3121" t="s">
        <v>196</v>
      </c>
      <c r="C3121">
        <v>1987</v>
      </c>
      <c r="D3121" t="s">
        <v>23</v>
      </c>
      <c r="E3121">
        <v>404</v>
      </c>
      <c r="F3121" t="s">
        <v>23</v>
      </c>
      <c r="G3121">
        <v>624</v>
      </c>
      <c r="H3121" t="s">
        <v>371</v>
      </c>
      <c r="I3121">
        <v>2</v>
      </c>
      <c r="J3121" t="s">
        <v>373</v>
      </c>
      <c r="K3121">
        <v>2</v>
      </c>
    </row>
    <row r="3122" spans="1:11" hidden="1" x14ac:dyDescent="0.25">
      <c r="A3122" t="s">
        <v>196</v>
      </c>
      <c r="B3122" t="s">
        <v>196</v>
      </c>
      <c r="C3122">
        <v>1988</v>
      </c>
      <c r="D3122" t="s">
        <v>23</v>
      </c>
      <c r="E3122">
        <v>404</v>
      </c>
      <c r="F3122" t="s">
        <v>23</v>
      </c>
      <c r="G3122">
        <v>624</v>
      </c>
      <c r="H3122" t="s">
        <v>371</v>
      </c>
      <c r="I3122">
        <v>2</v>
      </c>
      <c r="J3122" t="s">
        <v>373</v>
      </c>
      <c r="K3122">
        <v>2</v>
      </c>
    </row>
    <row r="3123" spans="1:11" hidden="1" x14ac:dyDescent="0.25">
      <c r="A3123" t="s">
        <v>196</v>
      </c>
      <c r="B3123" t="s">
        <v>196</v>
      </c>
      <c r="C3123">
        <v>1989</v>
      </c>
      <c r="D3123" t="s">
        <v>23</v>
      </c>
      <c r="E3123">
        <v>404</v>
      </c>
      <c r="F3123" t="s">
        <v>23</v>
      </c>
      <c r="G3123">
        <v>624</v>
      </c>
      <c r="H3123" t="s">
        <v>371</v>
      </c>
      <c r="I3123">
        <v>2</v>
      </c>
      <c r="J3123" t="s">
        <v>373</v>
      </c>
      <c r="K3123">
        <v>2</v>
      </c>
    </row>
    <row r="3124" spans="1:11" hidden="1" x14ac:dyDescent="0.25">
      <c r="A3124" t="s">
        <v>196</v>
      </c>
      <c r="B3124" t="s">
        <v>196</v>
      </c>
      <c r="C3124">
        <v>1990</v>
      </c>
      <c r="D3124" t="s">
        <v>23</v>
      </c>
      <c r="E3124">
        <v>404</v>
      </c>
      <c r="F3124" t="s">
        <v>23</v>
      </c>
      <c r="G3124">
        <v>624</v>
      </c>
      <c r="H3124" t="s">
        <v>371</v>
      </c>
      <c r="I3124">
        <v>2</v>
      </c>
      <c r="J3124" t="s">
        <v>373</v>
      </c>
      <c r="K3124">
        <v>2</v>
      </c>
    </row>
    <row r="3125" spans="1:11" hidden="1" x14ac:dyDescent="0.25">
      <c r="A3125" t="s">
        <v>196</v>
      </c>
      <c r="B3125" t="s">
        <v>196</v>
      </c>
      <c r="C3125">
        <v>1991</v>
      </c>
      <c r="D3125" t="s">
        <v>23</v>
      </c>
      <c r="E3125">
        <v>404</v>
      </c>
      <c r="F3125" t="s">
        <v>23</v>
      </c>
      <c r="G3125">
        <v>624</v>
      </c>
      <c r="H3125" t="s">
        <v>371</v>
      </c>
      <c r="I3125">
        <v>1</v>
      </c>
      <c r="J3125" t="s">
        <v>373</v>
      </c>
      <c r="K3125">
        <v>2</v>
      </c>
    </row>
    <row r="3126" spans="1:11" hidden="1" x14ac:dyDescent="0.25">
      <c r="A3126" t="s">
        <v>196</v>
      </c>
      <c r="B3126" t="s">
        <v>196</v>
      </c>
      <c r="C3126">
        <v>1992</v>
      </c>
      <c r="D3126" t="s">
        <v>23</v>
      </c>
      <c r="E3126">
        <v>404</v>
      </c>
      <c r="F3126" t="s">
        <v>23</v>
      </c>
      <c r="G3126">
        <v>624</v>
      </c>
      <c r="H3126" t="s">
        <v>371</v>
      </c>
      <c r="I3126">
        <v>2</v>
      </c>
      <c r="J3126" t="s">
        <v>373</v>
      </c>
      <c r="K3126" t="s">
        <v>373</v>
      </c>
    </row>
    <row r="3127" spans="1:11" hidden="1" x14ac:dyDescent="0.25">
      <c r="A3127" t="s">
        <v>196</v>
      </c>
      <c r="B3127" t="s">
        <v>196</v>
      </c>
      <c r="C3127">
        <v>1993</v>
      </c>
      <c r="D3127" t="s">
        <v>23</v>
      </c>
      <c r="E3127">
        <v>404</v>
      </c>
      <c r="F3127" t="s">
        <v>23</v>
      </c>
      <c r="G3127">
        <v>624</v>
      </c>
      <c r="H3127" t="s">
        <v>371</v>
      </c>
      <c r="I3127">
        <v>2</v>
      </c>
      <c r="J3127" t="s">
        <v>373</v>
      </c>
      <c r="K3127">
        <v>3</v>
      </c>
    </row>
    <row r="3128" spans="1:11" hidden="1" x14ac:dyDescent="0.25">
      <c r="A3128" t="s">
        <v>196</v>
      </c>
      <c r="B3128" t="s">
        <v>196</v>
      </c>
      <c r="C3128">
        <v>1994</v>
      </c>
      <c r="D3128" t="s">
        <v>23</v>
      </c>
      <c r="E3128">
        <v>404</v>
      </c>
      <c r="F3128" t="s">
        <v>23</v>
      </c>
      <c r="G3128">
        <v>624</v>
      </c>
      <c r="H3128" t="s">
        <v>371</v>
      </c>
      <c r="I3128">
        <v>2</v>
      </c>
      <c r="J3128" t="s">
        <v>373</v>
      </c>
      <c r="K3128">
        <v>2</v>
      </c>
    </row>
    <row r="3129" spans="1:11" hidden="1" x14ac:dyDescent="0.25">
      <c r="A3129" t="s">
        <v>196</v>
      </c>
      <c r="B3129" t="s">
        <v>196</v>
      </c>
      <c r="C3129">
        <v>1995</v>
      </c>
      <c r="D3129" t="s">
        <v>23</v>
      </c>
      <c r="E3129">
        <v>404</v>
      </c>
      <c r="F3129" t="s">
        <v>23</v>
      </c>
      <c r="G3129">
        <v>624</v>
      </c>
      <c r="H3129" t="s">
        <v>371</v>
      </c>
      <c r="I3129" t="s">
        <v>373</v>
      </c>
      <c r="J3129" t="s">
        <v>373</v>
      </c>
      <c r="K3129">
        <v>2</v>
      </c>
    </row>
    <row r="3130" spans="1:11" hidden="1" x14ac:dyDescent="0.25">
      <c r="A3130" t="s">
        <v>196</v>
      </c>
      <c r="B3130" t="s">
        <v>196</v>
      </c>
      <c r="C3130">
        <v>1996</v>
      </c>
      <c r="D3130" t="s">
        <v>23</v>
      </c>
      <c r="E3130">
        <v>404</v>
      </c>
      <c r="F3130" t="s">
        <v>23</v>
      </c>
      <c r="G3130">
        <v>624</v>
      </c>
      <c r="H3130" t="s">
        <v>371</v>
      </c>
      <c r="I3130">
        <v>3</v>
      </c>
      <c r="J3130" t="s">
        <v>373</v>
      </c>
      <c r="K3130">
        <v>2</v>
      </c>
    </row>
    <row r="3131" spans="1:11" hidden="1" x14ac:dyDescent="0.25">
      <c r="A3131" t="s">
        <v>196</v>
      </c>
      <c r="B3131" t="s">
        <v>196</v>
      </c>
      <c r="C3131">
        <v>1997</v>
      </c>
      <c r="D3131" t="s">
        <v>23</v>
      </c>
      <c r="E3131">
        <v>404</v>
      </c>
      <c r="F3131" t="s">
        <v>23</v>
      </c>
      <c r="G3131">
        <v>624</v>
      </c>
      <c r="H3131" t="s">
        <v>371</v>
      </c>
      <c r="I3131" t="s">
        <v>373</v>
      </c>
      <c r="J3131" t="s">
        <v>373</v>
      </c>
      <c r="K3131">
        <v>3</v>
      </c>
    </row>
    <row r="3132" spans="1:11" hidden="1" x14ac:dyDescent="0.25">
      <c r="A3132" t="s">
        <v>196</v>
      </c>
      <c r="B3132" t="s">
        <v>196</v>
      </c>
      <c r="C3132">
        <v>1998</v>
      </c>
      <c r="D3132" t="s">
        <v>23</v>
      </c>
      <c r="E3132">
        <v>404</v>
      </c>
      <c r="F3132" t="s">
        <v>23</v>
      </c>
      <c r="G3132">
        <v>624</v>
      </c>
      <c r="H3132" t="s">
        <v>371</v>
      </c>
      <c r="I3132">
        <v>4</v>
      </c>
      <c r="J3132" t="s">
        <v>373</v>
      </c>
      <c r="K3132">
        <v>5</v>
      </c>
    </row>
    <row r="3133" spans="1:11" hidden="1" x14ac:dyDescent="0.25">
      <c r="A3133" t="s">
        <v>196</v>
      </c>
      <c r="B3133" t="s">
        <v>196</v>
      </c>
      <c r="C3133">
        <v>1999</v>
      </c>
      <c r="D3133" t="s">
        <v>23</v>
      </c>
      <c r="E3133">
        <v>404</v>
      </c>
      <c r="F3133" t="s">
        <v>23</v>
      </c>
      <c r="G3133">
        <v>624</v>
      </c>
      <c r="H3133" t="s">
        <v>371</v>
      </c>
      <c r="I3133">
        <v>4</v>
      </c>
      <c r="J3133" t="s">
        <v>373</v>
      </c>
      <c r="K3133">
        <v>4</v>
      </c>
    </row>
    <row r="3134" spans="1:11" hidden="1" x14ac:dyDescent="0.25">
      <c r="A3134" t="s">
        <v>196</v>
      </c>
      <c r="B3134" t="s">
        <v>196</v>
      </c>
      <c r="C3134">
        <v>2000</v>
      </c>
      <c r="D3134" t="s">
        <v>23</v>
      </c>
      <c r="E3134">
        <v>404</v>
      </c>
      <c r="F3134" t="s">
        <v>23</v>
      </c>
      <c r="G3134">
        <v>624</v>
      </c>
      <c r="H3134" t="s">
        <v>371</v>
      </c>
      <c r="I3134">
        <v>2</v>
      </c>
      <c r="J3134" t="s">
        <v>373</v>
      </c>
      <c r="K3134">
        <v>2</v>
      </c>
    </row>
    <row r="3135" spans="1:11" hidden="1" x14ac:dyDescent="0.25">
      <c r="A3135" t="s">
        <v>196</v>
      </c>
      <c r="B3135" t="s">
        <v>196</v>
      </c>
      <c r="C3135">
        <v>2001</v>
      </c>
      <c r="D3135" t="s">
        <v>23</v>
      </c>
      <c r="E3135">
        <v>404</v>
      </c>
      <c r="F3135" t="s">
        <v>23</v>
      </c>
      <c r="G3135">
        <v>624</v>
      </c>
      <c r="H3135" t="s">
        <v>371</v>
      </c>
      <c r="I3135">
        <v>2</v>
      </c>
      <c r="J3135" t="s">
        <v>373</v>
      </c>
      <c r="K3135">
        <v>2</v>
      </c>
    </row>
    <row r="3136" spans="1:11" hidden="1" x14ac:dyDescent="0.25">
      <c r="A3136" t="s">
        <v>196</v>
      </c>
      <c r="B3136" t="s">
        <v>196</v>
      </c>
      <c r="C3136">
        <v>2002</v>
      </c>
      <c r="D3136" t="s">
        <v>23</v>
      </c>
      <c r="E3136">
        <v>404</v>
      </c>
      <c r="F3136" t="s">
        <v>23</v>
      </c>
      <c r="G3136">
        <v>624</v>
      </c>
      <c r="H3136" t="s">
        <v>371</v>
      </c>
      <c r="I3136">
        <v>2</v>
      </c>
      <c r="J3136" t="s">
        <v>373</v>
      </c>
      <c r="K3136">
        <v>2</v>
      </c>
    </row>
    <row r="3137" spans="1:12" hidden="1" x14ac:dyDescent="0.25">
      <c r="A3137" t="s">
        <v>196</v>
      </c>
      <c r="B3137" t="s">
        <v>196</v>
      </c>
      <c r="C3137">
        <v>2003</v>
      </c>
      <c r="D3137" t="s">
        <v>23</v>
      </c>
      <c r="E3137">
        <v>404</v>
      </c>
      <c r="F3137" t="s">
        <v>23</v>
      </c>
      <c r="G3137">
        <v>624</v>
      </c>
      <c r="H3137" t="s">
        <v>371</v>
      </c>
      <c r="I3137">
        <v>2</v>
      </c>
      <c r="J3137" t="s">
        <v>373</v>
      </c>
      <c r="K3137">
        <v>2</v>
      </c>
    </row>
    <row r="3138" spans="1:12" hidden="1" x14ac:dyDescent="0.25">
      <c r="A3138" t="s">
        <v>196</v>
      </c>
      <c r="B3138" t="s">
        <v>196</v>
      </c>
      <c r="C3138">
        <v>2004</v>
      </c>
      <c r="D3138" t="s">
        <v>23</v>
      </c>
      <c r="E3138">
        <v>404</v>
      </c>
      <c r="F3138" t="s">
        <v>23</v>
      </c>
      <c r="G3138">
        <v>624</v>
      </c>
      <c r="H3138" t="s">
        <v>371</v>
      </c>
      <c r="I3138">
        <v>2</v>
      </c>
      <c r="J3138" t="s">
        <v>373</v>
      </c>
      <c r="K3138">
        <v>2</v>
      </c>
    </row>
    <row r="3139" spans="1:12" hidden="1" x14ac:dyDescent="0.25">
      <c r="A3139" t="s">
        <v>196</v>
      </c>
      <c r="B3139" t="s">
        <v>196</v>
      </c>
      <c r="C3139">
        <v>2005</v>
      </c>
      <c r="D3139" t="s">
        <v>23</v>
      </c>
      <c r="E3139">
        <v>404</v>
      </c>
      <c r="F3139" t="s">
        <v>23</v>
      </c>
      <c r="G3139">
        <v>624</v>
      </c>
      <c r="H3139" t="s">
        <v>371</v>
      </c>
      <c r="I3139">
        <v>2</v>
      </c>
      <c r="J3139" t="s">
        <v>373</v>
      </c>
      <c r="K3139">
        <v>3</v>
      </c>
    </row>
    <row r="3140" spans="1:12" hidden="1" x14ac:dyDescent="0.25">
      <c r="A3140" t="s">
        <v>196</v>
      </c>
      <c r="B3140" t="s">
        <v>196</v>
      </c>
      <c r="C3140">
        <v>2006</v>
      </c>
      <c r="D3140" t="s">
        <v>23</v>
      </c>
      <c r="E3140">
        <v>404</v>
      </c>
      <c r="F3140" t="s">
        <v>23</v>
      </c>
      <c r="G3140">
        <v>624</v>
      </c>
      <c r="H3140" t="s">
        <v>371</v>
      </c>
      <c r="I3140">
        <v>3</v>
      </c>
      <c r="J3140" t="s">
        <v>373</v>
      </c>
      <c r="K3140">
        <v>2</v>
      </c>
    </row>
    <row r="3141" spans="1:12" hidden="1" x14ac:dyDescent="0.25">
      <c r="A3141" t="s">
        <v>196</v>
      </c>
      <c r="B3141" t="s">
        <v>196</v>
      </c>
      <c r="C3141">
        <v>2007</v>
      </c>
      <c r="D3141" t="s">
        <v>23</v>
      </c>
      <c r="E3141">
        <v>404</v>
      </c>
      <c r="F3141" t="s">
        <v>23</v>
      </c>
      <c r="G3141">
        <v>624</v>
      </c>
      <c r="H3141" t="s">
        <v>371</v>
      </c>
      <c r="I3141">
        <v>2</v>
      </c>
      <c r="J3141" t="s">
        <v>373</v>
      </c>
      <c r="K3141">
        <v>1</v>
      </c>
    </row>
    <row r="3142" spans="1:12" hidden="1" x14ac:dyDescent="0.25">
      <c r="A3142" t="s">
        <v>196</v>
      </c>
      <c r="B3142" t="s">
        <v>196</v>
      </c>
      <c r="C3142">
        <v>2008</v>
      </c>
      <c r="D3142" t="s">
        <v>23</v>
      </c>
      <c r="E3142">
        <v>404</v>
      </c>
      <c r="F3142" t="s">
        <v>23</v>
      </c>
      <c r="G3142">
        <v>624</v>
      </c>
      <c r="H3142" t="s">
        <v>371</v>
      </c>
      <c r="I3142">
        <v>1</v>
      </c>
      <c r="J3142" t="s">
        <v>373</v>
      </c>
      <c r="K3142">
        <v>2</v>
      </c>
    </row>
    <row r="3143" spans="1:12" hidden="1" x14ac:dyDescent="0.25">
      <c r="A3143" t="s">
        <v>196</v>
      </c>
      <c r="B3143" t="s">
        <v>196</v>
      </c>
      <c r="C3143">
        <v>2009</v>
      </c>
      <c r="D3143" t="s">
        <v>23</v>
      </c>
      <c r="E3143">
        <v>404</v>
      </c>
      <c r="F3143" t="s">
        <v>23</v>
      </c>
      <c r="G3143">
        <v>624</v>
      </c>
      <c r="H3143" t="s">
        <v>371</v>
      </c>
      <c r="I3143">
        <v>4</v>
      </c>
      <c r="J3143" t="s">
        <v>373</v>
      </c>
      <c r="K3143">
        <v>3</v>
      </c>
    </row>
    <row r="3144" spans="1:12" hidden="1" x14ac:dyDescent="0.25">
      <c r="A3144" t="s">
        <v>196</v>
      </c>
      <c r="B3144" t="s">
        <v>196</v>
      </c>
      <c r="C3144">
        <v>2010</v>
      </c>
      <c r="D3144" t="s">
        <v>23</v>
      </c>
      <c r="E3144">
        <v>404</v>
      </c>
      <c r="F3144" t="s">
        <v>23</v>
      </c>
      <c r="G3144">
        <v>624</v>
      </c>
      <c r="H3144" t="s">
        <v>371</v>
      </c>
      <c r="I3144">
        <v>3</v>
      </c>
      <c r="J3144" t="s">
        <v>373</v>
      </c>
      <c r="K3144">
        <v>2</v>
      </c>
    </row>
    <row r="3145" spans="1:12" hidden="1" x14ac:dyDescent="0.25">
      <c r="A3145" t="s">
        <v>196</v>
      </c>
      <c r="B3145" t="s">
        <v>196</v>
      </c>
      <c r="C3145">
        <v>2011</v>
      </c>
      <c r="D3145" t="s">
        <v>23</v>
      </c>
      <c r="E3145">
        <v>404</v>
      </c>
      <c r="F3145" t="s">
        <v>23</v>
      </c>
      <c r="G3145">
        <v>624</v>
      </c>
      <c r="H3145" t="s">
        <v>371</v>
      </c>
      <c r="I3145">
        <v>2</v>
      </c>
      <c r="J3145" t="s">
        <v>373</v>
      </c>
      <c r="K3145">
        <v>2</v>
      </c>
    </row>
    <row r="3146" spans="1:12" hidden="1" x14ac:dyDescent="0.25">
      <c r="A3146" t="s">
        <v>196</v>
      </c>
      <c r="B3146" t="s">
        <v>196</v>
      </c>
      <c r="C3146">
        <v>2012</v>
      </c>
      <c r="D3146" t="s">
        <v>23</v>
      </c>
      <c r="E3146">
        <v>404</v>
      </c>
      <c r="F3146" t="s">
        <v>23</v>
      </c>
      <c r="G3146">
        <v>624</v>
      </c>
      <c r="H3146" t="s">
        <v>371</v>
      </c>
      <c r="I3146">
        <v>3</v>
      </c>
      <c r="J3146" t="s">
        <v>373</v>
      </c>
      <c r="K3146">
        <v>3</v>
      </c>
    </row>
    <row r="3147" spans="1:12" hidden="1" x14ac:dyDescent="0.25">
      <c r="A3147" t="s">
        <v>196</v>
      </c>
      <c r="B3147" t="s">
        <v>196</v>
      </c>
      <c r="C3147">
        <v>2013</v>
      </c>
      <c r="D3147" t="s">
        <v>23</v>
      </c>
      <c r="E3147">
        <v>404</v>
      </c>
      <c r="F3147" t="s">
        <v>23</v>
      </c>
      <c r="G3147">
        <v>624</v>
      </c>
      <c r="H3147" t="s">
        <v>371</v>
      </c>
      <c r="I3147" t="s">
        <v>373</v>
      </c>
      <c r="J3147" t="s">
        <v>373</v>
      </c>
      <c r="K3147">
        <v>2</v>
      </c>
    </row>
    <row r="3148" spans="1:12" hidden="1" x14ac:dyDescent="0.25">
      <c r="A3148" t="s">
        <v>196</v>
      </c>
      <c r="B3148" t="s">
        <v>196</v>
      </c>
      <c r="C3148">
        <v>2014</v>
      </c>
      <c r="D3148" t="s">
        <v>23</v>
      </c>
      <c r="E3148">
        <v>404</v>
      </c>
      <c r="F3148" t="s">
        <v>23</v>
      </c>
      <c r="G3148">
        <v>624</v>
      </c>
      <c r="H3148" t="s">
        <v>371</v>
      </c>
      <c r="I3148">
        <v>2</v>
      </c>
      <c r="J3148" t="s">
        <v>373</v>
      </c>
      <c r="K3148">
        <v>2</v>
      </c>
    </row>
    <row r="3149" spans="1:12" hidden="1" x14ac:dyDescent="0.25">
      <c r="A3149" t="s">
        <v>196</v>
      </c>
      <c r="B3149" t="s">
        <v>196</v>
      </c>
      <c r="C3149">
        <v>2015</v>
      </c>
      <c r="D3149" t="s">
        <v>23</v>
      </c>
      <c r="E3149">
        <v>404</v>
      </c>
      <c r="F3149" t="s">
        <v>23</v>
      </c>
      <c r="G3149">
        <v>624</v>
      </c>
      <c r="H3149" t="s">
        <v>371</v>
      </c>
      <c r="I3149">
        <v>2</v>
      </c>
      <c r="J3149" t="s">
        <v>373</v>
      </c>
      <c r="K3149">
        <v>3</v>
      </c>
    </row>
    <row r="3150" spans="1:12" hidden="1" x14ac:dyDescent="0.25">
      <c r="A3150" t="s">
        <v>196</v>
      </c>
      <c r="B3150" t="s">
        <v>196</v>
      </c>
      <c r="C3150">
        <v>2016</v>
      </c>
      <c r="D3150" t="s">
        <v>23</v>
      </c>
      <c r="E3150">
        <v>404</v>
      </c>
      <c r="F3150" t="s">
        <v>23</v>
      </c>
      <c r="G3150">
        <v>624</v>
      </c>
      <c r="H3150" t="s">
        <v>371</v>
      </c>
      <c r="I3150">
        <v>2</v>
      </c>
      <c r="J3150" t="s">
        <v>373</v>
      </c>
      <c r="K3150">
        <v>2</v>
      </c>
    </row>
    <row r="3151" spans="1:12" x14ac:dyDescent="0.25">
      <c r="A3151" t="s">
        <v>196</v>
      </c>
      <c r="B3151" t="s">
        <v>196</v>
      </c>
      <c r="C3151">
        <v>2017</v>
      </c>
      <c r="D3151" t="s">
        <v>23</v>
      </c>
      <c r="E3151">
        <v>404</v>
      </c>
      <c r="F3151" t="s">
        <v>23</v>
      </c>
      <c r="G3151">
        <v>624</v>
      </c>
      <c r="H3151" t="s">
        <v>371</v>
      </c>
      <c r="I3151" s="109" t="s">
        <v>373</v>
      </c>
      <c r="J3151" s="109" t="s">
        <v>373</v>
      </c>
      <c r="K3151" s="109">
        <v>1</v>
      </c>
      <c r="L3151" s="108">
        <f>AVERAGE(I3151:K3151)</f>
        <v>1</v>
      </c>
    </row>
    <row r="3152" spans="1:12" hidden="1" x14ac:dyDescent="0.25">
      <c r="A3152" t="s">
        <v>197</v>
      </c>
      <c r="B3152" t="s">
        <v>197</v>
      </c>
      <c r="C3152">
        <v>1976</v>
      </c>
      <c r="D3152" t="s">
        <v>144</v>
      </c>
      <c r="E3152">
        <v>110</v>
      </c>
      <c r="F3152" t="s">
        <v>144</v>
      </c>
      <c r="G3152">
        <v>328</v>
      </c>
      <c r="H3152" t="s">
        <v>393</v>
      </c>
      <c r="I3152">
        <v>1</v>
      </c>
      <c r="J3152" t="s">
        <v>373</v>
      </c>
      <c r="K3152" t="s">
        <v>373</v>
      </c>
    </row>
    <row r="3153" spans="1:11" hidden="1" x14ac:dyDescent="0.25">
      <c r="A3153" t="s">
        <v>197</v>
      </c>
      <c r="B3153" t="s">
        <v>197</v>
      </c>
      <c r="C3153">
        <v>1977</v>
      </c>
      <c r="D3153" t="s">
        <v>144</v>
      </c>
      <c r="E3153">
        <v>110</v>
      </c>
      <c r="F3153" t="s">
        <v>144</v>
      </c>
      <c r="G3153">
        <v>328</v>
      </c>
      <c r="H3153" t="s">
        <v>393</v>
      </c>
      <c r="I3153">
        <v>2</v>
      </c>
      <c r="J3153" t="s">
        <v>373</v>
      </c>
      <c r="K3153">
        <v>1</v>
      </c>
    </row>
    <row r="3154" spans="1:11" hidden="1" x14ac:dyDescent="0.25">
      <c r="A3154" t="s">
        <v>197</v>
      </c>
      <c r="B3154" t="s">
        <v>197</v>
      </c>
      <c r="C3154">
        <v>1978</v>
      </c>
      <c r="D3154" t="s">
        <v>144</v>
      </c>
      <c r="E3154">
        <v>110</v>
      </c>
      <c r="F3154" t="s">
        <v>144</v>
      </c>
      <c r="G3154">
        <v>328</v>
      </c>
      <c r="H3154" t="s">
        <v>393</v>
      </c>
      <c r="I3154" t="s">
        <v>373</v>
      </c>
      <c r="J3154" t="s">
        <v>373</v>
      </c>
      <c r="K3154">
        <v>2</v>
      </c>
    </row>
    <row r="3155" spans="1:11" hidden="1" x14ac:dyDescent="0.25">
      <c r="A3155" t="s">
        <v>197</v>
      </c>
      <c r="B3155" t="s">
        <v>197</v>
      </c>
      <c r="C3155">
        <v>1979</v>
      </c>
      <c r="D3155" t="s">
        <v>144</v>
      </c>
      <c r="E3155">
        <v>110</v>
      </c>
      <c r="F3155" t="s">
        <v>144</v>
      </c>
      <c r="G3155">
        <v>328</v>
      </c>
      <c r="H3155" t="s">
        <v>393</v>
      </c>
      <c r="I3155">
        <v>1</v>
      </c>
      <c r="J3155" t="s">
        <v>373</v>
      </c>
      <c r="K3155">
        <v>2</v>
      </c>
    </row>
    <row r="3156" spans="1:11" hidden="1" x14ac:dyDescent="0.25">
      <c r="A3156" t="s">
        <v>197</v>
      </c>
      <c r="B3156" t="s">
        <v>197</v>
      </c>
      <c r="C3156">
        <v>1980</v>
      </c>
      <c r="D3156" t="s">
        <v>144</v>
      </c>
      <c r="E3156">
        <v>110</v>
      </c>
      <c r="F3156" t="s">
        <v>144</v>
      </c>
      <c r="G3156">
        <v>328</v>
      </c>
      <c r="H3156" t="s">
        <v>393</v>
      </c>
      <c r="I3156" t="s">
        <v>373</v>
      </c>
      <c r="J3156" t="s">
        <v>373</v>
      </c>
      <c r="K3156">
        <v>3</v>
      </c>
    </row>
    <row r="3157" spans="1:11" hidden="1" x14ac:dyDescent="0.25">
      <c r="A3157" t="s">
        <v>197</v>
      </c>
      <c r="B3157" t="s">
        <v>197</v>
      </c>
      <c r="C3157">
        <v>1981</v>
      </c>
      <c r="D3157" t="s">
        <v>144</v>
      </c>
      <c r="E3157">
        <v>110</v>
      </c>
      <c r="F3157" t="s">
        <v>144</v>
      </c>
      <c r="G3157">
        <v>328</v>
      </c>
      <c r="H3157" t="s">
        <v>393</v>
      </c>
      <c r="I3157" t="s">
        <v>373</v>
      </c>
      <c r="J3157" t="s">
        <v>373</v>
      </c>
      <c r="K3157">
        <v>3</v>
      </c>
    </row>
    <row r="3158" spans="1:11" hidden="1" x14ac:dyDescent="0.25">
      <c r="A3158" t="s">
        <v>197</v>
      </c>
      <c r="B3158" t="s">
        <v>197</v>
      </c>
      <c r="C3158">
        <v>1982</v>
      </c>
      <c r="D3158" t="s">
        <v>144</v>
      </c>
      <c r="E3158">
        <v>110</v>
      </c>
      <c r="F3158" t="s">
        <v>144</v>
      </c>
      <c r="G3158">
        <v>328</v>
      </c>
      <c r="H3158" t="s">
        <v>393</v>
      </c>
      <c r="I3158" t="s">
        <v>373</v>
      </c>
      <c r="J3158" t="s">
        <v>373</v>
      </c>
      <c r="K3158">
        <v>3</v>
      </c>
    </row>
    <row r="3159" spans="1:11" hidden="1" x14ac:dyDescent="0.25">
      <c r="A3159" t="s">
        <v>197</v>
      </c>
      <c r="B3159" t="s">
        <v>197</v>
      </c>
      <c r="C3159">
        <v>1983</v>
      </c>
      <c r="D3159" t="s">
        <v>144</v>
      </c>
      <c r="E3159">
        <v>110</v>
      </c>
      <c r="F3159" t="s">
        <v>144</v>
      </c>
      <c r="G3159">
        <v>328</v>
      </c>
      <c r="H3159" t="s">
        <v>393</v>
      </c>
      <c r="I3159" t="s">
        <v>373</v>
      </c>
      <c r="J3159" t="s">
        <v>373</v>
      </c>
      <c r="K3159">
        <v>3</v>
      </c>
    </row>
    <row r="3160" spans="1:11" hidden="1" x14ac:dyDescent="0.25">
      <c r="A3160" t="s">
        <v>197</v>
      </c>
      <c r="B3160" t="s">
        <v>197</v>
      </c>
      <c r="C3160">
        <v>1984</v>
      </c>
      <c r="D3160" t="s">
        <v>144</v>
      </c>
      <c r="E3160">
        <v>110</v>
      </c>
      <c r="F3160" t="s">
        <v>144</v>
      </c>
      <c r="G3160">
        <v>328</v>
      </c>
      <c r="H3160" t="s">
        <v>393</v>
      </c>
      <c r="I3160">
        <v>3</v>
      </c>
      <c r="J3160" t="s">
        <v>373</v>
      </c>
      <c r="K3160">
        <v>3</v>
      </c>
    </row>
    <row r="3161" spans="1:11" hidden="1" x14ac:dyDescent="0.25">
      <c r="A3161" t="s">
        <v>197</v>
      </c>
      <c r="B3161" t="s">
        <v>197</v>
      </c>
      <c r="C3161">
        <v>1985</v>
      </c>
      <c r="D3161" t="s">
        <v>144</v>
      </c>
      <c r="E3161">
        <v>110</v>
      </c>
      <c r="F3161" t="s">
        <v>144</v>
      </c>
      <c r="G3161">
        <v>328</v>
      </c>
      <c r="H3161" t="s">
        <v>393</v>
      </c>
      <c r="I3161">
        <v>2</v>
      </c>
      <c r="J3161" t="s">
        <v>373</v>
      </c>
      <c r="K3161">
        <v>2</v>
      </c>
    </row>
    <row r="3162" spans="1:11" hidden="1" x14ac:dyDescent="0.25">
      <c r="A3162" t="s">
        <v>197</v>
      </c>
      <c r="B3162" t="s">
        <v>197</v>
      </c>
      <c r="C3162">
        <v>1986</v>
      </c>
      <c r="D3162" t="s">
        <v>144</v>
      </c>
      <c r="E3162">
        <v>110</v>
      </c>
      <c r="F3162" t="s">
        <v>144</v>
      </c>
      <c r="G3162">
        <v>328</v>
      </c>
      <c r="H3162" t="s">
        <v>393</v>
      </c>
      <c r="I3162">
        <v>2</v>
      </c>
      <c r="J3162" t="s">
        <v>373</v>
      </c>
      <c r="K3162">
        <v>2</v>
      </c>
    </row>
    <row r="3163" spans="1:11" hidden="1" x14ac:dyDescent="0.25">
      <c r="A3163" t="s">
        <v>197</v>
      </c>
      <c r="B3163" t="s">
        <v>197</v>
      </c>
      <c r="C3163">
        <v>1987</v>
      </c>
      <c r="D3163" t="s">
        <v>144</v>
      </c>
      <c r="E3163">
        <v>110</v>
      </c>
      <c r="F3163" t="s">
        <v>144</v>
      </c>
      <c r="G3163">
        <v>328</v>
      </c>
      <c r="H3163" t="s">
        <v>393</v>
      </c>
      <c r="I3163">
        <v>1</v>
      </c>
      <c r="J3163" t="s">
        <v>373</v>
      </c>
      <c r="K3163">
        <v>2</v>
      </c>
    </row>
    <row r="3164" spans="1:11" hidden="1" x14ac:dyDescent="0.25">
      <c r="A3164" t="s">
        <v>197</v>
      </c>
      <c r="B3164" t="s">
        <v>197</v>
      </c>
      <c r="C3164">
        <v>1988</v>
      </c>
      <c r="D3164" t="s">
        <v>144</v>
      </c>
      <c r="E3164">
        <v>110</v>
      </c>
      <c r="F3164" t="s">
        <v>144</v>
      </c>
      <c r="G3164">
        <v>328</v>
      </c>
      <c r="H3164" t="s">
        <v>393</v>
      </c>
      <c r="I3164">
        <v>2</v>
      </c>
      <c r="J3164" t="s">
        <v>373</v>
      </c>
      <c r="K3164">
        <v>2</v>
      </c>
    </row>
    <row r="3165" spans="1:11" hidden="1" x14ac:dyDescent="0.25">
      <c r="A3165" t="s">
        <v>197</v>
      </c>
      <c r="B3165" t="s">
        <v>197</v>
      </c>
      <c r="C3165">
        <v>1989</v>
      </c>
      <c r="D3165" t="s">
        <v>144</v>
      </c>
      <c r="E3165">
        <v>110</v>
      </c>
      <c r="F3165" t="s">
        <v>144</v>
      </c>
      <c r="G3165">
        <v>328</v>
      </c>
      <c r="H3165" t="s">
        <v>393</v>
      </c>
      <c r="I3165">
        <v>2</v>
      </c>
      <c r="J3165" t="s">
        <v>373</v>
      </c>
      <c r="K3165">
        <v>2</v>
      </c>
    </row>
    <row r="3166" spans="1:11" hidden="1" x14ac:dyDescent="0.25">
      <c r="A3166" t="s">
        <v>197</v>
      </c>
      <c r="B3166" t="s">
        <v>197</v>
      </c>
      <c r="C3166">
        <v>1990</v>
      </c>
      <c r="D3166" t="s">
        <v>144</v>
      </c>
      <c r="E3166">
        <v>110</v>
      </c>
      <c r="F3166" t="s">
        <v>144</v>
      </c>
      <c r="G3166">
        <v>328</v>
      </c>
      <c r="H3166" t="s">
        <v>393</v>
      </c>
      <c r="I3166">
        <v>2</v>
      </c>
      <c r="J3166" t="s">
        <v>373</v>
      </c>
      <c r="K3166">
        <v>2</v>
      </c>
    </row>
    <row r="3167" spans="1:11" hidden="1" x14ac:dyDescent="0.25">
      <c r="A3167" t="s">
        <v>197</v>
      </c>
      <c r="B3167" t="s">
        <v>197</v>
      </c>
      <c r="C3167">
        <v>1991</v>
      </c>
      <c r="D3167" t="s">
        <v>144</v>
      </c>
      <c r="E3167">
        <v>110</v>
      </c>
      <c r="F3167" t="s">
        <v>144</v>
      </c>
      <c r="G3167">
        <v>328</v>
      </c>
      <c r="H3167" t="s">
        <v>393</v>
      </c>
      <c r="I3167">
        <v>2</v>
      </c>
      <c r="J3167" t="s">
        <v>373</v>
      </c>
      <c r="K3167">
        <v>2</v>
      </c>
    </row>
    <row r="3168" spans="1:11" hidden="1" x14ac:dyDescent="0.25">
      <c r="A3168" t="s">
        <v>197</v>
      </c>
      <c r="B3168" t="s">
        <v>197</v>
      </c>
      <c r="C3168">
        <v>1992</v>
      </c>
      <c r="D3168" t="s">
        <v>144</v>
      </c>
      <c r="E3168">
        <v>110</v>
      </c>
      <c r="F3168" t="s">
        <v>144</v>
      </c>
      <c r="G3168">
        <v>328</v>
      </c>
      <c r="H3168" t="s">
        <v>393</v>
      </c>
      <c r="I3168">
        <v>2</v>
      </c>
      <c r="J3168" t="s">
        <v>373</v>
      </c>
      <c r="K3168">
        <v>2</v>
      </c>
    </row>
    <row r="3169" spans="1:11" hidden="1" x14ac:dyDescent="0.25">
      <c r="A3169" t="s">
        <v>197</v>
      </c>
      <c r="B3169" t="s">
        <v>197</v>
      </c>
      <c r="C3169">
        <v>1993</v>
      </c>
      <c r="D3169" t="s">
        <v>144</v>
      </c>
      <c r="E3169">
        <v>110</v>
      </c>
      <c r="F3169" t="s">
        <v>144</v>
      </c>
      <c r="G3169">
        <v>328</v>
      </c>
      <c r="H3169" t="s">
        <v>393</v>
      </c>
      <c r="I3169">
        <v>2</v>
      </c>
      <c r="J3169" t="s">
        <v>373</v>
      </c>
      <c r="K3169">
        <v>2</v>
      </c>
    </row>
    <row r="3170" spans="1:11" hidden="1" x14ac:dyDescent="0.25">
      <c r="A3170" t="s">
        <v>197</v>
      </c>
      <c r="B3170" t="s">
        <v>197</v>
      </c>
      <c r="C3170">
        <v>1994</v>
      </c>
      <c r="D3170" t="s">
        <v>144</v>
      </c>
      <c r="E3170">
        <v>110</v>
      </c>
      <c r="F3170" t="s">
        <v>144</v>
      </c>
      <c r="G3170">
        <v>328</v>
      </c>
      <c r="H3170" t="s">
        <v>393</v>
      </c>
      <c r="I3170">
        <v>2</v>
      </c>
      <c r="J3170" t="s">
        <v>373</v>
      </c>
      <c r="K3170">
        <v>2</v>
      </c>
    </row>
    <row r="3171" spans="1:11" hidden="1" x14ac:dyDescent="0.25">
      <c r="A3171" t="s">
        <v>197</v>
      </c>
      <c r="B3171" t="s">
        <v>197</v>
      </c>
      <c r="C3171">
        <v>1995</v>
      </c>
      <c r="D3171" t="s">
        <v>144</v>
      </c>
      <c r="E3171">
        <v>110</v>
      </c>
      <c r="F3171" t="s">
        <v>144</v>
      </c>
      <c r="G3171">
        <v>328</v>
      </c>
      <c r="H3171" t="s">
        <v>393</v>
      </c>
      <c r="I3171">
        <v>1</v>
      </c>
      <c r="J3171" t="s">
        <v>373</v>
      </c>
      <c r="K3171">
        <v>2</v>
      </c>
    </row>
    <row r="3172" spans="1:11" hidden="1" x14ac:dyDescent="0.25">
      <c r="A3172" t="s">
        <v>197</v>
      </c>
      <c r="B3172" t="s">
        <v>197</v>
      </c>
      <c r="C3172">
        <v>1996</v>
      </c>
      <c r="D3172" t="s">
        <v>144</v>
      </c>
      <c r="E3172">
        <v>110</v>
      </c>
      <c r="F3172" t="s">
        <v>144</v>
      </c>
      <c r="G3172">
        <v>328</v>
      </c>
      <c r="H3172" t="s">
        <v>393</v>
      </c>
      <c r="I3172">
        <v>2</v>
      </c>
      <c r="J3172" t="s">
        <v>373</v>
      </c>
      <c r="K3172">
        <v>2</v>
      </c>
    </row>
    <row r="3173" spans="1:11" hidden="1" x14ac:dyDescent="0.25">
      <c r="A3173" t="s">
        <v>197</v>
      </c>
      <c r="B3173" t="s">
        <v>197</v>
      </c>
      <c r="C3173">
        <v>1997</v>
      </c>
      <c r="D3173" t="s">
        <v>144</v>
      </c>
      <c r="E3173">
        <v>110</v>
      </c>
      <c r="F3173" t="s">
        <v>144</v>
      </c>
      <c r="G3173">
        <v>328</v>
      </c>
      <c r="H3173" t="s">
        <v>393</v>
      </c>
      <c r="I3173">
        <v>2</v>
      </c>
      <c r="J3173" t="s">
        <v>373</v>
      </c>
      <c r="K3173">
        <v>2</v>
      </c>
    </row>
    <row r="3174" spans="1:11" hidden="1" x14ac:dyDescent="0.25">
      <c r="A3174" t="s">
        <v>197</v>
      </c>
      <c r="B3174" t="s">
        <v>197</v>
      </c>
      <c r="C3174">
        <v>1998</v>
      </c>
      <c r="D3174" t="s">
        <v>144</v>
      </c>
      <c r="E3174">
        <v>110</v>
      </c>
      <c r="F3174" t="s">
        <v>144</v>
      </c>
      <c r="G3174">
        <v>328</v>
      </c>
      <c r="H3174" t="s">
        <v>393</v>
      </c>
      <c r="I3174">
        <v>2</v>
      </c>
      <c r="J3174" t="s">
        <v>373</v>
      </c>
      <c r="K3174">
        <v>2</v>
      </c>
    </row>
    <row r="3175" spans="1:11" hidden="1" x14ac:dyDescent="0.25">
      <c r="A3175" t="s">
        <v>197</v>
      </c>
      <c r="B3175" t="s">
        <v>197</v>
      </c>
      <c r="C3175">
        <v>1999</v>
      </c>
      <c r="D3175" t="s">
        <v>144</v>
      </c>
      <c r="E3175">
        <v>110</v>
      </c>
      <c r="F3175" t="s">
        <v>144</v>
      </c>
      <c r="G3175">
        <v>328</v>
      </c>
      <c r="H3175" t="s">
        <v>393</v>
      </c>
      <c r="I3175">
        <v>2</v>
      </c>
      <c r="J3175" t="s">
        <v>373</v>
      </c>
      <c r="K3175">
        <v>2</v>
      </c>
    </row>
    <row r="3176" spans="1:11" hidden="1" x14ac:dyDescent="0.25">
      <c r="A3176" t="s">
        <v>197</v>
      </c>
      <c r="B3176" t="s">
        <v>197</v>
      </c>
      <c r="C3176">
        <v>2000</v>
      </c>
      <c r="D3176" t="s">
        <v>144</v>
      </c>
      <c r="E3176">
        <v>110</v>
      </c>
      <c r="F3176" t="s">
        <v>144</v>
      </c>
      <c r="G3176">
        <v>328</v>
      </c>
      <c r="H3176" t="s">
        <v>393</v>
      </c>
      <c r="I3176">
        <v>3</v>
      </c>
      <c r="J3176" t="s">
        <v>373</v>
      </c>
      <c r="K3176">
        <v>2</v>
      </c>
    </row>
    <row r="3177" spans="1:11" hidden="1" x14ac:dyDescent="0.25">
      <c r="A3177" t="s">
        <v>197</v>
      </c>
      <c r="B3177" t="s">
        <v>197</v>
      </c>
      <c r="C3177">
        <v>2001</v>
      </c>
      <c r="D3177" t="s">
        <v>144</v>
      </c>
      <c r="E3177">
        <v>110</v>
      </c>
      <c r="F3177" t="s">
        <v>144</v>
      </c>
      <c r="G3177">
        <v>328</v>
      </c>
      <c r="H3177" t="s">
        <v>393</v>
      </c>
      <c r="I3177">
        <v>3</v>
      </c>
      <c r="J3177" t="s">
        <v>373</v>
      </c>
      <c r="K3177">
        <v>2</v>
      </c>
    </row>
    <row r="3178" spans="1:11" hidden="1" x14ac:dyDescent="0.25">
      <c r="A3178" t="s">
        <v>197</v>
      </c>
      <c r="B3178" t="s">
        <v>197</v>
      </c>
      <c r="C3178">
        <v>2002</v>
      </c>
      <c r="D3178" t="s">
        <v>144</v>
      </c>
      <c r="E3178">
        <v>110</v>
      </c>
      <c r="F3178" t="s">
        <v>144</v>
      </c>
      <c r="G3178">
        <v>328</v>
      </c>
      <c r="H3178" t="s">
        <v>393</v>
      </c>
      <c r="I3178">
        <v>2</v>
      </c>
      <c r="J3178" t="s">
        <v>373</v>
      </c>
      <c r="K3178">
        <v>2</v>
      </c>
    </row>
    <row r="3179" spans="1:11" hidden="1" x14ac:dyDescent="0.25">
      <c r="A3179" t="s">
        <v>197</v>
      </c>
      <c r="B3179" t="s">
        <v>197</v>
      </c>
      <c r="C3179">
        <v>2003</v>
      </c>
      <c r="D3179" t="s">
        <v>144</v>
      </c>
      <c r="E3179">
        <v>110</v>
      </c>
      <c r="F3179" t="s">
        <v>144</v>
      </c>
      <c r="G3179">
        <v>328</v>
      </c>
      <c r="H3179" t="s">
        <v>393</v>
      </c>
      <c r="I3179">
        <v>3</v>
      </c>
      <c r="J3179" t="s">
        <v>373</v>
      </c>
      <c r="K3179">
        <v>3</v>
      </c>
    </row>
    <row r="3180" spans="1:11" hidden="1" x14ac:dyDescent="0.25">
      <c r="A3180" t="s">
        <v>197</v>
      </c>
      <c r="B3180" t="s">
        <v>197</v>
      </c>
      <c r="C3180">
        <v>2004</v>
      </c>
      <c r="D3180" t="s">
        <v>144</v>
      </c>
      <c r="E3180">
        <v>110</v>
      </c>
      <c r="F3180" t="s">
        <v>144</v>
      </c>
      <c r="G3180">
        <v>328</v>
      </c>
      <c r="H3180" t="s">
        <v>393</v>
      </c>
      <c r="I3180">
        <v>3</v>
      </c>
      <c r="J3180" t="s">
        <v>373</v>
      </c>
      <c r="K3180">
        <v>3</v>
      </c>
    </row>
    <row r="3181" spans="1:11" hidden="1" x14ac:dyDescent="0.25">
      <c r="A3181" t="s">
        <v>197</v>
      </c>
      <c r="B3181" t="s">
        <v>197</v>
      </c>
      <c r="C3181">
        <v>2005</v>
      </c>
      <c r="D3181" t="s">
        <v>144</v>
      </c>
      <c r="E3181">
        <v>110</v>
      </c>
      <c r="F3181" t="s">
        <v>144</v>
      </c>
      <c r="G3181">
        <v>328</v>
      </c>
      <c r="H3181" t="s">
        <v>393</v>
      </c>
      <c r="I3181">
        <v>3</v>
      </c>
      <c r="J3181" t="s">
        <v>373</v>
      </c>
      <c r="K3181">
        <v>2</v>
      </c>
    </row>
    <row r="3182" spans="1:11" hidden="1" x14ac:dyDescent="0.25">
      <c r="A3182" t="s">
        <v>197</v>
      </c>
      <c r="B3182" t="s">
        <v>197</v>
      </c>
      <c r="C3182">
        <v>2006</v>
      </c>
      <c r="D3182" t="s">
        <v>144</v>
      </c>
      <c r="E3182">
        <v>110</v>
      </c>
      <c r="F3182" t="s">
        <v>144</v>
      </c>
      <c r="G3182">
        <v>328</v>
      </c>
      <c r="H3182" t="s">
        <v>393</v>
      </c>
      <c r="I3182">
        <v>2</v>
      </c>
      <c r="J3182" t="s">
        <v>373</v>
      </c>
      <c r="K3182">
        <v>3</v>
      </c>
    </row>
    <row r="3183" spans="1:11" hidden="1" x14ac:dyDescent="0.25">
      <c r="A3183" t="s">
        <v>197</v>
      </c>
      <c r="B3183" t="s">
        <v>197</v>
      </c>
      <c r="C3183">
        <v>2007</v>
      </c>
      <c r="D3183" t="s">
        <v>144</v>
      </c>
      <c r="E3183">
        <v>110</v>
      </c>
      <c r="F3183" t="s">
        <v>144</v>
      </c>
      <c r="G3183">
        <v>328</v>
      </c>
      <c r="H3183" t="s">
        <v>393</v>
      </c>
      <c r="I3183" t="s">
        <v>373</v>
      </c>
      <c r="J3183" t="s">
        <v>373</v>
      </c>
      <c r="K3183">
        <v>2</v>
      </c>
    </row>
    <row r="3184" spans="1:11" hidden="1" x14ac:dyDescent="0.25">
      <c r="A3184" t="s">
        <v>197</v>
      </c>
      <c r="B3184" t="s">
        <v>197</v>
      </c>
      <c r="C3184">
        <v>2008</v>
      </c>
      <c r="D3184" t="s">
        <v>144</v>
      </c>
      <c r="E3184">
        <v>110</v>
      </c>
      <c r="F3184" t="s">
        <v>144</v>
      </c>
      <c r="G3184">
        <v>328</v>
      </c>
      <c r="H3184" t="s">
        <v>393</v>
      </c>
      <c r="I3184" t="s">
        <v>373</v>
      </c>
      <c r="J3184" t="s">
        <v>373</v>
      </c>
      <c r="K3184">
        <v>2</v>
      </c>
    </row>
    <row r="3185" spans="1:12" hidden="1" x14ac:dyDescent="0.25">
      <c r="A3185" t="s">
        <v>197</v>
      </c>
      <c r="B3185" t="s">
        <v>197</v>
      </c>
      <c r="C3185">
        <v>2009</v>
      </c>
      <c r="D3185" t="s">
        <v>144</v>
      </c>
      <c r="E3185">
        <v>110</v>
      </c>
      <c r="F3185" t="s">
        <v>144</v>
      </c>
      <c r="G3185">
        <v>328</v>
      </c>
      <c r="H3185" t="s">
        <v>393</v>
      </c>
      <c r="I3185" t="s">
        <v>373</v>
      </c>
      <c r="J3185" t="s">
        <v>373</v>
      </c>
      <c r="K3185">
        <v>3</v>
      </c>
    </row>
    <row r="3186" spans="1:12" hidden="1" x14ac:dyDescent="0.25">
      <c r="A3186" t="s">
        <v>197</v>
      </c>
      <c r="B3186" t="s">
        <v>197</v>
      </c>
      <c r="C3186">
        <v>2010</v>
      </c>
      <c r="D3186" t="s">
        <v>144</v>
      </c>
      <c r="E3186">
        <v>110</v>
      </c>
      <c r="F3186" t="s">
        <v>144</v>
      </c>
      <c r="G3186">
        <v>328</v>
      </c>
      <c r="H3186" t="s">
        <v>393</v>
      </c>
      <c r="I3186">
        <v>1</v>
      </c>
      <c r="J3186" t="s">
        <v>373</v>
      </c>
      <c r="K3186">
        <v>2</v>
      </c>
    </row>
    <row r="3187" spans="1:12" hidden="1" x14ac:dyDescent="0.25">
      <c r="A3187" t="s">
        <v>197</v>
      </c>
      <c r="B3187" t="s">
        <v>197</v>
      </c>
      <c r="C3187">
        <v>2011</v>
      </c>
      <c r="D3187" t="s">
        <v>144</v>
      </c>
      <c r="E3187">
        <v>110</v>
      </c>
      <c r="F3187" t="s">
        <v>144</v>
      </c>
      <c r="G3187">
        <v>328</v>
      </c>
      <c r="H3187" t="s">
        <v>393</v>
      </c>
      <c r="I3187">
        <v>2</v>
      </c>
      <c r="J3187" t="s">
        <v>373</v>
      </c>
      <c r="K3187">
        <v>2</v>
      </c>
    </row>
    <row r="3188" spans="1:12" hidden="1" x14ac:dyDescent="0.25">
      <c r="A3188" t="s">
        <v>197</v>
      </c>
      <c r="B3188" t="s">
        <v>197</v>
      </c>
      <c r="C3188">
        <v>2012</v>
      </c>
      <c r="D3188" t="s">
        <v>144</v>
      </c>
      <c r="E3188">
        <v>110</v>
      </c>
      <c r="F3188" t="s">
        <v>144</v>
      </c>
      <c r="G3188">
        <v>328</v>
      </c>
      <c r="H3188" t="s">
        <v>393</v>
      </c>
      <c r="I3188">
        <v>2</v>
      </c>
      <c r="J3188" t="s">
        <v>373</v>
      </c>
      <c r="K3188">
        <v>2</v>
      </c>
    </row>
    <row r="3189" spans="1:12" hidden="1" x14ac:dyDescent="0.25">
      <c r="A3189" t="s">
        <v>197</v>
      </c>
      <c r="B3189" t="s">
        <v>197</v>
      </c>
      <c r="C3189">
        <v>2013</v>
      </c>
      <c r="D3189" t="s">
        <v>144</v>
      </c>
      <c r="E3189">
        <v>110</v>
      </c>
      <c r="F3189" t="s">
        <v>144</v>
      </c>
      <c r="G3189">
        <v>328</v>
      </c>
      <c r="H3189" t="s">
        <v>393</v>
      </c>
      <c r="I3189" t="s">
        <v>373</v>
      </c>
      <c r="J3189" t="s">
        <v>373</v>
      </c>
      <c r="K3189">
        <v>2</v>
      </c>
    </row>
    <row r="3190" spans="1:12" hidden="1" x14ac:dyDescent="0.25">
      <c r="A3190" t="s">
        <v>197</v>
      </c>
      <c r="B3190" t="s">
        <v>197</v>
      </c>
      <c r="C3190">
        <v>2014</v>
      </c>
      <c r="D3190" t="s">
        <v>144</v>
      </c>
      <c r="E3190">
        <v>110</v>
      </c>
      <c r="F3190" t="s">
        <v>144</v>
      </c>
      <c r="G3190">
        <v>328</v>
      </c>
      <c r="H3190" t="s">
        <v>393</v>
      </c>
      <c r="I3190">
        <v>2</v>
      </c>
      <c r="J3190" t="s">
        <v>373</v>
      </c>
      <c r="K3190">
        <v>2</v>
      </c>
    </row>
    <row r="3191" spans="1:12" hidden="1" x14ac:dyDescent="0.25">
      <c r="A3191" t="s">
        <v>197</v>
      </c>
      <c r="B3191" t="s">
        <v>197</v>
      </c>
      <c r="C3191">
        <v>2015</v>
      </c>
      <c r="D3191" t="s">
        <v>144</v>
      </c>
      <c r="E3191">
        <v>110</v>
      </c>
      <c r="F3191" t="s">
        <v>144</v>
      </c>
      <c r="G3191">
        <v>328</v>
      </c>
      <c r="H3191" t="s">
        <v>393</v>
      </c>
      <c r="I3191">
        <v>2</v>
      </c>
      <c r="J3191" t="s">
        <v>373</v>
      </c>
      <c r="K3191">
        <v>2</v>
      </c>
    </row>
    <row r="3192" spans="1:12" hidden="1" x14ac:dyDescent="0.25">
      <c r="A3192" t="s">
        <v>197</v>
      </c>
      <c r="B3192" t="s">
        <v>197</v>
      </c>
      <c r="C3192">
        <v>2016</v>
      </c>
      <c r="D3192" t="s">
        <v>144</v>
      </c>
      <c r="E3192">
        <v>110</v>
      </c>
      <c r="F3192" t="s">
        <v>144</v>
      </c>
      <c r="G3192">
        <v>328</v>
      </c>
      <c r="H3192" t="s">
        <v>393</v>
      </c>
      <c r="I3192" t="s">
        <v>373</v>
      </c>
      <c r="J3192" t="s">
        <v>373</v>
      </c>
      <c r="K3192">
        <v>2</v>
      </c>
    </row>
    <row r="3193" spans="1:12" x14ac:dyDescent="0.25">
      <c r="A3193" t="s">
        <v>197</v>
      </c>
      <c r="B3193" t="s">
        <v>197</v>
      </c>
      <c r="C3193">
        <v>2017</v>
      </c>
      <c r="D3193" t="s">
        <v>144</v>
      </c>
      <c r="E3193">
        <v>110</v>
      </c>
      <c r="F3193" t="s">
        <v>144</v>
      </c>
      <c r="G3193">
        <v>328</v>
      </c>
      <c r="H3193" t="s">
        <v>393</v>
      </c>
      <c r="I3193" s="109" t="s">
        <v>373</v>
      </c>
      <c r="J3193" s="109" t="s">
        <v>373</v>
      </c>
      <c r="K3193" s="109">
        <v>2</v>
      </c>
      <c r="L3193" s="108">
        <f>AVERAGE(I3193:K3193)</f>
        <v>2</v>
      </c>
    </row>
    <row r="3194" spans="1:12" hidden="1" x14ac:dyDescent="0.25">
      <c r="A3194" t="s">
        <v>198</v>
      </c>
      <c r="B3194" t="s">
        <v>198</v>
      </c>
      <c r="C3194">
        <v>1976</v>
      </c>
      <c r="D3194" t="s">
        <v>562</v>
      </c>
      <c r="E3194">
        <v>41</v>
      </c>
      <c r="F3194" t="s">
        <v>115</v>
      </c>
      <c r="G3194">
        <v>332</v>
      </c>
      <c r="H3194" t="s">
        <v>393</v>
      </c>
      <c r="I3194">
        <v>3</v>
      </c>
      <c r="J3194" t="s">
        <v>373</v>
      </c>
      <c r="K3194">
        <v>3</v>
      </c>
    </row>
    <row r="3195" spans="1:12" hidden="1" x14ac:dyDescent="0.25">
      <c r="A3195" t="s">
        <v>198</v>
      </c>
      <c r="B3195" t="s">
        <v>198</v>
      </c>
      <c r="C3195">
        <v>1977</v>
      </c>
      <c r="D3195" t="s">
        <v>562</v>
      </c>
      <c r="E3195">
        <v>41</v>
      </c>
      <c r="F3195" t="s">
        <v>115</v>
      </c>
      <c r="G3195">
        <v>332</v>
      </c>
      <c r="H3195" t="s">
        <v>393</v>
      </c>
      <c r="I3195">
        <v>4</v>
      </c>
      <c r="J3195" t="s">
        <v>373</v>
      </c>
      <c r="K3195">
        <v>3</v>
      </c>
    </row>
    <row r="3196" spans="1:12" hidden="1" x14ac:dyDescent="0.25">
      <c r="A3196" t="s">
        <v>198</v>
      </c>
      <c r="B3196" t="s">
        <v>198</v>
      </c>
      <c r="C3196">
        <v>1978</v>
      </c>
      <c r="D3196" t="s">
        <v>562</v>
      </c>
      <c r="E3196">
        <v>41</v>
      </c>
      <c r="F3196" t="s">
        <v>115</v>
      </c>
      <c r="G3196">
        <v>332</v>
      </c>
      <c r="H3196" t="s">
        <v>393</v>
      </c>
      <c r="I3196">
        <v>4</v>
      </c>
      <c r="J3196" t="s">
        <v>373</v>
      </c>
      <c r="K3196">
        <v>2</v>
      </c>
    </row>
    <row r="3197" spans="1:12" hidden="1" x14ac:dyDescent="0.25">
      <c r="A3197" t="s">
        <v>198</v>
      </c>
      <c r="B3197" t="s">
        <v>198</v>
      </c>
      <c r="C3197">
        <v>1979</v>
      </c>
      <c r="D3197" t="s">
        <v>562</v>
      </c>
      <c r="E3197">
        <v>41</v>
      </c>
      <c r="F3197" t="s">
        <v>115</v>
      </c>
      <c r="G3197">
        <v>332</v>
      </c>
      <c r="H3197" t="s">
        <v>393</v>
      </c>
      <c r="I3197">
        <v>3</v>
      </c>
      <c r="J3197" t="s">
        <v>373</v>
      </c>
      <c r="K3197">
        <v>3</v>
      </c>
    </row>
    <row r="3198" spans="1:12" hidden="1" x14ac:dyDescent="0.25">
      <c r="A3198" t="s">
        <v>198</v>
      </c>
      <c r="B3198" t="s">
        <v>198</v>
      </c>
      <c r="C3198">
        <v>1980</v>
      </c>
      <c r="D3198" t="s">
        <v>562</v>
      </c>
      <c r="E3198">
        <v>41</v>
      </c>
      <c r="F3198" t="s">
        <v>115</v>
      </c>
      <c r="G3198">
        <v>332</v>
      </c>
      <c r="H3198" t="s">
        <v>393</v>
      </c>
      <c r="I3198">
        <v>4</v>
      </c>
      <c r="J3198" t="s">
        <v>373</v>
      </c>
      <c r="K3198">
        <v>3</v>
      </c>
    </row>
    <row r="3199" spans="1:12" hidden="1" x14ac:dyDescent="0.25">
      <c r="A3199" t="s">
        <v>198</v>
      </c>
      <c r="B3199" t="s">
        <v>198</v>
      </c>
      <c r="C3199">
        <v>1981</v>
      </c>
      <c r="D3199" t="s">
        <v>562</v>
      </c>
      <c r="E3199">
        <v>41</v>
      </c>
      <c r="F3199" t="s">
        <v>115</v>
      </c>
      <c r="G3199">
        <v>332</v>
      </c>
      <c r="H3199" t="s">
        <v>393</v>
      </c>
      <c r="I3199">
        <v>3</v>
      </c>
      <c r="J3199" t="s">
        <v>373</v>
      </c>
      <c r="K3199">
        <v>3</v>
      </c>
    </row>
    <row r="3200" spans="1:12" hidden="1" x14ac:dyDescent="0.25">
      <c r="A3200" t="s">
        <v>198</v>
      </c>
      <c r="B3200" t="s">
        <v>198</v>
      </c>
      <c r="C3200">
        <v>1982</v>
      </c>
      <c r="D3200" t="s">
        <v>562</v>
      </c>
      <c r="E3200">
        <v>41</v>
      </c>
      <c r="F3200" t="s">
        <v>115</v>
      </c>
      <c r="G3200">
        <v>332</v>
      </c>
      <c r="H3200" t="s">
        <v>393</v>
      </c>
      <c r="I3200">
        <v>3</v>
      </c>
      <c r="J3200" t="s">
        <v>373</v>
      </c>
      <c r="K3200">
        <v>2</v>
      </c>
    </row>
    <row r="3201" spans="1:11" hidden="1" x14ac:dyDescent="0.25">
      <c r="A3201" t="s">
        <v>198</v>
      </c>
      <c r="B3201" t="s">
        <v>198</v>
      </c>
      <c r="C3201">
        <v>1983</v>
      </c>
      <c r="D3201" t="s">
        <v>562</v>
      </c>
      <c r="E3201">
        <v>41</v>
      </c>
      <c r="F3201" t="s">
        <v>115</v>
      </c>
      <c r="G3201">
        <v>332</v>
      </c>
      <c r="H3201" t="s">
        <v>393</v>
      </c>
      <c r="I3201">
        <v>3</v>
      </c>
      <c r="J3201" t="s">
        <v>373</v>
      </c>
      <c r="K3201">
        <v>3</v>
      </c>
    </row>
    <row r="3202" spans="1:11" hidden="1" x14ac:dyDescent="0.25">
      <c r="A3202" t="s">
        <v>198</v>
      </c>
      <c r="B3202" t="s">
        <v>198</v>
      </c>
      <c r="C3202">
        <v>1984</v>
      </c>
      <c r="D3202" t="s">
        <v>562</v>
      </c>
      <c r="E3202">
        <v>41</v>
      </c>
      <c r="F3202" t="s">
        <v>115</v>
      </c>
      <c r="G3202">
        <v>332</v>
      </c>
      <c r="H3202" t="s">
        <v>393</v>
      </c>
      <c r="I3202">
        <v>3</v>
      </c>
      <c r="J3202" t="s">
        <v>373</v>
      </c>
      <c r="K3202">
        <v>3</v>
      </c>
    </row>
    <row r="3203" spans="1:11" hidden="1" x14ac:dyDescent="0.25">
      <c r="A3203" t="s">
        <v>198</v>
      </c>
      <c r="B3203" t="s">
        <v>198</v>
      </c>
      <c r="C3203">
        <v>1985</v>
      </c>
      <c r="D3203" t="s">
        <v>562</v>
      </c>
      <c r="E3203">
        <v>41</v>
      </c>
      <c r="F3203" t="s">
        <v>115</v>
      </c>
      <c r="G3203">
        <v>332</v>
      </c>
      <c r="H3203" t="s">
        <v>393</v>
      </c>
      <c r="I3203">
        <v>3</v>
      </c>
      <c r="J3203" t="s">
        <v>373</v>
      </c>
      <c r="K3203">
        <v>3</v>
      </c>
    </row>
    <row r="3204" spans="1:11" hidden="1" x14ac:dyDescent="0.25">
      <c r="A3204" t="s">
        <v>198</v>
      </c>
      <c r="B3204" t="s">
        <v>198</v>
      </c>
      <c r="C3204">
        <v>1986</v>
      </c>
      <c r="D3204" t="s">
        <v>562</v>
      </c>
      <c r="E3204">
        <v>41</v>
      </c>
      <c r="F3204" t="s">
        <v>115</v>
      </c>
      <c r="G3204">
        <v>332</v>
      </c>
      <c r="H3204" t="s">
        <v>393</v>
      </c>
      <c r="I3204">
        <v>3</v>
      </c>
      <c r="J3204" t="s">
        <v>373</v>
      </c>
      <c r="K3204">
        <v>2</v>
      </c>
    </row>
    <row r="3205" spans="1:11" hidden="1" x14ac:dyDescent="0.25">
      <c r="A3205" t="s">
        <v>198</v>
      </c>
      <c r="B3205" t="s">
        <v>198</v>
      </c>
      <c r="C3205">
        <v>1987</v>
      </c>
      <c r="D3205" t="s">
        <v>562</v>
      </c>
      <c r="E3205">
        <v>41</v>
      </c>
      <c r="F3205" t="s">
        <v>115</v>
      </c>
      <c r="G3205">
        <v>332</v>
      </c>
      <c r="H3205" t="s">
        <v>393</v>
      </c>
      <c r="I3205">
        <v>5</v>
      </c>
      <c r="J3205" t="s">
        <v>373</v>
      </c>
      <c r="K3205">
        <v>3</v>
      </c>
    </row>
    <row r="3206" spans="1:11" hidden="1" x14ac:dyDescent="0.25">
      <c r="A3206" t="s">
        <v>198</v>
      </c>
      <c r="B3206" t="s">
        <v>198</v>
      </c>
      <c r="C3206">
        <v>1988</v>
      </c>
      <c r="D3206" t="s">
        <v>562</v>
      </c>
      <c r="E3206">
        <v>41</v>
      </c>
      <c r="F3206" t="s">
        <v>115</v>
      </c>
      <c r="G3206">
        <v>332</v>
      </c>
      <c r="H3206" t="s">
        <v>393</v>
      </c>
      <c r="I3206">
        <v>4</v>
      </c>
      <c r="J3206" t="s">
        <v>373</v>
      </c>
      <c r="K3206">
        <v>3</v>
      </c>
    </row>
    <row r="3207" spans="1:11" hidden="1" x14ac:dyDescent="0.25">
      <c r="A3207" t="s">
        <v>198</v>
      </c>
      <c r="B3207" t="s">
        <v>198</v>
      </c>
      <c r="C3207">
        <v>1989</v>
      </c>
      <c r="D3207" t="s">
        <v>562</v>
      </c>
      <c r="E3207">
        <v>41</v>
      </c>
      <c r="F3207" t="s">
        <v>115</v>
      </c>
      <c r="G3207">
        <v>332</v>
      </c>
      <c r="H3207" t="s">
        <v>393</v>
      </c>
      <c r="I3207">
        <v>3</v>
      </c>
      <c r="J3207" t="s">
        <v>373</v>
      </c>
      <c r="K3207">
        <v>3</v>
      </c>
    </row>
    <row r="3208" spans="1:11" hidden="1" x14ac:dyDescent="0.25">
      <c r="A3208" t="s">
        <v>198</v>
      </c>
      <c r="B3208" t="s">
        <v>198</v>
      </c>
      <c r="C3208">
        <v>1990</v>
      </c>
      <c r="D3208" t="s">
        <v>562</v>
      </c>
      <c r="E3208">
        <v>41</v>
      </c>
      <c r="F3208" t="s">
        <v>115</v>
      </c>
      <c r="G3208">
        <v>332</v>
      </c>
      <c r="H3208" t="s">
        <v>393</v>
      </c>
      <c r="I3208">
        <v>4</v>
      </c>
      <c r="J3208" t="s">
        <v>373</v>
      </c>
      <c r="K3208">
        <v>4</v>
      </c>
    </row>
    <row r="3209" spans="1:11" hidden="1" x14ac:dyDescent="0.25">
      <c r="A3209" t="s">
        <v>198</v>
      </c>
      <c r="B3209" t="s">
        <v>198</v>
      </c>
      <c r="C3209">
        <v>1991</v>
      </c>
      <c r="D3209" t="s">
        <v>562</v>
      </c>
      <c r="E3209">
        <v>41</v>
      </c>
      <c r="F3209" t="s">
        <v>115</v>
      </c>
      <c r="G3209">
        <v>332</v>
      </c>
      <c r="H3209" t="s">
        <v>393</v>
      </c>
      <c r="I3209">
        <v>4</v>
      </c>
      <c r="J3209" t="s">
        <v>373</v>
      </c>
      <c r="K3209">
        <v>5</v>
      </c>
    </row>
    <row r="3210" spans="1:11" hidden="1" x14ac:dyDescent="0.25">
      <c r="A3210" t="s">
        <v>198</v>
      </c>
      <c r="B3210" t="s">
        <v>198</v>
      </c>
      <c r="C3210">
        <v>1992</v>
      </c>
      <c r="D3210" t="s">
        <v>562</v>
      </c>
      <c r="E3210">
        <v>41</v>
      </c>
      <c r="F3210" t="s">
        <v>115</v>
      </c>
      <c r="G3210">
        <v>332</v>
      </c>
      <c r="H3210" t="s">
        <v>393</v>
      </c>
      <c r="I3210">
        <v>4</v>
      </c>
      <c r="J3210" t="s">
        <v>373</v>
      </c>
      <c r="K3210">
        <v>4</v>
      </c>
    </row>
    <row r="3211" spans="1:11" hidden="1" x14ac:dyDescent="0.25">
      <c r="A3211" t="s">
        <v>198</v>
      </c>
      <c r="B3211" t="s">
        <v>198</v>
      </c>
      <c r="C3211">
        <v>1993</v>
      </c>
      <c r="D3211" t="s">
        <v>562</v>
      </c>
      <c r="E3211">
        <v>41</v>
      </c>
      <c r="F3211" t="s">
        <v>115</v>
      </c>
      <c r="G3211">
        <v>332</v>
      </c>
      <c r="H3211" t="s">
        <v>393</v>
      </c>
      <c r="I3211">
        <v>4</v>
      </c>
      <c r="J3211" t="s">
        <v>373</v>
      </c>
      <c r="K3211">
        <v>4</v>
      </c>
    </row>
    <row r="3212" spans="1:11" hidden="1" x14ac:dyDescent="0.25">
      <c r="A3212" t="s">
        <v>198</v>
      </c>
      <c r="B3212" t="s">
        <v>198</v>
      </c>
      <c r="C3212">
        <v>1994</v>
      </c>
      <c r="D3212" t="s">
        <v>562</v>
      </c>
      <c r="E3212">
        <v>41</v>
      </c>
      <c r="F3212" t="s">
        <v>115</v>
      </c>
      <c r="G3212">
        <v>332</v>
      </c>
      <c r="H3212" t="s">
        <v>393</v>
      </c>
      <c r="I3212">
        <v>5</v>
      </c>
      <c r="J3212" t="s">
        <v>373</v>
      </c>
      <c r="K3212">
        <v>4</v>
      </c>
    </row>
    <row r="3213" spans="1:11" hidden="1" x14ac:dyDescent="0.25">
      <c r="A3213" t="s">
        <v>198</v>
      </c>
      <c r="B3213" t="s">
        <v>198</v>
      </c>
      <c r="C3213">
        <v>1995</v>
      </c>
      <c r="D3213" t="s">
        <v>562</v>
      </c>
      <c r="E3213">
        <v>41</v>
      </c>
      <c r="F3213" t="s">
        <v>115</v>
      </c>
      <c r="G3213">
        <v>332</v>
      </c>
      <c r="H3213" t="s">
        <v>393</v>
      </c>
      <c r="I3213">
        <v>2</v>
      </c>
      <c r="J3213" t="s">
        <v>373</v>
      </c>
      <c r="K3213">
        <v>3</v>
      </c>
    </row>
    <row r="3214" spans="1:11" hidden="1" x14ac:dyDescent="0.25">
      <c r="A3214" t="s">
        <v>198</v>
      </c>
      <c r="B3214" t="s">
        <v>198</v>
      </c>
      <c r="C3214">
        <v>1996</v>
      </c>
      <c r="D3214" t="s">
        <v>562</v>
      </c>
      <c r="E3214">
        <v>41</v>
      </c>
      <c r="F3214" t="s">
        <v>115</v>
      </c>
      <c r="G3214">
        <v>332</v>
      </c>
      <c r="H3214" t="s">
        <v>393</v>
      </c>
      <c r="I3214">
        <v>3</v>
      </c>
      <c r="J3214" t="s">
        <v>373</v>
      </c>
      <c r="K3214">
        <v>3</v>
      </c>
    </row>
    <row r="3215" spans="1:11" hidden="1" x14ac:dyDescent="0.25">
      <c r="A3215" t="s">
        <v>198</v>
      </c>
      <c r="B3215" t="s">
        <v>198</v>
      </c>
      <c r="C3215">
        <v>1997</v>
      </c>
      <c r="D3215" t="s">
        <v>562</v>
      </c>
      <c r="E3215">
        <v>41</v>
      </c>
      <c r="F3215" t="s">
        <v>115</v>
      </c>
      <c r="G3215">
        <v>332</v>
      </c>
      <c r="H3215" t="s">
        <v>393</v>
      </c>
      <c r="I3215">
        <v>2</v>
      </c>
      <c r="J3215" t="s">
        <v>373</v>
      </c>
      <c r="K3215">
        <v>3</v>
      </c>
    </row>
    <row r="3216" spans="1:11" hidden="1" x14ac:dyDescent="0.25">
      <c r="A3216" t="s">
        <v>198</v>
      </c>
      <c r="B3216" t="s">
        <v>198</v>
      </c>
      <c r="C3216">
        <v>1998</v>
      </c>
      <c r="D3216" t="s">
        <v>562</v>
      </c>
      <c r="E3216">
        <v>41</v>
      </c>
      <c r="F3216" t="s">
        <v>115</v>
      </c>
      <c r="G3216">
        <v>332</v>
      </c>
      <c r="H3216" t="s">
        <v>393</v>
      </c>
      <c r="I3216">
        <v>3</v>
      </c>
      <c r="J3216" t="s">
        <v>373</v>
      </c>
      <c r="K3216">
        <v>3</v>
      </c>
    </row>
    <row r="3217" spans="1:11" hidden="1" x14ac:dyDescent="0.25">
      <c r="A3217" t="s">
        <v>198</v>
      </c>
      <c r="B3217" t="s">
        <v>198</v>
      </c>
      <c r="C3217">
        <v>1999</v>
      </c>
      <c r="D3217" t="s">
        <v>562</v>
      </c>
      <c r="E3217">
        <v>41</v>
      </c>
      <c r="F3217" t="s">
        <v>115</v>
      </c>
      <c r="G3217">
        <v>332</v>
      </c>
      <c r="H3217" t="s">
        <v>393</v>
      </c>
      <c r="I3217">
        <v>3</v>
      </c>
      <c r="J3217" t="s">
        <v>373</v>
      </c>
      <c r="K3217">
        <v>3</v>
      </c>
    </row>
    <row r="3218" spans="1:11" hidden="1" x14ac:dyDescent="0.25">
      <c r="A3218" t="s">
        <v>198</v>
      </c>
      <c r="B3218" t="s">
        <v>198</v>
      </c>
      <c r="C3218">
        <v>2000</v>
      </c>
      <c r="D3218" t="s">
        <v>562</v>
      </c>
      <c r="E3218">
        <v>41</v>
      </c>
      <c r="F3218" t="s">
        <v>115</v>
      </c>
      <c r="G3218">
        <v>332</v>
      </c>
      <c r="H3218" t="s">
        <v>393</v>
      </c>
      <c r="I3218">
        <v>4</v>
      </c>
      <c r="J3218" t="s">
        <v>373</v>
      </c>
      <c r="K3218">
        <v>3</v>
      </c>
    </row>
    <row r="3219" spans="1:11" hidden="1" x14ac:dyDescent="0.25">
      <c r="A3219" t="s">
        <v>198</v>
      </c>
      <c r="B3219" t="s">
        <v>198</v>
      </c>
      <c r="C3219">
        <v>2001</v>
      </c>
      <c r="D3219" t="s">
        <v>562</v>
      </c>
      <c r="E3219">
        <v>41</v>
      </c>
      <c r="F3219" t="s">
        <v>115</v>
      </c>
      <c r="G3219">
        <v>332</v>
      </c>
      <c r="H3219" t="s">
        <v>393</v>
      </c>
      <c r="I3219">
        <v>3</v>
      </c>
      <c r="J3219" t="s">
        <v>373</v>
      </c>
      <c r="K3219">
        <v>3</v>
      </c>
    </row>
    <row r="3220" spans="1:11" hidden="1" x14ac:dyDescent="0.25">
      <c r="A3220" t="s">
        <v>198</v>
      </c>
      <c r="B3220" t="s">
        <v>198</v>
      </c>
      <c r="C3220">
        <v>2002</v>
      </c>
      <c r="D3220" t="s">
        <v>562</v>
      </c>
      <c r="E3220">
        <v>41</v>
      </c>
      <c r="F3220" t="s">
        <v>115</v>
      </c>
      <c r="G3220">
        <v>332</v>
      </c>
      <c r="H3220" t="s">
        <v>393</v>
      </c>
      <c r="I3220">
        <v>3</v>
      </c>
      <c r="J3220" t="s">
        <v>373</v>
      </c>
      <c r="K3220">
        <v>3</v>
      </c>
    </row>
    <row r="3221" spans="1:11" hidden="1" x14ac:dyDescent="0.25">
      <c r="A3221" t="s">
        <v>198</v>
      </c>
      <c r="B3221" t="s">
        <v>198</v>
      </c>
      <c r="C3221">
        <v>2003</v>
      </c>
      <c r="D3221" t="s">
        <v>562</v>
      </c>
      <c r="E3221">
        <v>41</v>
      </c>
      <c r="F3221" t="s">
        <v>115</v>
      </c>
      <c r="G3221">
        <v>332</v>
      </c>
      <c r="H3221" t="s">
        <v>393</v>
      </c>
      <c r="I3221">
        <v>3</v>
      </c>
      <c r="J3221" t="s">
        <v>373</v>
      </c>
      <c r="K3221">
        <v>3</v>
      </c>
    </row>
    <row r="3222" spans="1:11" hidden="1" x14ac:dyDescent="0.25">
      <c r="A3222" t="s">
        <v>198</v>
      </c>
      <c r="B3222" t="s">
        <v>198</v>
      </c>
      <c r="C3222">
        <v>2004</v>
      </c>
      <c r="D3222" t="s">
        <v>562</v>
      </c>
      <c r="E3222">
        <v>41</v>
      </c>
      <c r="F3222" t="s">
        <v>115</v>
      </c>
      <c r="G3222">
        <v>332</v>
      </c>
      <c r="H3222" t="s">
        <v>393</v>
      </c>
      <c r="I3222">
        <v>5</v>
      </c>
      <c r="J3222" t="s">
        <v>373</v>
      </c>
      <c r="K3222">
        <v>4</v>
      </c>
    </row>
    <row r="3223" spans="1:11" hidden="1" x14ac:dyDescent="0.25">
      <c r="A3223" t="s">
        <v>198</v>
      </c>
      <c r="B3223" t="s">
        <v>198</v>
      </c>
      <c r="C3223">
        <v>2005</v>
      </c>
      <c r="D3223" t="s">
        <v>562</v>
      </c>
      <c r="E3223">
        <v>41</v>
      </c>
      <c r="F3223" t="s">
        <v>115</v>
      </c>
      <c r="G3223">
        <v>332</v>
      </c>
      <c r="H3223" t="s">
        <v>393</v>
      </c>
      <c r="I3223">
        <v>4</v>
      </c>
      <c r="J3223" t="s">
        <v>373</v>
      </c>
      <c r="K3223">
        <v>4</v>
      </c>
    </row>
    <row r="3224" spans="1:11" hidden="1" x14ac:dyDescent="0.25">
      <c r="A3224" t="s">
        <v>198</v>
      </c>
      <c r="B3224" t="s">
        <v>198</v>
      </c>
      <c r="C3224">
        <v>2006</v>
      </c>
      <c r="D3224" t="s">
        <v>562</v>
      </c>
      <c r="E3224">
        <v>41</v>
      </c>
      <c r="F3224" t="s">
        <v>115</v>
      </c>
      <c r="G3224">
        <v>332</v>
      </c>
      <c r="H3224" t="s">
        <v>393</v>
      </c>
      <c r="I3224">
        <v>4</v>
      </c>
      <c r="J3224" t="s">
        <v>373</v>
      </c>
      <c r="K3224">
        <v>3</v>
      </c>
    </row>
    <row r="3225" spans="1:11" hidden="1" x14ac:dyDescent="0.25">
      <c r="A3225" t="s">
        <v>198</v>
      </c>
      <c r="B3225" t="s">
        <v>198</v>
      </c>
      <c r="C3225">
        <v>2007</v>
      </c>
      <c r="D3225" t="s">
        <v>562</v>
      </c>
      <c r="E3225">
        <v>41</v>
      </c>
      <c r="F3225" t="s">
        <v>115</v>
      </c>
      <c r="G3225">
        <v>332</v>
      </c>
      <c r="H3225" t="s">
        <v>393</v>
      </c>
      <c r="I3225">
        <v>4</v>
      </c>
      <c r="J3225" t="s">
        <v>373</v>
      </c>
      <c r="K3225">
        <v>3</v>
      </c>
    </row>
    <row r="3226" spans="1:11" hidden="1" x14ac:dyDescent="0.25">
      <c r="A3226" t="s">
        <v>198</v>
      </c>
      <c r="B3226" t="s">
        <v>198</v>
      </c>
      <c r="C3226">
        <v>2008</v>
      </c>
      <c r="D3226" t="s">
        <v>562</v>
      </c>
      <c r="E3226">
        <v>41</v>
      </c>
      <c r="F3226" t="s">
        <v>115</v>
      </c>
      <c r="G3226">
        <v>332</v>
      </c>
      <c r="H3226" t="s">
        <v>393</v>
      </c>
      <c r="I3226">
        <v>2</v>
      </c>
      <c r="J3226" t="s">
        <v>373</v>
      </c>
      <c r="K3226">
        <v>3</v>
      </c>
    </row>
    <row r="3227" spans="1:11" hidden="1" x14ac:dyDescent="0.25">
      <c r="A3227" t="s">
        <v>198</v>
      </c>
      <c r="B3227" t="s">
        <v>198</v>
      </c>
      <c r="C3227">
        <v>2009</v>
      </c>
      <c r="D3227" t="s">
        <v>562</v>
      </c>
      <c r="E3227">
        <v>41</v>
      </c>
      <c r="F3227" t="s">
        <v>115</v>
      </c>
      <c r="G3227">
        <v>332</v>
      </c>
      <c r="H3227" t="s">
        <v>393</v>
      </c>
      <c r="I3227">
        <v>3</v>
      </c>
      <c r="J3227" t="s">
        <v>373</v>
      </c>
      <c r="K3227">
        <v>2</v>
      </c>
    </row>
    <row r="3228" spans="1:11" hidden="1" x14ac:dyDescent="0.25">
      <c r="A3228" t="s">
        <v>198</v>
      </c>
      <c r="B3228" t="s">
        <v>198</v>
      </c>
      <c r="C3228">
        <v>2010</v>
      </c>
      <c r="D3228" t="s">
        <v>562</v>
      </c>
      <c r="E3228">
        <v>41</v>
      </c>
      <c r="F3228" t="s">
        <v>115</v>
      </c>
      <c r="G3228">
        <v>332</v>
      </c>
      <c r="H3228" t="s">
        <v>393</v>
      </c>
      <c r="I3228">
        <v>2</v>
      </c>
      <c r="J3228" t="s">
        <v>373</v>
      </c>
      <c r="K3228">
        <v>3</v>
      </c>
    </row>
    <row r="3229" spans="1:11" hidden="1" x14ac:dyDescent="0.25">
      <c r="A3229" t="s">
        <v>198</v>
      </c>
      <c r="B3229" t="s">
        <v>198</v>
      </c>
      <c r="C3229">
        <v>2011</v>
      </c>
      <c r="D3229" t="s">
        <v>562</v>
      </c>
      <c r="E3229">
        <v>41</v>
      </c>
      <c r="F3229" t="s">
        <v>115</v>
      </c>
      <c r="G3229">
        <v>332</v>
      </c>
      <c r="H3229" t="s">
        <v>393</v>
      </c>
      <c r="I3229">
        <v>1</v>
      </c>
      <c r="J3229" t="s">
        <v>373</v>
      </c>
      <c r="K3229">
        <v>3</v>
      </c>
    </row>
    <row r="3230" spans="1:11" hidden="1" x14ac:dyDescent="0.25">
      <c r="A3230" t="s">
        <v>198</v>
      </c>
      <c r="B3230" t="s">
        <v>198</v>
      </c>
      <c r="C3230">
        <v>2012</v>
      </c>
      <c r="D3230" t="s">
        <v>562</v>
      </c>
      <c r="E3230">
        <v>41</v>
      </c>
      <c r="F3230" t="s">
        <v>115</v>
      </c>
      <c r="G3230">
        <v>332</v>
      </c>
      <c r="H3230" t="s">
        <v>393</v>
      </c>
      <c r="I3230" t="s">
        <v>373</v>
      </c>
      <c r="J3230" t="s">
        <v>373</v>
      </c>
      <c r="K3230">
        <v>3</v>
      </c>
    </row>
    <row r="3231" spans="1:11" hidden="1" x14ac:dyDescent="0.25">
      <c r="A3231" t="s">
        <v>198</v>
      </c>
      <c r="B3231" t="s">
        <v>198</v>
      </c>
      <c r="C3231">
        <v>2013</v>
      </c>
      <c r="D3231" t="s">
        <v>562</v>
      </c>
      <c r="E3231">
        <v>41</v>
      </c>
      <c r="F3231" t="s">
        <v>115</v>
      </c>
      <c r="G3231">
        <v>332</v>
      </c>
      <c r="H3231" t="s">
        <v>393</v>
      </c>
      <c r="I3231" t="s">
        <v>373</v>
      </c>
      <c r="J3231">
        <v>2</v>
      </c>
      <c r="K3231">
        <v>3</v>
      </c>
    </row>
    <row r="3232" spans="1:11" hidden="1" x14ac:dyDescent="0.25">
      <c r="A3232" t="s">
        <v>198</v>
      </c>
      <c r="B3232" t="s">
        <v>198</v>
      </c>
      <c r="C3232">
        <v>2014</v>
      </c>
      <c r="D3232" t="s">
        <v>562</v>
      </c>
      <c r="E3232">
        <v>41</v>
      </c>
      <c r="F3232" t="s">
        <v>115</v>
      </c>
      <c r="G3232">
        <v>332</v>
      </c>
      <c r="H3232" t="s">
        <v>393</v>
      </c>
      <c r="I3232">
        <v>2</v>
      </c>
      <c r="J3232">
        <v>3</v>
      </c>
      <c r="K3232">
        <v>3</v>
      </c>
    </row>
    <row r="3233" spans="1:12" hidden="1" x14ac:dyDescent="0.25">
      <c r="A3233" t="s">
        <v>198</v>
      </c>
      <c r="B3233" t="s">
        <v>198</v>
      </c>
      <c r="C3233">
        <v>2015</v>
      </c>
      <c r="D3233" t="s">
        <v>562</v>
      </c>
      <c r="E3233">
        <v>41</v>
      </c>
      <c r="F3233" t="s">
        <v>115</v>
      </c>
      <c r="G3233">
        <v>332</v>
      </c>
      <c r="H3233" t="s">
        <v>393</v>
      </c>
      <c r="I3233">
        <v>1</v>
      </c>
      <c r="J3233">
        <v>2</v>
      </c>
      <c r="K3233">
        <v>3</v>
      </c>
    </row>
    <row r="3234" spans="1:12" hidden="1" x14ac:dyDescent="0.25">
      <c r="A3234" t="s">
        <v>198</v>
      </c>
      <c r="B3234" t="s">
        <v>198</v>
      </c>
      <c r="C3234">
        <v>2016</v>
      </c>
      <c r="D3234" t="s">
        <v>562</v>
      </c>
      <c r="E3234">
        <v>41</v>
      </c>
      <c r="F3234" t="s">
        <v>115</v>
      </c>
      <c r="G3234">
        <v>332</v>
      </c>
      <c r="H3234" t="s">
        <v>393</v>
      </c>
      <c r="I3234">
        <v>2</v>
      </c>
      <c r="J3234">
        <v>2</v>
      </c>
      <c r="K3234">
        <v>3</v>
      </c>
    </row>
    <row r="3235" spans="1:12" x14ac:dyDescent="0.25">
      <c r="A3235" t="s">
        <v>198</v>
      </c>
      <c r="B3235" t="s">
        <v>198</v>
      </c>
      <c r="C3235">
        <v>2017</v>
      </c>
      <c r="D3235" t="s">
        <v>562</v>
      </c>
      <c r="E3235">
        <v>41</v>
      </c>
      <c r="F3235" t="s">
        <v>115</v>
      </c>
      <c r="G3235">
        <v>332</v>
      </c>
      <c r="H3235" t="s">
        <v>393</v>
      </c>
      <c r="I3235" s="109">
        <v>2</v>
      </c>
      <c r="J3235" s="109">
        <v>2</v>
      </c>
      <c r="K3235" s="109">
        <v>2</v>
      </c>
      <c r="L3235" s="108">
        <f>AVERAGE(I3235:K3235)</f>
        <v>2</v>
      </c>
    </row>
    <row r="3236" spans="1:12" hidden="1" x14ac:dyDescent="0.25">
      <c r="A3236" t="s">
        <v>199</v>
      </c>
      <c r="B3236" t="s">
        <v>199</v>
      </c>
      <c r="C3236">
        <v>1976</v>
      </c>
      <c r="D3236" t="s">
        <v>561</v>
      </c>
      <c r="E3236">
        <v>91</v>
      </c>
      <c r="F3236" t="s">
        <v>116</v>
      </c>
      <c r="G3236">
        <v>340</v>
      </c>
      <c r="H3236" t="s">
        <v>393</v>
      </c>
      <c r="I3236" t="s">
        <v>373</v>
      </c>
      <c r="J3236" t="s">
        <v>373</v>
      </c>
      <c r="K3236">
        <v>1</v>
      </c>
    </row>
    <row r="3237" spans="1:12" hidden="1" x14ac:dyDescent="0.25">
      <c r="A3237" t="s">
        <v>199</v>
      </c>
      <c r="B3237" t="s">
        <v>199</v>
      </c>
      <c r="C3237">
        <v>1977</v>
      </c>
      <c r="D3237" t="s">
        <v>561</v>
      </c>
      <c r="E3237">
        <v>91</v>
      </c>
      <c r="F3237" t="s">
        <v>116</v>
      </c>
      <c r="G3237">
        <v>340</v>
      </c>
      <c r="H3237" t="s">
        <v>393</v>
      </c>
      <c r="I3237">
        <v>2</v>
      </c>
      <c r="J3237" t="s">
        <v>373</v>
      </c>
      <c r="K3237">
        <v>1</v>
      </c>
    </row>
    <row r="3238" spans="1:12" hidden="1" x14ac:dyDescent="0.25">
      <c r="A3238" t="s">
        <v>199</v>
      </c>
      <c r="B3238" t="s">
        <v>199</v>
      </c>
      <c r="C3238">
        <v>1978</v>
      </c>
      <c r="D3238" t="s">
        <v>561</v>
      </c>
      <c r="E3238">
        <v>91</v>
      </c>
      <c r="F3238" t="s">
        <v>116</v>
      </c>
      <c r="G3238">
        <v>340</v>
      </c>
      <c r="H3238" t="s">
        <v>393</v>
      </c>
      <c r="I3238" t="s">
        <v>373</v>
      </c>
      <c r="J3238" t="s">
        <v>373</v>
      </c>
      <c r="K3238">
        <v>2</v>
      </c>
    </row>
    <row r="3239" spans="1:12" hidden="1" x14ac:dyDescent="0.25">
      <c r="A3239" t="s">
        <v>199</v>
      </c>
      <c r="B3239" t="s">
        <v>199</v>
      </c>
      <c r="C3239">
        <v>1979</v>
      </c>
      <c r="D3239" t="s">
        <v>561</v>
      </c>
      <c r="E3239">
        <v>91</v>
      </c>
      <c r="F3239" t="s">
        <v>116</v>
      </c>
      <c r="G3239">
        <v>340</v>
      </c>
      <c r="H3239" t="s">
        <v>393</v>
      </c>
      <c r="I3239">
        <v>2</v>
      </c>
      <c r="J3239" t="s">
        <v>373</v>
      </c>
      <c r="K3239">
        <v>2</v>
      </c>
    </row>
    <row r="3240" spans="1:12" hidden="1" x14ac:dyDescent="0.25">
      <c r="A3240" t="s">
        <v>199</v>
      </c>
      <c r="B3240" t="s">
        <v>199</v>
      </c>
      <c r="C3240">
        <v>1980</v>
      </c>
      <c r="D3240" t="s">
        <v>561</v>
      </c>
      <c r="E3240">
        <v>91</v>
      </c>
      <c r="F3240" t="s">
        <v>116</v>
      </c>
      <c r="G3240">
        <v>340</v>
      </c>
      <c r="H3240" t="s">
        <v>393</v>
      </c>
      <c r="I3240">
        <v>4</v>
      </c>
      <c r="J3240" t="s">
        <v>373</v>
      </c>
      <c r="K3240">
        <v>2</v>
      </c>
    </row>
    <row r="3241" spans="1:12" hidden="1" x14ac:dyDescent="0.25">
      <c r="A3241" t="s">
        <v>199</v>
      </c>
      <c r="B3241" t="s">
        <v>199</v>
      </c>
      <c r="C3241">
        <v>1981</v>
      </c>
      <c r="D3241" t="s">
        <v>561</v>
      </c>
      <c r="E3241">
        <v>91</v>
      </c>
      <c r="F3241" t="s">
        <v>116</v>
      </c>
      <c r="G3241">
        <v>340</v>
      </c>
      <c r="H3241" t="s">
        <v>393</v>
      </c>
      <c r="I3241">
        <v>4</v>
      </c>
      <c r="J3241" t="s">
        <v>373</v>
      </c>
      <c r="K3241">
        <v>3</v>
      </c>
    </row>
    <row r="3242" spans="1:12" hidden="1" x14ac:dyDescent="0.25">
      <c r="A3242" t="s">
        <v>199</v>
      </c>
      <c r="B3242" t="s">
        <v>199</v>
      </c>
      <c r="C3242">
        <v>1982</v>
      </c>
      <c r="D3242" t="s">
        <v>561</v>
      </c>
      <c r="E3242">
        <v>91</v>
      </c>
      <c r="F3242" t="s">
        <v>116</v>
      </c>
      <c r="G3242">
        <v>340</v>
      </c>
      <c r="H3242" t="s">
        <v>393</v>
      </c>
      <c r="I3242">
        <v>4</v>
      </c>
      <c r="J3242" t="s">
        <v>373</v>
      </c>
      <c r="K3242">
        <v>2</v>
      </c>
    </row>
    <row r="3243" spans="1:12" hidden="1" x14ac:dyDescent="0.25">
      <c r="A3243" t="s">
        <v>199</v>
      </c>
      <c r="B3243" t="s">
        <v>199</v>
      </c>
      <c r="C3243">
        <v>1983</v>
      </c>
      <c r="D3243" t="s">
        <v>561</v>
      </c>
      <c r="E3243">
        <v>91</v>
      </c>
      <c r="F3243" t="s">
        <v>116</v>
      </c>
      <c r="G3243">
        <v>340</v>
      </c>
      <c r="H3243" t="s">
        <v>393</v>
      </c>
      <c r="I3243">
        <v>4</v>
      </c>
      <c r="J3243" t="s">
        <v>373</v>
      </c>
      <c r="K3243">
        <v>2</v>
      </c>
    </row>
    <row r="3244" spans="1:12" hidden="1" x14ac:dyDescent="0.25">
      <c r="A3244" t="s">
        <v>199</v>
      </c>
      <c r="B3244" t="s">
        <v>199</v>
      </c>
      <c r="C3244">
        <v>1984</v>
      </c>
      <c r="D3244" t="s">
        <v>561</v>
      </c>
      <c r="E3244">
        <v>91</v>
      </c>
      <c r="F3244" t="s">
        <v>116</v>
      </c>
      <c r="G3244">
        <v>340</v>
      </c>
      <c r="H3244" t="s">
        <v>393</v>
      </c>
      <c r="I3244">
        <v>4</v>
      </c>
      <c r="J3244" t="s">
        <v>373</v>
      </c>
      <c r="K3244">
        <v>3</v>
      </c>
    </row>
    <row r="3245" spans="1:12" hidden="1" x14ac:dyDescent="0.25">
      <c r="A3245" t="s">
        <v>199</v>
      </c>
      <c r="B3245" t="s">
        <v>199</v>
      </c>
      <c r="C3245">
        <v>1985</v>
      </c>
      <c r="D3245" t="s">
        <v>561</v>
      </c>
      <c r="E3245">
        <v>91</v>
      </c>
      <c r="F3245" t="s">
        <v>116</v>
      </c>
      <c r="G3245">
        <v>340</v>
      </c>
      <c r="H3245" t="s">
        <v>393</v>
      </c>
      <c r="I3245">
        <v>3</v>
      </c>
      <c r="J3245" t="s">
        <v>373</v>
      </c>
      <c r="K3245">
        <v>3</v>
      </c>
    </row>
    <row r="3246" spans="1:12" hidden="1" x14ac:dyDescent="0.25">
      <c r="A3246" t="s">
        <v>199</v>
      </c>
      <c r="B3246" t="s">
        <v>199</v>
      </c>
      <c r="C3246">
        <v>1986</v>
      </c>
      <c r="D3246" t="s">
        <v>561</v>
      </c>
      <c r="E3246">
        <v>91</v>
      </c>
      <c r="F3246" t="s">
        <v>116</v>
      </c>
      <c r="G3246">
        <v>340</v>
      </c>
      <c r="H3246" t="s">
        <v>393</v>
      </c>
      <c r="I3246">
        <v>3</v>
      </c>
      <c r="J3246" t="s">
        <v>373</v>
      </c>
      <c r="K3246">
        <v>3</v>
      </c>
    </row>
    <row r="3247" spans="1:12" hidden="1" x14ac:dyDescent="0.25">
      <c r="A3247" t="s">
        <v>199</v>
      </c>
      <c r="B3247" t="s">
        <v>199</v>
      </c>
      <c r="C3247">
        <v>1987</v>
      </c>
      <c r="D3247" t="s">
        <v>561</v>
      </c>
      <c r="E3247">
        <v>91</v>
      </c>
      <c r="F3247" t="s">
        <v>116</v>
      </c>
      <c r="G3247">
        <v>340</v>
      </c>
      <c r="H3247" t="s">
        <v>393</v>
      </c>
      <c r="I3247">
        <v>3</v>
      </c>
      <c r="J3247" t="s">
        <v>373</v>
      </c>
      <c r="K3247">
        <v>3</v>
      </c>
    </row>
    <row r="3248" spans="1:12" hidden="1" x14ac:dyDescent="0.25">
      <c r="A3248" t="s">
        <v>199</v>
      </c>
      <c r="B3248" t="s">
        <v>199</v>
      </c>
      <c r="C3248">
        <v>1988</v>
      </c>
      <c r="D3248" t="s">
        <v>561</v>
      </c>
      <c r="E3248">
        <v>91</v>
      </c>
      <c r="F3248" t="s">
        <v>116</v>
      </c>
      <c r="G3248">
        <v>340</v>
      </c>
      <c r="H3248" t="s">
        <v>393</v>
      </c>
      <c r="I3248">
        <v>4</v>
      </c>
      <c r="J3248" t="s">
        <v>373</v>
      </c>
      <c r="K3248">
        <v>3</v>
      </c>
    </row>
    <row r="3249" spans="1:11" hidden="1" x14ac:dyDescent="0.25">
      <c r="A3249" t="s">
        <v>199</v>
      </c>
      <c r="B3249" t="s">
        <v>199</v>
      </c>
      <c r="C3249">
        <v>1989</v>
      </c>
      <c r="D3249" t="s">
        <v>561</v>
      </c>
      <c r="E3249">
        <v>91</v>
      </c>
      <c r="F3249" t="s">
        <v>116</v>
      </c>
      <c r="G3249">
        <v>340</v>
      </c>
      <c r="H3249" t="s">
        <v>393</v>
      </c>
      <c r="I3249">
        <v>3</v>
      </c>
      <c r="J3249" t="s">
        <v>373</v>
      </c>
      <c r="K3249">
        <v>3</v>
      </c>
    </row>
    <row r="3250" spans="1:11" hidden="1" x14ac:dyDescent="0.25">
      <c r="A3250" t="s">
        <v>199</v>
      </c>
      <c r="B3250" t="s">
        <v>199</v>
      </c>
      <c r="C3250">
        <v>1990</v>
      </c>
      <c r="D3250" t="s">
        <v>561</v>
      </c>
      <c r="E3250">
        <v>91</v>
      </c>
      <c r="F3250" t="s">
        <v>116</v>
      </c>
      <c r="G3250">
        <v>340</v>
      </c>
      <c r="H3250" t="s">
        <v>393</v>
      </c>
      <c r="I3250">
        <v>3</v>
      </c>
      <c r="J3250" t="s">
        <v>373</v>
      </c>
      <c r="K3250">
        <v>3</v>
      </c>
    </row>
    <row r="3251" spans="1:11" hidden="1" x14ac:dyDescent="0.25">
      <c r="A3251" t="s">
        <v>199</v>
      </c>
      <c r="B3251" t="s">
        <v>199</v>
      </c>
      <c r="C3251">
        <v>1991</v>
      </c>
      <c r="D3251" t="s">
        <v>561</v>
      </c>
      <c r="E3251">
        <v>91</v>
      </c>
      <c r="F3251" t="s">
        <v>116</v>
      </c>
      <c r="G3251">
        <v>340</v>
      </c>
      <c r="H3251" t="s">
        <v>393</v>
      </c>
      <c r="I3251">
        <v>3</v>
      </c>
      <c r="J3251" t="s">
        <v>373</v>
      </c>
      <c r="K3251">
        <v>3</v>
      </c>
    </row>
    <row r="3252" spans="1:11" hidden="1" x14ac:dyDescent="0.25">
      <c r="A3252" t="s">
        <v>199</v>
      </c>
      <c r="B3252" t="s">
        <v>199</v>
      </c>
      <c r="C3252">
        <v>1992</v>
      </c>
      <c r="D3252" t="s">
        <v>561</v>
      </c>
      <c r="E3252">
        <v>91</v>
      </c>
      <c r="F3252" t="s">
        <v>116</v>
      </c>
      <c r="G3252">
        <v>340</v>
      </c>
      <c r="H3252" t="s">
        <v>393</v>
      </c>
      <c r="I3252">
        <v>3</v>
      </c>
      <c r="J3252" t="s">
        <v>373</v>
      </c>
      <c r="K3252">
        <v>3</v>
      </c>
    </row>
    <row r="3253" spans="1:11" hidden="1" x14ac:dyDescent="0.25">
      <c r="A3253" t="s">
        <v>199</v>
      </c>
      <c r="B3253" t="s">
        <v>199</v>
      </c>
      <c r="C3253">
        <v>1993</v>
      </c>
      <c r="D3253" t="s">
        <v>561</v>
      </c>
      <c r="E3253">
        <v>91</v>
      </c>
      <c r="F3253" t="s">
        <v>116</v>
      </c>
      <c r="G3253">
        <v>340</v>
      </c>
      <c r="H3253" t="s">
        <v>393</v>
      </c>
      <c r="I3253">
        <v>3</v>
      </c>
      <c r="J3253" t="s">
        <v>373</v>
      </c>
      <c r="K3253">
        <v>3</v>
      </c>
    </row>
    <row r="3254" spans="1:11" hidden="1" x14ac:dyDescent="0.25">
      <c r="A3254" t="s">
        <v>199</v>
      </c>
      <c r="B3254" t="s">
        <v>199</v>
      </c>
      <c r="C3254">
        <v>1994</v>
      </c>
      <c r="D3254" t="s">
        <v>561</v>
      </c>
      <c r="E3254">
        <v>91</v>
      </c>
      <c r="F3254" t="s">
        <v>116</v>
      </c>
      <c r="G3254">
        <v>340</v>
      </c>
      <c r="H3254" t="s">
        <v>393</v>
      </c>
      <c r="I3254">
        <v>2</v>
      </c>
      <c r="J3254" t="s">
        <v>373</v>
      </c>
      <c r="K3254">
        <v>3</v>
      </c>
    </row>
    <row r="3255" spans="1:11" hidden="1" x14ac:dyDescent="0.25">
      <c r="A3255" t="s">
        <v>199</v>
      </c>
      <c r="B3255" t="s">
        <v>199</v>
      </c>
      <c r="C3255">
        <v>1995</v>
      </c>
      <c r="D3255" t="s">
        <v>561</v>
      </c>
      <c r="E3255">
        <v>91</v>
      </c>
      <c r="F3255" t="s">
        <v>116</v>
      </c>
      <c r="G3255">
        <v>340</v>
      </c>
      <c r="H3255" t="s">
        <v>393</v>
      </c>
      <c r="I3255">
        <v>2</v>
      </c>
      <c r="J3255" t="s">
        <v>373</v>
      </c>
      <c r="K3255">
        <v>3</v>
      </c>
    </row>
    <row r="3256" spans="1:11" hidden="1" x14ac:dyDescent="0.25">
      <c r="A3256" t="s">
        <v>199</v>
      </c>
      <c r="B3256" t="s">
        <v>199</v>
      </c>
      <c r="C3256">
        <v>1996</v>
      </c>
      <c r="D3256" t="s">
        <v>561</v>
      </c>
      <c r="E3256">
        <v>91</v>
      </c>
      <c r="F3256" t="s">
        <v>116</v>
      </c>
      <c r="G3256">
        <v>340</v>
      </c>
      <c r="H3256" t="s">
        <v>393</v>
      </c>
      <c r="I3256">
        <v>3</v>
      </c>
      <c r="J3256" t="s">
        <v>373</v>
      </c>
      <c r="K3256">
        <v>2</v>
      </c>
    </row>
    <row r="3257" spans="1:11" hidden="1" x14ac:dyDescent="0.25">
      <c r="A3257" t="s">
        <v>199</v>
      </c>
      <c r="B3257" t="s">
        <v>199</v>
      </c>
      <c r="C3257">
        <v>1997</v>
      </c>
      <c r="D3257" t="s">
        <v>561</v>
      </c>
      <c r="E3257">
        <v>91</v>
      </c>
      <c r="F3257" t="s">
        <v>116</v>
      </c>
      <c r="G3257">
        <v>340</v>
      </c>
      <c r="H3257" t="s">
        <v>393</v>
      </c>
      <c r="I3257">
        <v>2</v>
      </c>
      <c r="J3257" t="s">
        <v>373</v>
      </c>
      <c r="K3257">
        <v>2</v>
      </c>
    </row>
    <row r="3258" spans="1:11" hidden="1" x14ac:dyDescent="0.25">
      <c r="A3258" t="s">
        <v>199</v>
      </c>
      <c r="B3258" t="s">
        <v>199</v>
      </c>
      <c r="C3258">
        <v>1998</v>
      </c>
      <c r="D3258" t="s">
        <v>561</v>
      </c>
      <c r="E3258">
        <v>91</v>
      </c>
      <c r="F3258" t="s">
        <v>116</v>
      </c>
      <c r="G3258">
        <v>340</v>
      </c>
      <c r="H3258" t="s">
        <v>393</v>
      </c>
      <c r="I3258">
        <v>2</v>
      </c>
      <c r="J3258" t="s">
        <v>373</v>
      </c>
      <c r="K3258">
        <v>3</v>
      </c>
    </row>
    <row r="3259" spans="1:11" hidden="1" x14ac:dyDescent="0.25">
      <c r="A3259" t="s">
        <v>199</v>
      </c>
      <c r="B3259" t="s">
        <v>199</v>
      </c>
      <c r="C3259">
        <v>1999</v>
      </c>
      <c r="D3259" t="s">
        <v>561</v>
      </c>
      <c r="E3259">
        <v>91</v>
      </c>
      <c r="F3259" t="s">
        <v>116</v>
      </c>
      <c r="G3259">
        <v>340</v>
      </c>
      <c r="H3259" t="s">
        <v>393</v>
      </c>
      <c r="I3259">
        <v>3</v>
      </c>
      <c r="J3259" t="s">
        <v>373</v>
      </c>
      <c r="K3259">
        <v>3</v>
      </c>
    </row>
    <row r="3260" spans="1:11" hidden="1" x14ac:dyDescent="0.25">
      <c r="A3260" t="s">
        <v>199</v>
      </c>
      <c r="B3260" t="s">
        <v>199</v>
      </c>
      <c r="C3260">
        <v>2000</v>
      </c>
      <c r="D3260" t="s">
        <v>561</v>
      </c>
      <c r="E3260">
        <v>91</v>
      </c>
      <c r="F3260" t="s">
        <v>116</v>
      </c>
      <c r="G3260">
        <v>340</v>
      </c>
      <c r="H3260" t="s">
        <v>393</v>
      </c>
      <c r="I3260">
        <v>3</v>
      </c>
      <c r="J3260" t="s">
        <v>373</v>
      </c>
      <c r="K3260">
        <v>3</v>
      </c>
    </row>
    <row r="3261" spans="1:11" hidden="1" x14ac:dyDescent="0.25">
      <c r="A3261" t="s">
        <v>199</v>
      </c>
      <c r="B3261" t="s">
        <v>199</v>
      </c>
      <c r="C3261">
        <v>2001</v>
      </c>
      <c r="D3261" t="s">
        <v>561</v>
      </c>
      <c r="E3261">
        <v>91</v>
      </c>
      <c r="F3261" t="s">
        <v>116</v>
      </c>
      <c r="G3261">
        <v>340</v>
      </c>
      <c r="H3261" t="s">
        <v>393</v>
      </c>
      <c r="I3261">
        <v>2</v>
      </c>
      <c r="J3261" t="s">
        <v>373</v>
      </c>
      <c r="K3261">
        <v>3</v>
      </c>
    </row>
    <row r="3262" spans="1:11" hidden="1" x14ac:dyDescent="0.25">
      <c r="A3262" t="s">
        <v>199</v>
      </c>
      <c r="B3262" t="s">
        <v>199</v>
      </c>
      <c r="C3262">
        <v>2002</v>
      </c>
      <c r="D3262" t="s">
        <v>561</v>
      </c>
      <c r="E3262">
        <v>91</v>
      </c>
      <c r="F3262" t="s">
        <v>116</v>
      </c>
      <c r="G3262">
        <v>340</v>
      </c>
      <c r="H3262" t="s">
        <v>393</v>
      </c>
      <c r="I3262">
        <v>3</v>
      </c>
      <c r="J3262" t="s">
        <v>373</v>
      </c>
      <c r="K3262">
        <v>3</v>
      </c>
    </row>
    <row r="3263" spans="1:11" hidden="1" x14ac:dyDescent="0.25">
      <c r="A3263" t="s">
        <v>199</v>
      </c>
      <c r="B3263" t="s">
        <v>199</v>
      </c>
      <c r="C3263">
        <v>2003</v>
      </c>
      <c r="D3263" t="s">
        <v>561</v>
      </c>
      <c r="E3263">
        <v>91</v>
      </c>
      <c r="F3263" t="s">
        <v>116</v>
      </c>
      <c r="G3263">
        <v>340</v>
      </c>
      <c r="H3263" t="s">
        <v>393</v>
      </c>
      <c r="I3263">
        <v>4</v>
      </c>
      <c r="J3263" t="s">
        <v>373</v>
      </c>
      <c r="K3263">
        <v>3</v>
      </c>
    </row>
    <row r="3264" spans="1:11" hidden="1" x14ac:dyDescent="0.25">
      <c r="A3264" t="s">
        <v>199</v>
      </c>
      <c r="B3264" t="s">
        <v>199</v>
      </c>
      <c r="C3264">
        <v>2004</v>
      </c>
      <c r="D3264" t="s">
        <v>561</v>
      </c>
      <c r="E3264">
        <v>91</v>
      </c>
      <c r="F3264" t="s">
        <v>116</v>
      </c>
      <c r="G3264">
        <v>340</v>
      </c>
      <c r="H3264" t="s">
        <v>393</v>
      </c>
      <c r="I3264">
        <v>3</v>
      </c>
      <c r="J3264" t="s">
        <v>373</v>
      </c>
      <c r="K3264">
        <v>3</v>
      </c>
    </row>
    <row r="3265" spans="1:12" hidden="1" x14ac:dyDescent="0.25">
      <c r="A3265" t="s">
        <v>199</v>
      </c>
      <c r="B3265" t="s">
        <v>199</v>
      </c>
      <c r="C3265">
        <v>2005</v>
      </c>
      <c r="D3265" t="s">
        <v>561</v>
      </c>
      <c r="E3265">
        <v>91</v>
      </c>
      <c r="F3265" t="s">
        <v>116</v>
      </c>
      <c r="G3265">
        <v>340</v>
      </c>
      <c r="H3265" t="s">
        <v>393</v>
      </c>
      <c r="I3265">
        <v>3</v>
      </c>
      <c r="J3265" t="s">
        <v>373</v>
      </c>
      <c r="K3265">
        <v>3</v>
      </c>
    </row>
    <row r="3266" spans="1:12" hidden="1" x14ac:dyDescent="0.25">
      <c r="A3266" t="s">
        <v>199</v>
      </c>
      <c r="B3266" t="s">
        <v>199</v>
      </c>
      <c r="C3266">
        <v>2006</v>
      </c>
      <c r="D3266" t="s">
        <v>561</v>
      </c>
      <c r="E3266">
        <v>91</v>
      </c>
      <c r="F3266" t="s">
        <v>116</v>
      </c>
      <c r="G3266">
        <v>340</v>
      </c>
      <c r="H3266" t="s">
        <v>393</v>
      </c>
      <c r="I3266">
        <v>3</v>
      </c>
      <c r="J3266" t="s">
        <v>373</v>
      </c>
      <c r="K3266">
        <v>3</v>
      </c>
    </row>
    <row r="3267" spans="1:12" hidden="1" x14ac:dyDescent="0.25">
      <c r="A3267" t="s">
        <v>199</v>
      </c>
      <c r="B3267" t="s">
        <v>199</v>
      </c>
      <c r="C3267">
        <v>2007</v>
      </c>
      <c r="D3267" t="s">
        <v>561</v>
      </c>
      <c r="E3267">
        <v>91</v>
      </c>
      <c r="F3267" t="s">
        <v>116</v>
      </c>
      <c r="G3267">
        <v>340</v>
      </c>
      <c r="H3267" t="s">
        <v>393</v>
      </c>
      <c r="I3267">
        <v>3</v>
      </c>
      <c r="J3267" t="s">
        <v>373</v>
      </c>
      <c r="K3267">
        <v>3</v>
      </c>
    </row>
    <row r="3268" spans="1:12" hidden="1" x14ac:dyDescent="0.25">
      <c r="A3268" t="s">
        <v>199</v>
      </c>
      <c r="B3268" t="s">
        <v>199</v>
      </c>
      <c r="C3268">
        <v>2008</v>
      </c>
      <c r="D3268" t="s">
        <v>561</v>
      </c>
      <c r="E3268">
        <v>91</v>
      </c>
      <c r="F3268" t="s">
        <v>116</v>
      </c>
      <c r="G3268">
        <v>340</v>
      </c>
      <c r="H3268" t="s">
        <v>393</v>
      </c>
      <c r="I3268">
        <v>2</v>
      </c>
      <c r="J3268" t="s">
        <v>373</v>
      </c>
      <c r="K3268">
        <v>3</v>
      </c>
    </row>
    <row r="3269" spans="1:12" hidden="1" x14ac:dyDescent="0.25">
      <c r="A3269" t="s">
        <v>199</v>
      </c>
      <c r="B3269" t="s">
        <v>199</v>
      </c>
      <c r="C3269">
        <v>2009</v>
      </c>
      <c r="D3269" t="s">
        <v>561</v>
      </c>
      <c r="E3269">
        <v>91</v>
      </c>
      <c r="F3269" t="s">
        <v>116</v>
      </c>
      <c r="G3269">
        <v>340</v>
      </c>
      <c r="H3269" t="s">
        <v>393</v>
      </c>
      <c r="I3269">
        <v>4</v>
      </c>
      <c r="J3269" t="s">
        <v>373</v>
      </c>
      <c r="K3269">
        <v>4</v>
      </c>
    </row>
    <row r="3270" spans="1:12" hidden="1" x14ac:dyDescent="0.25">
      <c r="A3270" t="s">
        <v>199</v>
      </c>
      <c r="B3270" t="s">
        <v>199</v>
      </c>
      <c r="C3270">
        <v>2010</v>
      </c>
      <c r="D3270" t="s">
        <v>561</v>
      </c>
      <c r="E3270">
        <v>91</v>
      </c>
      <c r="F3270" t="s">
        <v>116</v>
      </c>
      <c r="G3270">
        <v>340</v>
      </c>
      <c r="H3270" t="s">
        <v>393</v>
      </c>
      <c r="I3270">
        <v>3</v>
      </c>
      <c r="J3270" t="s">
        <v>373</v>
      </c>
      <c r="K3270">
        <v>3</v>
      </c>
    </row>
    <row r="3271" spans="1:12" hidden="1" x14ac:dyDescent="0.25">
      <c r="A3271" t="s">
        <v>199</v>
      </c>
      <c r="B3271" t="s">
        <v>199</v>
      </c>
      <c r="C3271">
        <v>2011</v>
      </c>
      <c r="D3271" t="s">
        <v>561</v>
      </c>
      <c r="E3271">
        <v>91</v>
      </c>
      <c r="F3271" t="s">
        <v>116</v>
      </c>
      <c r="G3271">
        <v>340</v>
      </c>
      <c r="H3271" t="s">
        <v>393</v>
      </c>
      <c r="I3271">
        <v>2</v>
      </c>
      <c r="J3271" t="s">
        <v>373</v>
      </c>
      <c r="K3271">
        <v>3</v>
      </c>
    </row>
    <row r="3272" spans="1:12" hidden="1" x14ac:dyDescent="0.25">
      <c r="A3272" t="s">
        <v>199</v>
      </c>
      <c r="B3272" t="s">
        <v>199</v>
      </c>
      <c r="C3272">
        <v>2012</v>
      </c>
      <c r="D3272" t="s">
        <v>561</v>
      </c>
      <c r="E3272">
        <v>91</v>
      </c>
      <c r="F3272" t="s">
        <v>116</v>
      </c>
      <c r="G3272">
        <v>340</v>
      </c>
      <c r="H3272" t="s">
        <v>393</v>
      </c>
      <c r="I3272">
        <v>2</v>
      </c>
      <c r="J3272" t="s">
        <v>373</v>
      </c>
      <c r="K3272">
        <v>3</v>
      </c>
    </row>
    <row r="3273" spans="1:12" hidden="1" x14ac:dyDescent="0.25">
      <c r="A3273" t="s">
        <v>199</v>
      </c>
      <c r="B3273" t="s">
        <v>199</v>
      </c>
      <c r="C3273">
        <v>2013</v>
      </c>
      <c r="D3273" t="s">
        <v>561</v>
      </c>
      <c r="E3273">
        <v>91</v>
      </c>
      <c r="F3273" t="s">
        <v>116</v>
      </c>
      <c r="G3273">
        <v>340</v>
      </c>
      <c r="H3273" t="s">
        <v>393</v>
      </c>
      <c r="I3273" t="s">
        <v>373</v>
      </c>
      <c r="J3273">
        <v>3</v>
      </c>
      <c r="K3273">
        <v>3</v>
      </c>
    </row>
    <row r="3274" spans="1:12" hidden="1" x14ac:dyDescent="0.25">
      <c r="A3274" t="s">
        <v>199</v>
      </c>
      <c r="B3274" t="s">
        <v>199</v>
      </c>
      <c r="C3274">
        <v>2014</v>
      </c>
      <c r="D3274" t="s">
        <v>561</v>
      </c>
      <c r="E3274">
        <v>91</v>
      </c>
      <c r="F3274" t="s">
        <v>116</v>
      </c>
      <c r="G3274">
        <v>340</v>
      </c>
      <c r="H3274" t="s">
        <v>393</v>
      </c>
      <c r="I3274">
        <v>3</v>
      </c>
      <c r="J3274">
        <v>3</v>
      </c>
      <c r="K3274">
        <v>3</v>
      </c>
    </row>
    <row r="3275" spans="1:12" hidden="1" x14ac:dyDescent="0.25">
      <c r="A3275" t="s">
        <v>199</v>
      </c>
      <c r="B3275" t="s">
        <v>199</v>
      </c>
      <c r="C3275">
        <v>2015</v>
      </c>
      <c r="D3275" t="s">
        <v>561</v>
      </c>
      <c r="E3275">
        <v>91</v>
      </c>
      <c r="F3275" t="s">
        <v>116</v>
      </c>
      <c r="G3275">
        <v>340</v>
      </c>
      <c r="H3275" t="s">
        <v>393</v>
      </c>
      <c r="I3275">
        <v>2</v>
      </c>
      <c r="J3275">
        <v>3</v>
      </c>
      <c r="K3275">
        <v>3</v>
      </c>
    </row>
    <row r="3276" spans="1:12" hidden="1" x14ac:dyDescent="0.25">
      <c r="A3276" t="s">
        <v>199</v>
      </c>
      <c r="B3276" t="s">
        <v>199</v>
      </c>
      <c r="C3276">
        <v>2016</v>
      </c>
      <c r="D3276" t="s">
        <v>561</v>
      </c>
      <c r="E3276">
        <v>91</v>
      </c>
      <c r="F3276" t="s">
        <v>116</v>
      </c>
      <c r="G3276">
        <v>340</v>
      </c>
      <c r="H3276" t="s">
        <v>393</v>
      </c>
      <c r="I3276">
        <v>3</v>
      </c>
      <c r="J3276">
        <v>4</v>
      </c>
      <c r="K3276">
        <v>3</v>
      </c>
    </row>
    <row r="3277" spans="1:12" x14ac:dyDescent="0.25">
      <c r="A3277" t="s">
        <v>199</v>
      </c>
      <c r="B3277" t="s">
        <v>199</v>
      </c>
      <c r="C3277">
        <v>2017</v>
      </c>
      <c r="D3277" t="s">
        <v>561</v>
      </c>
      <c r="E3277">
        <v>91</v>
      </c>
      <c r="F3277" t="s">
        <v>116</v>
      </c>
      <c r="G3277">
        <v>340</v>
      </c>
      <c r="H3277" t="s">
        <v>393</v>
      </c>
      <c r="I3277" s="109">
        <v>4</v>
      </c>
      <c r="J3277" s="109">
        <v>3</v>
      </c>
      <c r="K3277" s="109">
        <v>3</v>
      </c>
      <c r="L3277" s="108">
        <f>AVERAGE(I3277:K3277)</f>
        <v>3.3333333333333335</v>
      </c>
    </row>
    <row r="3278" spans="1:12" hidden="1" x14ac:dyDescent="0.25">
      <c r="A3278" t="s">
        <v>560</v>
      </c>
      <c r="B3278" t="s">
        <v>560</v>
      </c>
      <c r="C3278">
        <v>1976</v>
      </c>
      <c r="D3278" t="s">
        <v>559</v>
      </c>
      <c r="E3278">
        <v>310</v>
      </c>
      <c r="F3278" t="s">
        <v>559</v>
      </c>
      <c r="G3278">
        <v>348</v>
      </c>
      <c r="H3278" t="s">
        <v>375</v>
      </c>
      <c r="I3278">
        <v>3</v>
      </c>
      <c r="J3278" t="s">
        <v>373</v>
      </c>
      <c r="K3278" t="s">
        <v>373</v>
      </c>
    </row>
    <row r="3279" spans="1:12" hidden="1" x14ac:dyDescent="0.25">
      <c r="A3279" t="s">
        <v>560</v>
      </c>
      <c r="B3279" t="s">
        <v>560</v>
      </c>
      <c r="C3279">
        <v>1977</v>
      </c>
      <c r="D3279" t="s">
        <v>559</v>
      </c>
      <c r="E3279">
        <v>310</v>
      </c>
      <c r="F3279" t="s">
        <v>559</v>
      </c>
      <c r="G3279">
        <v>348</v>
      </c>
      <c r="H3279" t="s">
        <v>375</v>
      </c>
      <c r="I3279">
        <v>2</v>
      </c>
      <c r="J3279" t="s">
        <v>373</v>
      </c>
      <c r="K3279" t="s">
        <v>373</v>
      </c>
    </row>
    <row r="3280" spans="1:12" hidden="1" x14ac:dyDescent="0.25">
      <c r="A3280" t="s">
        <v>560</v>
      </c>
      <c r="B3280" t="s">
        <v>560</v>
      </c>
      <c r="C3280">
        <v>1978</v>
      </c>
      <c r="D3280" t="s">
        <v>559</v>
      </c>
      <c r="E3280">
        <v>310</v>
      </c>
      <c r="F3280" t="s">
        <v>559</v>
      </c>
      <c r="G3280">
        <v>348</v>
      </c>
      <c r="H3280" t="s">
        <v>375</v>
      </c>
      <c r="I3280">
        <v>2</v>
      </c>
      <c r="J3280" t="s">
        <v>373</v>
      </c>
      <c r="K3280" t="s">
        <v>373</v>
      </c>
    </row>
    <row r="3281" spans="1:11" hidden="1" x14ac:dyDescent="0.25">
      <c r="A3281" t="s">
        <v>560</v>
      </c>
      <c r="B3281" t="s">
        <v>560</v>
      </c>
      <c r="C3281">
        <v>1979</v>
      </c>
      <c r="D3281" t="s">
        <v>559</v>
      </c>
      <c r="E3281">
        <v>310</v>
      </c>
      <c r="F3281" t="s">
        <v>559</v>
      </c>
      <c r="G3281">
        <v>348</v>
      </c>
      <c r="H3281" t="s">
        <v>375</v>
      </c>
      <c r="I3281">
        <v>2</v>
      </c>
      <c r="J3281" t="s">
        <v>373</v>
      </c>
      <c r="K3281">
        <v>2</v>
      </c>
    </row>
    <row r="3282" spans="1:11" hidden="1" x14ac:dyDescent="0.25">
      <c r="A3282" t="s">
        <v>560</v>
      </c>
      <c r="B3282" t="s">
        <v>560</v>
      </c>
      <c r="C3282">
        <v>1980</v>
      </c>
      <c r="D3282" t="s">
        <v>559</v>
      </c>
      <c r="E3282">
        <v>310</v>
      </c>
      <c r="F3282" t="s">
        <v>559</v>
      </c>
      <c r="G3282">
        <v>348</v>
      </c>
      <c r="H3282" t="s">
        <v>375</v>
      </c>
      <c r="I3282">
        <v>2</v>
      </c>
      <c r="J3282" t="s">
        <v>373</v>
      </c>
      <c r="K3282">
        <v>2</v>
      </c>
    </row>
    <row r="3283" spans="1:11" hidden="1" x14ac:dyDescent="0.25">
      <c r="A3283" t="s">
        <v>560</v>
      </c>
      <c r="B3283" t="s">
        <v>560</v>
      </c>
      <c r="C3283">
        <v>1981</v>
      </c>
      <c r="D3283" t="s">
        <v>559</v>
      </c>
      <c r="E3283">
        <v>310</v>
      </c>
      <c r="F3283" t="s">
        <v>559</v>
      </c>
      <c r="G3283">
        <v>348</v>
      </c>
      <c r="H3283" t="s">
        <v>375</v>
      </c>
      <c r="I3283">
        <v>2</v>
      </c>
      <c r="J3283" t="s">
        <v>373</v>
      </c>
      <c r="K3283">
        <v>2</v>
      </c>
    </row>
    <row r="3284" spans="1:11" hidden="1" x14ac:dyDescent="0.25">
      <c r="A3284" t="s">
        <v>560</v>
      </c>
      <c r="B3284" t="s">
        <v>560</v>
      </c>
      <c r="C3284">
        <v>1982</v>
      </c>
      <c r="D3284" t="s">
        <v>559</v>
      </c>
      <c r="E3284">
        <v>310</v>
      </c>
      <c r="F3284" t="s">
        <v>559</v>
      </c>
      <c r="G3284">
        <v>348</v>
      </c>
      <c r="H3284" t="s">
        <v>375</v>
      </c>
      <c r="I3284">
        <v>2</v>
      </c>
      <c r="J3284" t="s">
        <v>373</v>
      </c>
      <c r="K3284">
        <v>2</v>
      </c>
    </row>
    <row r="3285" spans="1:11" hidden="1" x14ac:dyDescent="0.25">
      <c r="A3285" t="s">
        <v>560</v>
      </c>
      <c r="B3285" t="s">
        <v>560</v>
      </c>
      <c r="C3285">
        <v>1983</v>
      </c>
      <c r="D3285" t="s">
        <v>559</v>
      </c>
      <c r="E3285">
        <v>310</v>
      </c>
      <c r="F3285" t="s">
        <v>559</v>
      </c>
      <c r="G3285">
        <v>348</v>
      </c>
      <c r="H3285" t="s">
        <v>375</v>
      </c>
      <c r="I3285">
        <v>2</v>
      </c>
      <c r="J3285" t="s">
        <v>373</v>
      </c>
      <c r="K3285">
        <v>2</v>
      </c>
    </row>
    <row r="3286" spans="1:11" hidden="1" x14ac:dyDescent="0.25">
      <c r="A3286" t="s">
        <v>560</v>
      </c>
      <c r="B3286" t="s">
        <v>560</v>
      </c>
      <c r="C3286">
        <v>1984</v>
      </c>
      <c r="D3286" t="s">
        <v>559</v>
      </c>
      <c r="E3286">
        <v>310</v>
      </c>
      <c r="F3286" t="s">
        <v>559</v>
      </c>
      <c r="G3286">
        <v>348</v>
      </c>
      <c r="H3286" t="s">
        <v>375</v>
      </c>
      <c r="I3286">
        <v>2</v>
      </c>
      <c r="J3286" t="s">
        <v>373</v>
      </c>
      <c r="K3286">
        <v>2</v>
      </c>
    </row>
    <row r="3287" spans="1:11" hidden="1" x14ac:dyDescent="0.25">
      <c r="A3287" t="s">
        <v>560</v>
      </c>
      <c r="B3287" t="s">
        <v>560</v>
      </c>
      <c r="C3287">
        <v>1985</v>
      </c>
      <c r="D3287" t="s">
        <v>559</v>
      </c>
      <c r="E3287">
        <v>310</v>
      </c>
      <c r="F3287" t="s">
        <v>559</v>
      </c>
      <c r="G3287">
        <v>348</v>
      </c>
      <c r="H3287" t="s">
        <v>375</v>
      </c>
      <c r="I3287">
        <v>2</v>
      </c>
      <c r="J3287" t="s">
        <v>373</v>
      </c>
      <c r="K3287">
        <v>2</v>
      </c>
    </row>
    <row r="3288" spans="1:11" hidden="1" x14ac:dyDescent="0.25">
      <c r="A3288" t="s">
        <v>560</v>
      </c>
      <c r="B3288" t="s">
        <v>560</v>
      </c>
      <c r="C3288">
        <v>1986</v>
      </c>
      <c r="D3288" t="s">
        <v>559</v>
      </c>
      <c r="E3288">
        <v>310</v>
      </c>
      <c r="F3288" t="s">
        <v>559</v>
      </c>
      <c r="G3288">
        <v>348</v>
      </c>
      <c r="H3288" t="s">
        <v>375</v>
      </c>
      <c r="I3288">
        <v>2</v>
      </c>
      <c r="J3288" t="s">
        <v>373</v>
      </c>
      <c r="K3288">
        <v>2</v>
      </c>
    </row>
    <row r="3289" spans="1:11" hidden="1" x14ac:dyDescent="0.25">
      <c r="A3289" t="s">
        <v>560</v>
      </c>
      <c r="B3289" t="s">
        <v>560</v>
      </c>
      <c r="C3289">
        <v>1987</v>
      </c>
      <c r="D3289" t="s">
        <v>559</v>
      </c>
      <c r="E3289">
        <v>310</v>
      </c>
      <c r="F3289" t="s">
        <v>559</v>
      </c>
      <c r="G3289">
        <v>348</v>
      </c>
      <c r="H3289" t="s">
        <v>375</v>
      </c>
      <c r="I3289">
        <v>2</v>
      </c>
      <c r="J3289" t="s">
        <v>373</v>
      </c>
      <c r="K3289">
        <v>2</v>
      </c>
    </row>
    <row r="3290" spans="1:11" hidden="1" x14ac:dyDescent="0.25">
      <c r="A3290" t="s">
        <v>560</v>
      </c>
      <c r="B3290" t="s">
        <v>560</v>
      </c>
      <c r="C3290">
        <v>1988</v>
      </c>
      <c r="D3290" t="s">
        <v>559</v>
      </c>
      <c r="E3290">
        <v>310</v>
      </c>
      <c r="F3290" t="s">
        <v>559</v>
      </c>
      <c r="G3290">
        <v>348</v>
      </c>
      <c r="H3290" t="s">
        <v>375</v>
      </c>
      <c r="I3290">
        <v>2</v>
      </c>
      <c r="J3290" t="s">
        <v>373</v>
      </c>
      <c r="K3290">
        <v>2</v>
      </c>
    </row>
    <row r="3291" spans="1:11" hidden="1" x14ac:dyDescent="0.25">
      <c r="A3291" t="s">
        <v>560</v>
      </c>
      <c r="B3291" t="s">
        <v>560</v>
      </c>
      <c r="C3291">
        <v>1989</v>
      </c>
      <c r="D3291" t="s">
        <v>559</v>
      </c>
      <c r="E3291">
        <v>310</v>
      </c>
      <c r="F3291" t="s">
        <v>559</v>
      </c>
      <c r="G3291">
        <v>348</v>
      </c>
      <c r="H3291" t="s">
        <v>375</v>
      </c>
      <c r="I3291">
        <v>1</v>
      </c>
      <c r="J3291" t="s">
        <v>373</v>
      </c>
      <c r="K3291">
        <v>1</v>
      </c>
    </row>
    <row r="3292" spans="1:11" hidden="1" x14ac:dyDescent="0.25">
      <c r="A3292" t="s">
        <v>560</v>
      </c>
      <c r="B3292" t="s">
        <v>560</v>
      </c>
      <c r="C3292">
        <v>1990</v>
      </c>
      <c r="D3292" t="s">
        <v>559</v>
      </c>
      <c r="E3292">
        <v>310</v>
      </c>
      <c r="F3292" t="s">
        <v>559</v>
      </c>
      <c r="G3292">
        <v>348</v>
      </c>
      <c r="H3292" t="s">
        <v>375</v>
      </c>
      <c r="I3292" t="s">
        <v>373</v>
      </c>
      <c r="J3292" t="s">
        <v>373</v>
      </c>
      <c r="K3292">
        <v>1</v>
      </c>
    </row>
    <row r="3293" spans="1:11" hidden="1" x14ac:dyDescent="0.25">
      <c r="A3293" t="s">
        <v>560</v>
      </c>
      <c r="B3293" t="s">
        <v>560</v>
      </c>
      <c r="C3293">
        <v>1991</v>
      </c>
      <c r="D3293" t="s">
        <v>559</v>
      </c>
      <c r="E3293">
        <v>310</v>
      </c>
      <c r="F3293" t="s">
        <v>559</v>
      </c>
      <c r="G3293">
        <v>348</v>
      </c>
      <c r="H3293" t="s">
        <v>375</v>
      </c>
      <c r="I3293" t="s">
        <v>373</v>
      </c>
      <c r="J3293" t="s">
        <v>373</v>
      </c>
      <c r="K3293">
        <v>1</v>
      </c>
    </row>
    <row r="3294" spans="1:11" hidden="1" x14ac:dyDescent="0.25">
      <c r="A3294" t="s">
        <v>560</v>
      </c>
      <c r="B3294" t="s">
        <v>560</v>
      </c>
      <c r="C3294">
        <v>1992</v>
      </c>
      <c r="D3294" t="s">
        <v>559</v>
      </c>
      <c r="E3294">
        <v>310</v>
      </c>
      <c r="F3294" t="s">
        <v>559</v>
      </c>
      <c r="G3294">
        <v>348</v>
      </c>
      <c r="H3294" t="s">
        <v>375</v>
      </c>
      <c r="I3294">
        <v>2</v>
      </c>
      <c r="J3294" t="s">
        <v>373</v>
      </c>
      <c r="K3294">
        <v>1</v>
      </c>
    </row>
    <row r="3295" spans="1:11" hidden="1" x14ac:dyDescent="0.25">
      <c r="A3295" t="s">
        <v>560</v>
      </c>
      <c r="B3295" t="s">
        <v>560</v>
      </c>
      <c r="C3295">
        <v>1993</v>
      </c>
      <c r="D3295" t="s">
        <v>559</v>
      </c>
      <c r="E3295">
        <v>310</v>
      </c>
      <c r="F3295" t="s">
        <v>559</v>
      </c>
      <c r="G3295">
        <v>348</v>
      </c>
      <c r="H3295" t="s">
        <v>375</v>
      </c>
      <c r="I3295">
        <v>2</v>
      </c>
      <c r="J3295" t="s">
        <v>373</v>
      </c>
      <c r="K3295">
        <v>1</v>
      </c>
    </row>
    <row r="3296" spans="1:11" hidden="1" x14ac:dyDescent="0.25">
      <c r="A3296" t="s">
        <v>560</v>
      </c>
      <c r="B3296" t="s">
        <v>560</v>
      </c>
      <c r="C3296">
        <v>1994</v>
      </c>
      <c r="D3296" t="s">
        <v>559</v>
      </c>
      <c r="E3296">
        <v>310</v>
      </c>
      <c r="F3296" t="s">
        <v>559</v>
      </c>
      <c r="G3296">
        <v>348</v>
      </c>
      <c r="H3296" t="s">
        <v>375</v>
      </c>
      <c r="I3296">
        <v>1</v>
      </c>
      <c r="J3296" t="s">
        <v>373</v>
      </c>
      <c r="K3296">
        <v>1</v>
      </c>
    </row>
    <row r="3297" spans="1:11" hidden="1" x14ac:dyDescent="0.25">
      <c r="A3297" t="s">
        <v>560</v>
      </c>
      <c r="B3297" t="s">
        <v>560</v>
      </c>
      <c r="C3297">
        <v>1995</v>
      </c>
      <c r="D3297" t="s">
        <v>559</v>
      </c>
      <c r="E3297">
        <v>310</v>
      </c>
      <c r="F3297" t="s">
        <v>559</v>
      </c>
      <c r="G3297">
        <v>348</v>
      </c>
      <c r="H3297" t="s">
        <v>375</v>
      </c>
      <c r="I3297">
        <v>1</v>
      </c>
      <c r="J3297" t="s">
        <v>373</v>
      </c>
      <c r="K3297">
        <v>2</v>
      </c>
    </row>
    <row r="3298" spans="1:11" hidden="1" x14ac:dyDescent="0.25">
      <c r="A3298" t="s">
        <v>560</v>
      </c>
      <c r="B3298" t="s">
        <v>560</v>
      </c>
      <c r="C3298">
        <v>1996</v>
      </c>
      <c r="D3298" t="s">
        <v>559</v>
      </c>
      <c r="E3298">
        <v>310</v>
      </c>
      <c r="F3298" t="s">
        <v>559</v>
      </c>
      <c r="G3298">
        <v>348</v>
      </c>
      <c r="H3298" t="s">
        <v>375</v>
      </c>
      <c r="I3298">
        <v>1</v>
      </c>
      <c r="J3298" t="s">
        <v>373</v>
      </c>
      <c r="K3298">
        <v>1</v>
      </c>
    </row>
    <row r="3299" spans="1:11" hidden="1" x14ac:dyDescent="0.25">
      <c r="A3299" t="s">
        <v>560</v>
      </c>
      <c r="B3299" t="s">
        <v>560</v>
      </c>
      <c r="C3299">
        <v>1997</v>
      </c>
      <c r="D3299" t="s">
        <v>559</v>
      </c>
      <c r="E3299">
        <v>310</v>
      </c>
      <c r="F3299" t="s">
        <v>559</v>
      </c>
      <c r="G3299">
        <v>348</v>
      </c>
      <c r="H3299" t="s">
        <v>375</v>
      </c>
      <c r="I3299">
        <v>1</v>
      </c>
      <c r="J3299" t="s">
        <v>373</v>
      </c>
      <c r="K3299">
        <v>1</v>
      </c>
    </row>
    <row r="3300" spans="1:11" hidden="1" x14ac:dyDescent="0.25">
      <c r="A3300" t="s">
        <v>560</v>
      </c>
      <c r="B3300" t="s">
        <v>560</v>
      </c>
      <c r="C3300">
        <v>1998</v>
      </c>
      <c r="D3300" t="s">
        <v>559</v>
      </c>
      <c r="E3300">
        <v>310</v>
      </c>
      <c r="F3300" t="s">
        <v>559</v>
      </c>
      <c r="G3300">
        <v>348</v>
      </c>
      <c r="H3300" t="s">
        <v>375</v>
      </c>
      <c r="I3300">
        <v>2</v>
      </c>
      <c r="J3300" t="s">
        <v>373</v>
      </c>
      <c r="K3300">
        <v>2</v>
      </c>
    </row>
    <row r="3301" spans="1:11" hidden="1" x14ac:dyDescent="0.25">
      <c r="A3301" t="s">
        <v>560</v>
      </c>
      <c r="B3301" t="s">
        <v>560</v>
      </c>
      <c r="C3301">
        <v>1999</v>
      </c>
      <c r="D3301" t="s">
        <v>559</v>
      </c>
      <c r="E3301">
        <v>310</v>
      </c>
      <c r="F3301" t="s">
        <v>559</v>
      </c>
      <c r="G3301">
        <v>348</v>
      </c>
      <c r="H3301" t="s">
        <v>375</v>
      </c>
      <c r="I3301">
        <v>2</v>
      </c>
      <c r="J3301" t="s">
        <v>373</v>
      </c>
      <c r="K3301">
        <v>2</v>
      </c>
    </row>
    <row r="3302" spans="1:11" hidden="1" x14ac:dyDescent="0.25">
      <c r="A3302" t="s">
        <v>560</v>
      </c>
      <c r="B3302" t="s">
        <v>560</v>
      </c>
      <c r="C3302">
        <v>2000</v>
      </c>
      <c r="D3302" t="s">
        <v>559</v>
      </c>
      <c r="E3302">
        <v>310</v>
      </c>
      <c r="F3302" t="s">
        <v>559</v>
      </c>
      <c r="G3302">
        <v>348</v>
      </c>
      <c r="H3302" t="s">
        <v>375</v>
      </c>
      <c r="I3302">
        <v>2</v>
      </c>
      <c r="J3302" t="s">
        <v>373</v>
      </c>
      <c r="K3302">
        <v>2</v>
      </c>
    </row>
    <row r="3303" spans="1:11" hidden="1" x14ac:dyDescent="0.25">
      <c r="A3303" t="s">
        <v>560</v>
      </c>
      <c r="B3303" t="s">
        <v>560</v>
      </c>
      <c r="C3303">
        <v>2001</v>
      </c>
      <c r="D3303" t="s">
        <v>559</v>
      </c>
      <c r="E3303">
        <v>310</v>
      </c>
      <c r="F3303" t="s">
        <v>559</v>
      </c>
      <c r="G3303">
        <v>348</v>
      </c>
      <c r="H3303" t="s">
        <v>375</v>
      </c>
      <c r="I3303">
        <v>2</v>
      </c>
      <c r="J3303" t="s">
        <v>373</v>
      </c>
      <c r="K3303">
        <v>2</v>
      </c>
    </row>
    <row r="3304" spans="1:11" hidden="1" x14ac:dyDescent="0.25">
      <c r="A3304" t="s">
        <v>560</v>
      </c>
      <c r="B3304" t="s">
        <v>560</v>
      </c>
      <c r="C3304">
        <v>2002</v>
      </c>
      <c r="D3304" t="s">
        <v>559</v>
      </c>
      <c r="E3304">
        <v>310</v>
      </c>
      <c r="F3304" t="s">
        <v>559</v>
      </c>
      <c r="G3304">
        <v>348</v>
      </c>
      <c r="H3304" t="s">
        <v>375</v>
      </c>
      <c r="I3304">
        <v>2</v>
      </c>
      <c r="J3304" t="s">
        <v>373</v>
      </c>
      <c r="K3304">
        <v>2</v>
      </c>
    </row>
    <row r="3305" spans="1:11" hidden="1" x14ac:dyDescent="0.25">
      <c r="A3305" t="s">
        <v>560</v>
      </c>
      <c r="B3305" t="s">
        <v>560</v>
      </c>
      <c r="C3305">
        <v>2003</v>
      </c>
      <c r="D3305" t="s">
        <v>559</v>
      </c>
      <c r="E3305">
        <v>310</v>
      </c>
      <c r="F3305" t="s">
        <v>559</v>
      </c>
      <c r="G3305">
        <v>348</v>
      </c>
      <c r="H3305" t="s">
        <v>375</v>
      </c>
      <c r="I3305">
        <v>2</v>
      </c>
      <c r="J3305" t="s">
        <v>373</v>
      </c>
      <c r="K3305">
        <v>2</v>
      </c>
    </row>
    <row r="3306" spans="1:11" hidden="1" x14ac:dyDescent="0.25">
      <c r="A3306" t="s">
        <v>560</v>
      </c>
      <c r="B3306" t="s">
        <v>560</v>
      </c>
      <c r="C3306">
        <v>2004</v>
      </c>
      <c r="D3306" t="s">
        <v>559</v>
      </c>
      <c r="E3306">
        <v>310</v>
      </c>
      <c r="F3306" t="s">
        <v>559</v>
      </c>
      <c r="G3306">
        <v>348</v>
      </c>
      <c r="H3306" t="s">
        <v>375</v>
      </c>
      <c r="I3306">
        <v>2</v>
      </c>
      <c r="J3306" t="s">
        <v>373</v>
      </c>
      <c r="K3306">
        <v>2</v>
      </c>
    </row>
    <row r="3307" spans="1:11" hidden="1" x14ac:dyDescent="0.25">
      <c r="A3307" t="s">
        <v>560</v>
      </c>
      <c r="B3307" t="s">
        <v>560</v>
      </c>
      <c r="C3307">
        <v>2005</v>
      </c>
      <c r="D3307" t="s">
        <v>559</v>
      </c>
      <c r="E3307">
        <v>310</v>
      </c>
      <c r="F3307" t="s">
        <v>559</v>
      </c>
      <c r="G3307">
        <v>348</v>
      </c>
      <c r="H3307" t="s">
        <v>375</v>
      </c>
      <c r="I3307">
        <v>2</v>
      </c>
      <c r="J3307" t="s">
        <v>373</v>
      </c>
      <c r="K3307">
        <v>2</v>
      </c>
    </row>
    <row r="3308" spans="1:11" hidden="1" x14ac:dyDescent="0.25">
      <c r="A3308" t="s">
        <v>560</v>
      </c>
      <c r="B3308" t="s">
        <v>560</v>
      </c>
      <c r="C3308">
        <v>2006</v>
      </c>
      <c r="D3308" t="s">
        <v>559</v>
      </c>
      <c r="E3308">
        <v>310</v>
      </c>
      <c r="F3308" t="s">
        <v>559</v>
      </c>
      <c r="G3308">
        <v>348</v>
      </c>
      <c r="H3308" t="s">
        <v>375</v>
      </c>
      <c r="I3308">
        <v>2</v>
      </c>
      <c r="J3308" t="s">
        <v>373</v>
      </c>
      <c r="K3308">
        <v>2</v>
      </c>
    </row>
    <row r="3309" spans="1:11" hidden="1" x14ac:dyDescent="0.25">
      <c r="A3309" t="s">
        <v>560</v>
      </c>
      <c r="B3309" t="s">
        <v>560</v>
      </c>
      <c r="C3309">
        <v>2007</v>
      </c>
      <c r="D3309" t="s">
        <v>559</v>
      </c>
      <c r="E3309">
        <v>310</v>
      </c>
      <c r="F3309" t="s">
        <v>559</v>
      </c>
      <c r="G3309">
        <v>348</v>
      </c>
      <c r="H3309" t="s">
        <v>375</v>
      </c>
      <c r="I3309">
        <v>2</v>
      </c>
      <c r="J3309" t="s">
        <v>373</v>
      </c>
      <c r="K3309">
        <v>2</v>
      </c>
    </row>
    <row r="3310" spans="1:11" hidden="1" x14ac:dyDescent="0.25">
      <c r="A3310" t="s">
        <v>560</v>
      </c>
      <c r="B3310" t="s">
        <v>560</v>
      </c>
      <c r="C3310">
        <v>2008</v>
      </c>
      <c r="D3310" t="s">
        <v>559</v>
      </c>
      <c r="E3310">
        <v>310</v>
      </c>
      <c r="F3310" t="s">
        <v>559</v>
      </c>
      <c r="G3310">
        <v>348</v>
      </c>
      <c r="H3310" t="s">
        <v>375</v>
      </c>
      <c r="I3310">
        <v>1</v>
      </c>
      <c r="J3310" t="s">
        <v>373</v>
      </c>
      <c r="K3310">
        <v>2</v>
      </c>
    </row>
    <row r="3311" spans="1:11" hidden="1" x14ac:dyDescent="0.25">
      <c r="A3311" t="s">
        <v>560</v>
      </c>
      <c r="B3311" t="s">
        <v>560</v>
      </c>
      <c r="C3311">
        <v>2009</v>
      </c>
      <c r="D3311" t="s">
        <v>559</v>
      </c>
      <c r="E3311">
        <v>310</v>
      </c>
      <c r="F3311" t="s">
        <v>559</v>
      </c>
      <c r="G3311">
        <v>348</v>
      </c>
      <c r="H3311" t="s">
        <v>375</v>
      </c>
      <c r="I3311">
        <v>1</v>
      </c>
      <c r="J3311" t="s">
        <v>373</v>
      </c>
      <c r="K3311">
        <v>2</v>
      </c>
    </row>
    <row r="3312" spans="1:11" hidden="1" x14ac:dyDescent="0.25">
      <c r="A3312" t="s">
        <v>560</v>
      </c>
      <c r="B3312" t="s">
        <v>560</v>
      </c>
      <c r="C3312">
        <v>2010</v>
      </c>
      <c r="D3312" t="s">
        <v>559</v>
      </c>
      <c r="E3312">
        <v>310</v>
      </c>
      <c r="F3312" t="s">
        <v>559</v>
      </c>
      <c r="G3312">
        <v>348</v>
      </c>
      <c r="H3312" t="s">
        <v>375</v>
      </c>
      <c r="I3312">
        <v>1</v>
      </c>
      <c r="J3312" t="s">
        <v>373</v>
      </c>
      <c r="K3312">
        <v>2</v>
      </c>
    </row>
    <row r="3313" spans="1:12" hidden="1" x14ac:dyDescent="0.25">
      <c r="A3313" t="s">
        <v>560</v>
      </c>
      <c r="B3313" t="s">
        <v>560</v>
      </c>
      <c r="C3313">
        <v>2011</v>
      </c>
      <c r="D3313" t="s">
        <v>559</v>
      </c>
      <c r="E3313">
        <v>310</v>
      </c>
      <c r="F3313" t="s">
        <v>559</v>
      </c>
      <c r="G3313">
        <v>348</v>
      </c>
      <c r="H3313" t="s">
        <v>375</v>
      </c>
      <c r="I3313">
        <v>1</v>
      </c>
      <c r="J3313" t="s">
        <v>373</v>
      </c>
      <c r="K3313">
        <v>2</v>
      </c>
    </row>
    <row r="3314" spans="1:12" hidden="1" x14ac:dyDescent="0.25">
      <c r="A3314" t="s">
        <v>560</v>
      </c>
      <c r="B3314" t="s">
        <v>560</v>
      </c>
      <c r="C3314">
        <v>2012</v>
      </c>
      <c r="D3314" t="s">
        <v>559</v>
      </c>
      <c r="E3314">
        <v>310</v>
      </c>
      <c r="F3314" t="s">
        <v>559</v>
      </c>
      <c r="G3314">
        <v>348</v>
      </c>
      <c r="H3314" t="s">
        <v>375</v>
      </c>
      <c r="I3314">
        <v>1</v>
      </c>
      <c r="J3314" t="s">
        <v>373</v>
      </c>
      <c r="K3314">
        <v>2</v>
      </c>
    </row>
    <row r="3315" spans="1:12" hidden="1" x14ac:dyDescent="0.25">
      <c r="A3315" t="s">
        <v>560</v>
      </c>
      <c r="B3315" t="s">
        <v>560</v>
      </c>
      <c r="C3315">
        <v>2013</v>
      </c>
      <c r="D3315" t="s">
        <v>559</v>
      </c>
      <c r="E3315">
        <v>310</v>
      </c>
      <c r="F3315" t="s">
        <v>559</v>
      </c>
      <c r="G3315">
        <v>348</v>
      </c>
      <c r="H3315" t="s">
        <v>375</v>
      </c>
      <c r="I3315" t="s">
        <v>373</v>
      </c>
      <c r="J3315">
        <v>1</v>
      </c>
      <c r="K3315">
        <v>2</v>
      </c>
    </row>
    <row r="3316" spans="1:12" hidden="1" x14ac:dyDescent="0.25">
      <c r="A3316" t="s">
        <v>560</v>
      </c>
      <c r="B3316" t="s">
        <v>560</v>
      </c>
      <c r="C3316">
        <v>2014</v>
      </c>
      <c r="D3316" t="s">
        <v>559</v>
      </c>
      <c r="E3316">
        <v>310</v>
      </c>
      <c r="F3316" t="s">
        <v>559</v>
      </c>
      <c r="G3316">
        <v>348</v>
      </c>
      <c r="H3316" t="s">
        <v>375</v>
      </c>
      <c r="I3316">
        <v>1</v>
      </c>
      <c r="J3316" t="s">
        <v>373</v>
      </c>
      <c r="K3316">
        <v>2</v>
      </c>
    </row>
    <row r="3317" spans="1:12" hidden="1" x14ac:dyDescent="0.25">
      <c r="A3317" t="s">
        <v>560</v>
      </c>
      <c r="B3317" t="s">
        <v>560</v>
      </c>
      <c r="C3317">
        <v>2015</v>
      </c>
      <c r="D3317" t="s">
        <v>559</v>
      </c>
      <c r="E3317">
        <v>310</v>
      </c>
      <c r="F3317" t="s">
        <v>559</v>
      </c>
      <c r="G3317">
        <v>348</v>
      </c>
      <c r="H3317" t="s">
        <v>375</v>
      </c>
      <c r="I3317">
        <v>1</v>
      </c>
      <c r="J3317" t="s">
        <v>373</v>
      </c>
      <c r="K3317">
        <v>2</v>
      </c>
    </row>
    <row r="3318" spans="1:12" hidden="1" x14ac:dyDescent="0.25">
      <c r="A3318" t="s">
        <v>560</v>
      </c>
      <c r="B3318" t="s">
        <v>560</v>
      </c>
      <c r="C3318">
        <v>2016</v>
      </c>
      <c r="D3318" t="s">
        <v>559</v>
      </c>
      <c r="E3318">
        <v>310</v>
      </c>
      <c r="F3318" t="s">
        <v>559</v>
      </c>
      <c r="G3318">
        <v>348</v>
      </c>
      <c r="H3318" t="s">
        <v>375</v>
      </c>
      <c r="I3318">
        <v>2</v>
      </c>
      <c r="J3318" t="s">
        <v>373</v>
      </c>
      <c r="K3318">
        <v>2</v>
      </c>
    </row>
    <row r="3319" spans="1:12" x14ac:dyDescent="0.25">
      <c r="A3319" t="s">
        <v>560</v>
      </c>
      <c r="B3319" t="s">
        <v>560</v>
      </c>
      <c r="C3319">
        <v>2017</v>
      </c>
      <c r="D3319" t="s">
        <v>559</v>
      </c>
      <c r="E3319">
        <v>310</v>
      </c>
      <c r="F3319" t="s">
        <v>559</v>
      </c>
      <c r="G3319">
        <v>348</v>
      </c>
      <c r="H3319" t="s">
        <v>375</v>
      </c>
      <c r="I3319" s="109">
        <v>2</v>
      </c>
      <c r="J3319" s="109" t="s">
        <v>373</v>
      </c>
      <c r="K3319" s="109">
        <v>2</v>
      </c>
      <c r="L3319" s="108">
        <f>AVERAGE(I3319:K3319)</f>
        <v>2</v>
      </c>
    </row>
    <row r="3320" spans="1:12" hidden="1" x14ac:dyDescent="0.25">
      <c r="A3320" t="s">
        <v>558</v>
      </c>
      <c r="B3320" t="s">
        <v>558</v>
      </c>
      <c r="C3320">
        <v>1976</v>
      </c>
      <c r="D3320" t="s">
        <v>557</v>
      </c>
      <c r="E3320">
        <v>395</v>
      </c>
      <c r="F3320" t="s">
        <v>556</v>
      </c>
      <c r="G3320">
        <v>352</v>
      </c>
      <c r="H3320" t="s">
        <v>375</v>
      </c>
      <c r="I3320" t="s">
        <v>373</v>
      </c>
      <c r="J3320" t="s">
        <v>373</v>
      </c>
      <c r="K3320" t="s">
        <v>373</v>
      </c>
    </row>
    <row r="3321" spans="1:12" hidden="1" x14ac:dyDescent="0.25">
      <c r="A3321" t="s">
        <v>558</v>
      </c>
      <c r="B3321" t="s">
        <v>558</v>
      </c>
      <c r="C3321">
        <v>1977</v>
      </c>
      <c r="D3321" t="s">
        <v>557</v>
      </c>
      <c r="E3321">
        <v>395</v>
      </c>
      <c r="F3321" t="s">
        <v>556</v>
      </c>
      <c r="G3321">
        <v>352</v>
      </c>
      <c r="H3321" t="s">
        <v>375</v>
      </c>
      <c r="I3321" t="s">
        <v>373</v>
      </c>
      <c r="J3321" t="s">
        <v>373</v>
      </c>
      <c r="K3321" t="s">
        <v>373</v>
      </c>
    </row>
    <row r="3322" spans="1:12" hidden="1" x14ac:dyDescent="0.25">
      <c r="A3322" t="s">
        <v>558</v>
      </c>
      <c r="B3322" t="s">
        <v>558</v>
      </c>
      <c r="C3322">
        <v>1978</v>
      </c>
      <c r="D3322" t="s">
        <v>557</v>
      </c>
      <c r="E3322">
        <v>395</v>
      </c>
      <c r="F3322" t="s">
        <v>556</v>
      </c>
      <c r="G3322">
        <v>352</v>
      </c>
      <c r="H3322" t="s">
        <v>375</v>
      </c>
      <c r="I3322" t="s">
        <v>373</v>
      </c>
      <c r="J3322" t="s">
        <v>373</v>
      </c>
      <c r="K3322">
        <v>1</v>
      </c>
    </row>
    <row r="3323" spans="1:12" hidden="1" x14ac:dyDescent="0.25">
      <c r="A3323" t="s">
        <v>558</v>
      </c>
      <c r="B3323" t="s">
        <v>558</v>
      </c>
      <c r="C3323">
        <v>1979</v>
      </c>
      <c r="D3323" t="s">
        <v>557</v>
      </c>
      <c r="E3323">
        <v>395</v>
      </c>
      <c r="F3323" t="s">
        <v>556</v>
      </c>
      <c r="G3323">
        <v>352</v>
      </c>
      <c r="H3323" t="s">
        <v>375</v>
      </c>
      <c r="I3323" t="s">
        <v>373</v>
      </c>
      <c r="J3323" t="s">
        <v>373</v>
      </c>
      <c r="K3323">
        <v>1</v>
      </c>
    </row>
    <row r="3324" spans="1:12" hidden="1" x14ac:dyDescent="0.25">
      <c r="A3324" t="s">
        <v>558</v>
      </c>
      <c r="B3324" t="s">
        <v>558</v>
      </c>
      <c r="C3324">
        <v>1980</v>
      </c>
      <c r="D3324" t="s">
        <v>557</v>
      </c>
      <c r="E3324">
        <v>395</v>
      </c>
      <c r="F3324" t="s">
        <v>556</v>
      </c>
      <c r="G3324">
        <v>352</v>
      </c>
      <c r="H3324" t="s">
        <v>375</v>
      </c>
      <c r="I3324" t="s">
        <v>373</v>
      </c>
      <c r="J3324" t="s">
        <v>373</v>
      </c>
      <c r="K3324">
        <v>1</v>
      </c>
    </row>
    <row r="3325" spans="1:12" hidden="1" x14ac:dyDescent="0.25">
      <c r="A3325" t="s">
        <v>558</v>
      </c>
      <c r="B3325" t="s">
        <v>558</v>
      </c>
      <c r="C3325">
        <v>1981</v>
      </c>
      <c r="D3325" t="s">
        <v>557</v>
      </c>
      <c r="E3325">
        <v>395</v>
      </c>
      <c r="F3325" t="s">
        <v>556</v>
      </c>
      <c r="G3325">
        <v>352</v>
      </c>
      <c r="H3325" t="s">
        <v>375</v>
      </c>
      <c r="I3325" t="s">
        <v>373</v>
      </c>
      <c r="J3325" t="s">
        <v>373</v>
      </c>
      <c r="K3325">
        <v>1</v>
      </c>
    </row>
    <row r="3326" spans="1:12" hidden="1" x14ac:dyDescent="0.25">
      <c r="A3326" t="s">
        <v>558</v>
      </c>
      <c r="B3326" t="s">
        <v>558</v>
      </c>
      <c r="C3326">
        <v>1982</v>
      </c>
      <c r="D3326" t="s">
        <v>557</v>
      </c>
      <c r="E3326">
        <v>395</v>
      </c>
      <c r="F3326" t="s">
        <v>556</v>
      </c>
      <c r="G3326">
        <v>352</v>
      </c>
      <c r="H3326" t="s">
        <v>375</v>
      </c>
      <c r="I3326" t="s">
        <v>373</v>
      </c>
      <c r="J3326" t="s">
        <v>373</v>
      </c>
      <c r="K3326">
        <v>1</v>
      </c>
    </row>
    <row r="3327" spans="1:12" hidden="1" x14ac:dyDescent="0.25">
      <c r="A3327" t="s">
        <v>558</v>
      </c>
      <c r="B3327" t="s">
        <v>558</v>
      </c>
      <c r="C3327">
        <v>1983</v>
      </c>
      <c r="D3327" t="s">
        <v>557</v>
      </c>
      <c r="E3327">
        <v>395</v>
      </c>
      <c r="F3327" t="s">
        <v>556</v>
      </c>
      <c r="G3327">
        <v>352</v>
      </c>
      <c r="H3327" t="s">
        <v>375</v>
      </c>
      <c r="I3327" t="s">
        <v>373</v>
      </c>
      <c r="J3327" t="s">
        <v>373</v>
      </c>
      <c r="K3327">
        <v>1</v>
      </c>
    </row>
    <row r="3328" spans="1:12" hidden="1" x14ac:dyDescent="0.25">
      <c r="A3328" t="s">
        <v>558</v>
      </c>
      <c r="B3328" t="s">
        <v>558</v>
      </c>
      <c r="C3328">
        <v>1984</v>
      </c>
      <c r="D3328" t="s">
        <v>557</v>
      </c>
      <c r="E3328">
        <v>395</v>
      </c>
      <c r="F3328" t="s">
        <v>556</v>
      </c>
      <c r="G3328">
        <v>352</v>
      </c>
      <c r="H3328" t="s">
        <v>375</v>
      </c>
      <c r="I3328" t="s">
        <v>373</v>
      </c>
      <c r="J3328" t="s">
        <v>373</v>
      </c>
      <c r="K3328">
        <v>1</v>
      </c>
    </row>
    <row r="3329" spans="1:11" hidden="1" x14ac:dyDescent="0.25">
      <c r="A3329" t="s">
        <v>558</v>
      </c>
      <c r="B3329" t="s">
        <v>558</v>
      </c>
      <c r="C3329">
        <v>1985</v>
      </c>
      <c r="D3329" t="s">
        <v>557</v>
      </c>
      <c r="E3329">
        <v>395</v>
      </c>
      <c r="F3329" t="s">
        <v>556</v>
      </c>
      <c r="G3329">
        <v>352</v>
      </c>
      <c r="H3329" t="s">
        <v>375</v>
      </c>
      <c r="I3329" t="s">
        <v>373</v>
      </c>
      <c r="J3329" t="s">
        <v>373</v>
      </c>
      <c r="K3329">
        <v>1</v>
      </c>
    </row>
    <row r="3330" spans="1:11" hidden="1" x14ac:dyDescent="0.25">
      <c r="A3330" t="s">
        <v>558</v>
      </c>
      <c r="B3330" t="s">
        <v>558</v>
      </c>
      <c r="C3330">
        <v>1986</v>
      </c>
      <c r="D3330" t="s">
        <v>557</v>
      </c>
      <c r="E3330">
        <v>395</v>
      </c>
      <c r="F3330" t="s">
        <v>556</v>
      </c>
      <c r="G3330">
        <v>352</v>
      </c>
      <c r="H3330" t="s">
        <v>375</v>
      </c>
      <c r="I3330" t="s">
        <v>373</v>
      </c>
      <c r="J3330" t="s">
        <v>373</v>
      </c>
      <c r="K3330">
        <v>1</v>
      </c>
    </row>
    <row r="3331" spans="1:11" hidden="1" x14ac:dyDescent="0.25">
      <c r="A3331" t="s">
        <v>558</v>
      </c>
      <c r="B3331" t="s">
        <v>558</v>
      </c>
      <c r="C3331">
        <v>1987</v>
      </c>
      <c r="D3331" t="s">
        <v>557</v>
      </c>
      <c r="E3331">
        <v>395</v>
      </c>
      <c r="F3331" t="s">
        <v>556</v>
      </c>
      <c r="G3331">
        <v>352</v>
      </c>
      <c r="H3331" t="s">
        <v>375</v>
      </c>
      <c r="I3331" t="s">
        <v>373</v>
      </c>
      <c r="J3331" t="s">
        <v>373</v>
      </c>
      <c r="K3331">
        <v>1</v>
      </c>
    </row>
    <row r="3332" spans="1:11" hidden="1" x14ac:dyDescent="0.25">
      <c r="A3332" t="s">
        <v>558</v>
      </c>
      <c r="B3332" t="s">
        <v>558</v>
      </c>
      <c r="C3332">
        <v>1988</v>
      </c>
      <c r="D3332" t="s">
        <v>557</v>
      </c>
      <c r="E3332">
        <v>395</v>
      </c>
      <c r="F3332" t="s">
        <v>556</v>
      </c>
      <c r="G3332">
        <v>352</v>
      </c>
      <c r="H3332" t="s">
        <v>375</v>
      </c>
      <c r="I3332" t="s">
        <v>373</v>
      </c>
      <c r="J3332" t="s">
        <v>373</v>
      </c>
      <c r="K3332">
        <v>1</v>
      </c>
    </row>
    <row r="3333" spans="1:11" hidden="1" x14ac:dyDescent="0.25">
      <c r="A3333" t="s">
        <v>558</v>
      </c>
      <c r="B3333" t="s">
        <v>558</v>
      </c>
      <c r="C3333">
        <v>1989</v>
      </c>
      <c r="D3333" t="s">
        <v>557</v>
      </c>
      <c r="E3333">
        <v>395</v>
      </c>
      <c r="F3333" t="s">
        <v>556</v>
      </c>
      <c r="G3333">
        <v>352</v>
      </c>
      <c r="H3333" t="s">
        <v>375</v>
      </c>
      <c r="I3333" t="s">
        <v>373</v>
      </c>
      <c r="J3333" t="s">
        <v>373</v>
      </c>
      <c r="K3333">
        <v>1</v>
      </c>
    </row>
    <row r="3334" spans="1:11" hidden="1" x14ac:dyDescent="0.25">
      <c r="A3334" t="s">
        <v>558</v>
      </c>
      <c r="B3334" t="s">
        <v>558</v>
      </c>
      <c r="C3334">
        <v>1990</v>
      </c>
      <c r="D3334" t="s">
        <v>557</v>
      </c>
      <c r="E3334">
        <v>395</v>
      </c>
      <c r="F3334" t="s">
        <v>556</v>
      </c>
      <c r="G3334">
        <v>352</v>
      </c>
      <c r="H3334" t="s">
        <v>375</v>
      </c>
      <c r="I3334" t="s">
        <v>373</v>
      </c>
      <c r="J3334" t="s">
        <v>373</v>
      </c>
      <c r="K3334">
        <v>1</v>
      </c>
    </row>
    <row r="3335" spans="1:11" hidden="1" x14ac:dyDescent="0.25">
      <c r="A3335" t="s">
        <v>558</v>
      </c>
      <c r="B3335" t="s">
        <v>558</v>
      </c>
      <c r="C3335">
        <v>1991</v>
      </c>
      <c r="D3335" t="s">
        <v>557</v>
      </c>
      <c r="E3335">
        <v>395</v>
      </c>
      <c r="F3335" t="s">
        <v>556</v>
      </c>
      <c r="G3335">
        <v>352</v>
      </c>
      <c r="H3335" t="s">
        <v>375</v>
      </c>
      <c r="I3335" t="s">
        <v>373</v>
      </c>
      <c r="J3335" t="s">
        <v>373</v>
      </c>
      <c r="K3335">
        <v>1</v>
      </c>
    </row>
    <row r="3336" spans="1:11" hidden="1" x14ac:dyDescent="0.25">
      <c r="A3336" t="s">
        <v>558</v>
      </c>
      <c r="B3336" t="s">
        <v>558</v>
      </c>
      <c r="C3336">
        <v>1992</v>
      </c>
      <c r="D3336" t="s">
        <v>557</v>
      </c>
      <c r="E3336">
        <v>395</v>
      </c>
      <c r="F3336" t="s">
        <v>556</v>
      </c>
      <c r="G3336">
        <v>352</v>
      </c>
      <c r="H3336" t="s">
        <v>375</v>
      </c>
      <c r="I3336" t="s">
        <v>373</v>
      </c>
      <c r="J3336" t="s">
        <v>373</v>
      </c>
      <c r="K3336">
        <v>1</v>
      </c>
    </row>
    <row r="3337" spans="1:11" hidden="1" x14ac:dyDescent="0.25">
      <c r="A3337" t="s">
        <v>558</v>
      </c>
      <c r="B3337" t="s">
        <v>558</v>
      </c>
      <c r="C3337">
        <v>1993</v>
      </c>
      <c r="D3337" t="s">
        <v>557</v>
      </c>
      <c r="E3337">
        <v>395</v>
      </c>
      <c r="F3337" t="s">
        <v>556</v>
      </c>
      <c r="G3337">
        <v>352</v>
      </c>
      <c r="H3337" t="s">
        <v>375</v>
      </c>
      <c r="I3337" t="s">
        <v>373</v>
      </c>
      <c r="J3337" t="s">
        <v>373</v>
      </c>
      <c r="K3337">
        <v>1</v>
      </c>
    </row>
    <row r="3338" spans="1:11" hidden="1" x14ac:dyDescent="0.25">
      <c r="A3338" t="s">
        <v>558</v>
      </c>
      <c r="B3338" t="s">
        <v>558</v>
      </c>
      <c r="C3338">
        <v>1994</v>
      </c>
      <c r="D3338" t="s">
        <v>557</v>
      </c>
      <c r="E3338">
        <v>395</v>
      </c>
      <c r="F3338" t="s">
        <v>556</v>
      </c>
      <c r="G3338">
        <v>352</v>
      </c>
      <c r="H3338" t="s">
        <v>375</v>
      </c>
      <c r="I3338" t="s">
        <v>373</v>
      </c>
      <c r="J3338" t="s">
        <v>373</v>
      </c>
      <c r="K3338">
        <v>1</v>
      </c>
    </row>
    <row r="3339" spans="1:11" hidden="1" x14ac:dyDescent="0.25">
      <c r="A3339" t="s">
        <v>558</v>
      </c>
      <c r="B3339" t="s">
        <v>558</v>
      </c>
      <c r="C3339">
        <v>1995</v>
      </c>
      <c r="D3339" t="s">
        <v>557</v>
      </c>
      <c r="E3339">
        <v>395</v>
      </c>
      <c r="F3339" t="s">
        <v>556</v>
      </c>
      <c r="G3339">
        <v>352</v>
      </c>
      <c r="H3339" t="s">
        <v>375</v>
      </c>
      <c r="I3339" t="s">
        <v>373</v>
      </c>
      <c r="J3339" t="s">
        <v>373</v>
      </c>
      <c r="K3339">
        <v>1</v>
      </c>
    </row>
    <row r="3340" spans="1:11" hidden="1" x14ac:dyDescent="0.25">
      <c r="A3340" t="s">
        <v>558</v>
      </c>
      <c r="B3340" t="s">
        <v>558</v>
      </c>
      <c r="C3340">
        <v>1996</v>
      </c>
      <c r="D3340" t="s">
        <v>557</v>
      </c>
      <c r="E3340">
        <v>395</v>
      </c>
      <c r="F3340" t="s">
        <v>556</v>
      </c>
      <c r="G3340">
        <v>352</v>
      </c>
      <c r="H3340" t="s">
        <v>375</v>
      </c>
      <c r="I3340" t="s">
        <v>373</v>
      </c>
      <c r="J3340" t="s">
        <v>373</v>
      </c>
      <c r="K3340">
        <v>1</v>
      </c>
    </row>
    <row r="3341" spans="1:11" hidden="1" x14ac:dyDescent="0.25">
      <c r="A3341" t="s">
        <v>558</v>
      </c>
      <c r="B3341" t="s">
        <v>558</v>
      </c>
      <c r="C3341">
        <v>1997</v>
      </c>
      <c r="D3341" t="s">
        <v>557</v>
      </c>
      <c r="E3341">
        <v>395</v>
      </c>
      <c r="F3341" t="s">
        <v>556</v>
      </c>
      <c r="G3341">
        <v>352</v>
      </c>
      <c r="H3341" t="s">
        <v>375</v>
      </c>
      <c r="I3341" t="s">
        <v>373</v>
      </c>
      <c r="J3341" t="s">
        <v>373</v>
      </c>
      <c r="K3341">
        <v>1</v>
      </c>
    </row>
    <row r="3342" spans="1:11" hidden="1" x14ac:dyDescent="0.25">
      <c r="A3342" t="s">
        <v>558</v>
      </c>
      <c r="B3342" t="s">
        <v>558</v>
      </c>
      <c r="C3342">
        <v>1998</v>
      </c>
      <c r="D3342" t="s">
        <v>557</v>
      </c>
      <c r="E3342">
        <v>395</v>
      </c>
      <c r="F3342" t="s">
        <v>556</v>
      </c>
      <c r="G3342">
        <v>352</v>
      </c>
      <c r="H3342" t="s">
        <v>375</v>
      </c>
      <c r="I3342" t="s">
        <v>373</v>
      </c>
      <c r="J3342" t="s">
        <v>373</v>
      </c>
      <c r="K3342">
        <v>1</v>
      </c>
    </row>
    <row r="3343" spans="1:11" hidden="1" x14ac:dyDescent="0.25">
      <c r="A3343" t="s">
        <v>558</v>
      </c>
      <c r="B3343" t="s">
        <v>558</v>
      </c>
      <c r="C3343">
        <v>1999</v>
      </c>
      <c r="D3343" t="s">
        <v>557</v>
      </c>
      <c r="E3343">
        <v>395</v>
      </c>
      <c r="F3343" t="s">
        <v>556</v>
      </c>
      <c r="G3343">
        <v>352</v>
      </c>
      <c r="H3343" t="s">
        <v>375</v>
      </c>
      <c r="I3343" t="s">
        <v>373</v>
      </c>
      <c r="J3343" t="s">
        <v>373</v>
      </c>
      <c r="K3343">
        <v>1</v>
      </c>
    </row>
    <row r="3344" spans="1:11" hidden="1" x14ac:dyDescent="0.25">
      <c r="A3344" t="s">
        <v>558</v>
      </c>
      <c r="B3344" t="s">
        <v>558</v>
      </c>
      <c r="C3344">
        <v>2000</v>
      </c>
      <c r="D3344" t="s">
        <v>557</v>
      </c>
      <c r="E3344">
        <v>395</v>
      </c>
      <c r="F3344" t="s">
        <v>556</v>
      </c>
      <c r="G3344">
        <v>352</v>
      </c>
      <c r="H3344" t="s">
        <v>375</v>
      </c>
      <c r="I3344" t="s">
        <v>373</v>
      </c>
      <c r="J3344" t="s">
        <v>373</v>
      </c>
      <c r="K3344">
        <v>1</v>
      </c>
    </row>
    <row r="3345" spans="1:11" hidden="1" x14ac:dyDescent="0.25">
      <c r="A3345" t="s">
        <v>558</v>
      </c>
      <c r="B3345" t="s">
        <v>558</v>
      </c>
      <c r="C3345">
        <v>2001</v>
      </c>
      <c r="D3345" t="s">
        <v>557</v>
      </c>
      <c r="E3345">
        <v>395</v>
      </c>
      <c r="F3345" t="s">
        <v>556</v>
      </c>
      <c r="G3345">
        <v>352</v>
      </c>
      <c r="H3345" t="s">
        <v>375</v>
      </c>
      <c r="I3345" t="s">
        <v>373</v>
      </c>
      <c r="J3345" t="s">
        <v>373</v>
      </c>
      <c r="K3345">
        <v>1</v>
      </c>
    </row>
    <row r="3346" spans="1:11" hidden="1" x14ac:dyDescent="0.25">
      <c r="A3346" t="s">
        <v>558</v>
      </c>
      <c r="B3346" t="s">
        <v>558</v>
      </c>
      <c r="C3346">
        <v>2002</v>
      </c>
      <c r="D3346" t="s">
        <v>557</v>
      </c>
      <c r="E3346">
        <v>395</v>
      </c>
      <c r="F3346" t="s">
        <v>556</v>
      </c>
      <c r="G3346">
        <v>352</v>
      </c>
      <c r="H3346" t="s">
        <v>375</v>
      </c>
      <c r="I3346" t="s">
        <v>373</v>
      </c>
      <c r="J3346" t="s">
        <v>373</v>
      </c>
      <c r="K3346">
        <v>1</v>
      </c>
    </row>
    <row r="3347" spans="1:11" hidden="1" x14ac:dyDescent="0.25">
      <c r="A3347" t="s">
        <v>558</v>
      </c>
      <c r="B3347" t="s">
        <v>558</v>
      </c>
      <c r="C3347">
        <v>2003</v>
      </c>
      <c r="D3347" t="s">
        <v>557</v>
      </c>
      <c r="E3347">
        <v>395</v>
      </c>
      <c r="F3347" t="s">
        <v>556</v>
      </c>
      <c r="G3347">
        <v>352</v>
      </c>
      <c r="H3347" t="s">
        <v>375</v>
      </c>
      <c r="I3347" t="s">
        <v>373</v>
      </c>
      <c r="J3347" t="s">
        <v>373</v>
      </c>
      <c r="K3347">
        <v>1</v>
      </c>
    </row>
    <row r="3348" spans="1:11" hidden="1" x14ac:dyDescent="0.25">
      <c r="A3348" t="s">
        <v>558</v>
      </c>
      <c r="B3348" t="s">
        <v>558</v>
      </c>
      <c r="C3348">
        <v>2004</v>
      </c>
      <c r="D3348" t="s">
        <v>557</v>
      </c>
      <c r="E3348">
        <v>395</v>
      </c>
      <c r="F3348" t="s">
        <v>556</v>
      </c>
      <c r="G3348">
        <v>352</v>
      </c>
      <c r="H3348" t="s">
        <v>375</v>
      </c>
      <c r="I3348" t="s">
        <v>373</v>
      </c>
      <c r="J3348" t="s">
        <v>373</v>
      </c>
      <c r="K3348">
        <v>1</v>
      </c>
    </row>
    <row r="3349" spans="1:11" hidden="1" x14ac:dyDescent="0.25">
      <c r="A3349" t="s">
        <v>558</v>
      </c>
      <c r="B3349" t="s">
        <v>558</v>
      </c>
      <c r="C3349">
        <v>2005</v>
      </c>
      <c r="D3349" t="s">
        <v>557</v>
      </c>
      <c r="E3349">
        <v>395</v>
      </c>
      <c r="F3349" t="s">
        <v>556</v>
      </c>
      <c r="G3349">
        <v>352</v>
      </c>
      <c r="H3349" t="s">
        <v>375</v>
      </c>
      <c r="I3349" t="s">
        <v>373</v>
      </c>
      <c r="J3349" t="s">
        <v>373</v>
      </c>
      <c r="K3349">
        <v>1</v>
      </c>
    </row>
    <row r="3350" spans="1:11" hidden="1" x14ac:dyDescent="0.25">
      <c r="A3350" t="s">
        <v>558</v>
      </c>
      <c r="B3350" t="s">
        <v>558</v>
      </c>
      <c r="C3350">
        <v>2006</v>
      </c>
      <c r="D3350" t="s">
        <v>557</v>
      </c>
      <c r="E3350">
        <v>395</v>
      </c>
      <c r="F3350" t="s">
        <v>556</v>
      </c>
      <c r="G3350">
        <v>352</v>
      </c>
      <c r="H3350" t="s">
        <v>375</v>
      </c>
      <c r="I3350" t="s">
        <v>373</v>
      </c>
      <c r="J3350" t="s">
        <v>373</v>
      </c>
      <c r="K3350">
        <v>1</v>
      </c>
    </row>
    <row r="3351" spans="1:11" hidden="1" x14ac:dyDescent="0.25">
      <c r="A3351" t="s">
        <v>558</v>
      </c>
      <c r="B3351" t="s">
        <v>558</v>
      </c>
      <c r="C3351">
        <v>2007</v>
      </c>
      <c r="D3351" t="s">
        <v>557</v>
      </c>
      <c r="E3351">
        <v>395</v>
      </c>
      <c r="F3351" t="s">
        <v>556</v>
      </c>
      <c r="G3351">
        <v>352</v>
      </c>
      <c r="H3351" t="s">
        <v>375</v>
      </c>
      <c r="I3351" t="s">
        <v>373</v>
      </c>
      <c r="J3351" t="s">
        <v>373</v>
      </c>
      <c r="K3351">
        <v>1</v>
      </c>
    </row>
    <row r="3352" spans="1:11" hidden="1" x14ac:dyDescent="0.25">
      <c r="A3352" t="s">
        <v>558</v>
      </c>
      <c r="B3352" t="s">
        <v>558</v>
      </c>
      <c r="C3352">
        <v>2008</v>
      </c>
      <c r="D3352" t="s">
        <v>557</v>
      </c>
      <c r="E3352">
        <v>395</v>
      </c>
      <c r="F3352" t="s">
        <v>556</v>
      </c>
      <c r="G3352">
        <v>352</v>
      </c>
      <c r="H3352" t="s">
        <v>375</v>
      </c>
      <c r="I3352" t="s">
        <v>373</v>
      </c>
      <c r="J3352" t="s">
        <v>373</v>
      </c>
      <c r="K3352">
        <v>1</v>
      </c>
    </row>
    <row r="3353" spans="1:11" hidden="1" x14ac:dyDescent="0.25">
      <c r="A3353" t="s">
        <v>558</v>
      </c>
      <c r="B3353" t="s">
        <v>558</v>
      </c>
      <c r="C3353">
        <v>2009</v>
      </c>
      <c r="D3353" t="s">
        <v>557</v>
      </c>
      <c r="E3353">
        <v>395</v>
      </c>
      <c r="F3353" t="s">
        <v>556</v>
      </c>
      <c r="G3353">
        <v>352</v>
      </c>
      <c r="H3353" t="s">
        <v>375</v>
      </c>
      <c r="I3353" t="s">
        <v>373</v>
      </c>
      <c r="J3353" t="s">
        <v>373</v>
      </c>
      <c r="K3353">
        <v>1</v>
      </c>
    </row>
    <row r="3354" spans="1:11" hidden="1" x14ac:dyDescent="0.25">
      <c r="A3354" t="s">
        <v>558</v>
      </c>
      <c r="B3354" t="s">
        <v>558</v>
      </c>
      <c r="C3354">
        <v>2010</v>
      </c>
      <c r="D3354" t="s">
        <v>557</v>
      </c>
      <c r="E3354">
        <v>395</v>
      </c>
      <c r="F3354" t="s">
        <v>556</v>
      </c>
      <c r="G3354">
        <v>352</v>
      </c>
      <c r="H3354" t="s">
        <v>375</v>
      </c>
      <c r="I3354" t="s">
        <v>373</v>
      </c>
      <c r="J3354" t="s">
        <v>373</v>
      </c>
      <c r="K3354">
        <v>1</v>
      </c>
    </row>
    <row r="3355" spans="1:11" hidden="1" x14ac:dyDescent="0.25">
      <c r="A3355" t="s">
        <v>558</v>
      </c>
      <c r="B3355" t="s">
        <v>558</v>
      </c>
      <c r="C3355">
        <v>2011</v>
      </c>
      <c r="D3355" t="s">
        <v>557</v>
      </c>
      <c r="E3355">
        <v>395</v>
      </c>
      <c r="F3355" t="s">
        <v>556</v>
      </c>
      <c r="G3355">
        <v>352</v>
      </c>
      <c r="H3355" t="s">
        <v>375</v>
      </c>
      <c r="I3355" t="s">
        <v>373</v>
      </c>
      <c r="J3355" t="s">
        <v>373</v>
      </c>
      <c r="K3355">
        <v>1</v>
      </c>
    </row>
    <row r="3356" spans="1:11" hidden="1" x14ac:dyDescent="0.25">
      <c r="A3356" t="s">
        <v>558</v>
      </c>
      <c r="B3356" t="s">
        <v>558</v>
      </c>
      <c r="C3356">
        <v>2012</v>
      </c>
      <c r="D3356" t="s">
        <v>557</v>
      </c>
      <c r="E3356">
        <v>395</v>
      </c>
      <c r="F3356" t="s">
        <v>556</v>
      </c>
      <c r="G3356">
        <v>352</v>
      </c>
      <c r="H3356" t="s">
        <v>375</v>
      </c>
      <c r="I3356" t="s">
        <v>373</v>
      </c>
      <c r="J3356" t="s">
        <v>373</v>
      </c>
      <c r="K3356">
        <v>1</v>
      </c>
    </row>
    <row r="3357" spans="1:11" hidden="1" x14ac:dyDescent="0.25">
      <c r="A3357" t="s">
        <v>558</v>
      </c>
      <c r="B3357" t="s">
        <v>558</v>
      </c>
      <c r="C3357">
        <v>2013</v>
      </c>
      <c r="D3357" t="s">
        <v>557</v>
      </c>
      <c r="E3357">
        <v>395</v>
      </c>
      <c r="F3357" t="s">
        <v>556</v>
      </c>
      <c r="G3357">
        <v>352</v>
      </c>
      <c r="H3357" t="s">
        <v>375</v>
      </c>
      <c r="I3357" t="s">
        <v>373</v>
      </c>
      <c r="J3357" t="s">
        <v>373</v>
      </c>
      <c r="K3357">
        <v>1</v>
      </c>
    </row>
    <row r="3358" spans="1:11" hidden="1" x14ac:dyDescent="0.25">
      <c r="A3358" t="s">
        <v>558</v>
      </c>
      <c r="B3358" t="s">
        <v>558</v>
      </c>
      <c r="C3358">
        <v>2014</v>
      </c>
      <c r="D3358" t="s">
        <v>557</v>
      </c>
      <c r="E3358">
        <v>395</v>
      </c>
      <c r="F3358" t="s">
        <v>556</v>
      </c>
      <c r="G3358">
        <v>352</v>
      </c>
      <c r="H3358" t="s">
        <v>375</v>
      </c>
      <c r="I3358" t="s">
        <v>373</v>
      </c>
      <c r="J3358" t="s">
        <v>373</v>
      </c>
      <c r="K3358">
        <v>1</v>
      </c>
    </row>
    <row r="3359" spans="1:11" hidden="1" x14ac:dyDescent="0.25">
      <c r="A3359" t="s">
        <v>558</v>
      </c>
      <c r="B3359" t="s">
        <v>558</v>
      </c>
      <c r="C3359">
        <v>2015</v>
      </c>
      <c r="D3359" t="s">
        <v>557</v>
      </c>
      <c r="E3359">
        <v>395</v>
      </c>
      <c r="F3359" t="s">
        <v>556</v>
      </c>
      <c r="G3359">
        <v>352</v>
      </c>
      <c r="H3359" t="s">
        <v>375</v>
      </c>
      <c r="I3359" t="s">
        <v>373</v>
      </c>
      <c r="J3359" t="s">
        <v>373</v>
      </c>
      <c r="K3359">
        <v>1</v>
      </c>
    </row>
    <row r="3360" spans="1:11" hidden="1" x14ac:dyDescent="0.25">
      <c r="A3360" t="s">
        <v>558</v>
      </c>
      <c r="B3360" t="s">
        <v>558</v>
      </c>
      <c r="C3360">
        <v>2016</v>
      </c>
      <c r="D3360" t="s">
        <v>557</v>
      </c>
      <c r="E3360">
        <v>395</v>
      </c>
      <c r="F3360" t="s">
        <v>556</v>
      </c>
      <c r="G3360">
        <v>352</v>
      </c>
      <c r="H3360" t="s">
        <v>375</v>
      </c>
      <c r="I3360" t="s">
        <v>373</v>
      </c>
      <c r="J3360" t="s">
        <v>373</v>
      </c>
      <c r="K3360">
        <v>1</v>
      </c>
    </row>
    <row r="3361" spans="1:12" x14ac:dyDescent="0.25">
      <c r="A3361" t="s">
        <v>558</v>
      </c>
      <c r="B3361" t="s">
        <v>558</v>
      </c>
      <c r="C3361">
        <v>2017</v>
      </c>
      <c r="D3361" t="s">
        <v>557</v>
      </c>
      <c r="E3361">
        <v>395</v>
      </c>
      <c r="F3361" t="s">
        <v>556</v>
      </c>
      <c r="G3361">
        <v>352</v>
      </c>
      <c r="H3361" t="s">
        <v>375</v>
      </c>
      <c r="I3361" s="109" t="s">
        <v>373</v>
      </c>
      <c r="J3361" s="109" t="s">
        <v>373</v>
      </c>
      <c r="K3361" s="109">
        <v>1</v>
      </c>
      <c r="L3361" s="108">
        <f>AVERAGE(I3361:K3361)</f>
        <v>1</v>
      </c>
    </row>
    <row r="3362" spans="1:12" hidden="1" x14ac:dyDescent="0.25">
      <c r="A3362" t="s">
        <v>200</v>
      </c>
      <c r="B3362" t="s">
        <v>200</v>
      </c>
      <c r="C3362">
        <v>1976</v>
      </c>
      <c r="D3362" t="s">
        <v>64</v>
      </c>
      <c r="E3362">
        <v>750</v>
      </c>
      <c r="F3362" t="s">
        <v>64</v>
      </c>
      <c r="G3362">
        <v>356</v>
      </c>
      <c r="H3362" t="s">
        <v>429</v>
      </c>
      <c r="I3362">
        <v>4</v>
      </c>
      <c r="J3362" t="s">
        <v>373</v>
      </c>
      <c r="K3362">
        <v>3</v>
      </c>
    </row>
    <row r="3363" spans="1:12" hidden="1" x14ac:dyDescent="0.25">
      <c r="A3363" t="s">
        <v>200</v>
      </c>
      <c r="B3363" t="s">
        <v>200</v>
      </c>
      <c r="C3363">
        <v>1977</v>
      </c>
      <c r="D3363" t="s">
        <v>64</v>
      </c>
      <c r="E3363">
        <v>750</v>
      </c>
      <c r="F3363" t="s">
        <v>64</v>
      </c>
      <c r="G3363">
        <v>356</v>
      </c>
      <c r="H3363" t="s">
        <v>429</v>
      </c>
      <c r="I3363">
        <v>3</v>
      </c>
      <c r="J3363" t="s">
        <v>373</v>
      </c>
      <c r="K3363">
        <v>2</v>
      </c>
    </row>
    <row r="3364" spans="1:12" hidden="1" x14ac:dyDescent="0.25">
      <c r="A3364" t="s">
        <v>200</v>
      </c>
      <c r="B3364" t="s">
        <v>200</v>
      </c>
      <c r="C3364">
        <v>1978</v>
      </c>
      <c r="D3364" t="s">
        <v>64</v>
      </c>
      <c r="E3364">
        <v>750</v>
      </c>
      <c r="F3364" t="s">
        <v>64</v>
      </c>
      <c r="G3364">
        <v>356</v>
      </c>
      <c r="H3364" t="s">
        <v>429</v>
      </c>
      <c r="I3364">
        <v>3</v>
      </c>
      <c r="J3364" t="s">
        <v>373</v>
      </c>
      <c r="K3364">
        <v>2</v>
      </c>
    </row>
    <row r="3365" spans="1:12" hidden="1" x14ac:dyDescent="0.25">
      <c r="A3365" t="s">
        <v>200</v>
      </c>
      <c r="B3365" t="s">
        <v>200</v>
      </c>
      <c r="C3365">
        <v>1979</v>
      </c>
      <c r="D3365" t="s">
        <v>64</v>
      </c>
      <c r="E3365">
        <v>750</v>
      </c>
      <c r="F3365" t="s">
        <v>64</v>
      </c>
      <c r="G3365">
        <v>356</v>
      </c>
      <c r="H3365" t="s">
        <v>429</v>
      </c>
      <c r="I3365">
        <v>3</v>
      </c>
      <c r="J3365" t="s">
        <v>373</v>
      </c>
      <c r="K3365">
        <v>2</v>
      </c>
    </row>
    <row r="3366" spans="1:12" hidden="1" x14ac:dyDescent="0.25">
      <c r="A3366" t="s">
        <v>200</v>
      </c>
      <c r="B3366" t="s">
        <v>200</v>
      </c>
      <c r="C3366">
        <v>1980</v>
      </c>
      <c r="D3366" t="s">
        <v>64</v>
      </c>
      <c r="E3366">
        <v>750</v>
      </c>
      <c r="F3366" t="s">
        <v>64</v>
      </c>
      <c r="G3366">
        <v>356</v>
      </c>
      <c r="H3366" t="s">
        <v>429</v>
      </c>
      <c r="I3366">
        <v>4</v>
      </c>
      <c r="J3366" t="s">
        <v>373</v>
      </c>
      <c r="K3366">
        <v>3</v>
      </c>
    </row>
    <row r="3367" spans="1:12" hidden="1" x14ac:dyDescent="0.25">
      <c r="A3367" t="s">
        <v>200</v>
      </c>
      <c r="B3367" t="s">
        <v>200</v>
      </c>
      <c r="C3367">
        <v>1981</v>
      </c>
      <c r="D3367" t="s">
        <v>64</v>
      </c>
      <c r="E3367">
        <v>750</v>
      </c>
      <c r="F3367" t="s">
        <v>64</v>
      </c>
      <c r="G3367">
        <v>356</v>
      </c>
      <c r="H3367" t="s">
        <v>429</v>
      </c>
      <c r="I3367">
        <v>4</v>
      </c>
      <c r="J3367" t="s">
        <v>373</v>
      </c>
      <c r="K3367">
        <v>3</v>
      </c>
    </row>
    <row r="3368" spans="1:12" hidden="1" x14ac:dyDescent="0.25">
      <c r="A3368" t="s">
        <v>200</v>
      </c>
      <c r="B3368" t="s">
        <v>200</v>
      </c>
      <c r="C3368">
        <v>1982</v>
      </c>
      <c r="D3368" t="s">
        <v>64</v>
      </c>
      <c r="E3368">
        <v>750</v>
      </c>
      <c r="F3368" t="s">
        <v>64</v>
      </c>
      <c r="G3368">
        <v>356</v>
      </c>
      <c r="H3368" t="s">
        <v>429</v>
      </c>
      <c r="I3368">
        <v>4</v>
      </c>
      <c r="J3368" t="s">
        <v>373</v>
      </c>
      <c r="K3368">
        <v>3</v>
      </c>
    </row>
    <row r="3369" spans="1:12" hidden="1" x14ac:dyDescent="0.25">
      <c r="A3369" t="s">
        <v>200</v>
      </c>
      <c r="B3369" t="s">
        <v>200</v>
      </c>
      <c r="C3369">
        <v>1983</v>
      </c>
      <c r="D3369" t="s">
        <v>64</v>
      </c>
      <c r="E3369">
        <v>750</v>
      </c>
      <c r="F3369" t="s">
        <v>64</v>
      </c>
      <c r="G3369">
        <v>356</v>
      </c>
      <c r="H3369" t="s">
        <v>429</v>
      </c>
      <c r="I3369">
        <v>3</v>
      </c>
      <c r="J3369" t="s">
        <v>373</v>
      </c>
      <c r="K3369">
        <v>3</v>
      </c>
    </row>
    <row r="3370" spans="1:12" hidden="1" x14ac:dyDescent="0.25">
      <c r="A3370" t="s">
        <v>200</v>
      </c>
      <c r="B3370" t="s">
        <v>200</v>
      </c>
      <c r="C3370">
        <v>1984</v>
      </c>
      <c r="D3370" t="s">
        <v>64</v>
      </c>
      <c r="E3370">
        <v>750</v>
      </c>
      <c r="F3370" t="s">
        <v>64</v>
      </c>
      <c r="G3370">
        <v>356</v>
      </c>
      <c r="H3370" t="s">
        <v>429</v>
      </c>
      <c r="I3370">
        <v>3</v>
      </c>
      <c r="J3370" t="s">
        <v>373</v>
      </c>
      <c r="K3370">
        <v>3</v>
      </c>
    </row>
    <row r="3371" spans="1:12" hidden="1" x14ac:dyDescent="0.25">
      <c r="A3371" t="s">
        <v>200</v>
      </c>
      <c r="B3371" t="s">
        <v>200</v>
      </c>
      <c r="C3371">
        <v>1985</v>
      </c>
      <c r="D3371" t="s">
        <v>64</v>
      </c>
      <c r="E3371">
        <v>750</v>
      </c>
      <c r="F3371" t="s">
        <v>64</v>
      </c>
      <c r="G3371">
        <v>356</v>
      </c>
      <c r="H3371" t="s">
        <v>429</v>
      </c>
      <c r="I3371">
        <v>3</v>
      </c>
      <c r="J3371" t="s">
        <v>373</v>
      </c>
      <c r="K3371">
        <v>4</v>
      </c>
    </row>
    <row r="3372" spans="1:12" hidden="1" x14ac:dyDescent="0.25">
      <c r="A3372" t="s">
        <v>200</v>
      </c>
      <c r="B3372" t="s">
        <v>200</v>
      </c>
      <c r="C3372">
        <v>1986</v>
      </c>
      <c r="D3372" t="s">
        <v>64</v>
      </c>
      <c r="E3372">
        <v>750</v>
      </c>
      <c r="F3372" t="s">
        <v>64</v>
      </c>
      <c r="G3372">
        <v>356</v>
      </c>
      <c r="H3372" t="s">
        <v>429</v>
      </c>
      <c r="I3372">
        <v>3</v>
      </c>
      <c r="J3372" t="s">
        <v>373</v>
      </c>
      <c r="K3372">
        <v>3</v>
      </c>
    </row>
    <row r="3373" spans="1:12" hidden="1" x14ac:dyDescent="0.25">
      <c r="A3373" t="s">
        <v>200</v>
      </c>
      <c r="B3373" t="s">
        <v>200</v>
      </c>
      <c r="C3373">
        <v>1987</v>
      </c>
      <c r="D3373" t="s">
        <v>64</v>
      </c>
      <c r="E3373">
        <v>750</v>
      </c>
      <c r="F3373" t="s">
        <v>64</v>
      </c>
      <c r="G3373">
        <v>356</v>
      </c>
      <c r="H3373" t="s">
        <v>429</v>
      </c>
      <c r="I3373">
        <v>4</v>
      </c>
      <c r="J3373" t="s">
        <v>373</v>
      </c>
      <c r="K3373">
        <v>4</v>
      </c>
    </row>
    <row r="3374" spans="1:12" hidden="1" x14ac:dyDescent="0.25">
      <c r="A3374" t="s">
        <v>200</v>
      </c>
      <c r="B3374" t="s">
        <v>200</v>
      </c>
      <c r="C3374">
        <v>1988</v>
      </c>
      <c r="D3374" t="s">
        <v>64</v>
      </c>
      <c r="E3374">
        <v>750</v>
      </c>
      <c r="F3374" t="s">
        <v>64</v>
      </c>
      <c r="G3374">
        <v>356</v>
      </c>
      <c r="H3374" t="s">
        <v>429</v>
      </c>
      <c r="I3374">
        <v>4</v>
      </c>
      <c r="J3374" t="s">
        <v>373</v>
      </c>
      <c r="K3374">
        <v>4</v>
      </c>
    </row>
    <row r="3375" spans="1:12" hidden="1" x14ac:dyDescent="0.25">
      <c r="A3375" t="s">
        <v>200</v>
      </c>
      <c r="B3375" t="s">
        <v>200</v>
      </c>
      <c r="C3375">
        <v>1989</v>
      </c>
      <c r="D3375" t="s">
        <v>64</v>
      </c>
      <c r="E3375">
        <v>750</v>
      </c>
      <c r="F3375" t="s">
        <v>64</v>
      </c>
      <c r="G3375">
        <v>356</v>
      </c>
      <c r="H3375" t="s">
        <v>429</v>
      </c>
      <c r="I3375">
        <v>4</v>
      </c>
      <c r="J3375" t="s">
        <v>373</v>
      </c>
      <c r="K3375">
        <v>4</v>
      </c>
    </row>
    <row r="3376" spans="1:12" hidden="1" x14ac:dyDescent="0.25">
      <c r="A3376" t="s">
        <v>200</v>
      </c>
      <c r="B3376" t="s">
        <v>200</v>
      </c>
      <c r="C3376">
        <v>1990</v>
      </c>
      <c r="D3376" t="s">
        <v>64</v>
      </c>
      <c r="E3376">
        <v>750</v>
      </c>
      <c r="F3376" t="s">
        <v>64</v>
      </c>
      <c r="G3376">
        <v>356</v>
      </c>
      <c r="H3376" t="s">
        <v>429</v>
      </c>
      <c r="I3376">
        <v>4</v>
      </c>
      <c r="J3376" t="s">
        <v>373</v>
      </c>
      <c r="K3376">
        <v>4</v>
      </c>
    </row>
    <row r="3377" spans="1:11" hidden="1" x14ac:dyDescent="0.25">
      <c r="A3377" t="s">
        <v>200</v>
      </c>
      <c r="B3377" t="s">
        <v>200</v>
      </c>
      <c r="C3377">
        <v>1991</v>
      </c>
      <c r="D3377" t="s">
        <v>64</v>
      </c>
      <c r="E3377">
        <v>750</v>
      </c>
      <c r="F3377" t="s">
        <v>64</v>
      </c>
      <c r="G3377">
        <v>356</v>
      </c>
      <c r="H3377" t="s">
        <v>429</v>
      </c>
      <c r="I3377">
        <v>4</v>
      </c>
      <c r="J3377" t="s">
        <v>373</v>
      </c>
      <c r="K3377">
        <v>4</v>
      </c>
    </row>
    <row r="3378" spans="1:11" hidden="1" x14ac:dyDescent="0.25">
      <c r="A3378" t="s">
        <v>200</v>
      </c>
      <c r="B3378" t="s">
        <v>200</v>
      </c>
      <c r="C3378">
        <v>1992</v>
      </c>
      <c r="D3378" t="s">
        <v>64</v>
      </c>
      <c r="E3378">
        <v>750</v>
      </c>
      <c r="F3378" t="s">
        <v>64</v>
      </c>
      <c r="G3378">
        <v>356</v>
      </c>
      <c r="H3378" t="s">
        <v>429</v>
      </c>
      <c r="I3378">
        <v>5</v>
      </c>
      <c r="J3378" t="s">
        <v>373</v>
      </c>
      <c r="K3378">
        <v>4</v>
      </c>
    </row>
    <row r="3379" spans="1:11" hidden="1" x14ac:dyDescent="0.25">
      <c r="A3379" t="s">
        <v>200</v>
      </c>
      <c r="B3379" t="s">
        <v>200</v>
      </c>
      <c r="C3379">
        <v>1993</v>
      </c>
      <c r="D3379" t="s">
        <v>64</v>
      </c>
      <c r="E3379">
        <v>750</v>
      </c>
      <c r="F3379" t="s">
        <v>64</v>
      </c>
      <c r="G3379">
        <v>356</v>
      </c>
      <c r="H3379" t="s">
        <v>429</v>
      </c>
      <c r="I3379">
        <v>5</v>
      </c>
      <c r="J3379" t="s">
        <v>373</v>
      </c>
      <c r="K3379">
        <v>5</v>
      </c>
    </row>
    <row r="3380" spans="1:11" hidden="1" x14ac:dyDescent="0.25">
      <c r="A3380" t="s">
        <v>200</v>
      </c>
      <c r="B3380" t="s">
        <v>200</v>
      </c>
      <c r="C3380">
        <v>1994</v>
      </c>
      <c r="D3380" t="s">
        <v>64</v>
      </c>
      <c r="E3380">
        <v>750</v>
      </c>
      <c r="F3380" t="s">
        <v>64</v>
      </c>
      <c r="G3380">
        <v>356</v>
      </c>
      <c r="H3380" t="s">
        <v>429</v>
      </c>
      <c r="I3380">
        <v>5</v>
      </c>
      <c r="J3380" t="s">
        <v>373</v>
      </c>
      <c r="K3380">
        <v>5</v>
      </c>
    </row>
    <row r="3381" spans="1:11" hidden="1" x14ac:dyDescent="0.25">
      <c r="A3381" t="s">
        <v>200</v>
      </c>
      <c r="B3381" t="s">
        <v>200</v>
      </c>
      <c r="C3381">
        <v>1995</v>
      </c>
      <c r="D3381" t="s">
        <v>64</v>
      </c>
      <c r="E3381">
        <v>750</v>
      </c>
      <c r="F3381" t="s">
        <v>64</v>
      </c>
      <c r="G3381">
        <v>356</v>
      </c>
      <c r="H3381" t="s">
        <v>429</v>
      </c>
      <c r="I3381">
        <v>4</v>
      </c>
      <c r="J3381" t="s">
        <v>373</v>
      </c>
      <c r="K3381">
        <v>5</v>
      </c>
    </row>
    <row r="3382" spans="1:11" hidden="1" x14ac:dyDescent="0.25">
      <c r="A3382" t="s">
        <v>200</v>
      </c>
      <c r="B3382" t="s">
        <v>200</v>
      </c>
      <c r="C3382">
        <v>1996</v>
      </c>
      <c r="D3382" t="s">
        <v>64</v>
      </c>
      <c r="E3382">
        <v>750</v>
      </c>
      <c r="F3382" t="s">
        <v>64</v>
      </c>
      <c r="G3382">
        <v>356</v>
      </c>
      <c r="H3382" t="s">
        <v>429</v>
      </c>
      <c r="I3382">
        <v>5</v>
      </c>
      <c r="J3382" t="s">
        <v>373</v>
      </c>
      <c r="K3382">
        <v>4</v>
      </c>
    </row>
    <row r="3383" spans="1:11" hidden="1" x14ac:dyDescent="0.25">
      <c r="A3383" t="s">
        <v>200</v>
      </c>
      <c r="B3383" t="s">
        <v>200</v>
      </c>
      <c r="C3383">
        <v>1997</v>
      </c>
      <c r="D3383" t="s">
        <v>64</v>
      </c>
      <c r="E3383">
        <v>750</v>
      </c>
      <c r="F3383" t="s">
        <v>64</v>
      </c>
      <c r="G3383">
        <v>356</v>
      </c>
      <c r="H3383" t="s">
        <v>429</v>
      </c>
      <c r="I3383">
        <v>4</v>
      </c>
      <c r="J3383" t="s">
        <v>373</v>
      </c>
      <c r="K3383">
        <v>4</v>
      </c>
    </row>
    <row r="3384" spans="1:11" hidden="1" x14ac:dyDescent="0.25">
      <c r="A3384" t="s">
        <v>200</v>
      </c>
      <c r="B3384" t="s">
        <v>200</v>
      </c>
      <c r="C3384">
        <v>1998</v>
      </c>
      <c r="D3384" t="s">
        <v>64</v>
      </c>
      <c r="E3384">
        <v>750</v>
      </c>
      <c r="F3384" t="s">
        <v>64</v>
      </c>
      <c r="G3384">
        <v>356</v>
      </c>
      <c r="H3384" t="s">
        <v>429</v>
      </c>
      <c r="I3384">
        <v>4</v>
      </c>
      <c r="J3384" t="s">
        <v>373</v>
      </c>
      <c r="K3384">
        <v>4</v>
      </c>
    </row>
    <row r="3385" spans="1:11" hidden="1" x14ac:dyDescent="0.25">
      <c r="A3385" t="s">
        <v>200</v>
      </c>
      <c r="B3385" t="s">
        <v>200</v>
      </c>
      <c r="C3385">
        <v>1999</v>
      </c>
      <c r="D3385" t="s">
        <v>64</v>
      </c>
      <c r="E3385">
        <v>750</v>
      </c>
      <c r="F3385" t="s">
        <v>64</v>
      </c>
      <c r="G3385">
        <v>356</v>
      </c>
      <c r="H3385" t="s">
        <v>429</v>
      </c>
      <c r="I3385">
        <v>3</v>
      </c>
      <c r="J3385" t="s">
        <v>373</v>
      </c>
      <c r="K3385">
        <v>4</v>
      </c>
    </row>
    <row r="3386" spans="1:11" hidden="1" x14ac:dyDescent="0.25">
      <c r="A3386" t="s">
        <v>200</v>
      </c>
      <c r="B3386" t="s">
        <v>200</v>
      </c>
      <c r="C3386">
        <v>2000</v>
      </c>
      <c r="D3386" t="s">
        <v>64</v>
      </c>
      <c r="E3386">
        <v>750</v>
      </c>
      <c r="F3386" t="s">
        <v>64</v>
      </c>
      <c r="G3386">
        <v>356</v>
      </c>
      <c r="H3386" t="s">
        <v>429</v>
      </c>
      <c r="I3386">
        <v>4</v>
      </c>
      <c r="J3386" t="s">
        <v>373</v>
      </c>
      <c r="K3386">
        <v>4</v>
      </c>
    </row>
    <row r="3387" spans="1:11" hidden="1" x14ac:dyDescent="0.25">
      <c r="A3387" t="s">
        <v>200</v>
      </c>
      <c r="B3387" t="s">
        <v>200</v>
      </c>
      <c r="C3387">
        <v>2001</v>
      </c>
      <c r="D3387" t="s">
        <v>64</v>
      </c>
      <c r="E3387">
        <v>750</v>
      </c>
      <c r="F3387" t="s">
        <v>64</v>
      </c>
      <c r="G3387">
        <v>356</v>
      </c>
      <c r="H3387" t="s">
        <v>429</v>
      </c>
      <c r="I3387">
        <v>4</v>
      </c>
      <c r="J3387" t="s">
        <v>373</v>
      </c>
      <c r="K3387">
        <v>4</v>
      </c>
    </row>
    <row r="3388" spans="1:11" hidden="1" x14ac:dyDescent="0.25">
      <c r="A3388" t="s">
        <v>200</v>
      </c>
      <c r="B3388" t="s">
        <v>200</v>
      </c>
      <c r="C3388">
        <v>2002</v>
      </c>
      <c r="D3388" t="s">
        <v>64</v>
      </c>
      <c r="E3388">
        <v>750</v>
      </c>
      <c r="F3388" t="s">
        <v>64</v>
      </c>
      <c r="G3388">
        <v>356</v>
      </c>
      <c r="H3388" t="s">
        <v>429</v>
      </c>
      <c r="I3388">
        <v>4</v>
      </c>
      <c r="J3388" t="s">
        <v>373</v>
      </c>
      <c r="K3388">
        <v>4</v>
      </c>
    </row>
    <row r="3389" spans="1:11" hidden="1" x14ac:dyDescent="0.25">
      <c r="A3389" t="s">
        <v>200</v>
      </c>
      <c r="B3389" t="s">
        <v>200</v>
      </c>
      <c r="C3389">
        <v>2003</v>
      </c>
      <c r="D3389" t="s">
        <v>64</v>
      </c>
      <c r="E3389">
        <v>750</v>
      </c>
      <c r="F3389" t="s">
        <v>64</v>
      </c>
      <c r="G3389">
        <v>356</v>
      </c>
      <c r="H3389" t="s">
        <v>429</v>
      </c>
      <c r="I3389">
        <v>4</v>
      </c>
      <c r="J3389" t="s">
        <v>373</v>
      </c>
      <c r="K3389">
        <v>4</v>
      </c>
    </row>
    <row r="3390" spans="1:11" hidden="1" x14ac:dyDescent="0.25">
      <c r="A3390" t="s">
        <v>200</v>
      </c>
      <c r="B3390" t="s">
        <v>200</v>
      </c>
      <c r="C3390">
        <v>2004</v>
      </c>
      <c r="D3390" t="s">
        <v>64</v>
      </c>
      <c r="E3390">
        <v>750</v>
      </c>
      <c r="F3390" t="s">
        <v>64</v>
      </c>
      <c r="G3390">
        <v>356</v>
      </c>
      <c r="H3390" t="s">
        <v>429</v>
      </c>
      <c r="I3390">
        <v>3</v>
      </c>
      <c r="J3390" t="s">
        <v>373</v>
      </c>
      <c r="K3390">
        <v>4</v>
      </c>
    </row>
    <row r="3391" spans="1:11" hidden="1" x14ac:dyDescent="0.25">
      <c r="A3391" t="s">
        <v>200</v>
      </c>
      <c r="B3391" t="s">
        <v>200</v>
      </c>
      <c r="C3391">
        <v>2005</v>
      </c>
      <c r="D3391" t="s">
        <v>64</v>
      </c>
      <c r="E3391">
        <v>750</v>
      </c>
      <c r="F3391" t="s">
        <v>64</v>
      </c>
      <c r="G3391">
        <v>356</v>
      </c>
      <c r="H3391" t="s">
        <v>429</v>
      </c>
      <c r="I3391">
        <v>3</v>
      </c>
      <c r="J3391" t="s">
        <v>373</v>
      </c>
      <c r="K3391">
        <v>4</v>
      </c>
    </row>
    <row r="3392" spans="1:11" hidden="1" x14ac:dyDescent="0.25">
      <c r="A3392" t="s">
        <v>200</v>
      </c>
      <c r="B3392" t="s">
        <v>200</v>
      </c>
      <c r="C3392">
        <v>2006</v>
      </c>
      <c r="D3392" t="s">
        <v>64</v>
      </c>
      <c r="E3392">
        <v>750</v>
      </c>
      <c r="F3392" t="s">
        <v>64</v>
      </c>
      <c r="G3392">
        <v>356</v>
      </c>
      <c r="H3392" t="s">
        <v>429</v>
      </c>
      <c r="I3392">
        <v>3</v>
      </c>
      <c r="J3392" t="s">
        <v>373</v>
      </c>
      <c r="K3392">
        <v>4</v>
      </c>
    </row>
    <row r="3393" spans="1:12" hidden="1" x14ac:dyDescent="0.25">
      <c r="A3393" t="s">
        <v>200</v>
      </c>
      <c r="B3393" t="s">
        <v>200</v>
      </c>
      <c r="C3393">
        <v>2007</v>
      </c>
      <c r="D3393" t="s">
        <v>64</v>
      </c>
      <c r="E3393">
        <v>750</v>
      </c>
      <c r="F3393" t="s">
        <v>64</v>
      </c>
      <c r="G3393">
        <v>356</v>
      </c>
      <c r="H3393" t="s">
        <v>429</v>
      </c>
      <c r="I3393">
        <v>4</v>
      </c>
      <c r="J3393" t="s">
        <v>373</v>
      </c>
      <c r="K3393">
        <v>4</v>
      </c>
    </row>
    <row r="3394" spans="1:12" hidden="1" x14ac:dyDescent="0.25">
      <c r="A3394" t="s">
        <v>200</v>
      </c>
      <c r="B3394" t="s">
        <v>200</v>
      </c>
      <c r="C3394">
        <v>2008</v>
      </c>
      <c r="D3394" t="s">
        <v>64</v>
      </c>
      <c r="E3394">
        <v>750</v>
      </c>
      <c r="F3394" t="s">
        <v>64</v>
      </c>
      <c r="G3394">
        <v>356</v>
      </c>
      <c r="H3394" t="s">
        <v>429</v>
      </c>
      <c r="I3394">
        <v>4</v>
      </c>
      <c r="J3394" t="s">
        <v>373</v>
      </c>
      <c r="K3394">
        <v>4</v>
      </c>
    </row>
    <row r="3395" spans="1:12" hidden="1" x14ac:dyDescent="0.25">
      <c r="A3395" t="s">
        <v>200</v>
      </c>
      <c r="B3395" t="s">
        <v>200</v>
      </c>
      <c r="C3395">
        <v>2009</v>
      </c>
      <c r="D3395" t="s">
        <v>64</v>
      </c>
      <c r="E3395">
        <v>750</v>
      </c>
      <c r="F3395" t="s">
        <v>64</v>
      </c>
      <c r="G3395">
        <v>356</v>
      </c>
      <c r="H3395" t="s">
        <v>429</v>
      </c>
      <c r="I3395">
        <v>4</v>
      </c>
      <c r="J3395" t="s">
        <v>373</v>
      </c>
      <c r="K3395">
        <v>4</v>
      </c>
    </row>
    <row r="3396" spans="1:12" hidden="1" x14ac:dyDescent="0.25">
      <c r="A3396" t="s">
        <v>200</v>
      </c>
      <c r="B3396" t="s">
        <v>200</v>
      </c>
      <c r="C3396">
        <v>2010</v>
      </c>
      <c r="D3396" t="s">
        <v>64</v>
      </c>
      <c r="E3396">
        <v>750</v>
      </c>
      <c r="F3396" t="s">
        <v>64</v>
      </c>
      <c r="G3396">
        <v>356</v>
      </c>
      <c r="H3396" t="s">
        <v>429</v>
      </c>
      <c r="I3396">
        <v>4</v>
      </c>
      <c r="J3396" t="s">
        <v>373</v>
      </c>
      <c r="K3396">
        <v>4</v>
      </c>
    </row>
    <row r="3397" spans="1:12" hidden="1" x14ac:dyDescent="0.25">
      <c r="A3397" t="s">
        <v>200</v>
      </c>
      <c r="B3397" t="s">
        <v>200</v>
      </c>
      <c r="C3397">
        <v>2011</v>
      </c>
      <c r="D3397" t="s">
        <v>64</v>
      </c>
      <c r="E3397">
        <v>750</v>
      </c>
      <c r="F3397" t="s">
        <v>64</v>
      </c>
      <c r="G3397">
        <v>356</v>
      </c>
      <c r="H3397" t="s">
        <v>429</v>
      </c>
      <c r="I3397">
        <v>4</v>
      </c>
      <c r="J3397" t="s">
        <v>373</v>
      </c>
      <c r="K3397">
        <v>4</v>
      </c>
    </row>
    <row r="3398" spans="1:12" hidden="1" x14ac:dyDescent="0.25">
      <c r="A3398" t="s">
        <v>200</v>
      </c>
      <c r="B3398" t="s">
        <v>200</v>
      </c>
      <c r="C3398">
        <v>2012</v>
      </c>
      <c r="D3398" t="s">
        <v>64</v>
      </c>
      <c r="E3398">
        <v>750</v>
      </c>
      <c r="F3398" t="s">
        <v>64</v>
      </c>
      <c r="G3398">
        <v>356</v>
      </c>
      <c r="H3398" t="s">
        <v>429</v>
      </c>
      <c r="I3398">
        <v>4</v>
      </c>
      <c r="J3398" t="s">
        <v>373</v>
      </c>
      <c r="K3398">
        <v>4</v>
      </c>
    </row>
    <row r="3399" spans="1:12" hidden="1" x14ac:dyDescent="0.25">
      <c r="A3399" t="s">
        <v>200</v>
      </c>
      <c r="B3399" t="s">
        <v>200</v>
      </c>
      <c r="C3399">
        <v>2013</v>
      </c>
      <c r="D3399" t="s">
        <v>64</v>
      </c>
      <c r="E3399">
        <v>750</v>
      </c>
      <c r="F3399" t="s">
        <v>64</v>
      </c>
      <c r="G3399">
        <v>356</v>
      </c>
      <c r="H3399" t="s">
        <v>429</v>
      </c>
      <c r="I3399" t="s">
        <v>373</v>
      </c>
      <c r="J3399">
        <v>4</v>
      </c>
      <c r="K3399">
        <v>4</v>
      </c>
    </row>
    <row r="3400" spans="1:12" hidden="1" x14ac:dyDescent="0.25">
      <c r="A3400" t="s">
        <v>200</v>
      </c>
      <c r="B3400" t="s">
        <v>200</v>
      </c>
      <c r="C3400">
        <v>2014</v>
      </c>
      <c r="D3400" t="s">
        <v>64</v>
      </c>
      <c r="E3400">
        <v>750</v>
      </c>
      <c r="F3400" t="s">
        <v>64</v>
      </c>
      <c r="G3400">
        <v>356</v>
      </c>
      <c r="H3400" t="s">
        <v>429</v>
      </c>
      <c r="I3400">
        <v>4</v>
      </c>
      <c r="J3400">
        <v>3</v>
      </c>
      <c r="K3400">
        <v>4</v>
      </c>
    </row>
    <row r="3401" spans="1:12" hidden="1" x14ac:dyDescent="0.25">
      <c r="A3401" t="s">
        <v>200</v>
      </c>
      <c r="B3401" t="s">
        <v>200</v>
      </c>
      <c r="C3401">
        <v>2015</v>
      </c>
      <c r="D3401" t="s">
        <v>64</v>
      </c>
      <c r="E3401">
        <v>750</v>
      </c>
      <c r="F3401" t="s">
        <v>64</v>
      </c>
      <c r="G3401">
        <v>356</v>
      </c>
      <c r="H3401" t="s">
        <v>429</v>
      </c>
      <c r="I3401">
        <v>4</v>
      </c>
      <c r="J3401">
        <v>3</v>
      </c>
      <c r="K3401">
        <v>4</v>
      </c>
    </row>
    <row r="3402" spans="1:12" hidden="1" x14ac:dyDescent="0.25">
      <c r="A3402" t="s">
        <v>200</v>
      </c>
      <c r="B3402" t="s">
        <v>200</v>
      </c>
      <c r="C3402">
        <v>2016</v>
      </c>
      <c r="D3402" t="s">
        <v>64</v>
      </c>
      <c r="E3402">
        <v>750</v>
      </c>
      <c r="F3402" t="s">
        <v>64</v>
      </c>
      <c r="G3402">
        <v>356</v>
      </c>
      <c r="H3402" t="s">
        <v>429</v>
      </c>
      <c r="I3402">
        <v>4</v>
      </c>
      <c r="J3402">
        <v>3</v>
      </c>
      <c r="K3402">
        <v>4</v>
      </c>
    </row>
    <row r="3403" spans="1:12" x14ac:dyDescent="0.25">
      <c r="A3403" t="s">
        <v>200</v>
      </c>
      <c r="B3403" t="s">
        <v>200</v>
      </c>
      <c r="C3403">
        <v>2017</v>
      </c>
      <c r="D3403" t="s">
        <v>64</v>
      </c>
      <c r="E3403">
        <v>750</v>
      </c>
      <c r="F3403" t="s">
        <v>64</v>
      </c>
      <c r="G3403">
        <v>356</v>
      </c>
      <c r="H3403" t="s">
        <v>429</v>
      </c>
      <c r="I3403" s="109">
        <v>3</v>
      </c>
      <c r="J3403" s="109">
        <v>3</v>
      </c>
      <c r="K3403" s="109">
        <v>4</v>
      </c>
      <c r="L3403" s="108">
        <f>AVERAGE(I3403:K3403)</f>
        <v>3.3333333333333335</v>
      </c>
    </row>
    <row r="3404" spans="1:12" hidden="1" x14ac:dyDescent="0.25">
      <c r="A3404" t="s">
        <v>201</v>
      </c>
      <c r="B3404" t="s">
        <v>201</v>
      </c>
      <c r="C3404">
        <v>1976</v>
      </c>
      <c r="D3404" t="s">
        <v>555</v>
      </c>
      <c r="E3404">
        <v>850</v>
      </c>
      <c r="F3404" t="s">
        <v>65</v>
      </c>
      <c r="G3404">
        <v>360</v>
      </c>
      <c r="H3404" t="s">
        <v>390</v>
      </c>
      <c r="I3404">
        <v>4</v>
      </c>
      <c r="J3404" t="s">
        <v>373</v>
      </c>
      <c r="K3404">
        <v>3</v>
      </c>
    </row>
    <row r="3405" spans="1:12" hidden="1" x14ac:dyDescent="0.25">
      <c r="A3405" t="s">
        <v>201</v>
      </c>
      <c r="B3405" t="s">
        <v>201</v>
      </c>
      <c r="C3405">
        <v>1977</v>
      </c>
      <c r="D3405" t="s">
        <v>555</v>
      </c>
      <c r="E3405">
        <v>850</v>
      </c>
      <c r="F3405" t="s">
        <v>65</v>
      </c>
      <c r="G3405">
        <v>360</v>
      </c>
      <c r="H3405" t="s">
        <v>390</v>
      </c>
      <c r="I3405">
        <v>4</v>
      </c>
      <c r="J3405" t="s">
        <v>373</v>
      </c>
      <c r="K3405">
        <v>4</v>
      </c>
    </row>
    <row r="3406" spans="1:12" hidden="1" x14ac:dyDescent="0.25">
      <c r="A3406" t="s">
        <v>201</v>
      </c>
      <c r="B3406" t="s">
        <v>201</v>
      </c>
      <c r="C3406">
        <v>1978</v>
      </c>
      <c r="D3406" t="s">
        <v>555</v>
      </c>
      <c r="E3406">
        <v>850</v>
      </c>
      <c r="F3406" t="s">
        <v>65</v>
      </c>
      <c r="G3406">
        <v>360</v>
      </c>
      <c r="H3406" t="s">
        <v>390</v>
      </c>
      <c r="I3406">
        <v>4</v>
      </c>
      <c r="J3406" t="s">
        <v>373</v>
      </c>
      <c r="K3406">
        <v>3</v>
      </c>
    </row>
    <row r="3407" spans="1:12" hidden="1" x14ac:dyDescent="0.25">
      <c r="A3407" t="s">
        <v>201</v>
      </c>
      <c r="B3407" t="s">
        <v>201</v>
      </c>
      <c r="C3407">
        <v>1979</v>
      </c>
      <c r="D3407" t="s">
        <v>555</v>
      </c>
      <c r="E3407">
        <v>850</v>
      </c>
      <c r="F3407" t="s">
        <v>65</v>
      </c>
      <c r="G3407">
        <v>360</v>
      </c>
      <c r="H3407" t="s">
        <v>390</v>
      </c>
      <c r="I3407">
        <v>3</v>
      </c>
      <c r="J3407" t="s">
        <v>373</v>
      </c>
      <c r="K3407">
        <v>3</v>
      </c>
    </row>
    <row r="3408" spans="1:12" hidden="1" x14ac:dyDescent="0.25">
      <c r="A3408" t="s">
        <v>201</v>
      </c>
      <c r="B3408" t="s">
        <v>201</v>
      </c>
      <c r="C3408">
        <v>1980</v>
      </c>
      <c r="D3408" t="s">
        <v>555</v>
      </c>
      <c r="E3408">
        <v>850</v>
      </c>
      <c r="F3408" t="s">
        <v>65</v>
      </c>
      <c r="G3408">
        <v>360</v>
      </c>
      <c r="H3408" t="s">
        <v>390</v>
      </c>
      <c r="I3408">
        <v>4</v>
      </c>
      <c r="J3408" t="s">
        <v>373</v>
      </c>
      <c r="K3408">
        <v>3</v>
      </c>
    </row>
    <row r="3409" spans="1:11" hidden="1" x14ac:dyDescent="0.25">
      <c r="A3409" t="s">
        <v>201</v>
      </c>
      <c r="B3409" t="s">
        <v>201</v>
      </c>
      <c r="C3409">
        <v>1981</v>
      </c>
      <c r="D3409" t="s">
        <v>555</v>
      </c>
      <c r="E3409">
        <v>850</v>
      </c>
      <c r="F3409" t="s">
        <v>65</v>
      </c>
      <c r="G3409">
        <v>360</v>
      </c>
      <c r="H3409" t="s">
        <v>390</v>
      </c>
      <c r="I3409">
        <v>5</v>
      </c>
      <c r="J3409" t="s">
        <v>373</v>
      </c>
      <c r="K3409">
        <v>3</v>
      </c>
    </row>
    <row r="3410" spans="1:11" hidden="1" x14ac:dyDescent="0.25">
      <c r="A3410" t="s">
        <v>201</v>
      </c>
      <c r="B3410" t="s">
        <v>201</v>
      </c>
      <c r="C3410">
        <v>1982</v>
      </c>
      <c r="D3410" t="s">
        <v>555</v>
      </c>
      <c r="E3410">
        <v>850</v>
      </c>
      <c r="F3410" t="s">
        <v>65</v>
      </c>
      <c r="G3410">
        <v>360</v>
      </c>
      <c r="H3410" t="s">
        <v>390</v>
      </c>
      <c r="I3410">
        <v>4</v>
      </c>
      <c r="J3410" t="s">
        <v>373</v>
      </c>
      <c r="K3410">
        <v>3</v>
      </c>
    </row>
    <row r="3411" spans="1:11" hidden="1" x14ac:dyDescent="0.25">
      <c r="A3411" t="s">
        <v>201</v>
      </c>
      <c r="B3411" t="s">
        <v>201</v>
      </c>
      <c r="C3411">
        <v>1983</v>
      </c>
      <c r="D3411" t="s">
        <v>555</v>
      </c>
      <c r="E3411">
        <v>850</v>
      </c>
      <c r="F3411" t="s">
        <v>65</v>
      </c>
      <c r="G3411">
        <v>360</v>
      </c>
      <c r="H3411" t="s">
        <v>390</v>
      </c>
      <c r="I3411">
        <v>4</v>
      </c>
      <c r="J3411" t="s">
        <v>373</v>
      </c>
      <c r="K3411">
        <v>3</v>
      </c>
    </row>
    <row r="3412" spans="1:11" hidden="1" x14ac:dyDescent="0.25">
      <c r="A3412" t="s">
        <v>201</v>
      </c>
      <c r="B3412" t="s">
        <v>201</v>
      </c>
      <c r="C3412">
        <v>1984</v>
      </c>
      <c r="D3412" t="s">
        <v>555</v>
      </c>
      <c r="E3412">
        <v>850</v>
      </c>
      <c r="F3412" t="s">
        <v>65</v>
      </c>
      <c r="G3412">
        <v>360</v>
      </c>
      <c r="H3412" t="s">
        <v>390</v>
      </c>
      <c r="I3412">
        <v>5</v>
      </c>
      <c r="J3412" t="s">
        <v>373</v>
      </c>
      <c r="K3412">
        <v>3</v>
      </c>
    </row>
    <row r="3413" spans="1:11" hidden="1" x14ac:dyDescent="0.25">
      <c r="A3413" t="s">
        <v>201</v>
      </c>
      <c r="B3413" t="s">
        <v>201</v>
      </c>
      <c r="C3413">
        <v>1985</v>
      </c>
      <c r="D3413" t="s">
        <v>555</v>
      </c>
      <c r="E3413">
        <v>850</v>
      </c>
      <c r="F3413" t="s">
        <v>65</v>
      </c>
      <c r="G3413">
        <v>360</v>
      </c>
      <c r="H3413" t="s">
        <v>390</v>
      </c>
      <c r="I3413">
        <v>4</v>
      </c>
      <c r="J3413" t="s">
        <v>373</v>
      </c>
      <c r="K3413">
        <v>4</v>
      </c>
    </row>
    <row r="3414" spans="1:11" hidden="1" x14ac:dyDescent="0.25">
      <c r="A3414" t="s">
        <v>201</v>
      </c>
      <c r="B3414" t="s">
        <v>201</v>
      </c>
      <c r="C3414">
        <v>1986</v>
      </c>
      <c r="D3414" t="s">
        <v>555</v>
      </c>
      <c r="E3414">
        <v>850</v>
      </c>
      <c r="F3414" t="s">
        <v>65</v>
      </c>
      <c r="G3414">
        <v>360</v>
      </c>
      <c r="H3414" t="s">
        <v>390</v>
      </c>
      <c r="I3414">
        <v>3</v>
      </c>
      <c r="J3414" t="s">
        <v>373</v>
      </c>
      <c r="K3414">
        <v>3</v>
      </c>
    </row>
    <row r="3415" spans="1:11" hidden="1" x14ac:dyDescent="0.25">
      <c r="A3415" t="s">
        <v>201</v>
      </c>
      <c r="B3415" t="s">
        <v>201</v>
      </c>
      <c r="C3415">
        <v>1987</v>
      </c>
      <c r="D3415" t="s">
        <v>555</v>
      </c>
      <c r="E3415">
        <v>850</v>
      </c>
      <c r="F3415" t="s">
        <v>65</v>
      </c>
      <c r="G3415">
        <v>360</v>
      </c>
      <c r="H3415" t="s">
        <v>390</v>
      </c>
      <c r="I3415">
        <v>3</v>
      </c>
      <c r="J3415" t="s">
        <v>373</v>
      </c>
      <c r="K3415">
        <v>3</v>
      </c>
    </row>
    <row r="3416" spans="1:11" hidden="1" x14ac:dyDescent="0.25">
      <c r="A3416" t="s">
        <v>201</v>
      </c>
      <c r="B3416" t="s">
        <v>201</v>
      </c>
      <c r="C3416">
        <v>1988</v>
      </c>
      <c r="D3416" t="s">
        <v>555</v>
      </c>
      <c r="E3416">
        <v>850</v>
      </c>
      <c r="F3416" t="s">
        <v>65</v>
      </c>
      <c r="G3416">
        <v>360</v>
      </c>
      <c r="H3416" t="s">
        <v>390</v>
      </c>
      <c r="I3416">
        <v>3</v>
      </c>
      <c r="J3416" t="s">
        <v>373</v>
      </c>
      <c r="K3416">
        <v>3</v>
      </c>
    </row>
    <row r="3417" spans="1:11" hidden="1" x14ac:dyDescent="0.25">
      <c r="A3417" t="s">
        <v>201</v>
      </c>
      <c r="B3417" t="s">
        <v>201</v>
      </c>
      <c r="C3417">
        <v>1989</v>
      </c>
      <c r="D3417" t="s">
        <v>555</v>
      </c>
      <c r="E3417">
        <v>850</v>
      </c>
      <c r="F3417" t="s">
        <v>65</v>
      </c>
      <c r="G3417">
        <v>360</v>
      </c>
      <c r="H3417" t="s">
        <v>390</v>
      </c>
      <c r="I3417">
        <v>3</v>
      </c>
      <c r="J3417" t="s">
        <v>373</v>
      </c>
      <c r="K3417">
        <v>3</v>
      </c>
    </row>
    <row r="3418" spans="1:11" hidden="1" x14ac:dyDescent="0.25">
      <c r="A3418" t="s">
        <v>201</v>
      </c>
      <c r="B3418" t="s">
        <v>201</v>
      </c>
      <c r="C3418">
        <v>1990</v>
      </c>
      <c r="D3418" t="s">
        <v>555</v>
      </c>
      <c r="E3418">
        <v>850</v>
      </c>
      <c r="F3418" t="s">
        <v>65</v>
      </c>
      <c r="G3418">
        <v>360</v>
      </c>
      <c r="H3418" t="s">
        <v>390</v>
      </c>
      <c r="I3418">
        <v>4</v>
      </c>
      <c r="J3418" t="s">
        <v>373</v>
      </c>
      <c r="K3418">
        <v>3</v>
      </c>
    </row>
    <row r="3419" spans="1:11" hidden="1" x14ac:dyDescent="0.25">
      <c r="A3419" t="s">
        <v>201</v>
      </c>
      <c r="B3419" t="s">
        <v>201</v>
      </c>
      <c r="C3419">
        <v>1991</v>
      </c>
      <c r="D3419" t="s">
        <v>555</v>
      </c>
      <c r="E3419">
        <v>850</v>
      </c>
      <c r="F3419" t="s">
        <v>65</v>
      </c>
      <c r="G3419">
        <v>360</v>
      </c>
      <c r="H3419" t="s">
        <v>390</v>
      </c>
      <c r="I3419">
        <v>4</v>
      </c>
      <c r="J3419" t="s">
        <v>373</v>
      </c>
      <c r="K3419">
        <v>4</v>
      </c>
    </row>
    <row r="3420" spans="1:11" hidden="1" x14ac:dyDescent="0.25">
      <c r="A3420" t="s">
        <v>201</v>
      </c>
      <c r="B3420" t="s">
        <v>201</v>
      </c>
      <c r="C3420">
        <v>1992</v>
      </c>
      <c r="D3420" t="s">
        <v>555</v>
      </c>
      <c r="E3420">
        <v>850</v>
      </c>
      <c r="F3420" t="s">
        <v>65</v>
      </c>
      <c r="G3420">
        <v>360</v>
      </c>
      <c r="H3420" t="s">
        <v>390</v>
      </c>
      <c r="I3420">
        <v>5</v>
      </c>
      <c r="J3420" t="s">
        <v>373</v>
      </c>
      <c r="K3420">
        <v>3</v>
      </c>
    </row>
    <row r="3421" spans="1:11" hidden="1" x14ac:dyDescent="0.25">
      <c r="A3421" t="s">
        <v>201</v>
      </c>
      <c r="B3421" t="s">
        <v>201</v>
      </c>
      <c r="C3421">
        <v>1993</v>
      </c>
      <c r="D3421" t="s">
        <v>555</v>
      </c>
      <c r="E3421">
        <v>850</v>
      </c>
      <c r="F3421" t="s">
        <v>65</v>
      </c>
      <c r="G3421">
        <v>360</v>
      </c>
      <c r="H3421" t="s">
        <v>390</v>
      </c>
      <c r="I3421">
        <v>4</v>
      </c>
      <c r="J3421" t="s">
        <v>373</v>
      </c>
      <c r="K3421">
        <v>4</v>
      </c>
    </row>
    <row r="3422" spans="1:11" hidden="1" x14ac:dyDescent="0.25">
      <c r="A3422" t="s">
        <v>201</v>
      </c>
      <c r="B3422" t="s">
        <v>201</v>
      </c>
      <c r="C3422">
        <v>1994</v>
      </c>
      <c r="D3422" t="s">
        <v>555</v>
      </c>
      <c r="E3422">
        <v>850</v>
      </c>
      <c r="F3422" t="s">
        <v>65</v>
      </c>
      <c r="G3422">
        <v>360</v>
      </c>
      <c r="H3422" t="s">
        <v>390</v>
      </c>
      <c r="I3422">
        <v>4</v>
      </c>
      <c r="J3422" t="s">
        <v>373</v>
      </c>
      <c r="K3422">
        <v>4</v>
      </c>
    </row>
    <row r="3423" spans="1:11" hidden="1" x14ac:dyDescent="0.25">
      <c r="A3423" t="s">
        <v>201</v>
      </c>
      <c r="B3423" t="s">
        <v>201</v>
      </c>
      <c r="C3423">
        <v>1995</v>
      </c>
      <c r="D3423" t="s">
        <v>555</v>
      </c>
      <c r="E3423">
        <v>850</v>
      </c>
      <c r="F3423" t="s">
        <v>65</v>
      </c>
      <c r="G3423">
        <v>360</v>
      </c>
      <c r="H3423" t="s">
        <v>390</v>
      </c>
      <c r="I3423">
        <v>4</v>
      </c>
      <c r="J3423" t="s">
        <v>373</v>
      </c>
      <c r="K3423">
        <v>4</v>
      </c>
    </row>
    <row r="3424" spans="1:11" hidden="1" x14ac:dyDescent="0.25">
      <c r="A3424" t="s">
        <v>201</v>
      </c>
      <c r="B3424" t="s">
        <v>201</v>
      </c>
      <c r="C3424">
        <v>1996</v>
      </c>
      <c r="D3424" t="s">
        <v>555</v>
      </c>
      <c r="E3424">
        <v>850</v>
      </c>
      <c r="F3424" t="s">
        <v>65</v>
      </c>
      <c r="G3424">
        <v>360</v>
      </c>
      <c r="H3424" t="s">
        <v>390</v>
      </c>
      <c r="I3424">
        <v>4</v>
      </c>
      <c r="J3424" t="s">
        <v>373</v>
      </c>
      <c r="K3424">
        <v>3</v>
      </c>
    </row>
    <row r="3425" spans="1:11" hidden="1" x14ac:dyDescent="0.25">
      <c r="A3425" t="s">
        <v>201</v>
      </c>
      <c r="B3425" t="s">
        <v>201</v>
      </c>
      <c r="C3425">
        <v>1997</v>
      </c>
      <c r="D3425" t="s">
        <v>555</v>
      </c>
      <c r="E3425">
        <v>850</v>
      </c>
      <c r="F3425" t="s">
        <v>65</v>
      </c>
      <c r="G3425">
        <v>360</v>
      </c>
      <c r="H3425" t="s">
        <v>390</v>
      </c>
      <c r="I3425">
        <v>3</v>
      </c>
      <c r="J3425" t="s">
        <v>373</v>
      </c>
      <c r="K3425">
        <v>4</v>
      </c>
    </row>
    <row r="3426" spans="1:11" hidden="1" x14ac:dyDescent="0.25">
      <c r="A3426" t="s">
        <v>201</v>
      </c>
      <c r="B3426" t="s">
        <v>201</v>
      </c>
      <c r="C3426">
        <v>1998</v>
      </c>
      <c r="D3426" t="s">
        <v>555</v>
      </c>
      <c r="E3426">
        <v>850</v>
      </c>
      <c r="F3426" t="s">
        <v>65</v>
      </c>
      <c r="G3426">
        <v>360</v>
      </c>
      <c r="H3426" t="s">
        <v>390</v>
      </c>
      <c r="I3426">
        <v>4</v>
      </c>
      <c r="J3426" t="s">
        <v>373</v>
      </c>
      <c r="K3426">
        <v>4</v>
      </c>
    </row>
    <row r="3427" spans="1:11" hidden="1" x14ac:dyDescent="0.25">
      <c r="A3427" t="s">
        <v>201</v>
      </c>
      <c r="B3427" t="s">
        <v>201</v>
      </c>
      <c r="C3427">
        <v>1999</v>
      </c>
      <c r="D3427" t="s">
        <v>555</v>
      </c>
      <c r="E3427">
        <v>850</v>
      </c>
      <c r="F3427" t="s">
        <v>65</v>
      </c>
      <c r="G3427">
        <v>360</v>
      </c>
      <c r="H3427" t="s">
        <v>390</v>
      </c>
      <c r="I3427">
        <v>4</v>
      </c>
      <c r="J3427" t="s">
        <v>373</v>
      </c>
      <c r="K3427">
        <v>4</v>
      </c>
    </row>
    <row r="3428" spans="1:11" hidden="1" x14ac:dyDescent="0.25">
      <c r="A3428" t="s">
        <v>201</v>
      </c>
      <c r="B3428" t="s">
        <v>201</v>
      </c>
      <c r="C3428">
        <v>2000</v>
      </c>
      <c r="D3428" t="s">
        <v>555</v>
      </c>
      <c r="E3428">
        <v>850</v>
      </c>
      <c r="F3428" t="s">
        <v>65</v>
      </c>
      <c r="G3428">
        <v>360</v>
      </c>
      <c r="H3428" t="s">
        <v>390</v>
      </c>
      <c r="I3428">
        <v>4</v>
      </c>
      <c r="J3428" t="s">
        <v>373</v>
      </c>
      <c r="K3428">
        <v>4</v>
      </c>
    </row>
    <row r="3429" spans="1:11" hidden="1" x14ac:dyDescent="0.25">
      <c r="A3429" t="s">
        <v>201</v>
      </c>
      <c r="B3429" t="s">
        <v>201</v>
      </c>
      <c r="C3429">
        <v>2001</v>
      </c>
      <c r="D3429" t="s">
        <v>555</v>
      </c>
      <c r="E3429">
        <v>850</v>
      </c>
      <c r="F3429" t="s">
        <v>65</v>
      </c>
      <c r="G3429">
        <v>360</v>
      </c>
      <c r="H3429" t="s">
        <v>390</v>
      </c>
      <c r="I3429">
        <v>4</v>
      </c>
      <c r="J3429" t="s">
        <v>373</v>
      </c>
      <c r="K3429">
        <v>4</v>
      </c>
    </row>
    <row r="3430" spans="1:11" hidden="1" x14ac:dyDescent="0.25">
      <c r="A3430" t="s">
        <v>201</v>
      </c>
      <c r="B3430" t="s">
        <v>201</v>
      </c>
      <c r="C3430">
        <v>2002</v>
      </c>
      <c r="D3430" t="s">
        <v>555</v>
      </c>
      <c r="E3430">
        <v>850</v>
      </c>
      <c r="F3430" t="s">
        <v>65</v>
      </c>
      <c r="G3430">
        <v>360</v>
      </c>
      <c r="H3430" t="s">
        <v>390</v>
      </c>
      <c r="I3430">
        <v>4</v>
      </c>
      <c r="J3430" t="s">
        <v>373</v>
      </c>
      <c r="K3430">
        <v>4</v>
      </c>
    </row>
    <row r="3431" spans="1:11" hidden="1" x14ac:dyDescent="0.25">
      <c r="A3431" t="s">
        <v>201</v>
      </c>
      <c r="B3431" t="s">
        <v>201</v>
      </c>
      <c r="C3431">
        <v>2003</v>
      </c>
      <c r="D3431" t="s">
        <v>555</v>
      </c>
      <c r="E3431">
        <v>850</v>
      </c>
      <c r="F3431" t="s">
        <v>65</v>
      </c>
      <c r="G3431">
        <v>360</v>
      </c>
      <c r="H3431" t="s">
        <v>390</v>
      </c>
      <c r="I3431">
        <v>5</v>
      </c>
      <c r="J3431" t="s">
        <v>373</v>
      </c>
      <c r="K3431">
        <v>4</v>
      </c>
    </row>
    <row r="3432" spans="1:11" hidden="1" x14ac:dyDescent="0.25">
      <c r="A3432" t="s">
        <v>201</v>
      </c>
      <c r="B3432" t="s">
        <v>201</v>
      </c>
      <c r="C3432">
        <v>2004</v>
      </c>
      <c r="D3432" t="s">
        <v>555</v>
      </c>
      <c r="E3432">
        <v>850</v>
      </c>
      <c r="F3432" t="s">
        <v>65</v>
      </c>
      <c r="G3432">
        <v>360</v>
      </c>
      <c r="H3432" t="s">
        <v>390</v>
      </c>
      <c r="I3432">
        <v>4</v>
      </c>
      <c r="J3432" t="s">
        <v>373</v>
      </c>
      <c r="K3432">
        <v>4</v>
      </c>
    </row>
    <row r="3433" spans="1:11" hidden="1" x14ac:dyDescent="0.25">
      <c r="A3433" t="s">
        <v>201</v>
      </c>
      <c r="B3433" t="s">
        <v>201</v>
      </c>
      <c r="C3433">
        <v>2005</v>
      </c>
      <c r="D3433" t="s">
        <v>555</v>
      </c>
      <c r="E3433">
        <v>850</v>
      </c>
      <c r="F3433" t="s">
        <v>65</v>
      </c>
      <c r="G3433">
        <v>360</v>
      </c>
      <c r="H3433" t="s">
        <v>390</v>
      </c>
      <c r="I3433">
        <v>3</v>
      </c>
      <c r="J3433" t="s">
        <v>373</v>
      </c>
      <c r="K3433">
        <v>4</v>
      </c>
    </row>
    <row r="3434" spans="1:11" hidden="1" x14ac:dyDescent="0.25">
      <c r="A3434" t="s">
        <v>201</v>
      </c>
      <c r="B3434" t="s">
        <v>201</v>
      </c>
      <c r="C3434">
        <v>2006</v>
      </c>
      <c r="D3434" t="s">
        <v>555</v>
      </c>
      <c r="E3434">
        <v>850</v>
      </c>
      <c r="F3434" t="s">
        <v>65</v>
      </c>
      <c r="G3434">
        <v>360</v>
      </c>
      <c r="H3434" t="s">
        <v>390</v>
      </c>
      <c r="I3434">
        <v>3</v>
      </c>
      <c r="J3434" t="s">
        <v>373</v>
      </c>
      <c r="K3434">
        <v>3</v>
      </c>
    </row>
    <row r="3435" spans="1:11" hidden="1" x14ac:dyDescent="0.25">
      <c r="A3435" t="s">
        <v>201</v>
      </c>
      <c r="B3435" t="s">
        <v>201</v>
      </c>
      <c r="C3435">
        <v>2007</v>
      </c>
      <c r="D3435" t="s">
        <v>555</v>
      </c>
      <c r="E3435">
        <v>850</v>
      </c>
      <c r="F3435" t="s">
        <v>65</v>
      </c>
      <c r="G3435">
        <v>360</v>
      </c>
      <c r="H3435" t="s">
        <v>390</v>
      </c>
      <c r="I3435">
        <v>3</v>
      </c>
      <c r="J3435" t="s">
        <v>373</v>
      </c>
      <c r="K3435">
        <v>3</v>
      </c>
    </row>
    <row r="3436" spans="1:11" hidden="1" x14ac:dyDescent="0.25">
      <c r="A3436" t="s">
        <v>201</v>
      </c>
      <c r="B3436" t="s">
        <v>201</v>
      </c>
      <c r="C3436">
        <v>2008</v>
      </c>
      <c r="D3436" t="s">
        <v>555</v>
      </c>
      <c r="E3436">
        <v>850</v>
      </c>
      <c r="F3436" t="s">
        <v>65</v>
      </c>
      <c r="G3436">
        <v>360</v>
      </c>
      <c r="H3436" t="s">
        <v>390</v>
      </c>
      <c r="I3436">
        <v>3</v>
      </c>
      <c r="J3436" t="s">
        <v>373</v>
      </c>
      <c r="K3436">
        <v>3</v>
      </c>
    </row>
    <row r="3437" spans="1:11" hidden="1" x14ac:dyDescent="0.25">
      <c r="A3437" t="s">
        <v>201</v>
      </c>
      <c r="B3437" t="s">
        <v>201</v>
      </c>
      <c r="C3437">
        <v>2009</v>
      </c>
      <c r="D3437" t="s">
        <v>555</v>
      </c>
      <c r="E3437">
        <v>850</v>
      </c>
      <c r="F3437" t="s">
        <v>65</v>
      </c>
      <c r="G3437">
        <v>360</v>
      </c>
      <c r="H3437" t="s">
        <v>390</v>
      </c>
      <c r="I3437">
        <v>4</v>
      </c>
      <c r="J3437" t="s">
        <v>373</v>
      </c>
      <c r="K3437">
        <v>3</v>
      </c>
    </row>
    <row r="3438" spans="1:11" hidden="1" x14ac:dyDescent="0.25">
      <c r="A3438" t="s">
        <v>201</v>
      </c>
      <c r="B3438" t="s">
        <v>201</v>
      </c>
      <c r="C3438">
        <v>2010</v>
      </c>
      <c r="D3438" t="s">
        <v>555</v>
      </c>
      <c r="E3438">
        <v>850</v>
      </c>
      <c r="F3438" t="s">
        <v>65</v>
      </c>
      <c r="G3438">
        <v>360</v>
      </c>
      <c r="H3438" t="s">
        <v>390</v>
      </c>
      <c r="I3438">
        <v>3</v>
      </c>
      <c r="J3438" t="s">
        <v>373</v>
      </c>
      <c r="K3438">
        <v>3</v>
      </c>
    </row>
    <row r="3439" spans="1:11" hidden="1" x14ac:dyDescent="0.25">
      <c r="A3439" t="s">
        <v>201</v>
      </c>
      <c r="B3439" t="s">
        <v>201</v>
      </c>
      <c r="C3439">
        <v>2011</v>
      </c>
      <c r="D3439" t="s">
        <v>555</v>
      </c>
      <c r="E3439">
        <v>850</v>
      </c>
      <c r="F3439" t="s">
        <v>65</v>
      </c>
      <c r="G3439">
        <v>360</v>
      </c>
      <c r="H3439" t="s">
        <v>390</v>
      </c>
      <c r="I3439">
        <v>3</v>
      </c>
      <c r="J3439" t="s">
        <v>373</v>
      </c>
      <c r="K3439">
        <v>3</v>
      </c>
    </row>
    <row r="3440" spans="1:11" hidden="1" x14ac:dyDescent="0.25">
      <c r="A3440" t="s">
        <v>201</v>
      </c>
      <c r="B3440" t="s">
        <v>201</v>
      </c>
      <c r="C3440">
        <v>2012</v>
      </c>
      <c r="D3440" t="s">
        <v>555</v>
      </c>
      <c r="E3440">
        <v>850</v>
      </c>
      <c r="F3440" t="s">
        <v>65</v>
      </c>
      <c r="G3440">
        <v>360</v>
      </c>
      <c r="H3440" t="s">
        <v>390</v>
      </c>
      <c r="I3440">
        <v>3</v>
      </c>
      <c r="J3440" t="s">
        <v>373</v>
      </c>
      <c r="K3440">
        <v>3</v>
      </c>
    </row>
    <row r="3441" spans="1:12" hidden="1" x14ac:dyDescent="0.25">
      <c r="A3441" t="s">
        <v>201</v>
      </c>
      <c r="B3441" t="s">
        <v>201</v>
      </c>
      <c r="C3441">
        <v>2013</v>
      </c>
      <c r="D3441" t="s">
        <v>555</v>
      </c>
      <c r="E3441">
        <v>850</v>
      </c>
      <c r="F3441" t="s">
        <v>65</v>
      </c>
      <c r="G3441">
        <v>360</v>
      </c>
      <c r="H3441" t="s">
        <v>390</v>
      </c>
      <c r="I3441" t="s">
        <v>373</v>
      </c>
      <c r="J3441">
        <v>3</v>
      </c>
      <c r="K3441">
        <v>3</v>
      </c>
    </row>
    <row r="3442" spans="1:12" hidden="1" x14ac:dyDescent="0.25">
      <c r="A3442" t="s">
        <v>201</v>
      </c>
      <c r="B3442" t="s">
        <v>201</v>
      </c>
      <c r="C3442">
        <v>2014</v>
      </c>
      <c r="D3442" t="s">
        <v>555</v>
      </c>
      <c r="E3442">
        <v>850</v>
      </c>
      <c r="F3442" t="s">
        <v>65</v>
      </c>
      <c r="G3442">
        <v>360</v>
      </c>
      <c r="H3442" t="s">
        <v>390</v>
      </c>
      <c r="I3442">
        <v>3</v>
      </c>
      <c r="J3442">
        <v>3</v>
      </c>
      <c r="K3442">
        <v>3</v>
      </c>
    </row>
    <row r="3443" spans="1:12" hidden="1" x14ac:dyDescent="0.25">
      <c r="A3443" t="s">
        <v>201</v>
      </c>
      <c r="B3443" t="s">
        <v>201</v>
      </c>
      <c r="C3443">
        <v>2015</v>
      </c>
      <c r="D3443" t="s">
        <v>555</v>
      </c>
      <c r="E3443">
        <v>850</v>
      </c>
      <c r="F3443" t="s">
        <v>65</v>
      </c>
      <c r="G3443">
        <v>360</v>
      </c>
      <c r="H3443" t="s">
        <v>390</v>
      </c>
      <c r="I3443">
        <v>3</v>
      </c>
      <c r="J3443">
        <v>2</v>
      </c>
      <c r="K3443">
        <v>4</v>
      </c>
    </row>
    <row r="3444" spans="1:12" hidden="1" x14ac:dyDescent="0.25">
      <c r="A3444" t="s">
        <v>201</v>
      </c>
      <c r="B3444" t="s">
        <v>201</v>
      </c>
      <c r="C3444">
        <v>2016</v>
      </c>
      <c r="D3444" t="s">
        <v>555</v>
      </c>
      <c r="E3444">
        <v>850</v>
      </c>
      <c r="F3444" t="s">
        <v>65</v>
      </c>
      <c r="G3444">
        <v>360</v>
      </c>
      <c r="H3444" t="s">
        <v>390</v>
      </c>
      <c r="I3444">
        <v>3</v>
      </c>
      <c r="J3444">
        <v>3</v>
      </c>
      <c r="K3444">
        <v>3</v>
      </c>
    </row>
    <row r="3445" spans="1:12" x14ac:dyDescent="0.25">
      <c r="A3445" t="s">
        <v>201</v>
      </c>
      <c r="B3445" t="s">
        <v>201</v>
      </c>
      <c r="C3445">
        <v>2017</v>
      </c>
      <c r="D3445" t="s">
        <v>555</v>
      </c>
      <c r="E3445">
        <v>850</v>
      </c>
      <c r="F3445" t="s">
        <v>65</v>
      </c>
      <c r="G3445">
        <v>360</v>
      </c>
      <c r="H3445" t="s">
        <v>390</v>
      </c>
      <c r="I3445" s="109">
        <v>3</v>
      </c>
      <c r="J3445" s="109">
        <v>3</v>
      </c>
      <c r="K3445" s="109">
        <v>3</v>
      </c>
      <c r="L3445" s="108">
        <f>AVERAGE(I3445:K3445)</f>
        <v>3</v>
      </c>
    </row>
    <row r="3446" spans="1:12" hidden="1" x14ac:dyDescent="0.25">
      <c r="A3446" t="s">
        <v>554</v>
      </c>
      <c r="B3446" t="s">
        <v>202</v>
      </c>
      <c r="C3446">
        <v>1976</v>
      </c>
      <c r="D3446" t="s">
        <v>66</v>
      </c>
      <c r="E3446">
        <v>630</v>
      </c>
      <c r="F3446" t="s">
        <v>66</v>
      </c>
      <c r="G3446">
        <v>364</v>
      </c>
      <c r="H3446" t="s">
        <v>381</v>
      </c>
      <c r="I3446">
        <v>4</v>
      </c>
      <c r="J3446" t="s">
        <v>373</v>
      </c>
      <c r="K3446">
        <v>3</v>
      </c>
    </row>
    <row r="3447" spans="1:12" hidden="1" x14ac:dyDescent="0.25">
      <c r="A3447" t="s">
        <v>554</v>
      </c>
      <c r="B3447" t="s">
        <v>202</v>
      </c>
      <c r="C3447">
        <v>1977</v>
      </c>
      <c r="D3447" t="s">
        <v>66</v>
      </c>
      <c r="E3447">
        <v>630</v>
      </c>
      <c r="F3447" t="s">
        <v>66</v>
      </c>
      <c r="G3447">
        <v>364</v>
      </c>
      <c r="H3447" t="s">
        <v>381</v>
      </c>
      <c r="I3447">
        <v>3</v>
      </c>
      <c r="J3447" t="s">
        <v>373</v>
      </c>
      <c r="K3447">
        <v>4</v>
      </c>
    </row>
    <row r="3448" spans="1:12" hidden="1" x14ac:dyDescent="0.25">
      <c r="A3448" t="s">
        <v>554</v>
      </c>
      <c r="B3448" t="s">
        <v>202</v>
      </c>
      <c r="C3448">
        <v>1978</v>
      </c>
      <c r="D3448" t="s">
        <v>66</v>
      </c>
      <c r="E3448">
        <v>630</v>
      </c>
      <c r="F3448" t="s">
        <v>66</v>
      </c>
      <c r="G3448">
        <v>364</v>
      </c>
      <c r="H3448" t="s">
        <v>381</v>
      </c>
      <c r="I3448" t="s">
        <v>373</v>
      </c>
      <c r="J3448" t="s">
        <v>373</v>
      </c>
      <c r="K3448" t="s">
        <v>373</v>
      </c>
    </row>
    <row r="3449" spans="1:12" hidden="1" x14ac:dyDescent="0.25">
      <c r="A3449" t="s">
        <v>554</v>
      </c>
      <c r="B3449" t="s">
        <v>202</v>
      </c>
      <c r="C3449">
        <v>1979</v>
      </c>
      <c r="D3449" t="s">
        <v>66</v>
      </c>
      <c r="E3449">
        <v>630</v>
      </c>
      <c r="F3449" t="s">
        <v>66</v>
      </c>
      <c r="G3449">
        <v>364</v>
      </c>
      <c r="H3449" t="s">
        <v>381</v>
      </c>
      <c r="I3449">
        <v>3</v>
      </c>
      <c r="J3449" t="s">
        <v>373</v>
      </c>
      <c r="K3449">
        <v>4</v>
      </c>
    </row>
    <row r="3450" spans="1:12" hidden="1" x14ac:dyDescent="0.25">
      <c r="A3450" t="s">
        <v>554</v>
      </c>
      <c r="B3450" t="s">
        <v>202</v>
      </c>
      <c r="C3450">
        <v>1980</v>
      </c>
      <c r="D3450" t="s">
        <v>66</v>
      </c>
      <c r="E3450">
        <v>630</v>
      </c>
      <c r="F3450" t="s">
        <v>66</v>
      </c>
      <c r="G3450">
        <v>364</v>
      </c>
      <c r="H3450" t="s">
        <v>381</v>
      </c>
      <c r="I3450">
        <v>5</v>
      </c>
      <c r="J3450" t="s">
        <v>373</v>
      </c>
      <c r="K3450" t="s">
        <v>373</v>
      </c>
    </row>
    <row r="3451" spans="1:12" hidden="1" x14ac:dyDescent="0.25">
      <c r="A3451" t="s">
        <v>554</v>
      </c>
      <c r="B3451" t="s">
        <v>202</v>
      </c>
      <c r="C3451">
        <v>1981</v>
      </c>
      <c r="D3451" t="s">
        <v>66</v>
      </c>
      <c r="E3451">
        <v>630</v>
      </c>
      <c r="F3451" t="s">
        <v>66</v>
      </c>
      <c r="G3451">
        <v>364</v>
      </c>
      <c r="H3451" t="s">
        <v>381</v>
      </c>
      <c r="I3451">
        <v>4</v>
      </c>
      <c r="J3451" t="s">
        <v>373</v>
      </c>
      <c r="K3451">
        <v>5</v>
      </c>
    </row>
    <row r="3452" spans="1:12" hidden="1" x14ac:dyDescent="0.25">
      <c r="A3452" t="s">
        <v>554</v>
      </c>
      <c r="B3452" t="s">
        <v>202</v>
      </c>
      <c r="C3452">
        <v>1982</v>
      </c>
      <c r="D3452" t="s">
        <v>66</v>
      </c>
      <c r="E3452">
        <v>630</v>
      </c>
      <c r="F3452" t="s">
        <v>66</v>
      </c>
      <c r="G3452">
        <v>364</v>
      </c>
      <c r="H3452" t="s">
        <v>381</v>
      </c>
      <c r="I3452">
        <v>5</v>
      </c>
      <c r="J3452" t="s">
        <v>373</v>
      </c>
      <c r="K3452">
        <v>5</v>
      </c>
    </row>
    <row r="3453" spans="1:12" hidden="1" x14ac:dyDescent="0.25">
      <c r="A3453" t="s">
        <v>554</v>
      </c>
      <c r="B3453" t="s">
        <v>202</v>
      </c>
      <c r="C3453">
        <v>1983</v>
      </c>
      <c r="D3453" t="s">
        <v>66</v>
      </c>
      <c r="E3453">
        <v>630</v>
      </c>
      <c r="F3453" t="s">
        <v>66</v>
      </c>
      <c r="G3453">
        <v>364</v>
      </c>
      <c r="H3453" t="s">
        <v>381</v>
      </c>
      <c r="I3453">
        <v>5</v>
      </c>
      <c r="J3453" t="s">
        <v>373</v>
      </c>
      <c r="K3453">
        <v>5</v>
      </c>
    </row>
    <row r="3454" spans="1:12" hidden="1" x14ac:dyDescent="0.25">
      <c r="A3454" t="s">
        <v>554</v>
      </c>
      <c r="B3454" t="s">
        <v>202</v>
      </c>
      <c r="C3454">
        <v>1984</v>
      </c>
      <c r="D3454" t="s">
        <v>66</v>
      </c>
      <c r="E3454">
        <v>630</v>
      </c>
      <c r="F3454" t="s">
        <v>66</v>
      </c>
      <c r="G3454">
        <v>364</v>
      </c>
      <c r="H3454" t="s">
        <v>381</v>
      </c>
      <c r="I3454">
        <v>5</v>
      </c>
      <c r="J3454" t="s">
        <v>373</v>
      </c>
      <c r="K3454">
        <v>5</v>
      </c>
    </row>
    <row r="3455" spans="1:12" hidden="1" x14ac:dyDescent="0.25">
      <c r="A3455" t="s">
        <v>554</v>
      </c>
      <c r="B3455" t="s">
        <v>202</v>
      </c>
      <c r="C3455">
        <v>1985</v>
      </c>
      <c r="D3455" t="s">
        <v>66</v>
      </c>
      <c r="E3455">
        <v>630</v>
      </c>
      <c r="F3455" t="s">
        <v>66</v>
      </c>
      <c r="G3455">
        <v>364</v>
      </c>
      <c r="H3455" t="s">
        <v>381</v>
      </c>
      <c r="I3455">
        <v>5</v>
      </c>
      <c r="J3455" t="s">
        <v>373</v>
      </c>
      <c r="K3455">
        <v>5</v>
      </c>
    </row>
    <row r="3456" spans="1:12" hidden="1" x14ac:dyDescent="0.25">
      <c r="A3456" t="s">
        <v>554</v>
      </c>
      <c r="B3456" t="s">
        <v>202</v>
      </c>
      <c r="C3456">
        <v>1986</v>
      </c>
      <c r="D3456" t="s">
        <v>66</v>
      </c>
      <c r="E3456">
        <v>630</v>
      </c>
      <c r="F3456" t="s">
        <v>66</v>
      </c>
      <c r="G3456">
        <v>364</v>
      </c>
      <c r="H3456" t="s">
        <v>381</v>
      </c>
      <c r="I3456">
        <v>4</v>
      </c>
      <c r="J3456" t="s">
        <v>373</v>
      </c>
      <c r="K3456">
        <v>5</v>
      </c>
    </row>
    <row r="3457" spans="1:11" hidden="1" x14ac:dyDescent="0.25">
      <c r="A3457" t="s">
        <v>554</v>
      </c>
      <c r="B3457" t="s">
        <v>202</v>
      </c>
      <c r="C3457">
        <v>1987</v>
      </c>
      <c r="D3457" t="s">
        <v>66</v>
      </c>
      <c r="E3457">
        <v>630</v>
      </c>
      <c r="F3457" t="s">
        <v>66</v>
      </c>
      <c r="G3457">
        <v>364</v>
      </c>
      <c r="H3457" t="s">
        <v>381</v>
      </c>
      <c r="I3457">
        <v>5</v>
      </c>
      <c r="J3457" t="s">
        <v>373</v>
      </c>
      <c r="K3457">
        <v>5</v>
      </c>
    </row>
    <row r="3458" spans="1:11" hidden="1" x14ac:dyDescent="0.25">
      <c r="A3458" t="s">
        <v>554</v>
      </c>
      <c r="B3458" t="s">
        <v>202</v>
      </c>
      <c r="C3458">
        <v>1988</v>
      </c>
      <c r="D3458" t="s">
        <v>66</v>
      </c>
      <c r="E3458">
        <v>630</v>
      </c>
      <c r="F3458" t="s">
        <v>66</v>
      </c>
      <c r="G3458">
        <v>364</v>
      </c>
      <c r="H3458" t="s">
        <v>381</v>
      </c>
      <c r="I3458">
        <v>5</v>
      </c>
      <c r="J3458" t="s">
        <v>373</v>
      </c>
      <c r="K3458">
        <v>5</v>
      </c>
    </row>
    <row r="3459" spans="1:11" hidden="1" x14ac:dyDescent="0.25">
      <c r="A3459" t="s">
        <v>554</v>
      </c>
      <c r="B3459" t="s">
        <v>202</v>
      </c>
      <c r="C3459">
        <v>1989</v>
      </c>
      <c r="D3459" t="s">
        <v>66</v>
      </c>
      <c r="E3459">
        <v>630</v>
      </c>
      <c r="F3459" t="s">
        <v>66</v>
      </c>
      <c r="G3459">
        <v>364</v>
      </c>
      <c r="H3459" t="s">
        <v>381</v>
      </c>
      <c r="I3459">
        <v>4</v>
      </c>
      <c r="J3459" t="s">
        <v>373</v>
      </c>
      <c r="K3459">
        <v>5</v>
      </c>
    </row>
    <row r="3460" spans="1:11" hidden="1" x14ac:dyDescent="0.25">
      <c r="A3460" t="s">
        <v>554</v>
      </c>
      <c r="B3460" t="s">
        <v>202</v>
      </c>
      <c r="C3460">
        <v>1990</v>
      </c>
      <c r="D3460" t="s">
        <v>66</v>
      </c>
      <c r="E3460">
        <v>630</v>
      </c>
      <c r="F3460" t="s">
        <v>66</v>
      </c>
      <c r="G3460">
        <v>364</v>
      </c>
      <c r="H3460" t="s">
        <v>381</v>
      </c>
      <c r="I3460">
        <v>4</v>
      </c>
      <c r="J3460" t="s">
        <v>373</v>
      </c>
      <c r="K3460">
        <v>4</v>
      </c>
    </row>
    <row r="3461" spans="1:11" hidden="1" x14ac:dyDescent="0.25">
      <c r="A3461" t="s">
        <v>554</v>
      </c>
      <c r="B3461" t="s">
        <v>202</v>
      </c>
      <c r="C3461">
        <v>1991</v>
      </c>
      <c r="D3461" t="s">
        <v>66</v>
      </c>
      <c r="E3461">
        <v>630</v>
      </c>
      <c r="F3461" t="s">
        <v>66</v>
      </c>
      <c r="G3461">
        <v>364</v>
      </c>
      <c r="H3461" t="s">
        <v>381</v>
      </c>
      <c r="I3461">
        <v>4</v>
      </c>
      <c r="J3461" t="s">
        <v>373</v>
      </c>
      <c r="K3461">
        <v>4</v>
      </c>
    </row>
    <row r="3462" spans="1:11" hidden="1" x14ac:dyDescent="0.25">
      <c r="A3462" t="s">
        <v>554</v>
      </c>
      <c r="B3462" t="s">
        <v>202</v>
      </c>
      <c r="C3462">
        <v>1992</v>
      </c>
      <c r="D3462" t="s">
        <v>66</v>
      </c>
      <c r="E3462">
        <v>630</v>
      </c>
      <c r="F3462" t="s">
        <v>66</v>
      </c>
      <c r="G3462">
        <v>364</v>
      </c>
      <c r="H3462" t="s">
        <v>381</v>
      </c>
      <c r="I3462">
        <v>4</v>
      </c>
      <c r="J3462" t="s">
        <v>373</v>
      </c>
      <c r="K3462">
        <v>4</v>
      </c>
    </row>
    <row r="3463" spans="1:11" hidden="1" x14ac:dyDescent="0.25">
      <c r="A3463" t="s">
        <v>554</v>
      </c>
      <c r="B3463" t="s">
        <v>202</v>
      </c>
      <c r="C3463">
        <v>1993</v>
      </c>
      <c r="D3463" t="s">
        <v>66</v>
      </c>
      <c r="E3463">
        <v>630</v>
      </c>
      <c r="F3463" t="s">
        <v>66</v>
      </c>
      <c r="G3463">
        <v>364</v>
      </c>
      <c r="H3463" t="s">
        <v>381</v>
      </c>
      <c r="I3463">
        <v>3</v>
      </c>
      <c r="J3463" t="s">
        <v>373</v>
      </c>
      <c r="K3463">
        <v>4</v>
      </c>
    </row>
    <row r="3464" spans="1:11" hidden="1" x14ac:dyDescent="0.25">
      <c r="A3464" t="s">
        <v>554</v>
      </c>
      <c r="B3464" t="s">
        <v>202</v>
      </c>
      <c r="C3464">
        <v>1994</v>
      </c>
      <c r="D3464" t="s">
        <v>66</v>
      </c>
      <c r="E3464">
        <v>630</v>
      </c>
      <c r="F3464" t="s">
        <v>66</v>
      </c>
      <c r="G3464">
        <v>364</v>
      </c>
      <c r="H3464" t="s">
        <v>381</v>
      </c>
      <c r="I3464">
        <v>4</v>
      </c>
      <c r="J3464" t="s">
        <v>373</v>
      </c>
      <c r="K3464">
        <v>4</v>
      </c>
    </row>
    <row r="3465" spans="1:11" hidden="1" x14ac:dyDescent="0.25">
      <c r="A3465" t="s">
        <v>554</v>
      </c>
      <c r="B3465" t="s">
        <v>202</v>
      </c>
      <c r="C3465">
        <v>1995</v>
      </c>
      <c r="D3465" t="s">
        <v>66</v>
      </c>
      <c r="E3465">
        <v>630</v>
      </c>
      <c r="F3465" t="s">
        <v>66</v>
      </c>
      <c r="G3465">
        <v>364</v>
      </c>
      <c r="H3465" t="s">
        <v>381</v>
      </c>
      <c r="I3465">
        <v>5</v>
      </c>
      <c r="J3465" t="s">
        <v>373</v>
      </c>
      <c r="K3465">
        <v>4</v>
      </c>
    </row>
    <row r="3466" spans="1:11" hidden="1" x14ac:dyDescent="0.25">
      <c r="A3466" t="s">
        <v>554</v>
      </c>
      <c r="B3466" t="s">
        <v>202</v>
      </c>
      <c r="C3466">
        <v>1996</v>
      </c>
      <c r="D3466" t="s">
        <v>66</v>
      </c>
      <c r="E3466">
        <v>630</v>
      </c>
      <c r="F3466" t="s">
        <v>66</v>
      </c>
      <c r="G3466">
        <v>364</v>
      </c>
      <c r="H3466" t="s">
        <v>381</v>
      </c>
      <c r="I3466">
        <v>4</v>
      </c>
      <c r="J3466" t="s">
        <v>373</v>
      </c>
      <c r="K3466">
        <v>3</v>
      </c>
    </row>
    <row r="3467" spans="1:11" hidden="1" x14ac:dyDescent="0.25">
      <c r="A3467" t="s">
        <v>554</v>
      </c>
      <c r="B3467" t="s">
        <v>202</v>
      </c>
      <c r="C3467">
        <v>1997</v>
      </c>
      <c r="D3467" t="s">
        <v>66</v>
      </c>
      <c r="E3467">
        <v>630</v>
      </c>
      <c r="F3467" t="s">
        <v>66</v>
      </c>
      <c r="G3467">
        <v>364</v>
      </c>
      <c r="H3467" t="s">
        <v>381</v>
      </c>
      <c r="I3467">
        <v>4</v>
      </c>
      <c r="J3467" t="s">
        <v>373</v>
      </c>
      <c r="K3467">
        <v>4</v>
      </c>
    </row>
    <row r="3468" spans="1:11" hidden="1" x14ac:dyDescent="0.25">
      <c r="A3468" t="s">
        <v>554</v>
      </c>
      <c r="B3468" t="s">
        <v>202</v>
      </c>
      <c r="C3468">
        <v>1998</v>
      </c>
      <c r="D3468" t="s">
        <v>66</v>
      </c>
      <c r="E3468">
        <v>630</v>
      </c>
      <c r="F3468" t="s">
        <v>66</v>
      </c>
      <c r="G3468">
        <v>364</v>
      </c>
      <c r="H3468" t="s">
        <v>381</v>
      </c>
      <c r="I3468">
        <v>4</v>
      </c>
      <c r="J3468" t="s">
        <v>373</v>
      </c>
      <c r="K3468">
        <v>3</v>
      </c>
    </row>
    <row r="3469" spans="1:11" hidden="1" x14ac:dyDescent="0.25">
      <c r="A3469" t="s">
        <v>554</v>
      </c>
      <c r="B3469" t="s">
        <v>202</v>
      </c>
      <c r="C3469">
        <v>1999</v>
      </c>
      <c r="D3469" t="s">
        <v>66</v>
      </c>
      <c r="E3469">
        <v>630</v>
      </c>
      <c r="F3469" t="s">
        <v>66</v>
      </c>
      <c r="G3469">
        <v>364</v>
      </c>
      <c r="H3469" t="s">
        <v>381</v>
      </c>
      <c r="I3469">
        <v>4</v>
      </c>
      <c r="J3469" t="s">
        <v>373</v>
      </c>
      <c r="K3469">
        <v>4</v>
      </c>
    </row>
    <row r="3470" spans="1:11" hidden="1" x14ac:dyDescent="0.25">
      <c r="A3470" t="s">
        <v>554</v>
      </c>
      <c r="B3470" t="s">
        <v>202</v>
      </c>
      <c r="C3470">
        <v>2000</v>
      </c>
      <c r="D3470" t="s">
        <v>66</v>
      </c>
      <c r="E3470">
        <v>630</v>
      </c>
      <c r="F3470" t="s">
        <v>66</v>
      </c>
      <c r="G3470">
        <v>364</v>
      </c>
      <c r="H3470" t="s">
        <v>381</v>
      </c>
      <c r="I3470">
        <v>3</v>
      </c>
      <c r="J3470" t="s">
        <v>373</v>
      </c>
      <c r="K3470">
        <v>4</v>
      </c>
    </row>
    <row r="3471" spans="1:11" hidden="1" x14ac:dyDescent="0.25">
      <c r="A3471" t="s">
        <v>554</v>
      </c>
      <c r="B3471" t="s">
        <v>202</v>
      </c>
      <c r="C3471">
        <v>2001</v>
      </c>
      <c r="D3471" t="s">
        <v>66</v>
      </c>
      <c r="E3471">
        <v>630</v>
      </c>
      <c r="F3471" t="s">
        <v>66</v>
      </c>
      <c r="G3471">
        <v>364</v>
      </c>
      <c r="H3471" t="s">
        <v>381</v>
      </c>
      <c r="I3471">
        <v>3</v>
      </c>
      <c r="J3471" t="s">
        <v>373</v>
      </c>
      <c r="K3471">
        <v>3</v>
      </c>
    </row>
    <row r="3472" spans="1:11" hidden="1" x14ac:dyDescent="0.25">
      <c r="A3472" t="s">
        <v>554</v>
      </c>
      <c r="B3472" t="s">
        <v>202</v>
      </c>
      <c r="C3472">
        <v>2002</v>
      </c>
      <c r="D3472" t="s">
        <v>66</v>
      </c>
      <c r="E3472">
        <v>630</v>
      </c>
      <c r="F3472" t="s">
        <v>66</v>
      </c>
      <c r="G3472">
        <v>364</v>
      </c>
      <c r="H3472" t="s">
        <v>381</v>
      </c>
      <c r="I3472">
        <v>3</v>
      </c>
      <c r="J3472" t="s">
        <v>373</v>
      </c>
      <c r="K3472">
        <v>4</v>
      </c>
    </row>
    <row r="3473" spans="1:12" hidden="1" x14ac:dyDescent="0.25">
      <c r="A3473" t="s">
        <v>554</v>
      </c>
      <c r="B3473" t="s">
        <v>202</v>
      </c>
      <c r="C3473">
        <v>2003</v>
      </c>
      <c r="D3473" t="s">
        <v>66</v>
      </c>
      <c r="E3473">
        <v>630</v>
      </c>
      <c r="F3473" t="s">
        <v>66</v>
      </c>
      <c r="G3473">
        <v>364</v>
      </c>
      <c r="H3473" t="s">
        <v>381</v>
      </c>
      <c r="I3473">
        <v>3</v>
      </c>
      <c r="J3473" t="s">
        <v>373</v>
      </c>
      <c r="K3473">
        <v>3</v>
      </c>
    </row>
    <row r="3474" spans="1:12" hidden="1" x14ac:dyDescent="0.25">
      <c r="A3474" t="s">
        <v>554</v>
      </c>
      <c r="B3474" t="s">
        <v>202</v>
      </c>
      <c r="C3474">
        <v>2004</v>
      </c>
      <c r="D3474" t="s">
        <v>66</v>
      </c>
      <c r="E3474">
        <v>630</v>
      </c>
      <c r="F3474" t="s">
        <v>66</v>
      </c>
      <c r="G3474">
        <v>364</v>
      </c>
      <c r="H3474" t="s">
        <v>381</v>
      </c>
      <c r="I3474">
        <v>4</v>
      </c>
      <c r="J3474" t="s">
        <v>373</v>
      </c>
      <c r="K3474">
        <v>3</v>
      </c>
    </row>
    <row r="3475" spans="1:12" hidden="1" x14ac:dyDescent="0.25">
      <c r="A3475" t="s">
        <v>554</v>
      </c>
      <c r="B3475" t="s">
        <v>202</v>
      </c>
      <c r="C3475">
        <v>2005</v>
      </c>
      <c r="D3475" t="s">
        <v>66</v>
      </c>
      <c r="E3475">
        <v>630</v>
      </c>
      <c r="F3475" t="s">
        <v>66</v>
      </c>
      <c r="G3475">
        <v>364</v>
      </c>
      <c r="H3475" t="s">
        <v>381</v>
      </c>
      <c r="I3475">
        <v>3</v>
      </c>
      <c r="J3475" t="s">
        <v>373</v>
      </c>
      <c r="K3475">
        <v>4</v>
      </c>
    </row>
    <row r="3476" spans="1:12" hidden="1" x14ac:dyDescent="0.25">
      <c r="A3476" t="s">
        <v>554</v>
      </c>
      <c r="B3476" t="s">
        <v>202</v>
      </c>
      <c r="C3476">
        <v>2006</v>
      </c>
      <c r="D3476" t="s">
        <v>66</v>
      </c>
      <c r="E3476">
        <v>630</v>
      </c>
      <c r="F3476" t="s">
        <v>66</v>
      </c>
      <c r="G3476">
        <v>364</v>
      </c>
      <c r="H3476" t="s">
        <v>381</v>
      </c>
      <c r="I3476">
        <v>4</v>
      </c>
      <c r="J3476" t="s">
        <v>373</v>
      </c>
      <c r="K3476">
        <v>4</v>
      </c>
    </row>
    <row r="3477" spans="1:12" hidden="1" x14ac:dyDescent="0.25">
      <c r="A3477" t="s">
        <v>554</v>
      </c>
      <c r="B3477" t="s">
        <v>202</v>
      </c>
      <c r="C3477">
        <v>2007</v>
      </c>
      <c r="D3477" t="s">
        <v>66</v>
      </c>
      <c r="E3477">
        <v>630</v>
      </c>
      <c r="F3477" t="s">
        <v>66</v>
      </c>
      <c r="G3477">
        <v>364</v>
      </c>
      <c r="H3477" t="s">
        <v>381</v>
      </c>
      <c r="I3477">
        <v>4</v>
      </c>
      <c r="J3477" t="s">
        <v>373</v>
      </c>
      <c r="K3477">
        <v>4</v>
      </c>
    </row>
    <row r="3478" spans="1:12" hidden="1" x14ac:dyDescent="0.25">
      <c r="A3478" t="s">
        <v>554</v>
      </c>
      <c r="B3478" t="s">
        <v>202</v>
      </c>
      <c r="C3478">
        <v>2008</v>
      </c>
      <c r="D3478" t="s">
        <v>66</v>
      </c>
      <c r="E3478">
        <v>630</v>
      </c>
      <c r="F3478" t="s">
        <v>66</v>
      </c>
      <c r="G3478">
        <v>364</v>
      </c>
      <c r="H3478" t="s">
        <v>381</v>
      </c>
      <c r="I3478">
        <v>4</v>
      </c>
      <c r="J3478" t="s">
        <v>373</v>
      </c>
      <c r="K3478">
        <v>4</v>
      </c>
    </row>
    <row r="3479" spans="1:12" hidden="1" x14ac:dyDescent="0.25">
      <c r="A3479" t="s">
        <v>554</v>
      </c>
      <c r="B3479" t="s">
        <v>202</v>
      </c>
      <c r="C3479">
        <v>2009</v>
      </c>
      <c r="D3479" t="s">
        <v>66</v>
      </c>
      <c r="E3479">
        <v>630</v>
      </c>
      <c r="F3479" t="s">
        <v>66</v>
      </c>
      <c r="G3479">
        <v>364</v>
      </c>
      <c r="H3479" t="s">
        <v>381</v>
      </c>
      <c r="I3479">
        <v>4</v>
      </c>
      <c r="J3479" t="s">
        <v>373</v>
      </c>
      <c r="K3479">
        <v>4</v>
      </c>
    </row>
    <row r="3480" spans="1:12" hidden="1" x14ac:dyDescent="0.25">
      <c r="A3480" t="s">
        <v>554</v>
      </c>
      <c r="B3480" t="s">
        <v>202</v>
      </c>
      <c r="C3480">
        <v>2010</v>
      </c>
      <c r="D3480" t="s">
        <v>66</v>
      </c>
      <c r="E3480">
        <v>630</v>
      </c>
      <c r="F3480" t="s">
        <v>66</v>
      </c>
      <c r="G3480">
        <v>364</v>
      </c>
      <c r="H3480" t="s">
        <v>381</v>
      </c>
      <c r="I3480">
        <v>4</v>
      </c>
      <c r="J3480" t="s">
        <v>373</v>
      </c>
      <c r="K3480">
        <v>4</v>
      </c>
    </row>
    <row r="3481" spans="1:12" hidden="1" x14ac:dyDescent="0.25">
      <c r="A3481" t="s">
        <v>554</v>
      </c>
      <c r="B3481" t="s">
        <v>202</v>
      </c>
      <c r="C3481">
        <v>2011</v>
      </c>
      <c r="D3481" t="s">
        <v>66</v>
      </c>
      <c r="E3481">
        <v>630</v>
      </c>
      <c r="F3481" t="s">
        <v>66</v>
      </c>
      <c r="G3481">
        <v>364</v>
      </c>
      <c r="H3481" t="s">
        <v>381</v>
      </c>
      <c r="I3481">
        <v>4</v>
      </c>
      <c r="J3481" t="s">
        <v>373</v>
      </c>
      <c r="K3481">
        <v>4</v>
      </c>
    </row>
    <row r="3482" spans="1:12" hidden="1" x14ac:dyDescent="0.25">
      <c r="A3482" t="s">
        <v>554</v>
      </c>
      <c r="B3482" t="s">
        <v>202</v>
      </c>
      <c r="C3482">
        <v>2012</v>
      </c>
      <c r="D3482" t="s">
        <v>66</v>
      </c>
      <c r="E3482">
        <v>630</v>
      </c>
      <c r="F3482" t="s">
        <v>66</v>
      </c>
      <c r="G3482">
        <v>364</v>
      </c>
      <c r="H3482" t="s">
        <v>381</v>
      </c>
      <c r="I3482">
        <v>4</v>
      </c>
      <c r="J3482" t="s">
        <v>373</v>
      </c>
      <c r="K3482">
        <v>4</v>
      </c>
    </row>
    <row r="3483" spans="1:12" hidden="1" x14ac:dyDescent="0.25">
      <c r="A3483" t="s">
        <v>554</v>
      </c>
      <c r="B3483" t="s">
        <v>202</v>
      </c>
      <c r="C3483">
        <v>2013</v>
      </c>
      <c r="D3483" t="s">
        <v>66</v>
      </c>
      <c r="E3483">
        <v>630</v>
      </c>
      <c r="F3483" t="s">
        <v>66</v>
      </c>
      <c r="G3483">
        <v>364</v>
      </c>
      <c r="H3483" t="s">
        <v>381</v>
      </c>
      <c r="I3483" t="s">
        <v>373</v>
      </c>
      <c r="J3483">
        <v>3</v>
      </c>
      <c r="K3483">
        <v>4</v>
      </c>
    </row>
    <row r="3484" spans="1:12" hidden="1" x14ac:dyDescent="0.25">
      <c r="A3484" t="s">
        <v>554</v>
      </c>
      <c r="B3484" t="s">
        <v>202</v>
      </c>
      <c r="C3484">
        <v>2014</v>
      </c>
      <c r="D3484" t="s">
        <v>66</v>
      </c>
      <c r="E3484">
        <v>630</v>
      </c>
      <c r="F3484" t="s">
        <v>66</v>
      </c>
      <c r="G3484">
        <v>364</v>
      </c>
      <c r="H3484" t="s">
        <v>381</v>
      </c>
      <c r="I3484">
        <v>3</v>
      </c>
      <c r="J3484">
        <v>3</v>
      </c>
      <c r="K3484">
        <v>4</v>
      </c>
    </row>
    <row r="3485" spans="1:12" hidden="1" x14ac:dyDescent="0.25">
      <c r="A3485" t="s">
        <v>554</v>
      </c>
      <c r="B3485" t="s">
        <v>202</v>
      </c>
      <c r="C3485">
        <v>2015</v>
      </c>
      <c r="D3485" t="s">
        <v>66</v>
      </c>
      <c r="E3485">
        <v>630</v>
      </c>
      <c r="F3485" t="s">
        <v>66</v>
      </c>
      <c r="G3485">
        <v>364</v>
      </c>
      <c r="H3485" t="s">
        <v>381</v>
      </c>
      <c r="I3485">
        <v>3</v>
      </c>
      <c r="J3485">
        <v>4</v>
      </c>
      <c r="K3485">
        <v>4</v>
      </c>
    </row>
    <row r="3486" spans="1:12" hidden="1" x14ac:dyDescent="0.25">
      <c r="A3486" t="s">
        <v>554</v>
      </c>
      <c r="B3486" t="s">
        <v>202</v>
      </c>
      <c r="C3486">
        <v>2016</v>
      </c>
      <c r="D3486" t="s">
        <v>66</v>
      </c>
      <c r="E3486">
        <v>630</v>
      </c>
      <c r="F3486" t="s">
        <v>66</v>
      </c>
      <c r="G3486">
        <v>364</v>
      </c>
      <c r="H3486" t="s">
        <v>381</v>
      </c>
      <c r="I3486">
        <v>4</v>
      </c>
      <c r="J3486">
        <v>4</v>
      </c>
      <c r="K3486">
        <v>4</v>
      </c>
    </row>
    <row r="3487" spans="1:12" x14ac:dyDescent="0.25">
      <c r="A3487" t="s">
        <v>554</v>
      </c>
      <c r="B3487" t="s">
        <v>202</v>
      </c>
      <c r="C3487">
        <v>2017</v>
      </c>
      <c r="D3487" t="s">
        <v>66</v>
      </c>
      <c r="E3487">
        <v>630</v>
      </c>
      <c r="F3487" t="s">
        <v>66</v>
      </c>
      <c r="G3487">
        <v>364</v>
      </c>
      <c r="H3487" t="s">
        <v>381</v>
      </c>
      <c r="I3487" s="109">
        <v>4</v>
      </c>
      <c r="J3487" s="109">
        <v>4</v>
      </c>
      <c r="K3487" s="109">
        <v>4</v>
      </c>
      <c r="L3487" s="108">
        <f>AVERAGE(I3487:K3487)</f>
        <v>4</v>
      </c>
    </row>
    <row r="3488" spans="1:12" hidden="1" x14ac:dyDescent="0.25">
      <c r="A3488" t="s">
        <v>553</v>
      </c>
      <c r="B3488" t="s">
        <v>553</v>
      </c>
      <c r="C3488">
        <v>1976</v>
      </c>
      <c r="D3488" t="s">
        <v>67</v>
      </c>
      <c r="E3488">
        <v>645</v>
      </c>
      <c r="F3488" t="s">
        <v>67</v>
      </c>
      <c r="G3488">
        <v>368</v>
      </c>
      <c r="H3488" t="s">
        <v>381</v>
      </c>
      <c r="I3488">
        <v>4</v>
      </c>
      <c r="J3488" t="s">
        <v>373</v>
      </c>
      <c r="K3488" t="s">
        <v>373</v>
      </c>
    </row>
    <row r="3489" spans="1:11" hidden="1" x14ac:dyDescent="0.25">
      <c r="A3489" t="s">
        <v>553</v>
      </c>
      <c r="B3489" t="s">
        <v>553</v>
      </c>
      <c r="C3489">
        <v>1977</v>
      </c>
      <c r="D3489" t="s">
        <v>67</v>
      </c>
      <c r="E3489">
        <v>645</v>
      </c>
      <c r="F3489" t="s">
        <v>67</v>
      </c>
      <c r="G3489">
        <v>368</v>
      </c>
      <c r="H3489" t="s">
        <v>381</v>
      </c>
      <c r="I3489">
        <v>4</v>
      </c>
      <c r="J3489" t="s">
        <v>373</v>
      </c>
      <c r="K3489" t="s">
        <v>373</v>
      </c>
    </row>
    <row r="3490" spans="1:11" hidden="1" x14ac:dyDescent="0.25">
      <c r="A3490" t="s">
        <v>553</v>
      </c>
      <c r="B3490" t="s">
        <v>553</v>
      </c>
      <c r="C3490">
        <v>1978</v>
      </c>
      <c r="D3490" t="s">
        <v>67</v>
      </c>
      <c r="E3490">
        <v>645</v>
      </c>
      <c r="F3490" t="s">
        <v>67</v>
      </c>
      <c r="G3490">
        <v>368</v>
      </c>
      <c r="H3490" t="s">
        <v>381</v>
      </c>
      <c r="I3490">
        <v>4</v>
      </c>
      <c r="J3490" t="s">
        <v>373</v>
      </c>
      <c r="K3490" t="s">
        <v>373</v>
      </c>
    </row>
    <row r="3491" spans="1:11" hidden="1" x14ac:dyDescent="0.25">
      <c r="A3491" t="s">
        <v>553</v>
      </c>
      <c r="B3491" t="s">
        <v>553</v>
      </c>
      <c r="C3491">
        <v>1979</v>
      </c>
      <c r="D3491" t="s">
        <v>67</v>
      </c>
      <c r="E3491">
        <v>645</v>
      </c>
      <c r="F3491" t="s">
        <v>67</v>
      </c>
      <c r="G3491">
        <v>368</v>
      </c>
      <c r="H3491" t="s">
        <v>381</v>
      </c>
      <c r="I3491">
        <v>4</v>
      </c>
      <c r="J3491" t="s">
        <v>373</v>
      </c>
      <c r="K3491">
        <v>3</v>
      </c>
    </row>
    <row r="3492" spans="1:11" hidden="1" x14ac:dyDescent="0.25">
      <c r="A3492" t="s">
        <v>553</v>
      </c>
      <c r="B3492" t="s">
        <v>553</v>
      </c>
      <c r="C3492">
        <v>1980</v>
      </c>
      <c r="D3492" t="s">
        <v>67</v>
      </c>
      <c r="E3492">
        <v>645</v>
      </c>
      <c r="F3492" t="s">
        <v>67</v>
      </c>
      <c r="G3492">
        <v>368</v>
      </c>
      <c r="H3492" t="s">
        <v>381</v>
      </c>
      <c r="I3492">
        <v>4</v>
      </c>
      <c r="J3492" t="s">
        <v>373</v>
      </c>
      <c r="K3492">
        <v>4</v>
      </c>
    </row>
    <row r="3493" spans="1:11" hidden="1" x14ac:dyDescent="0.25">
      <c r="A3493" t="s">
        <v>553</v>
      </c>
      <c r="B3493" t="s">
        <v>553</v>
      </c>
      <c r="C3493">
        <v>1981</v>
      </c>
      <c r="D3493" t="s">
        <v>67</v>
      </c>
      <c r="E3493">
        <v>645</v>
      </c>
      <c r="F3493" t="s">
        <v>67</v>
      </c>
      <c r="G3493">
        <v>368</v>
      </c>
      <c r="H3493" t="s">
        <v>381</v>
      </c>
      <c r="I3493">
        <v>4</v>
      </c>
      <c r="J3493" t="s">
        <v>373</v>
      </c>
      <c r="K3493">
        <v>4</v>
      </c>
    </row>
    <row r="3494" spans="1:11" hidden="1" x14ac:dyDescent="0.25">
      <c r="A3494" t="s">
        <v>553</v>
      </c>
      <c r="B3494" t="s">
        <v>553</v>
      </c>
      <c r="C3494">
        <v>1982</v>
      </c>
      <c r="D3494" t="s">
        <v>67</v>
      </c>
      <c r="E3494">
        <v>645</v>
      </c>
      <c r="F3494" t="s">
        <v>67</v>
      </c>
      <c r="G3494">
        <v>368</v>
      </c>
      <c r="H3494" t="s">
        <v>381</v>
      </c>
      <c r="I3494">
        <v>4</v>
      </c>
      <c r="J3494" t="s">
        <v>373</v>
      </c>
      <c r="K3494">
        <v>4</v>
      </c>
    </row>
    <row r="3495" spans="1:11" hidden="1" x14ac:dyDescent="0.25">
      <c r="A3495" t="s">
        <v>553</v>
      </c>
      <c r="B3495" t="s">
        <v>553</v>
      </c>
      <c r="C3495">
        <v>1983</v>
      </c>
      <c r="D3495" t="s">
        <v>67</v>
      </c>
      <c r="E3495">
        <v>645</v>
      </c>
      <c r="F3495" t="s">
        <v>67</v>
      </c>
      <c r="G3495">
        <v>368</v>
      </c>
      <c r="H3495" t="s">
        <v>381</v>
      </c>
      <c r="I3495">
        <v>4</v>
      </c>
      <c r="J3495" t="s">
        <v>373</v>
      </c>
      <c r="K3495">
        <v>5</v>
      </c>
    </row>
    <row r="3496" spans="1:11" hidden="1" x14ac:dyDescent="0.25">
      <c r="A3496" t="s">
        <v>553</v>
      </c>
      <c r="B3496" t="s">
        <v>553</v>
      </c>
      <c r="C3496">
        <v>1984</v>
      </c>
      <c r="D3496" t="s">
        <v>67</v>
      </c>
      <c r="E3496">
        <v>645</v>
      </c>
      <c r="F3496" t="s">
        <v>67</v>
      </c>
      <c r="G3496">
        <v>368</v>
      </c>
      <c r="H3496" t="s">
        <v>381</v>
      </c>
      <c r="I3496">
        <v>5</v>
      </c>
      <c r="J3496" t="s">
        <v>373</v>
      </c>
      <c r="K3496">
        <v>4</v>
      </c>
    </row>
    <row r="3497" spans="1:11" hidden="1" x14ac:dyDescent="0.25">
      <c r="A3497" t="s">
        <v>553</v>
      </c>
      <c r="B3497" t="s">
        <v>553</v>
      </c>
      <c r="C3497">
        <v>1985</v>
      </c>
      <c r="D3497" t="s">
        <v>67</v>
      </c>
      <c r="E3497">
        <v>645</v>
      </c>
      <c r="F3497" t="s">
        <v>67</v>
      </c>
      <c r="G3497">
        <v>368</v>
      </c>
      <c r="H3497" t="s">
        <v>381</v>
      </c>
      <c r="I3497">
        <v>5</v>
      </c>
      <c r="J3497" t="s">
        <v>373</v>
      </c>
      <c r="K3497">
        <v>5</v>
      </c>
    </row>
    <row r="3498" spans="1:11" hidden="1" x14ac:dyDescent="0.25">
      <c r="A3498" t="s">
        <v>553</v>
      </c>
      <c r="B3498" t="s">
        <v>553</v>
      </c>
      <c r="C3498">
        <v>1986</v>
      </c>
      <c r="D3498" t="s">
        <v>67</v>
      </c>
      <c r="E3498">
        <v>645</v>
      </c>
      <c r="F3498" t="s">
        <v>67</v>
      </c>
      <c r="G3498">
        <v>368</v>
      </c>
      <c r="H3498" t="s">
        <v>381</v>
      </c>
      <c r="I3498">
        <v>4</v>
      </c>
      <c r="J3498" t="s">
        <v>373</v>
      </c>
      <c r="K3498">
        <v>4</v>
      </c>
    </row>
    <row r="3499" spans="1:11" hidden="1" x14ac:dyDescent="0.25">
      <c r="A3499" t="s">
        <v>553</v>
      </c>
      <c r="B3499" t="s">
        <v>553</v>
      </c>
      <c r="C3499">
        <v>1987</v>
      </c>
      <c r="D3499" t="s">
        <v>67</v>
      </c>
      <c r="E3499">
        <v>645</v>
      </c>
      <c r="F3499" t="s">
        <v>67</v>
      </c>
      <c r="G3499">
        <v>368</v>
      </c>
      <c r="H3499" t="s">
        <v>381</v>
      </c>
      <c r="I3499">
        <v>5</v>
      </c>
      <c r="J3499" t="s">
        <v>373</v>
      </c>
      <c r="K3499">
        <v>4</v>
      </c>
    </row>
    <row r="3500" spans="1:11" hidden="1" x14ac:dyDescent="0.25">
      <c r="A3500" t="s">
        <v>553</v>
      </c>
      <c r="B3500" t="s">
        <v>553</v>
      </c>
      <c r="C3500">
        <v>1988</v>
      </c>
      <c r="D3500" t="s">
        <v>67</v>
      </c>
      <c r="E3500">
        <v>645</v>
      </c>
      <c r="F3500" t="s">
        <v>67</v>
      </c>
      <c r="G3500">
        <v>368</v>
      </c>
      <c r="H3500" t="s">
        <v>381</v>
      </c>
      <c r="I3500">
        <v>5</v>
      </c>
      <c r="J3500" t="s">
        <v>373</v>
      </c>
      <c r="K3500">
        <v>5</v>
      </c>
    </row>
    <row r="3501" spans="1:11" hidden="1" x14ac:dyDescent="0.25">
      <c r="A3501" t="s">
        <v>553</v>
      </c>
      <c r="B3501" t="s">
        <v>553</v>
      </c>
      <c r="C3501">
        <v>1989</v>
      </c>
      <c r="D3501" t="s">
        <v>67</v>
      </c>
      <c r="E3501">
        <v>645</v>
      </c>
      <c r="F3501" t="s">
        <v>67</v>
      </c>
      <c r="G3501">
        <v>368</v>
      </c>
      <c r="H3501" t="s">
        <v>381</v>
      </c>
      <c r="I3501">
        <v>4</v>
      </c>
      <c r="J3501" t="s">
        <v>373</v>
      </c>
      <c r="K3501">
        <v>4</v>
      </c>
    </row>
    <row r="3502" spans="1:11" hidden="1" x14ac:dyDescent="0.25">
      <c r="A3502" t="s">
        <v>553</v>
      </c>
      <c r="B3502" t="s">
        <v>553</v>
      </c>
      <c r="C3502">
        <v>1990</v>
      </c>
      <c r="D3502" t="s">
        <v>67</v>
      </c>
      <c r="E3502">
        <v>645</v>
      </c>
      <c r="F3502" t="s">
        <v>67</v>
      </c>
      <c r="G3502">
        <v>368</v>
      </c>
      <c r="H3502" t="s">
        <v>381</v>
      </c>
      <c r="I3502">
        <v>5</v>
      </c>
      <c r="J3502" t="s">
        <v>373</v>
      </c>
      <c r="K3502">
        <v>5</v>
      </c>
    </row>
    <row r="3503" spans="1:11" hidden="1" x14ac:dyDescent="0.25">
      <c r="A3503" t="s">
        <v>553</v>
      </c>
      <c r="B3503" t="s">
        <v>553</v>
      </c>
      <c r="C3503">
        <v>1991</v>
      </c>
      <c r="D3503" t="s">
        <v>67</v>
      </c>
      <c r="E3503">
        <v>645</v>
      </c>
      <c r="F3503" t="s">
        <v>67</v>
      </c>
      <c r="G3503">
        <v>368</v>
      </c>
      <c r="H3503" t="s">
        <v>381</v>
      </c>
      <c r="I3503">
        <v>5</v>
      </c>
      <c r="J3503" t="s">
        <v>373</v>
      </c>
      <c r="K3503">
        <v>5</v>
      </c>
    </row>
    <row r="3504" spans="1:11" hidden="1" x14ac:dyDescent="0.25">
      <c r="A3504" t="s">
        <v>553</v>
      </c>
      <c r="B3504" t="s">
        <v>553</v>
      </c>
      <c r="C3504">
        <v>1992</v>
      </c>
      <c r="D3504" t="s">
        <v>67</v>
      </c>
      <c r="E3504">
        <v>645</v>
      </c>
      <c r="F3504" t="s">
        <v>67</v>
      </c>
      <c r="G3504">
        <v>368</v>
      </c>
      <c r="H3504" t="s">
        <v>381</v>
      </c>
      <c r="I3504">
        <v>5</v>
      </c>
      <c r="J3504" t="s">
        <v>373</v>
      </c>
      <c r="K3504">
        <v>5</v>
      </c>
    </row>
    <row r="3505" spans="1:11" hidden="1" x14ac:dyDescent="0.25">
      <c r="A3505" t="s">
        <v>553</v>
      </c>
      <c r="B3505" t="s">
        <v>553</v>
      </c>
      <c r="C3505">
        <v>1993</v>
      </c>
      <c r="D3505" t="s">
        <v>67</v>
      </c>
      <c r="E3505">
        <v>645</v>
      </c>
      <c r="F3505" t="s">
        <v>67</v>
      </c>
      <c r="G3505">
        <v>368</v>
      </c>
      <c r="H3505" t="s">
        <v>381</v>
      </c>
      <c r="I3505">
        <v>5</v>
      </c>
      <c r="J3505" t="s">
        <v>373</v>
      </c>
      <c r="K3505">
        <v>5</v>
      </c>
    </row>
    <row r="3506" spans="1:11" hidden="1" x14ac:dyDescent="0.25">
      <c r="A3506" t="s">
        <v>553</v>
      </c>
      <c r="B3506" t="s">
        <v>553</v>
      </c>
      <c r="C3506">
        <v>1994</v>
      </c>
      <c r="D3506" t="s">
        <v>67</v>
      </c>
      <c r="E3506">
        <v>645</v>
      </c>
      <c r="F3506" t="s">
        <v>67</v>
      </c>
      <c r="G3506">
        <v>368</v>
      </c>
      <c r="H3506" t="s">
        <v>381</v>
      </c>
      <c r="I3506">
        <v>5</v>
      </c>
      <c r="J3506" t="s">
        <v>373</v>
      </c>
      <c r="K3506">
        <v>5</v>
      </c>
    </row>
    <row r="3507" spans="1:11" hidden="1" x14ac:dyDescent="0.25">
      <c r="A3507" t="s">
        <v>553</v>
      </c>
      <c r="B3507" t="s">
        <v>553</v>
      </c>
      <c r="C3507">
        <v>1995</v>
      </c>
      <c r="D3507" t="s">
        <v>67</v>
      </c>
      <c r="E3507">
        <v>645</v>
      </c>
      <c r="F3507" t="s">
        <v>67</v>
      </c>
      <c r="G3507">
        <v>368</v>
      </c>
      <c r="H3507" t="s">
        <v>381</v>
      </c>
      <c r="I3507">
        <v>5</v>
      </c>
      <c r="J3507" t="s">
        <v>373</v>
      </c>
      <c r="K3507">
        <v>5</v>
      </c>
    </row>
    <row r="3508" spans="1:11" hidden="1" x14ac:dyDescent="0.25">
      <c r="A3508" t="s">
        <v>553</v>
      </c>
      <c r="B3508" t="s">
        <v>553</v>
      </c>
      <c r="C3508">
        <v>1996</v>
      </c>
      <c r="D3508" t="s">
        <v>67</v>
      </c>
      <c r="E3508">
        <v>645</v>
      </c>
      <c r="F3508" t="s">
        <v>67</v>
      </c>
      <c r="G3508">
        <v>368</v>
      </c>
      <c r="H3508" t="s">
        <v>381</v>
      </c>
      <c r="I3508">
        <v>5</v>
      </c>
      <c r="J3508" t="s">
        <v>373</v>
      </c>
      <c r="K3508">
        <v>5</v>
      </c>
    </row>
    <row r="3509" spans="1:11" hidden="1" x14ac:dyDescent="0.25">
      <c r="A3509" t="s">
        <v>553</v>
      </c>
      <c r="B3509" t="s">
        <v>553</v>
      </c>
      <c r="C3509">
        <v>1997</v>
      </c>
      <c r="D3509" t="s">
        <v>67</v>
      </c>
      <c r="E3509">
        <v>645</v>
      </c>
      <c r="F3509" t="s">
        <v>67</v>
      </c>
      <c r="G3509">
        <v>368</v>
      </c>
      <c r="H3509" t="s">
        <v>381</v>
      </c>
      <c r="I3509">
        <v>5</v>
      </c>
      <c r="J3509" t="s">
        <v>373</v>
      </c>
      <c r="K3509">
        <v>5</v>
      </c>
    </row>
    <row r="3510" spans="1:11" hidden="1" x14ac:dyDescent="0.25">
      <c r="A3510" t="s">
        <v>553</v>
      </c>
      <c r="B3510" t="s">
        <v>553</v>
      </c>
      <c r="C3510">
        <v>1998</v>
      </c>
      <c r="D3510" t="s">
        <v>67</v>
      </c>
      <c r="E3510">
        <v>645</v>
      </c>
      <c r="F3510" t="s">
        <v>67</v>
      </c>
      <c r="G3510">
        <v>368</v>
      </c>
      <c r="H3510" t="s">
        <v>381</v>
      </c>
      <c r="I3510">
        <v>5</v>
      </c>
      <c r="J3510" t="s">
        <v>373</v>
      </c>
      <c r="K3510">
        <v>5</v>
      </c>
    </row>
    <row r="3511" spans="1:11" hidden="1" x14ac:dyDescent="0.25">
      <c r="A3511" t="s">
        <v>553</v>
      </c>
      <c r="B3511" t="s">
        <v>553</v>
      </c>
      <c r="C3511">
        <v>1999</v>
      </c>
      <c r="D3511" t="s">
        <v>67</v>
      </c>
      <c r="E3511">
        <v>645</v>
      </c>
      <c r="F3511" t="s">
        <v>67</v>
      </c>
      <c r="G3511">
        <v>368</v>
      </c>
      <c r="H3511" t="s">
        <v>381</v>
      </c>
      <c r="I3511">
        <v>5</v>
      </c>
      <c r="J3511" t="s">
        <v>373</v>
      </c>
      <c r="K3511">
        <v>5</v>
      </c>
    </row>
    <row r="3512" spans="1:11" hidden="1" x14ac:dyDescent="0.25">
      <c r="A3512" t="s">
        <v>553</v>
      </c>
      <c r="B3512" t="s">
        <v>553</v>
      </c>
      <c r="C3512">
        <v>2000</v>
      </c>
      <c r="D3512" t="s">
        <v>67</v>
      </c>
      <c r="E3512">
        <v>645</v>
      </c>
      <c r="F3512" t="s">
        <v>67</v>
      </c>
      <c r="G3512">
        <v>368</v>
      </c>
      <c r="H3512" t="s">
        <v>381</v>
      </c>
      <c r="I3512">
        <v>5</v>
      </c>
      <c r="J3512" t="s">
        <v>373</v>
      </c>
      <c r="K3512">
        <v>5</v>
      </c>
    </row>
    <row r="3513" spans="1:11" hidden="1" x14ac:dyDescent="0.25">
      <c r="A3513" t="s">
        <v>553</v>
      </c>
      <c r="B3513" t="s">
        <v>553</v>
      </c>
      <c r="C3513">
        <v>2001</v>
      </c>
      <c r="D3513" t="s">
        <v>67</v>
      </c>
      <c r="E3513">
        <v>645</v>
      </c>
      <c r="F3513" t="s">
        <v>67</v>
      </c>
      <c r="G3513">
        <v>368</v>
      </c>
      <c r="H3513" t="s">
        <v>381</v>
      </c>
      <c r="I3513">
        <v>4</v>
      </c>
      <c r="J3513" t="s">
        <v>373</v>
      </c>
      <c r="K3513">
        <v>5</v>
      </c>
    </row>
    <row r="3514" spans="1:11" hidden="1" x14ac:dyDescent="0.25">
      <c r="A3514" t="s">
        <v>553</v>
      </c>
      <c r="B3514" t="s">
        <v>553</v>
      </c>
      <c r="C3514">
        <v>2002</v>
      </c>
      <c r="D3514" t="s">
        <v>67</v>
      </c>
      <c r="E3514">
        <v>645</v>
      </c>
      <c r="F3514" t="s">
        <v>67</v>
      </c>
      <c r="G3514">
        <v>368</v>
      </c>
      <c r="H3514" t="s">
        <v>381</v>
      </c>
      <c r="I3514">
        <v>4</v>
      </c>
      <c r="J3514" t="s">
        <v>373</v>
      </c>
      <c r="K3514">
        <v>5</v>
      </c>
    </row>
    <row r="3515" spans="1:11" hidden="1" x14ac:dyDescent="0.25">
      <c r="A3515" t="s">
        <v>553</v>
      </c>
      <c r="B3515" t="s">
        <v>553</v>
      </c>
      <c r="C3515">
        <v>2003</v>
      </c>
      <c r="D3515" t="s">
        <v>67</v>
      </c>
      <c r="E3515">
        <v>645</v>
      </c>
      <c r="F3515" t="s">
        <v>67</v>
      </c>
      <c r="G3515">
        <v>368</v>
      </c>
      <c r="H3515" t="s">
        <v>381</v>
      </c>
      <c r="I3515">
        <v>5</v>
      </c>
      <c r="J3515" t="s">
        <v>373</v>
      </c>
      <c r="K3515">
        <v>5</v>
      </c>
    </row>
    <row r="3516" spans="1:11" hidden="1" x14ac:dyDescent="0.25">
      <c r="A3516" t="s">
        <v>553</v>
      </c>
      <c r="B3516" t="s">
        <v>553</v>
      </c>
      <c r="C3516">
        <v>2004</v>
      </c>
      <c r="D3516" t="s">
        <v>67</v>
      </c>
      <c r="E3516">
        <v>645</v>
      </c>
      <c r="F3516" t="s">
        <v>67</v>
      </c>
      <c r="G3516">
        <v>368</v>
      </c>
      <c r="H3516" t="s">
        <v>381</v>
      </c>
      <c r="I3516">
        <v>5</v>
      </c>
      <c r="J3516" t="s">
        <v>373</v>
      </c>
      <c r="K3516">
        <v>5</v>
      </c>
    </row>
    <row r="3517" spans="1:11" hidden="1" x14ac:dyDescent="0.25">
      <c r="A3517" t="s">
        <v>553</v>
      </c>
      <c r="B3517" t="s">
        <v>553</v>
      </c>
      <c r="C3517">
        <v>2005</v>
      </c>
      <c r="D3517" t="s">
        <v>67</v>
      </c>
      <c r="E3517">
        <v>645</v>
      </c>
      <c r="F3517" t="s">
        <v>67</v>
      </c>
      <c r="G3517">
        <v>368</v>
      </c>
      <c r="H3517" t="s">
        <v>381</v>
      </c>
      <c r="I3517">
        <v>5</v>
      </c>
      <c r="J3517" t="s">
        <v>373</v>
      </c>
      <c r="K3517">
        <v>5</v>
      </c>
    </row>
    <row r="3518" spans="1:11" hidden="1" x14ac:dyDescent="0.25">
      <c r="A3518" t="s">
        <v>553</v>
      </c>
      <c r="B3518" t="s">
        <v>553</v>
      </c>
      <c r="C3518">
        <v>2006</v>
      </c>
      <c r="D3518" t="s">
        <v>67</v>
      </c>
      <c r="E3518">
        <v>645</v>
      </c>
      <c r="F3518" t="s">
        <v>67</v>
      </c>
      <c r="G3518">
        <v>368</v>
      </c>
      <c r="H3518" t="s">
        <v>381</v>
      </c>
      <c r="I3518">
        <v>5</v>
      </c>
      <c r="J3518" t="s">
        <v>373</v>
      </c>
      <c r="K3518">
        <v>5</v>
      </c>
    </row>
    <row r="3519" spans="1:11" hidden="1" x14ac:dyDescent="0.25">
      <c r="A3519" t="s">
        <v>553</v>
      </c>
      <c r="B3519" t="s">
        <v>553</v>
      </c>
      <c r="C3519">
        <v>2007</v>
      </c>
      <c r="D3519" t="s">
        <v>67</v>
      </c>
      <c r="E3519">
        <v>645</v>
      </c>
      <c r="F3519" t="s">
        <v>67</v>
      </c>
      <c r="G3519">
        <v>368</v>
      </c>
      <c r="H3519" t="s">
        <v>381</v>
      </c>
      <c r="I3519">
        <v>5</v>
      </c>
      <c r="J3519" t="s">
        <v>373</v>
      </c>
      <c r="K3519">
        <v>5</v>
      </c>
    </row>
    <row r="3520" spans="1:11" hidden="1" x14ac:dyDescent="0.25">
      <c r="A3520" t="s">
        <v>553</v>
      </c>
      <c r="B3520" t="s">
        <v>553</v>
      </c>
      <c r="C3520">
        <v>2008</v>
      </c>
      <c r="D3520" t="s">
        <v>67</v>
      </c>
      <c r="E3520">
        <v>645</v>
      </c>
      <c r="F3520" t="s">
        <v>67</v>
      </c>
      <c r="G3520">
        <v>368</v>
      </c>
      <c r="H3520" t="s">
        <v>381</v>
      </c>
      <c r="I3520">
        <v>5</v>
      </c>
      <c r="J3520" t="s">
        <v>373</v>
      </c>
      <c r="K3520">
        <v>5</v>
      </c>
    </row>
    <row r="3521" spans="1:12" hidden="1" x14ac:dyDescent="0.25">
      <c r="A3521" t="s">
        <v>553</v>
      </c>
      <c r="B3521" t="s">
        <v>553</v>
      </c>
      <c r="C3521">
        <v>2009</v>
      </c>
      <c r="D3521" t="s">
        <v>67</v>
      </c>
      <c r="E3521">
        <v>645</v>
      </c>
      <c r="F3521" t="s">
        <v>67</v>
      </c>
      <c r="G3521">
        <v>368</v>
      </c>
      <c r="H3521" t="s">
        <v>381</v>
      </c>
      <c r="I3521">
        <v>5</v>
      </c>
      <c r="J3521" t="s">
        <v>373</v>
      </c>
      <c r="K3521">
        <v>4</v>
      </c>
    </row>
    <row r="3522" spans="1:12" hidden="1" x14ac:dyDescent="0.25">
      <c r="A3522" t="s">
        <v>553</v>
      </c>
      <c r="B3522" t="s">
        <v>553</v>
      </c>
      <c r="C3522">
        <v>2010</v>
      </c>
      <c r="D3522" t="s">
        <v>67</v>
      </c>
      <c r="E3522">
        <v>645</v>
      </c>
      <c r="F3522" t="s">
        <v>67</v>
      </c>
      <c r="G3522">
        <v>368</v>
      </c>
      <c r="H3522" t="s">
        <v>381</v>
      </c>
      <c r="I3522">
        <v>5</v>
      </c>
      <c r="J3522" t="s">
        <v>373</v>
      </c>
      <c r="K3522">
        <v>4</v>
      </c>
    </row>
    <row r="3523" spans="1:12" hidden="1" x14ac:dyDescent="0.25">
      <c r="A3523" t="s">
        <v>553</v>
      </c>
      <c r="B3523" t="s">
        <v>553</v>
      </c>
      <c r="C3523">
        <v>2011</v>
      </c>
      <c r="D3523" t="s">
        <v>67</v>
      </c>
      <c r="E3523">
        <v>645</v>
      </c>
      <c r="F3523" t="s">
        <v>67</v>
      </c>
      <c r="G3523">
        <v>368</v>
      </c>
      <c r="H3523" t="s">
        <v>381</v>
      </c>
      <c r="I3523">
        <v>5</v>
      </c>
      <c r="J3523" t="s">
        <v>373</v>
      </c>
      <c r="K3523">
        <v>3</v>
      </c>
    </row>
    <row r="3524" spans="1:12" hidden="1" x14ac:dyDescent="0.25">
      <c r="A3524" t="s">
        <v>553</v>
      </c>
      <c r="B3524" t="s">
        <v>553</v>
      </c>
      <c r="C3524">
        <v>2012</v>
      </c>
      <c r="D3524" t="s">
        <v>67</v>
      </c>
      <c r="E3524">
        <v>645</v>
      </c>
      <c r="F3524" t="s">
        <v>67</v>
      </c>
      <c r="G3524">
        <v>368</v>
      </c>
      <c r="H3524" t="s">
        <v>381</v>
      </c>
      <c r="I3524">
        <v>4</v>
      </c>
      <c r="J3524" t="s">
        <v>373</v>
      </c>
      <c r="K3524">
        <v>4</v>
      </c>
    </row>
    <row r="3525" spans="1:12" hidden="1" x14ac:dyDescent="0.25">
      <c r="A3525" t="s">
        <v>553</v>
      </c>
      <c r="B3525" t="s">
        <v>553</v>
      </c>
      <c r="C3525">
        <v>2013</v>
      </c>
      <c r="D3525" t="s">
        <v>67</v>
      </c>
      <c r="E3525">
        <v>645</v>
      </c>
      <c r="F3525" t="s">
        <v>67</v>
      </c>
      <c r="G3525">
        <v>368</v>
      </c>
      <c r="H3525" t="s">
        <v>381</v>
      </c>
      <c r="I3525" t="s">
        <v>373</v>
      </c>
      <c r="J3525">
        <v>5</v>
      </c>
      <c r="K3525">
        <v>5</v>
      </c>
    </row>
    <row r="3526" spans="1:12" hidden="1" x14ac:dyDescent="0.25">
      <c r="A3526" t="s">
        <v>553</v>
      </c>
      <c r="B3526" t="s">
        <v>553</v>
      </c>
      <c r="C3526">
        <v>2014</v>
      </c>
      <c r="D3526" t="s">
        <v>67</v>
      </c>
      <c r="E3526">
        <v>645</v>
      </c>
      <c r="F3526" t="s">
        <v>67</v>
      </c>
      <c r="G3526">
        <v>368</v>
      </c>
      <c r="H3526" t="s">
        <v>381</v>
      </c>
      <c r="I3526">
        <v>5</v>
      </c>
      <c r="J3526">
        <v>5</v>
      </c>
      <c r="K3526">
        <v>5</v>
      </c>
    </row>
    <row r="3527" spans="1:12" hidden="1" x14ac:dyDescent="0.25">
      <c r="A3527" t="s">
        <v>553</v>
      </c>
      <c r="B3527" t="s">
        <v>553</v>
      </c>
      <c r="C3527">
        <v>2015</v>
      </c>
      <c r="D3527" t="s">
        <v>67</v>
      </c>
      <c r="E3527">
        <v>645</v>
      </c>
      <c r="F3527" t="s">
        <v>67</v>
      </c>
      <c r="G3527">
        <v>368</v>
      </c>
      <c r="H3527" t="s">
        <v>381</v>
      </c>
      <c r="I3527">
        <v>5</v>
      </c>
      <c r="J3527">
        <v>5</v>
      </c>
      <c r="K3527">
        <v>5</v>
      </c>
    </row>
    <row r="3528" spans="1:12" hidden="1" x14ac:dyDescent="0.25">
      <c r="A3528" t="s">
        <v>553</v>
      </c>
      <c r="B3528" t="s">
        <v>553</v>
      </c>
      <c r="C3528">
        <v>2016</v>
      </c>
      <c r="D3528" t="s">
        <v>67</v>
      </c>
      <c r="E3528">
        <v>645</v>
      </c>
      <c r="F3528" t="s">
        <v>67</v>
      </c>
      <c r="G3528">
        <v>368</v>
      </c>
      <c r="H3528" t="s">
        <v>381</v>
      </c>
      <c r="I3528">
        <v>5</v>
      </c>
      <c r="J3528">
        <v>5</v>
      </c>
      <c r="K3528">
        <v>5</v>
      </c>
    </row>
    <row r="3529" spans="1:12" x14ac:dyDescent="0.25">
      <c r="A3529" t="s">
        <v>553</v>
      </c>
      <c r="B3529" t="s">
        <v>553</v>
      </c>
      <c r="C3529">
        <v>2017</v>
      </c>
      <c r="D3529" t="s">
        <v>67</v>
      </c>
      <c r="E3529">
        <v>645</v>
      </c>
      <c r="F3529" t="s">
        <v>67</v>
      </c>
      <c r="G3529">
        <v>368</v>
      </c>
      <c r="H3529" t="s">
        <v>381</v>
      </c>
      <c r="I3529" s="109">
        <v>5</v>
      </c>
      <c r="J3529" s="109">
        <v>5</v>
      </c>
      <c r="K3529" s="109">
        <v>4</v>
      </c>
      <c r="L3529" s="108">
        <f>AVERAGE(I3529:K3529)</f>
        <v>4.666666666666667</v>
      </c>
    </row>
    <row r="3530" spans="1:12" hidden="1" x14ac:dyDescent="0.25">
      <c r="A3530" t="s">
        <v>552</v>
      </c>
      <c r="B3530" t="s">
        <v>552</v>
      </c>
      <c r="C3530">
        <v>1976</v>
      </c>
      <c r="D3530" t="s">
        <v>551</v>
      </c>
      <c r="E3530">
        <v>205</v>
      </c>
      <c r="F3530" t="s">
        <v>550</v>
      </c>
      <c r="G3530">
        <v>372</v>
      </c>
      <c r="H3530" t="s">
        <v>375</v>
      </c>
      <c r="I3530">
        <v>1</v>
      </c>
      <c r="J3530" t="s">
        <v>373</v>
      </c>
      <c r="K3530" t="s">
        <v>373</v>
      </c>
    </row>
    <row r="3531" spans="1:12" hidden="1" x14ac:dyDescent="0.25">
      <c r="A3531" t="s">
        <v>552</v>
      </c>
      <c r="B3531" t="s">
        <v>552</v>
      </c>
      <c r="C3531">
        <v>1977</v>
      </c>
      <c r="D3531" t="s">
        <v>551</v>
      </c>
      <c r="E3531">
        <v>205</v>
      </c>
      <c r="F3531" t="s">
        <v>550</v>
      </c>
      <c r="G3531">
        <v>372</v>
      </c>
      <c r="H3531" t="s">
        <v>375</v>
      </c>
      <c r="I3531">
        <v>1</v>
      </c>
      <c r="J3531" t="s">
        <v>373</v>
      </c>
      <c r="K3531" t="s">
        <v>373</v>
      </c>
    </row>
    <row r="3532" spans="1:12" hidden="1" x14ac:dyDescent="0.25">
      <c r="A3532" t="s">
        <v>552</v>
      </c>
      <c r="B3532" t="s">
        <v>552</v>
      </c>
      <c r="C3532">
        <v>1978</v>
      </c>
      <c r="D3532" t="s">
        <v>551</v>
      </c>
      <c r="E3532">
        <v>205</v>
      </c>
      <c r="F3532" t="s">
        <v>550</v>
      </c>
      <c r="G3532">
        <v>372</v>
      </c>
      <c r="H3532" t="s">
        <v>375</v>
      </c>
      <c r="I3532">
        <v>1</v>
      </c>
      <c r="J3532" t="s">
        <v>373</v>
      </c>
      <c r="K3532">
        <v>1</v>
      </c>
    </row>
    <row r="3533" spans="1:12" hidden="1" x14ac:dyDescent="0.25">
      <c r="A3533" t="s">
        <v>552</v>
      </c>
      <c r="B3533" t="s">
        <v>552</v>
      </c>
      <c r="C3533">
        <v>1979</v>
      </c>
      <c r="D3533" t="s">
        <v>551</v>
      </c>
      <c r="E3533">
        <v>205</v>
      </c>
      <c r="F3533" t="s">
        <v>550</v>
      </c>
      <c r="G3533">
        <v>372</v>
      </c>
      <c r="H3533" t="s">
        <v>375</v>
      </c>
      <c r="I3533">
        <v>1</v>
      </c>
      <c r="J3533" t="s">
        <v>373</v>
      </c>
      <c r="K3533">
        <v>1</v>
      </c>
    </row>
    <row r="3534" spans="1:12" hidden="1" x14ac:dyDescent="0.25">
      <c r="A3534" t="s">
        <v>552</v>
      </c>
      <c r="B3534" t="s">
        <v>552</v>
      </c>
      <c r="C3534">
        <v>1980</v>
      </c>
      <c r="D3534" t="s">
        <v>551</v>
      </c>
      <c r="E3534">
        <v>205</v>
      </c>
      <c r="F3534" t="s">
        <v>550</v>
      </c>
      <c r="G3534">
        <v>372</v>
      </c>
      <c r="H3534" t="s">
        <v>375</v>
      </c>
      <c r="I3534">
        <v>1</v>
      </c>
      <c r="J3534" t="s">
        <v>373</v>
      </c>
      <c r="K3534">
        <v>1</v>
      </c>
    </row>
    <row r="3535" spans="1:12" hidden="1" x14ac:dyDescent="0.25">
      <c r="A3535" t="s">
        <v>552</v>
      </c>
      <c r="B3535" t="s">
        <v>552</v>
      </c>
      <c r="C3535">
        <v>1981</v>
      </c>
      <c r="D3535" t="s">
        <v>551</v>
      </c>
      <c r="E3535">
        <v>205</v>
      </c>
      <c r="F3535" t="s">
        <v>550</v>
      </c>
      <c r="G3535">
        <v>372</v>
      </c>
      <c r="H3535" t="s">
        <v>375</v>
      </c>
      <c r="I3535">
        <v>1</v>
      </c>
      <c r="J3535" t="s">
        <v>373</v>
      </c>
      <c r="K3535">
        <v>1</v>
      </c>
    </row>
    <row r="3536" spans="1:12" hidden="1" x14ac:dyDescent="0.25">
      <c r="A3536" t="s">
        <v>552</v>
      </c>
      <c r="B3536" t="s">
        <v>552</v>
      </c>
      <c r="C3536">
        <v>1982</v>
      </c>
      <c r="D3536" t="s">
        <v>551</v>
      </c>
      <c r="E3536">
        <v>205</v>
      </c>
      <c r="F3536" t="s">
        <v>550</v>
      </c>
      <c r="G3536">
        <v>372</v>
      </c>
      <c r="H3536" t="s">
        <v>375</v>
      </c>
      <c r="I3536">
        <v>1</v>
      </c>
      <c r="J3536" t="s">
        <v>373</v>
      </c>
      <c r="K3536">
        <v>1</v>
      </c>
    </row>
    <row r="3537" spans="1:11" hidden="1" x14ac:dyDescent="0.25">
      <c r="A3537" t="s">
        <v>552</v>
      </c>
      <c r="B3537" t="s">
        <v>552</v>
      </c>
      <c r="C3537">
        <v>1983</v>
      </c>
      <c r="D3537" t="s">
        <v>551</v>
      </c>
      <c r="E3537">
        <v>205</v>
      </c>
      <c r="F3537" t="s">
        <v>550</v>
      </c>
      <c r="G3537">
        <v>372</v>
      </c>
      <c r="H3537" t="s">
        <v>375</v>
      </c>
      <c r="I3537">
        <v>1</v>
      </c>
      <c r="J3537" t="s">
        <v>373</v>
      </c>
      <c r="K3537">
        <v>1</v>
      </c>
    </row>
    <row r="3538" spans="1:11" hidden="1" x14ac:dyDescent="0.25">
      <c r="A3538" t="s">
        <v>552</v>
      </c>
      <c r="B3538" t="s">
        <v>552</v>
      </c>
      <c r="C3538">
        <v>1984</v>
      </c>
      <c r="D3538" t="s">
        <v>551</v>
      </c>
      <c r="E3538">
        <v>205</v>
      </c>
      <c r="F3538" t="s">
        <v>550</v>
      </c>
      <c r="G3538">
        <v>372</v>
      </c>
      <c r="H3538" t="s">
        <v>375</v>
      </c>
      <c r="I3538">
        <v>2</v>
      </c>
      <c r="J3538" t="s">
        <v>373</v>
      </c>
      <c r="K3538">
        <v>1</v>
      </c>
    </row>
    <row r="3539" spans="1:11" hidden="1" x14ac:dyDescent="0.25">
      <c r="A3539" t="s">
        <v>552</v>
      </c>
      <c r="B3539" t="s">
        <v>552</v>
      </c>
      <c r="C3539">
        <v>1985</v>
      </c>
      <c r="D3539" t="s">
        <v>551</v>
      </c>
      <c r="E3539">
        <v>205</v>
      </c>
      <c r="F3539" t="s">
        <v>550</v>
      </c>
      <c r="G3539">
        <v>372</v>
      </c>
      <c r="H3539" t="s">
        <v>375</v>
      </c>
      <c r="I3539">
        <v>2</v>
      </c>
      <c r="J3539" t="s">
        <v>373</v>
      </c>
      <c r="K3539">
        <v>1</v>
      </c>
    </row>
    <row r="3540" spans="1:11" hidden="1" x14ac:dyDescent="0.25">
      <c r="A3540" t="s">
        <v>552</v>
      </c>
      <c r="B3540" t="s">
        <v>552</v>
      </c>
      <c r="C3540">
        <v>1986</v>
      </c>
      <c r="D3540" t="s">
        <v>551</v>
      </c>
      <c r="E3540">
        <v>205</v>
      </c>
      <c r="F3540" t="s">
        <v>550</v>
      </c>
      <c r="G3540">
        <v>372</v>
      </c>
      <c r="H3540" t="s">
        <v>375</v>
      </c>
      <c r="I3540">
        <v>1</v>
      </c>
      <c r="J3540" t="s">
        <v>373</v>
      </c>
      <c r="K3540">
        <v>1</v>
      </c>
    </row>
    <row r="3541" spans="1:11" hidden="1" x14ac:dyDescent="0.25">
      <c r="A3541" t="s">
        <v>552</v>
      </c>
      <c r="B3541" t="s">
        <v>552</v>
      </c>
      <c r="C3541">
        <v>1987</v>
      </c>
      <c r="D3541" t="s">
        <v>551</v>
      </c>
      <c r="E3541">
        <v>205</v>
      </c>
      <c r="F3541" t="s">
        <v>550</v>
      </c>
      <c r="G3541">
        <v>372</v>
      </c>
      <c r="H3541" t="s">
        <v>375</v>
      </c>
      <c r="I3541">
        <v>1</v>
      </c>
      <c r="J3541" t="s">
        <v>373</v>
      </c>
      <c r="K3541">
        <v>1</v>
      </c>
    </row>
    <row r="3542" spans="1:11" hidden="1" x14ac:dyDescent="0.25">
      <c r="A3542" t="s">
        <v>552</v>
      </c>
      <c r="B3542" t="s">
        <v>552</v>
      </c>
      <c r="C3542">
        <v>1988</v>
      </c>
      <c r="D3542" t="s">
        <v>551</v>
      </c>
      <c r="E3542">
        <v>205</v>
      </c>
      <c r="F3542" t="s">
        <v>550</v>
      </c>
      <c r="G3542">
        <v>372</v>
      </c>
      <c r="H3542" t="s">
        <v>375</v>
      </c>
      <c r="I3542">
        <v>1</v>
      </c>
      <c r="J3542" t="s">
        <v>373</v>
      </c>
      <c r="K3542">
        <v>1</v>
      </c>
    </row>
    <row r="3543" spans="1:11" hidden="1" x14ac:dyDescent="0.25">
      <c r="A3543" t="s">
        <v>552</v>
      </c>
      <c r="B3543" t="s">
        <v>552</v>
      </c>
      <c r="C3543">
        <v>1989</v>
      </c>
      <c r="D3543" t="s">
        <v>551</v>
      </c>
      <c r="E3543">
        <v>205</v>
      </c>
      <c r="F3543" t="s">
        <v>550</v>
      </c>
      <c r="G3543">
        <v>372</v>
      </c>
      <c r="H3543" t="s">
        <v>375</v>
      </c>
      <c r="I3543">
        <v>1</v>
      </c>
      <c r="J3543" t="s">
        <v>373</v>
      </c>
      <c r="K3543">
        <v>1</v>
      </c>
    </row>
    <row r="3544" spans="1:11" hidden="1" x14ac:dyDescent="0.25">
      <c r="A3544" t="s">
        <v>552</v>
      </c>
      <c r="B3544" t="s">
        <v>552</v>
      </c>
      <c r="C3544">
        <v>1990</v>
      </c>
      <c r="D3544" t="s">
        <v>551</v>
      </c>
      <c r="E3544">
        <v>205</v>
      </c>
      <c r="F3544" t="s">
        <v>550</v>
      </c>
      <c r="G3544">
        <v>372</v>
      </c>
      <c r="H3544" t="s">
        <v>375</v>
      </c>
      <c r="I3544">
        <v>1</v>
      </c>
      <c r="J3544" t="s">
        <v>373</v>
      </c>
      <c r="K3544">
        <v>1</v>
      </c>
    </row>
    <row r="3545" spans="1:11" hidden="1" x14ac:dyDescent="0.25">
      <c r="A3545" t="s">
        <v>552</v>
      </c>
      <c r="B3545" t="s">
        <v>552</v>
      </c>
      <c r="C3545">
        <v>1991</v>
      </c>
      <c r="D3545" t="s">
        <v>551</v>
      </c>
      <c r="E3545">
        <v>205</v>
      </c>
      <c r="F3545" t="s">
        <v>550</v>
      </c>
      <c r="G3545">
        <v>372</v>
      </c>
      <c r="H3545" t="s">
        <v>375</v>
      </c>
      <c r="I3545">
        <v>1</v>
      </c>
      <c r="J3545" t="s">
        <v>373</v>
      </c>
      <c r="K3545">
        <v>1</v>
      </c>
    </row>
    <row r="3546" spans="1:11" hidden="1" x14ac:dyDescent="0.25">
      <c r="A3546" t="s">
        <v>552</v>
      </c>
      <c r="B3546" t="s">
        <v>552</v>
      </c>
      <c r="C3546">
        <v>1992</v>
      </c>
      <c r="D3546" t="s">
        <v>551</v>
      </c>
      <c r="E3546">
        <v>205</v>
      </c>
      <c r="F3546" t="s">
        <v>550</v>
      </c>
      <c r="G3546">
        <v>372</v>
      </c>
      <c r="H3546" t="s">
        <v>375</v>
      </c>
      <c r="I3546">
        <v>1</v>
      </c>
      <c r="J3546" t="s">
        <v>373</v>
      </c>
      <c r="K3546">
        <v>1</v>
      </c>
    </row>
    <row r="3547" spans="1:11" hidden="1" x14ac:dyDescent="0.25">
      <c r="A3547" t="s">
        <v>552</v>
      </c>
      <c r="B3547" t="s">
        <v>552</v>
      </c>
      <c r="C3547">
        <v>1993</v>
      </c>
      <c r="D3547" t="s">
        <v>551</v>
      </c>
      <c r="E3547">
        <v>205</v>
      </c>
      <c r="F3547" t="s">
        <v>550</v>
      </c>
      <c r="G3547">
        <v>372</v>
      </c>
      <c r="H3547" t="s">
        <v>375</v>
      </c>
      <c r="I3547">
        <v>1</v>
      </c>
      <c r="J3547" t="s">
        <v>373</v>
      </c>
      <c r="K3547">
        <v>1</v>
      </c>
    </row>
    <row r="3548" spans="1:11" hidden="1" x14ac:dyDescent="0.25">
      <c r="A3548" t="s">
        <v>552</v>
      </c>
      <c r="B3548" t="s">
        <v>552</v>
      </c>
      <c r="C3548">
        <v>1994</v>
      </c>
      <c r="D3548" t="s">
        <v>551</v>
      </c>
      <c r="E3548">
        <v>205</v>
      </c>
      <c r="F3548" t="s">
        <v>550</v>
      </c>
      <c r="G3548">
        <v>372</v>
      </c>
      <c r="H3548" t="s">
        <v>375</v>
      </c>
      <c r="I3548" t="s">
        <v>373</v>
      </c>
      <c r="J3548" t="s">
        <v>373</v>
      </c>
      <c r="K3548">
        <v>1</v>
      </c>
    </row>
    <row r="3549" spans="1:11" hidden="1" x14ac:dyDescent="0.25">
      <c r="A3549" t="s">
        <v>552</v>
      </c>
      <c r="B3549" t="s">
        <v>552</v>
      </c>
      <c r="C3549">
        <v>1995</v>
      </c>
      <c r="D3549" t="s">
        <v>551</v>
      </c>
      <c r="E3549">
        <v>205</v>
      </c>
      <c r="F3549" t="s">
        <v>550</v>
      </c>
      <c r="G3549">
        <v>372</v>
      </c>
      <c r="H3549" t="s">
        <v>375</v>
      </c>
      <c r="I3549" t="s">
        <v>373</v>
      </c>
      <c r="J3549" t="s">
        <v>373</v>
      </c>
      <c r="K3549">
        <v>1</v>
      </c>
    </row>
    <row r="3550" spans="1:11" hidden="1" x14ac:dyDescent="0.25">
      <c r="A3550" t="s">
        <v>552</v>
      </c>
      <c r="B3550" t="s">
        <v>552</v>
      </c>
      <c r="C3550">
        <v>1996</v>
      </c>
      <c r="D3550" t="s">
        <v>551</v>
      </c>
      <c r="E3550">
        <v>205</v>
      </c>
      <c r="F3550" t="s">
        <v>550</v>
      </c>
      <c r="G3550">
        <v>372</v>
      </c>
      <c r="H3550" t="s">
        <v>375</v>
      </c>
      <c r="I3550">
        <v>1</v>
      </c>
      <c r="J3550" t="s">
        <v>373</v>
      </c>
      <c r="K3550">
        <v>1</v>
      </c>
    </row>
    <row r="3551" spans="1:11" hidden="1" x14ac:dyDescent="0.25">
      <c r="A3551" t="s">
        <v>552</v>
      </c>
      <c r="B3551" t="s">
        <v>552</v>
      </c>
      <c r="C3551">
        <v>1997</v>
      </c>
      <c r="D3551" t="s">
        <v>551</v>
      </c>
      <c r="E3551">
        <v>205</v>
      </c>
      <c r="F3551" t="s">
        <v>550</v>
      </c>
      <c r="G3551">
        <v>372</v>
      </c>
      <c r="H3551" t="s">
        <v>375</v>
      </c>
      <c r="I3551" t="s">
        <v>373</v>
      </c>
      <c r="J3551" t="s">
        <v>373</v>
      </c>
      <c r="K3551">
        <v>1</v>
      </c>
    </row>
    <row r="3552" spans="1:11" hidden="1" x14ac:dyDescent="0.25">
      <c r="A3552" t="s">
        <v>552</v>
      </c>
      <c r="B3552" t="s">
        <v>552</v>
      </c>
      <c r="C3552">
        <v>1998</v>
      </c>
      <c r="D3552" t="s">
        <v>551</v>
      </c>
      <c r="E3552">
        <v>205</v>
      </c>
      <c r="F3552" t="s">
        <v>550</v>
      </c>
      <c r="G3552">
        <v>372</v>
      </c>
      <c r="H3552" t="s">
        <v>375</v>
      </c>
      <c r="I3552">
        <v>1</v>
      </c>
      <c r="J3552" t="s">
        <v>373</v>
      </c>
      <c r="K3552">
        <v>1</v>
      </c>
    </row>
    <row r="3553" spans="1:11" hidden="1" x14ac:dyDescent="0.25">
      <c r="A3553" t="s">
        <v>552</v>
      </c>
      <c r="B3553" t="s">
        <v>552</v>
      </c>
      <c r="C3553">
        <v>1999</v>
      </c>
      <c r="D3553" t="s">
        <v>551</v>
      </c>
      <c r="E3553">
        <v>205</v>
      </c>
      <c r="F3553" t="s">
        <v>550</v>
      </c>
      <c r="G3553">
        <v>372</v>
      </c>
      <c r="H3553" t="s">
        <v>375</v>
      </c>
      <c r="I3553">
        <v>1</v>
      </c>
      <c r="J3553" t="s">
        <v>373</v>
      </c>
      <c r="K3553">
        <v>1</v>
      </c>
    </row>
    <row r="3554" spans="1:11" hidden="1" x14ac:dyDescent="0.25">
      <c r="A3554" t="s">
        <v>552</v>
      </c>
      <c r="B3554" t="s">
        <v>552</v>
      </c>
      <c r="C3554">
        <v>2000</v>
      </c>
      <c r="D3554" t="s">
        <v>551</v>
      </c>
      <c r="E3554">
        <v>205</v>
      </c>
      <c r="F3554" t="s">
        <v>550</v>
      </c>
      <c r="G3554">
        <v>372</v>
      </c>
      <c r="H3554" t="s">
        <v>375</v>
      </c>
      <c r="I3554">
        <v>1</v>
      </c>
      <c r="J3554" t="s">
        <v>373</v>
      </c>
      <c r="K3554">
        <v>1</v>
      </c>
    </row>
    <row r="3555" spans="1:11" hidden="1" x14ac:dyDescent="0.25">
      <c r="A3555" t="s">
        <v>552</v>
      </c>
      <c r="B3555" t="s">
        <v>552</v>
      </c>
      <c r="C3555">
        <v>2001</v>
      </c>
      <c r="D3555" t="s">
        <v>551</v>
      </c>
      <c r="E3555">
        <v>205</v>
      </c>
      <c r="F3555" t="s">
        <v>550</v>
      </c>
      <c r="G3555">
        <v>372</v>
      </c>
      <c r="H3555" t="s">
        <v>375</v>
      </c>
      <c r="I3555">
        <v>1</v>
      </c>
      <c r="J3555" t="s">
        <v>373</v>
      </c>
      <c r="K3555">
        <v>1</v>
      </c>
    </row>
    <row r="3556" spans="1:11" hidden="1" x14ac:dyDescent="0.25">
      <c r="A3556" t="s">
        <v>552</v>
      </c>
      <c r="B3556" t="s">
        <v>552</v>
      </c>
      <c r="C3556">
        <v>2002</v>
      </c>
      <c r="D3556" t="s">
        <v>551</v>
      </c>
      <c r="E3556">
        <v>205</v>
      </c>
      <c r="F3556" t="s">
        <v>550</v>
      </c>
      <c r="G3556">
        <v>372</v>
      </c>
      <c r="H3556" t="s">
        <v>375</v>
      </c>
      <c r="I3556">
        <v>1</v>
      </c>
      <c r="J3556" t="s">
        <v>373</v>
      </c>
      <c r="K3556">
        <v>1</v>
      </c>
    </row>
    <row r="3557" spans="1:11" hidden="1" x14ac:dyDescent="0.25">
      <c r="A3557" t="s">
        <v>552</v>
      </c>
      <c r="B3557" t="s">
        <v>552</v>
      </c>
      <c r="C3557">
        <v>2003</v>
      </c>
      <c r="D3557" t="s">
        <v>551</v>
      </c>
      <c r="E3557">
        <v>205</v>
      </c>
      <c r="F3557" t="s">
        <v>550</v>
      </c>
      <c r="G3557">
        <v>372</v>
      </c>
      <c r="H3557" t="s">
        <v>375</v>
      </c>
      <c r="I3557">
        <v>1</v>
      </c>
      <c r="J3557" t="s">
        <v>373</v>
      </c>
      <c r="K3557">
        <v>1</v>
      </c>
    </row>
    <row r="3558" spans="1:11" hidden="1" x14ac:dyDescent="0.25">
      <c r="A3558" t="s">
        <v>552</v>
      </c>
      <c r="B3558" t="s">
        <v>552</v>
      </c>
      <c r="C3558">
        <v>2004</v>
      </c>
      <c r="D3558" t="s">
        <v>551</v>
      </c>
      <c r="E3558">
        <v>205</v>
      </c>
      <c r="F3558" t="s">
        <v>550</v>
      </c>
      <c r="G3558">
        <v>372</v>
      </c>
      <c r="H3558" t="s">
        <v>375</v>
      </c>
      <c r="I3558">
        <v>2</v>
      </c>
      <c r="J3558" t="s">
        <v>373</v>
      </c>
      <c r="K3558">
        <v>1</v>
      </c>
    </row>
    <row r="3559" spans="1:11" hidden="1" x14ac:dyDescent="0.25">
      <c r="A3559" t="s">
        <v>552</v>
      </c>
      <c r="B3559" t="s">
        <v>552</v>
      </c>
      <c r="C3559">
        <v>2005</v>
      </c>
      <c r="D3559" t="s">
        <v>551</v>
      </c>
      <c r="E3559">
        <v>205</v>
      </c>
      <c r="F3559" t="s">
        <v>550</v>
      </c>
      <c r="G3559">
        <v>372</v>
      </c>
      <c r="H3559" t="s">
        <v>375</v>
      </c>
      <c r="I3559">
        <v>1</v>
      </c>
      <c r="J3559" t="s">
        <v>373</v>
      </c>
      <c r="K3559">
        <v>1</v>
      </c>
    </row>
    <row r="3560" spans="1:11" hidden="1" x14ac:dyDescent="0.25">
      <c r="A3560" t="s">
        <v>552</v>
      </c>
      <c r="B3560" t="s">
        <v>552</v>
      </c>
      <c r="C3560">
        <v>2006</v>
      </c>
      <c r="D3560" t="s">
        <v>551</v>
      </c>
      <c r="E3560">
        <v>205</v>
      </c>
      <c r="F3560" t="s">
        <v>550</v>
      </c>
      <c r="G3560">
        <v>372</v>
      </c>
      <c r="H3560" t="s">
        <v>375</v>
      </c>
      <c r="I3560">
        <v>1</v>
      </c>
      <c r="J3560" t="s">
        <v>373</v>
      </c>
      <c r="K3560">
        <v>1</v>
      </c>
    </row>
    <row r="3561" spans="1:11" hidden="1" x14ac:dyDescent="0.25">
      <c r="A3561" t="s">
        <v>552</v>
      </c>
      <c r="B3561" t="s">
        <v>552</v>
      </c>
      <c r="C3561">
        <v>2007</v>
      </c>
      <c r="D3561" t="s">
        <v>551</v>
      </c>
      <c r="E3561">
        <v>205</v>
      </c>
      <c r="F3561" t="s">
        <v>550</v>
      </c>
      <c r="G3561">
        <v>372</v>
      </c>
      <c r="H3561" t="s">
        <v>375</v>
      </c>
      <c r="I3561">
        <v>1</v>
      </c>
      <c r="J3561" t="s">
        <v>373</v>
      </c>
      <c r="K3561">
        <v>2</v>
      </c>
    </row>
    <row r="3562" spans="1:11" hidden="1" x14ac:dyDescent="0.25">
      <c r="A3562" t="s">
        <v>552</v>
      </c>
      <c r="B3562" t="s">
        <v>552</v>
      </c>
      <c r="C3562">
        <v>2008</v>
      </c>
      <c r="D3562" t="s">
        <v>551</v>
      </c>
      <c r="E3562">
        <v>205</v>
      </c>
      <c r="F3562" t="s">
        <v>550</v>
      </c>
      <c r="G3562">
        <v>372</v>
      </c>
      <c r="H3562" t="s">
        <v>375</v>
      </c>
      <c r="I3562">
        <v>1</v>
      </c>
      <c r="J3562" t="s">
        <v>373</v>
      </c>
      <c r="K3562">
        <v>1</v>
      </c>
    </row>
    <row r="3563" spans="1:11" hidden="1" x14ac:dyDescent="0.25">
      <c r="A3563" t="s">
        <v>552</v>
      </c>
      <c r="B3563" t="s">
        <v>552</v>
      </c>
      <c r="C3563">
        <v>2009</v>
      </c>
      <c r="D3563" t="s">
        <v>551</v>
      </c>
      <c r="E3563">
        <v>205</v>
      </c>
      <c r="F3563" t="s">
        <v>550</v>
      </c>
      <c r="G3563">
        <v>372</v>
      </c>
      <c r="H3563" t="s">
        <v>375</v>
      </c>
      <c r="I3563">
        <v>1</v>
      </c>
      <c r="J3563" t="s">
        <v>373</v>
      </c>
      <c r="K3563">
        <v>1</v>
      </c>
    </row>
    <row r="3564" spans="1:11" hidden="1" x14ac:dyDescent="0.25">
      <c r="A3564" t="s">
        <v>552</v>
      </c>
      <c r="B3564" t="s">
        <v>552</v>
      </c>
      <c r="C3564">
        <v>2010</v>
      </c>
      <c r="D3564" t="s">
        <v>551</v>
      </c>
      <c r="E3564">
        <v>205</v>
      </c>
      <c r="F3564" t="s">
        <v>550</v>
      </c>
      <c r="G3564">
        <v>372</v>
      </c>
      <c r="H3564" t="s">
        <v>375</v>
      </c>
      <c r="I3564">
        <v>1</v>
      </c>
      <c r="J3564" t="s">
        <v>373</v>
      </c>
      <c r="K3564">
        <v>1</v>
      </c>
    </row>
    <row r="3565" spans="1:11" hidden="1" x14ac:dyDescent="0.25">
      <c r="A3565" t="s">
        <v>552</v>
      </c>
      <c r="B3565" t="s">
        <v>552</v>
      </c>
      <c r="C3565">
        <v>2011</v>
      </c>
      <c r="D3565" t="s">
        <v>551</v>
      </c>
      <c r="E3565">
        <v>205</v>
      </c>
      <c r="F3565" t="s">
        <v>550</v>
      </c>
      <c r="G3565">
        <v>372</v>
      </c>
      <c r="H3565" t="s">
        <v>375</v>
      </c>
      <c r="I3565">
        <v>1</v>
      </c>
      <c r="J3565" t="s">
        <v>373</v>
      </c>
      <c r="K3565">
        <v>1</v>
      </c>
    </row>
    <row r="3566" spans="1:11" hidden="1" x14ac:dyDescent="0.25">
      <c r="A3566" t="s">
        <v>552</v>
      </c>
      <c r="B3566" t="s">
        <v>552</v>
      </c>
      <c r="C3566">
        <v>2012</v>
      </c>
      <c r="D3566" t="s">
        <v>551</v>
      </c>
      <c r="E3566">
        <v>205</v>
      </c>
      <c r="F3566" t="s">
        <v>550</v>
      </c>
      <c r="G3566">
        <v>372</v>
      </c>
      <c r="H3566" t="s">
        <v>375</v>
      </c>
      <c r="I3566">
        <v>1</v>
      </c>
      <c r="J3566" t="s">
        <v>373</v>
      </c>
      <c r="K3566">
        <v>1</v>
      </c>
    </row>
    <row r="3567" spans="1:11" hidden="1" x14ac:dyDescent="0.25">
      <c r="A3567" t="s">
        <v>552</v>
      </c>
      <c r="B3567" t="s">
        <v>552</v>
      </c>
      <c r="C3567">
        <v>2013</v>
      </c>
      <c r="D3567" t="s">
        <v>551</v>
      </c>
      <c r="E3567">
        <v>205</v>
      </c>
      <c r="F3567" t="s">
        <v>550</v>
      </c>
      <c r="G3567">
        <v>372</v>
      </c>
      <c r="H3567" t="s">
        <v>375</v>
      </c>
      <c r="I3567" t="s">
        <v>373</v>
      </c>
      <c r="J3567" t="s">
        <v>373</v>
      </c>
      <c r="K3567">
        <v>1</v>
      </c>
    </row>
    <row r="3568" spans="1:11" hidden="1" x14ac:dyDescent="0.25">
      <c r="A3568" t="s">
        <v>552</v>
      </c>
      <c r="B3568" t="s">
        <v>552</v>
      </c>
      <c r="C3568">
        <v>2014</v>
      </c>
      <c r="D3568" t="s">
        <v>551</v>
      </c>
      <c r="E3568">
        <v>205</v>
      </c>
      <c r="F3568" t="s">
        <v>550</v>
      </c>
      <c r="G3568">
        <v>372</v>
      </c>
      <c r="H3568" t="s">
        <v>375</v>
      </c>
      <c r="I3568">
        <v>1</v>
      </c>
      <c r="J3568" t="s">
        <v>373</v>
      </c>
      <c r="K3568">
        <v>1</v>
      </c>
    </row>
    <row r="3569" spans="1:12" hidden="1" x14ac:dyDescent="0.25">
      <c r="A3569" t="s">
        <v>552</v>
      </c>
      <c r="B3569" t="s">
        <v>552</v>
      </c>
      <c r="C3569">
        <v>2015</v>
      </c>
      <c r="D3569" t="s">
        <v>551</v>
      </c>
      <c r="E3569">
        <v>205</v>
      </c>
      <c r="F3569" t="s">
        <v>550</v>
      </c>
      <c r="G3569">
        <v>372</v>
      </c>
      <c r="H3569" t="s">
        <v>375</v>
      </c>
      <c r="I3569">
        <v>1</v>
      </c>
      <c r="J3569" t="s">
        <v>373</v>
      </c>
      <c r="K3569">
        <v>1</v>
      </c>
    </row>
    <row r="3570" spans="1:12" hidden="1" x14ac:dyDescent="0.25">
      <c r="A3570" t="s">
        <v>552</v>
      </c>
      <c r="B3570" t="s">
        <v>552</v>
      </c>
      <c r="C3570">
        <v>2016</v>
      </c>
      <c r="D3570" t="s">
        <v>551</v>
      </c>
      <c r="E3570">
        <v>205</v>
      </c>
      <c r="F3570" t="s">
        <v>550</v>
      </c>
      <c r="G3570">
        <v>372</v>
      </c>
      <c r="H3570" t="s">
        <v>375</v>
      </c>
      <c r="I3570">
        <v>1</v>
      </c>
      <c r="J3570" t="s">
        <v>373</v>
      </c>
      <c r="K3570">
        <v>1</v>
      </c>
    </row>
    <row r="3571" spans="1:12" x14ac:dyDescent="0.25">
      <c r="A3571" t="s">
        <v>552</v>
      </c>
      <c r="B3571" t="s">
        <v>552</v>
      </c>
      <c r="C3571">
        <v>2017</v>
      </c>
      <c r="D3571" t="s">
        <v>551</v>
      </c>
      <c r="E3571">
        <v>205</v>
      </c>
      <c r="F3571" t="s">
        <v>550</v>
      </c>
      <c r="G3571">
        <v>372</v>
      </c>
      <c r="H3571" t="s">
        <v>375</v>
      </c>
      <c r="I3571" s="109">
        <v>1</v>
      </c>
      <c r="J3571" s="109" t="s">
        <v>373</v>
      </c>
      <c r="K3571" s="109">
        <v>1</v>
      </c>
      <c r="L3571" s="108">
        <f>AVERAGE(I3571:K3571)</f>
        <v>1</v>
      </c>
    </row>
    <row r="3572" spans="1:12" hidden="1" x14ac:dyDescent="0.25">
      <c r="A3572" t="s">
        <v>203</v>
      </c>
      <c r="B3572" t="s">
        <v>549</v>
      </c>
      <c r="C3572">
        <v>1976</v>
      </c>
      <c r="D3572" t="s">
        <v>68</v>
      </c>
      <c r="E3572">
        <v>666</v>
      </c>
      <c r="F3572" t="s">
        <v>68</v>
      </c>
      <c r="G3572">
        <v>376</v>
      </c>
      <c r="H3572" t="s">
        <v>381</v>
      </c>
      <c r="I3572">
        <v>4</v>
      </c>
      <c r="J3572" t="s">
        <v>373</v>
      </c>
      <c r="K3572">
        <v>1</v>
      </c>
    </row>
    <row r="3573" spans="1:12" hidden="1" x14ac:dyDescent="0.25">
      <c r="A3573" t="s">
        <v>203</v>
      </c>
      <c r="B3573" t="s">
        <v>549</v>
      </c>
      <c r="C3573">
        <v>1977</v>
      </c>
      <c r="D3573" t="s">
        <v>68</v>
      </c>
      <c r="E3573">
        <v>666</v>
      </c>
      <c r="F3573" t="s">
        <v>68</v>
      </c>
      <c r="G3573">
        <v>376</v>
      </c>
      <c r="H3573" t="s">
        <v>381</v>
      </c>
      <c r="I3573">
        <v>2</v>
      </c>
      <c r="J3573" t="s">
        <v>373</v>
      </c>
      <c r="K3573">
        <v>2</v>
      </c>
    </row>
    <row r="3574" spans="1:12" hidden="1" x14ac:dyDescent="0.25">
      <c r="A3574" t="s">
        <v>203</v>
      </c>
      <c r="B3574" t="s">
        <v>549</v>
      </c>
      <c r="C3574">
        <v>1978</v>
      </c>
      <c r="D3574" t="s">
        <v>68</v>
      </c>
      <c r="E3574">
        <v>666</v>
      </c>
      <c r="F3574" t="s">
        <v>68</v>
      </c>
      <c r="G3574">
        <v>376</v>
      </c>
      <c r="H3574" t="s">
        <v>381</v>
      </c>
      <c r="I3574">
        <v>3</v>
      </c>
      <c r="J3574" t="s">
        <v>373</v>
      </c>
      <c r="K3574">
        <v>2</v>
      </c>
    </row>
    <row r="3575" spans="1:12" hidden="1" x14ac:dyDescent="0.25">
      <c r="A3575" t="s">
        <v>203</v>
      </c>
      <c r="B3575" t="s">
        <v>549</v>
      </c>
      <c r="C3575">
        <v>1979</v>
      </c>
      <c r="D3575" t="s">
        <v>68</v>
      </c>
      <c r="E3575">
        <v>666</v>
      </c>
      <c r="F3575" t="s">
        <v>68</v>
      </c>
      <c r="G3575">
        <v>376</v>
      </c>
      <c r="H3575" t="s">
        <v>381</v>
      </c>
      <c r="I3575">
        <v>2</v>
      </c>
      <c r="J3575" t="s">
        <v>373</v>
      </c>
      <c r="K3575">
        <v>1</v>
      </c>
    </row>
    <row r="3576" spans="1:12" hidden="1" x14ac:dyDescent="0.25">
      <c r="A3576" t="s">
        <v>203</v>
      </c>
      <c r="B3576" t="s">
        <v>549</v>
      </c>
      <c r="C3576">
        <v>1980</v>
      </c>
      <c r="D3576" t="s">
        <v>68</v>
      </c>
      <c r="E3576">
        <v>666</v>
      </c>
      <c r="F3576" t="s">
        <v>68</v>
      </c>
      <c r="G3576">
        <v>376</v>
      </c>
      <c r="H3576" t="s">
        <v>381</v>
      </c>
      <c r="I3576">
        <v>2</v>
      </c>
      <c r="J3576" t="s">
        <v>373</v>
      </c>
      <c r="K3576">
        <v>2</v>
      </c>
    </row>
    <row r="3577" spans="1:12" hidden="1" x14ac:dyDescent="0.25">
      <c r="A3577" t="s">
        <v>203</v>
      </c>
      <c r="B3577" t="s">
        <v>549</v>
      </c>
      <c r="C3577">
        <v>1981</v>
      </c>
      <c r="D3577" t="s">
        <v>68</v>
      </c>
      <c r="E3577">
        <v>666</v>
      </c>
      <c r="F3577" t="s">
        <v>68</v>
      </c>
      <c r="G3577">
        <v>376</v>
      </c>
      <c r="H3577" t="s">
        <v>381</v>
      </c>
      <c r="I3577">
        <v>2</v>
      </c>
      <c r="J3577" t="s">
        <v>373</v>
      </c>
      <c r="K3577">
        <v>2</v>
      </c>
    </row>
    <row r="3578" spans="1:12" hidden="1" x14ac:dyDescent="0.25">
      <c r="A3578" t="s">
        <v>203</v>
      </c>
      <c r="B3578" t="s">
        <v>549</v>
      </c>
      <c r="C3578">
        <v>1982</v>
      </c>
      <c r="D3578" t="s">
        <v>68</v>
      </c>
      <c r="E3578">
        <v>666</v>
      </c>
      <c r="F3578" t="s">
        <v>68</v>
      </c>
      <c r="G3578">
        <v>376</v>
      </c>
      <c r="H3578" t="s">
        <v>381</v>
      </c>
      <c r="I3578">
        <v>2</v>
      </c>
      <c r="J3578" t="s">
        <v>373</v>
      </c>
      <c r="K3578">
        <v>2</v>
      </c>
    </row>
    <row r="3579" spans="1:12" hidden="1" x14ac:dyDescent="0.25">
      <c r="A3579" t="s">
        <v>203</v>
      </c>
      <c r="B3579" t="s">
        <v>549</v>
      </c>
      <c r="C3579">
        <v>1983</v>
      </c>
      <c r="D3579" t="s">
        <v>68</v>
      </c>
      <c r="E3579">
        <v>666</v>
      </c>
      <c r="F3579" t="s">
        <v>68</v>
      </c>
      <c r="G3579">
        <v>376</v>
      </c>
      <c r="H3579" t="s">
        <v>381</v>
      </c>
      <c r="I3579">
        <v>2</v>
      </c>
      <c r="J3579" t="s">
        <v>373</v>
      </c>
      <c r="K3579">
        <v>2</v>
      </c>
    </row>
    <row r="3580" spans="1:12" hidden="1" x14ac:dyDescent="0.25">
      <c r="A3580" t="s">
        <v>203</v>
      </c>
      <c r="B3580" t="s">
        <v>549</v>
      </c>
      <c r="C3580">
        <v>1984</v>
      </c>
      <c r="D3580" t="s">
        <v>68</v>
      </c>
      <c r="E3580">
        <v>666</v>
      </c>
      <c r="F3580" t="s">
        <v>68</v>
      </c>
      <c r="G3580">
        <v>376</v>
      </c>
      <c r="H3580" t="s">
        <v>381</v>
      </c>
      <c r="I3580">
        <v>3</v>
      </c>
      <c r="J3580" t="s">
        <v>373</v>
      </c>
      <c r="K3580">
        <v>2</v>
      </c>
    </row>
    <row r="3581" spans="1:12" hidden="1" x14ac:dyDescent="0.25">
      <c r="A3581" t="s">
        <v>203</v>
      </c>
      <c r="B3581" t="s">
        <v>549</v>
      </c>
      <c r="C3581">
        <v>1985</v>
      </c>
      <c r="D3581" t="s">
        <v>68</v>
      </c>
      <c r="E3581">
        <v>666</v>
      </c>
      <c r="F3581" t="s">
        <v>68</v>
      </c>
      <c r="G3581">
        <v>376</v>
      </c>
      <c r="H3581" t="s">
        <v>381</v>
      </c>
      <c r="I3581">
        <v>3</v>
      </c>
      <c r="J3581" t="s">
        <v>373</v>
      </c>
      <c r="K3581">
        <v>2</v>
      </c>
    </row>
    <row r="3582" spans="1:12" hidden="1" x14ac:dyDescent="0.25">
      <c r="A3582" t="s">
        <v>203</v>
      </c>
      <c r="B3582" t="s">
        <v>549</v>
      </c>
      <c r="C3582">
        <v>1986</v>
      </c>
      <c r="D3582" t="s">
        <v>68</v>
      </c>
      <c r="E3582">
        <v>666</v>
      </c>
      <c r="F3582" t="s">
        <v>68</v>
      </c>
      <c r="G3582">
        <v>376</v>
      </c>
      <c r="H3582" t="s">
        <v>381</v>
      </c>
      <c r="I3582">
        <v>3</v>
      </c>
      <c r="J3582" t="s">
        <v>373</v>
      </c>
      <c r="K3582">
        <v>2</v>
      </c>
    </row>
    <row r="3583" spans="1:12" hidden="1" x14ac:dyDescent="0.25">
      <c r="A3583" t="s">
        <v>203</v>
      </c>
      <c r="B3583" t="s">
        <v>549</v>
      </c>
      <c r="C3583">
        <v>1987</v>
      </c>
      <c r="D3583" t="s">
        <v>68</v>
      </c>
      <c r="E3583">
        <v>666</v>
      </c>
      <c r="F3583" t="s">
        <v>68</v>
      </c>
      <c r="G3583">
        <v>376</v>
      </c>
      <c r="H3583" t="s">
        <v>381</v>
      </c>
      <c r="I3583">
        <v>3</v>
      </c>
      <c r="J3583" t="s">
        <v>373</v>
      </c>
      <c r="K3583">
        <v>2</v>
      </c>
    </row>
    <row r="3584" spans="1:12" hidden="1" x14ac:dyDescent="0.25">
      <c r="A3584" t="s">
        <v>203</v>
      </c>
      <c r="B3584" t="s">
        <v>549</v>
      </c>
      <c r="C3584">
        <v>1988</v>
      </c>
      <c r="D3584" t="s">
        <v>68</v>
      </c>
      <c r="E3584">
        <v>666</v>
      </c>
      <c r="F3584" t="s">
        <v>68</v>
      </c>
      <c r="G3584">
        <v>376</v>
      </c>
      <c r="H3584" t="s">
        <v>381</v>
      </c>
      <c r="I3584">
        <v>4</v>
      </c>
      <c r="J3584" t="s">
        <v>373</v>
      </c>
      <c r="K3584">
        <v>4</v>
      </c>
    </row>
    <row r="3585" spans="1:11" hidden="1" x14ac:dyDescent="0.25">
      <c r="A3585" t="s">
        <v>203</v>
      </c>
      <c r="B3585" t="s">
        <v>549</v>
      </c>
      <c r="C3585">
        <v>1989</v>
      </c>
      <c r="D3585" t="s">
        <v>68</v>
      </c>
      <c r="E3585">
        <v>666</v>
      </c>
      <c r="F3585" t="s">
        <v>68</v>
      </c>
      <c r="G3585">
        <v>376</v>
      </c>
      <c r="H3585" t="s">
        <v>381</v>
      </c>
      <c r="I3585">
        <v>4</v>
      </c>
      <c r="J3585" t="s">
        <v>373</v>
      </c>
      <c r="K3585">
        <v>4</v>
      </c>
    </row>
    <row r="3586" spans="1:11" hidden="1" x14ac:dyDescent="0.25">
      <c r="A3586" t="s">
        <v>203</v>
      </c>
      <c r="B3586" t="s">
        <v>549</v>
      </c>
      <c r="C3586">
        <v>1990</v>
      </c>
      <c r="D3586" t="s">
        <v>68</v>
      </c>
      <c r="E3586">
        <v>666</v>
      </c>
      <c r="F3586" t="s">
        <v>68</v>
      </c>
      <c r="G3586">
        <v>376</v>
      </c>
      <c r="H3586" t="s">
        <v>381</v>
      </c>
      <c r="I3586">
        <v>4</v>
      </c>
      <c r="J3586" t="s">
        <v>373</v>
      </c>
      <c r="K3586">
        <v>4</v>
      </c>
    </row>
    <row r="3587" spans="1:11" hidden="1" x14ac:dyDescent="0.25">
      <c r="A3587" t="s">
        <v>203</v>
      </c>
      <c r="B3587" t="s">
        <v>549</v>
      </c>
      <c r="C3587">
        <v>1991</v>
      </c>
      <c r="D3587" t="s">
        <v>68</v>
      </c>
      <c r="E3587">
        <v>666</v>
      </c>
      <c r="F3587" t="s">
        <v>68</v>
      </c>
      <c r="G3587">
        <v>376</v>
      </c>
      <c r="H3587" t="s">
        <v>381</v>
      </c>
      <c r="I3587">
        <v>4</v>
      </c>
      <c r="J3587" t="s">
        <v>373</v>
      </c>
      <c r="K3587">
        <v>4</v>
      </c>
    </row>
    <row r="3588" spans="1:11" hidden="1" x14ac:dyDescent="0.25">
      <c r="A3588" t="s">
        <v>203</v>
      </c>
      <c r="B3588" t="s">
        <v>549</v>
      </c>
      <c r="C3588">
        <v>1992</v>
      </c>
      <c r="D3588" t="s">
        <v>68</v>
      </c>
      <c r="E3588">
        <v>666</v>
      </c>
      <c r="F3588" t="s">
        <v>68</v>
      </c>
      <c r="G3588">
        <v>376</v>
      </c>
      <c r="H3588" t="s">
        <v>381</v>
      </c>
      <c r="I3588">
        <v>4</v>
      </c>
      <c r="J3588" t="s">
        <v>373</v>
      </c>
      <c r="K3588">
        <v>3</v>
      </c>
    </row>
    <row r="3589" spans="1:11" hidden="1" x14ac:dyDescent="0.25">
      <c r="A3589" t="s">
        <v>203</v>
      </c>
      <c r="B3589" t="s">
        <v>549</v>
      </c>
      <c r="C3589">
        <v>1993</v>
      </c>
      <c r="D3589" t="s">
        <v>68</v>
      </c>
      <c r="E3589">
        <v>666</v>
      </c>
      <c r="F3589" t="s">
        <v>68</v>
      </c>
      <c r="G3589">
        <v>376</v>
      </c>
      <c r="H3589" t="s">
        <v>381</v>
      </c>
      <c r="I3589">
        <v>4</v>
      </c>
      <c r="J3589" t="s">
        <v>373</v>
      </c>
      <c r="K3589">
        <v>3</v>
      </c>
    </row>
    <row r="3590" spans="1:11" hidden="1" x14ac:dyDescent="0.25">
      <c r="A3590" t="s">
        <v>203</v>
      </c>
      <c r="B3590" t="s">
        <v>549</v>
      </c>
      <c r="C3590">
        <v>1994</v>
      </c>
      <c r="D3590" t="s">
        <v>68</v>
      </c>
      <c r="E3590">
        <v>666</v>
      </c>
      <c r="F3590" t="s">
        <v>68</v>
      </c>
      <c r="G3590">
        <v>376</v>
      </c>
      <c r="H3590" t="s">
        <v>381</v>
      </c>
      <c r="I3590">
        <v>4</v>
      </c>
      <c r="J3590" t="s">
        <v>373</v>
      </c>
      <c r="K3590">
        <v>3</v>
      </c>
    </row>
    <row r="3591" spans="1:11" hidden="1" x14ac:dyDescent="0.25">
      <c r="A3591" t="s">
        <v>203</v>
      </c>
      <c r="B3591" t="s">
        <v>549</v>
      </c>
      <c r="C3591">
        <v>1995</v>
      </c>
      <c r="D3591" t="s">
        <v>68</v>
      </c>
      <c r="E3591">
        <v>666</v>
      </c>
      <c r="F3591" t="s">
        <v>68</v>
      </c>
      <c r="G3591">
        <v>376</v>
      </c>
      <c r="H3591" t="s">
        <v>381</v>
      </c>
      <c r="I3591">
        <v>4</v>
      </c>
      <c r="J3591" t="s">
        <v>373</v>
      </c>
      <c r="K3591">
        <v>3</v>
      </c>
    </row>
    <row r="3592" spans="1:11" hidden="1" x14ac:dyDescent="0.25">
      <c r="A3592" t="s">
        <v>203</v>
      </c>
      <c r="B3592" t="s">
        <v>549</v>
      </c>
      <c r="C3592">
        <v>1996</v>
      </c>
      <c r="D3592" t="s">
        <v>68</v>
      </c>
      <c r="E3592">
        <v>666</v>
      </c>
      <c r="F3592" t="s">
        <v>68</v>
      </c>
      <c r="G3592">
        <v>376</v>
      </c>
      <c r="H3592" t="s">
        <v>381</v>
      </c>
      <c r="I3592">
        <v>4</v>
      </c>
      <c r="J3592" t="s">
        <v>373</v>
      </c>
      <c r="K3592">
        <v>4</v>
      </c>
    </row>
    <row r="3593" spans="1:11" hidden="1" x14ac:dyDescent="0.25">
      <c r="A3593" t="s">
        <v>203</v>
      </c>
      <c r="B3593" t="s">
        <v>549</v>
      </c>
      <c r="C3593">
        <v>1997</v>
      </c>
      <c r="D3593" t="s">
        <v>68</v>
      </c>
      <c r="E3593">
        <v>666</v>
      </c>
      <c r="F3593" t="s">
        <v>68</v>
      </c>
      <c r="G3593">
        <v>376</v>
      </c>
      <c r="H3593" t="s">
        <v>381</v>
      </c>
      <c r="I3593">
        <v>4</v>
      </c>
      <c r="J3593" t="s">
        <v>373</v>
      </c>
      <c r="K3593">
        <v>3</v>
      </c>
    </row>
    <row r="3594" spans="1:11" hidden="1" x14ac:dyDescent="0.25">
      <c r="A3594" t="s">
        <v>203</v>
      </c>
      <c r="B3594" t="s">
        <v>549</v>
      </c>
      <c r="C3594">
        <v>1998</v>
      </c>
      <c r="D3594" t="s">
        <v>68</v>
      </c>
      <c r="E3594">
        <v>666</v>
      </c>
      <c r="F3594" t="s">
        <v>68</v>
      </c>
      <c r="G3594">
        <v>376</v>
      </c>
      <c r="H3594" t="s">
        <v>381</v>
      </c>
      <c r="I3594">
        <v>4</v>
      </c>
      <c r="J3594" t="s">
        <v>373</v>
      </c>
      <c r="K3594">
        <v>4</v>
      </c>
    </row>
    <row r="3595" spans="1:11" hidden="1" x14ac:dyDescent="0.25">
      <c r="A3595" t="s">
        <v>203</v>
      </c>
      <c r="B3595" t="s">
        <v>549</v>
      </c>
      <c r="C3595">
        <v>1999</v>
      </c>
      <c r="D3595" t="s">
        <v>68</v>
      </c>
      <c r="E3595">
        <v>666</v>
      </c>
      <c r="F3595" t="s">
        <v>68</v>
      </c>
      <c r="G3595">
        <v>376</v>
      </c>
      <c r="H3595" t="s">
        <v>381</v>
      </c>
      <c r="I3595">
        <v>4</v>
      </c>
      <c r="J3595" t="s">
        <v>373</v>
      </c>
      <c r="K3595">
        <v>4</v>
      </c>
    </row>
    <row r="3596" spans="1:11" hidden="1" x14ac:dyDescent="0.25">
      <c r="A3596" t="s">
        <v>203</v>
      </c>
      <c r="B3596" t="s">
        <v>549</v>
      </c>
      <c r="C3596">
        <v>2000</v>
      </c>
      <c r="D3596" t="s">
        <v>68</v>
      </c>
      <c r="E3596">
        <v>666</v>
      </c>
      <c r="F3596" t="s">
        <v>68</v>
      </c>
      <c r="G3596">
        <v>376</v>
      </c>
      <c r="H3596" t="s">
        <v>381</v>
      </c>
      <c r="I3596">
        <v>4</v>
      </c>
      <c r="J3596" t="s">
        <v>373</v>
      </c>
      <c r="K3596">
        <v>4</v>
      </c>
    </row>
    <row r="3597" spans="1:11" hidden="1" x14ac:dyDescent="0.25">
      <c r="A3597" t="s">
        <v>203</v>
      </c>
      <c r="B3597" t="s">
        <v>549</v>
      </c>
      <c r="C3597">
        <v>2001</v>
      </c>
      <c r="D3597" t="s">
        <v>68</v>
      </c>
      <c r="E3597">
        <v>666</v>
      </c>
      <c r="F3597" t="s">
        <v>68</v>
      </c>
      <c r="G3597">
        <v>376</v>
      </c>
      <c r="H3597" t="s">
        <v>381</v>
      </c>
      <c r="I3597">
        <v>4</v>
      </c>
      <c r="J3597" t="s">
        <v>373</v>
      </c>
      <c r="K3597">
        <v>5</v>
      </c>
    </row>
    <row r="3598" spans="1:11" hidden="1" x14ac:dyDescent="0.25">
      <c r="A3598" t="s">
        <v>203</v>
      </c>
      <c r="B3598" t="s">
        <v>549</v>
      </c>
      <c r="C3598">
        <v>2002</v>
      </c>
      <c r="D3598" t="s">
        <v>68</v>
      </c>
      <c r="E3598">
        <v>666</v>
      </c>
      <c r="F3598" t="s">
        <v>68</v>
      </c>
      <c r="G3598">
        <v>376</v>
      </c>
      <c r="H3598" t="s">
        <v>381</v>
      </c>
      <c r="I3598">
        <v>5</v>
      </c>
      <c r="J3598" t="s">
        <v>373</v>
      </c>
      <c r="K3598">
        <v>5</v>
      </c>
    </row>
    <row r="3599" spans="1:11" hidden="1" x14ac:dyDescent="0.25">
      <c r="A3599" t="s">
        <v>203</v>
      </c>
      <c r="B3599" t="s">
        <v>549</v>
      </c>
      <c r="C3599">
        <v>2003</v>
      </c>
      <c r="D3599" t="s">
        <v>68</v>
      </c>
      <c r="E3599">
        <v>666</v>
      </c>
      <c r="F3599" t="s">
        <v>68</v>
      </c>
      <c r="G3599">
        <v>376</v>
      </c>
      <c r="H3599" t="s">
        <v>381</v>
      </c>
      <c r="I3599">
        <v>5</v>
      </c>
      <c r="J3599" t="s">
        <v>373</v>
      </c>
      <c r="K3599">
        <v>4</v>
      </c>
    </row>
    <row r="3600" spans="1:11" hidden="1" x14ac:dyDescent="0.25">
      <c r="A3600" t="s">
        <v>203</v>
      </c>
      <c r="B3600" t="s">
        <v>549</v>
      </c>
      <c r="C3600">
        <v>2004</v>
      </c>
      <c r="D3600" t="s">
        <v>68</v>
      </c>
      <c r="E3600">
        <v>666</v>
      </c>
      <c r="F3600" t="s">
        <v>68</v>
      </c>
      <c r="G3600">
        <v>376</v>
      </c>
      <c r="H3600" t="s">
        <v>381</v>
      </c>
      <c r="I3600">
        <v>5</v>
      </c>
      <c r="J3600" t="s">
        <v>373</v>
      </c>
      <c r="K3600">
        <v>4</v>
      </c>
    </row>
    <row r="3601" spans="1:12" hidden="1" x14ac:dyDescent="0.25">
      <c r="A3601" t="s">
        <v>203</v>
      </c>
      <c r="B3601" t="s">
        <v>549</v>
      </c>
      <c r="C3601">
        <v>2005</v>
      </c>
      <c r="D3601" t="s">
        <v>68</v>
      </c>
      <c r="E3601">
        <v>666</v>
      </c>
      <c r="F3601" t="s">
        <v>68</v>
      </c>
      <c r="G3601">
        <v>376</v>
      </c>
      <c r="H3601" t="s">
        <v>381</v>
      </c>
      <c r="I3601">
        <v>4</v>
      </c>
      <c r="J3601" t="s">
        <v>373</v>
      </c>
      <c r="K3601">
        <v>4</v>
      </c>
    </row>
    <row r="3602" spans="1:12" hidden="1" x14ac:dyDescent="0.25">
      <c r="A3602" t="s">
        <v>203</v>
      </c>
      <c r="B3602" t="s">
        <v>549</v>
      </c>
      <c r="C3602">
        <v>2006</v>
      </c>
      <c r="D3602" t="s">
        <v>68</v>
      </c>
      <c r="E3602">
        <v>666</v>
      </c>
      <c r="F3602" t="s">
        <v>68</v>
      </c>
      <c r="G3602">
        <v>376</v>
      </c>
      <c r="H3602" t="s">
        <v>381</v>
      </c>
      <c r="I3602">
        <v>4</v>
      </c>
      <c r="J3602" t="s">
        <v>373</v>
      </c>
      <c r="K3602">
        <v>4</v>
      </c>
    </row>
    <row r="3603" spans="1:12" hidden="1" x14ac:dyDescent="0.25">
      <c r="A3603" t="s">
        <v>203</v>
      </c>
      <c r="B3603" t="s">
        <v>549</v>
      </c>
      <c r="C3603">
        <v>2007</v>
      </c>
      <c r="D3603" t="s">
        <v>68</v>
      </c>
      <c r="E3603">
        <v>666</v>
      </c>
      <c r="F3603" t="s">
        <v>68</v>
      </c>
      <c r="G3603">
        <v>376</v>
      </c>
      <c r="H3603" t="s">
        <v>381</v>
      </c>
      <c r="I3603">
        <v>4</v>
      </c>
      <c r="J3603" t="s">
        <v>373</v>
      </c>
      <c r="K3603">
        <v>4</v>
      </c>
    </row>
    <row r="3604" spans="1:12" hidden="1" x14ac:dyDescent="0.25">
      <c r="A3604" t="s">
        <v>203</v>
      </c>
      <c r="B3604" t="s">
        <v>549</v>
      </c>
      <c r="C3604">
        <v>2008</v>
      </c>
      <c r="D3604" t="s">
        <v>68</v>
      </c>
      <c r="E3604">
        <v>666</v>
      </c>
      <c r="F3604" t="s">
        <v>68</v>
      </c>
      <c r="G3604">
        <v>376</v>
      </c>
      <c r="H3604" t="s">
        <v>381</v>
      </c>
      <c r="I3604">
        <v>5</v>
      </c>
      <c r="J3604" t="s">
        <v>373</v>
      </c>
      <c r="K3604">
        <v>5</v>
      </c>
    </row>
    <row r="3605" spans="1:12" hidden="1" x14ac:dyDescent="0.25">
      <c r="A3605" t="s">
        <v>203</v>
      </c>
      <c r="B3605" t="s">
        <v>549</v>
      </c>
      <c r="C3605">
        <v>2009</v>
      </c>
      <c r="D3605" t="s">
        <v>68</v>
      </c>
      <c r="E3605">
        <v>666</v>
      </c>
      <c r="F3605" t="s">
        <v>68</v>
      </c>
      <c r="G3605">
        <v>376</v>
      </c>
      <c r="H3605" t="s">
        <v>381</v>
      </c>
      <c r="I3605">
        <v>5</v>
      </c>
      <c r="J3605" t="s">
        <v>373</v>
      </c>
      <c r="K3605">
        <v>5</v>
      </c>
    </row>
    <row r="3606" spans="1:12" hidden="1" x14ac:dyDescent="0.25">
      <c r="A3606" t="s">
        <v>203</v>
      </c>
      <c r="B3606" t="s">
        <v>549</v>
      </c>
      <c r="C3606">
        <v>2010</v>
      </c>
      <c r="D3606" t="s">
        <v>68</v>
      </c>
      <c r="E3606">
        <v>666</v>
      </c>
      <c r="F3606" t="s">
        <v>68</v>
      </c>
      <c r="G3606">
        <v>376</v>
      </c>
      <c r="H3606" t="s">
        <v>381</v>
      </c>
      <c r="I3606">
        <v>4</v>
      </c>
      <c r="J3606" t="s">
        <v>373</v>
      </c>
      <c r="K3606">
        <v>4</v>
      </c>
    </row>
    <row r="3607" spans="1:12" hidden="1" x14ac:dyDescent="0.25">
      <c r="A3607" t="s">
        <v>203</v>
      </c>
      <c r="B3607" t="s">
        <v>549</v>
      </c>
      <c r="C3607">
        <v>2011</v>
      </c>
      <c r="D3607" t="s">
        <v>68</v>
      </c>
      <c r="E3607">
        <v>666</v>
      </c>
      <c r="F3607" t="s">
        <v>68</v>
      </c>
      <c r="G3607">
        <v>376</v>
      </c>
      <c r="H3607" t="s">
        <v>381</v>
      </c>
      <c r="I3607">
        <v>4</v>
      </c>
      <c r="J3607" t="s">
        <v>373</v>
      </c>
      <c r="K3607">
        <v>4</v>
      </c>
    </row>
    <row r="3608" spans="1:12" hidden="1" x14ac:dyDescent="0.25">
      <c r="A3608" t="s">
        <v>203</v>
      </c>
      <c r="B3608" t="s">
        <v>549</v>
      </c>
      <c r="C3608">
        <v>2012</v>
      </c>
      <c r="D3608" t="s">
        <v>68</v>
      </c>
      <c r="E3608">
        <v>666</v>
      </c>
      <c r="F3608" t="s">
        <v>68</v>
      </c>
      <c r="G3608">
        <v>376</v>
      </c>
      <c r="H3608" t="s">
        <v>381</v>
      </c>
      <c r="I3608">
        <v>4</v>
      </c>
      <c r="J3608" t="s">
        <v>373</v>
      </c>
      <c r="K3608">
        <v>4</v>
      </c>
    </row>
    <row r="3609" spans="1:12" hidden="1" x14ac:dyDescent="0.25">
      <c r="A3609" t="s">
        <v>203</v>
      </c>
      <c r="B3609" t="s">
        <v>549</v>
      </c>
      <c r="C3609">
        <v>2013</v>
      </c>
      <c r="D3609" t="s">
        <v>68</v>
      </c>
      <c r="E3609">
        <v>666</v>
      </c>
      <c r="F3609" t="s">
        <v>68</v>
      </c>
      <c r="G3609">
        <v>376</v>
      </c>
      <c r="H3609" t="s">
        <v>381</v>
      </c>
      <c r="I3609" t="s">
        <v>373</v>
      </c>
      <c r="J3609">
        <v>4</v>
      </c>
      <c r="K3609">
        <v>4</v>
      </c>
    </row>
    <row r="3610" spans="1:12" hidden="1" x14ac:dyDescent="0.25">
      <c r="A3610" t="s">
        <v>203</v>
      </c>
      <c r="B3610" t="s">
        <v>549</v>
      </c>
      <c r="C3610">
        <v>2014</v>
      </c>
      <c r="D3610" t="s">
        <v>68</v>
      </c>
      <c r="E3610">
        <v>666</v>
      </c>
      <c r="F3610" t="s">
        <v>68</v>
      </c>
      <c r="G3610">
        <v>376</v>
      </c>
      <c r="H3610" t="s">
        <v>381</v>
      </c>
      <c r="I3610">
        <v>4</v>
      </c>
      <c r="J3610">
        <v>4</v>
      </c>
      <c r="K3610">
        <v>4</v>
      </c>
    </row>
    <row r="3611" spans="1:12" hidden="1" x14ac:dyDescent="0.25">
      <c r="A3611" t="s">
        <v>203</v>
      </c>
      <c r="B3611" t="s">
        <v>549</v>
      </c>
      <c r="C3611">
        <v>2015</v>
      </c>
      <c r="D3611" t="s">
        <v>68</v>
      </c>
      <c r="E3611">
        <v>666</v>
      </c>
      <c r="F3611" t="s">
        <v>68</v>
      </c>
      <c r="G3611">
        <v>376</v>
      </c>
      <c r="H3611" t="s">
        <v>381</v>
      </c>
      <c r="I3611">
        <v>4</v>
      </c>
      <c r="J3611">
        <v>3</v>
      </c>
      <c r="K3611">
        <v>4</v>
      </c>
    </row>
    <row r="3612" spans="1:12" hidden="1" x14ac:dyDescent="0.25">
      <c r="A3612" t="s">
        <v>203</v>
      </c>
      <c r="B3612" t="s">
        <v>549</v>
      </c>
      <c r="C3612">
        <v>2016</v>
      </c>
      <c r="D3612" t="s">
        <v>68</v>
      </c>
      <c r="E3612">
        <v>666</v>
      </c>
      <c r="F3612" t="s">
        <v>68</v>
      </c>
      <c r="G3612">
        <v>376</v>
      </c>
      <c r="H3612" t="s">
        <v>381</v>
      </c>
      <c r="I3612">
        <v>4</v>
      </c>
      <c r="J3612">
        <v>3</v>
      </c>
      <c r="K3612">
        <v>3</v>
      </c>
    </row>
    <row r="3613" spans="1:12" x14ac:dyDescent="0.25">
      <c r="A3613" t="s">
        <v>203</v>
      </c>
      <c r="B3613" t="s">
        <v>549</v>
      </c>
      <c r="C3613">
        <v>2017</v>
      </c>
      <c r="D3613" t="s">
        <v>68</v>
      </c>
      <c r="E3613">
        <v>666</v>
      </c>
      <c r="F3613" t="s">
        <v>68</v>
      </c>
      <c r="G3613">
        <v>376</v>
      </c>
      <c r="H3613" t="s">
        <v>381</v>
      </c>
      <c r="I3613" s="109">
        <v>4</v>
      </c>
      <c r="J3613" s="109">
        <v>4</v>
      </c>
      <c r="K3613" s="109">
        <v>3</v>
      </c>
      <c r="L3613" s="108">
        <f>AVERAGE(I3613:K3613)</f>
        <v>3.6666666666666665</v>
      </c>
    </row>
    <row r="3614" spans="1:12" hidden="1" x14ac:dyDescent="0.25">
      <c r="A3614" t="s">
        <v>548</v>
      </c>
      <c r="B3614" t="s">
        <v>548</v>
      </c>
      <c r="C3614">
        <v>1976</v>
      </c>
      <c r="D3614" t="s">
        <v>373</v>
      </c>
      <c r="E3614" t="s">
        <v>373</v>
      </c>
      <c r="F3614" t="s">
        <v>373</v>
      </c>
      <c r="G3614" t="s">
        <v>373</v>
      </c>
      <c r="H3614" t="s">
        <v>381</v>
      </c>
      <c r="I3614" t="s">
        <v>373</v>
      </c>
      <c r="J3614" t="s">
        <v>373</v>
      </c>
      <c r="K3614" t="s">
        <v>373</v>
      </c>
    </row>
    <row r="3615" spans="1:12" hidden="1" x14ac:dyDescent="0.25">
      <c r="A3615" t="s">
        <v>548</v>
      </c>
      <c r="B3615" t="s">
        <v>548</v>
      </c>
      <c r="C3615">
        <v>1977</v>
      </c>
      <c r="D3615" t="s">
        <v>373</v>
      </c>
      <c r="E3615" t="s">
        <v>373</v>
      </c>
      <c r="F3615" t="s">
        <v>373</v>
      </c>
      <c r="G3615" t="s">
        <v>373</v>
      </c>
      <c r="H3615" t="s">
        <v>381</v>
      </c>
      <c r="I3615" t="s">
        <v>373</v>
      </c>
      <c r="J3615" t="s">
        <v>373</v>
      </c>
      <c r="K3615" t="s">
        <v>373</v>
      </c>
    </row>
    <row r="3616" spans="1:12" hidden="1" x14ac:dyDescent="0.25">
      <c r="A3616" t="s">
        <v>548</v>
      </c>
      <c r="B3616" t="s">
        <v>548</v>
      </c>
      <c r="C3616">
        <v>1978</v>
      </c>
      <c r="D3616" t="s">
        <v>373</v>
      </c>
      <c r="E3616" t="s">
        <v>373</v>
      </c>
      <c r="F3616" t="s">
        <v>373</v>
      </c>
      <c r="G3616" t="s">
        <v>373</v>
      </c>
      <c r="H3616" t="s">
        <v>381</v>
      </c>
      <c r="I3616" t="s">
        <v>373</v>
      </c>
      <c r="J3616" t="s">
        <v>373</v>
      </c>
      <c r="K3616" t="s">
        <v>373</v>
      </c>
    </row>
    <row r="3617" spans="1:11" hidden="1" x14ac:dyDescent="0.25">
      <c r="A3617" t="s">
        <v>548</v>
      </c>
      <c r="B3617" t="s">
        <v>548</v>
      </c>
      <c r="C3617">
        <v>1979</v>
      </c>
      <c r="D3617" t="s">
        <v>373</v>
      </c>
      <c r="E3617" t="s">
        <v>373</v>
      </c>
      <c r="F3617" t="s">
        <v>373</v>
      </c>
      <c r="G3617" t="s">
        <v>373</v>
      </c>
      <c r="H3617" t="s">
        <v>381</v>
      </c>
      <c r="I3617" t="s">
        <v>373</v>
      </c>
      <c r="J3617" t="s">
        <v>373</v>
      </c>
      <c r="K3617" t="s">
        <v>373</v>
      </c>
    </row>
    <row r="3618" spans="1:11" hidden="1" x14ac:dyDescent="0.25">
      <c r="A3618" t="s">
        <v>548</v>
      </c>
      <c r="B3618" t="s">
        <v>548</v>
      </c>
      <c r="C3618">
        <v>1980</v>
      </c>
      <c r="D3618" t="s">
        <v>373</v>
      </c>
      <c r="E3618" t="s">
        <v>373</v>
      </c>
      <c r="F3618" t="s">
        <v>373</v>
      </c>
      <c r="G3618" t="s">
        <v>373</v>
      </c>
      <c r="H3618" t="s">
        <v>381</v>
      </c>
      <c r="I3618" t="s">
        <v>373</v>
      </c>
      <c r="J3618" t="s">
        <v>373</v>
      </c>
      <c r="K3618" t="s">
        <v>373</v>
      </c>
    </row>
    <row r="3619" spans="1:11" hidden="1" x14ac:dyDescent="0.25">
      <c r="A3619" t="s">
        <v>548</v>
      </c>
      <c r="B3619" t="s">
        <v>548</v>
      </c>
      <c r="C3619">
        <v>1981</v>
      </c>
      <c r="D3619" t="s">
        <v>373</v>
      </c>
      <c r="E3619" t="s">
        <v>373</v>
      </c>
      <c r="F3619" t="s">
        <v>373</v>
      </c>
      <c r="G3619" t="s">
        <v>373</v>
      </c>
      <c r="H3619" t="s">
        <v>381</v>
      </c>
      <c r="I3619" t="s">
        <v>373</v>
      </c>
      <c r="J3619" t="s">
        <v>373</v>
      </c>
      <c r="K3619" t="s">
        <v>373</v>
      </c>
    </row>
    <row r="3620" spans="1:11" hidden="1" x14ac:dyDescent="0.25">
      <c r="A3620" t="s">
        <v>548</v>
      </c>
      <c r="B3620" t="s">
        <v>548</v>
      </c>
      <c r="C3620">
        <v>1982</v>
      </c>
      <c r="D3620" t="s">
        <v>373</v>
      </c>
      <c r="E3620" t="s">
        <v>373</v>
      </c>
      <c r="F3620" t="s">
        <v>373</v>
      </c>
      <c r="G3620" t="s">
        <v>373</v>
      </c>
      <c r="H3620" t="s">
        <v>381</v>
      </c>
      <c r="I3620" t="s">
        <v>373</v>
      </c>
      <c r="J3620" t="s">
        <v>373</v>
      </c>
      <c r="K3620" t="s">
        <v>373</v>
      </c>
    </row>
    <row r="3621" spans="1:11" hidden="1" x14ac:dyDescent="0.25">
      <c r="A3621" t="s">
        <v>548</v>
      </c>
      <c r="B3621" t="s">
        <v>548</v>
      </c>
      <c r="C3621">
        <v>1983</v>
      </c>
      <c r="D3621" t="s">
        <v>373</v>
      </c>
      <c r="E3621" t="s">
        <v>373</v>
      </c>
      <c r="F3621" t="s">
        <v>373</v>
      </c>
      <c r="G3621" t="s">
        <v>373</v>
      </c>
      <c r="H3621" t="s">
        <v>381</v>
      </c>
      <c r="I3621" t="s">
        <v>373</v>
      </c>
      <c r="J3621" t="s">
        <v>373</v>
      </c>
      <c r="K3621" t="s">
        <v>373</v>
      </c>
    </row>
    <row r="3622" spans="1:11" hidden="1" x14ac:dyDescent="0.25">
      <c r="A3622" t="s">
        <v>548</v>
      </c>
      <c r="B3622" t="s">
        <v>548</v>
      </c>
      <c r="C3622">
        <v>1984</v>
      </c>
      <c r="D3622" t="s">
        <v>373</v>
      </c>
      <c r="E3622" t="s">
        <v>373</v>
      </c>
      <c r="F3622" t="s">
        <v>373</v>
      </c>
      <c r="G3622" t="s">
        <v>373</v>
      </c>
      <c r="H3622" t="s">
        <v>381</v>
      </c>
      <c r="I3622" t="s">
        <v>373</v>
      </c>
      <c r="J3622" t="s">
        <v>373</v>
      </c>
      <c r="K3622" t="s">
        <v>373</v>
      </c>
    </row>
    <row r="3623" spans="1:11" hidden="1" x14ac:dyDescent="0.25">
      <c r="A3623" t="s">
        <v>548</v>
      </c>
      <c r="B3623" t="s">
        <v>548</v>
      </c>
      <c r="C3623">
        <v>1985</v>
      </c>
      <c r="D3623" t="s">
        <v>373</v>
      </c>
      <c r="E3623" t="s">
        <v>373</v>
      </c>
      <c r="F3623" t="s">
        <v>373</v>
      </c>
      <c r="G3623" t="s">
        <v>373</v>
      </c>
      <c r="H3623" t="s">
        <v>381</v>
      </c>
      <c r="I3623" t="s">
        <v>373</v>
      </c>
      <c r="J3623" t="s">
        <v>373</v>
      </c>
      <c r="K3623" t="s">
        <v>373</v>
      </c>
    </row>
    <row r="3624" spans="1:11" hidden="1" x14ac:dyDescent="0.25">
      <c r="A3624" t="s">
        <v>548</v>
      </c>
      <c r="B3624" t="s">
        <v>548</v>
      </c>
      <c r="C3624">
        <v>1986</v>
      </c>
      <c r="D3624" t="s">
        <v>373</v>
      </c>
      <c r="E3624" t="s">
        <v>373</v>
      </c>
      <c r="F3624" t="s">
        <v>373</v>
      </c>
      <c r="G3624" t="s">
        <v>373</v>
      </c>
      <c r="H3624" t="s">
        <v>381</v>
      </c>
      <c r="I3624" t="s">
        <v>373</v>
      </c>
      <c r="J3624" t="s">
        <v>373</v>
      </c>
      <c r="K3624" t="s">
        <v>373</v>
      </c>
    </row>
    <row r="3625" spans="1:11" hidden="1" x14ac:dyDescent="0.25">
      <c r="A3625" t="s">
        <v>548</v>
      </c>
      <c r="B3625" t="s">
        <v>548</v>
      </c>
      <c r="C3625">
        <v>1987</v>
      </c>
      <c r="D3625" t="s">
        <v>373</v>
      </c>
      <c r="E3625" t="s">
        <v>373</v>
      </c>
      <c r="F3625" t="s">
        <v>373</v>
      </c>
      <c r="G3625" t="s">
        <v>373</v>
      </c>
      <c r="H3625" t="s">
        <v>381</v>
      </c>
      <c r="I3625" t="s">
        <v>373</v>
      </c>
      <c r="J3625" t="s">
        <v>373</v>
      </c>
      <c r="K3625" t="s">
        <v>373</v>
      </c>
    </row>
    <row r="3626" spans="1:11" hidden="1" x14ac:dyDescent="0.25">
      <c r="A3626" t="s">
        <v>548</v>
      </c>
      <c r="B3626" t="s">
        <v>548</v>
      </c>
      <c r="C3626">
        <v>1988</v>
      </c>
      <c r="D3626" t="s">
        <v>373</v>
      </c>
      <c r="E3626" t="s">
        <v>373</v>
      </c>
      <c r="F3626" t="s">
        <v>373</v>
      </c>
      <c r="G3626" t="s">
        <v>373</v>
      </c>
      <c r="H3626" t="s">
        <v>381</v>
      </c>
      <c r="I3626" t="s">
        <v>373</v>
      </c>
      <c r="J3626" t="s">
        <v>373</v>
      </c>
      <c r="K3626" t="s">
        <v>373</v>
      </c>
    </row>
    <row r="3627" spans="1:11" hidden="1" x14ac:dyDescent="0.25">
      <c r="A3627" t="s">
        <v>548</v>
      </c>
      <c r="B3627" t="s">
        <v>548</v>
      </c>
      <c r="C3627">
        <v>1989</v>
      </c>
      <c r="D3627" t="s">
        <v>373</v>
      </c>
      <c r="E3627" t="s">
        <v>373</v>
      </c>
      <c r="F3627" t="s">
        <v>373</v>
      </c>
      <c r="G3627" t="s">
        <v>373</v>
      </c>
      <c r="H3627" t="s">
        <v>381</v>
      </c>
      <c r="I3627" t="s">
        <v>373</v>
      </c>
      <c r="J3627" t="s">
        <v>373</v>
      </c>
      <c r="K3627" t="s">
        <v>373</v>
      </c>
    </row>
    <row r="3628" spans="1:11" hidden="1" x14ac:dyDescent="0.25">
      <c r="A3628" t="s">
        <v>548</v>
      </c>
      <c r="B3628" t="s">
        <v>548</v>
      </c>
      <c r="C3628">
        <v>1990</v>
      </c>
      <c r="D3628" t="s">
        <v>373</v>
      </c>
      <c r="E3628" t="s">
        <v>373</v>
      </c>
      <c r="F3628" t="s">
        <v>373</v>
      </c>
      <c r="G3628" t="s">
        <v>373</v>
      </c>
      <c r="H3628" t="s">
        <v>381</v>
      </c>
      <c r="I3628" t="s">
        <v>373</v>
      </c>
      <c r="J3628" t="s">
        <v>373</v>
      </c>
      <c r="K3628" t="s">
        <v>373</v>
      </c>
    </row>
    <row r="3629" spans="1:11" hidden="1" x14ac:dyDescent="0.25">
      <c r="A3629" t="s">
        <v>548</v>
      </c>
      <c r="B3629" t="s">
        <v>548</v>
      </c>
      <c r="C3629">
        <v>1991</v>
      </c>
      <c r="D3629" t="s">
        <v>373</v>
      </c>
      <c r="E3629" t="s">
        <v>373</v>
      </c>
      <c r="F3629" t="s">
        <v>373</v>
      </c>
      <c r="G3629" t="s">
        <v>373</v>
      </c>
      <c r="H3629" t="s">
        <v>381</v>
      </c>
      <c r="I3629" t="s">
        <v>373</v>
      </c>
      <c r="J3629" t="s">
        <v>373</v>
      </c>
      <c r="K3629" t="s">
        <v>373</v>
      </c>
    </row>
    <row r="3630" spans="1:11" hidden="1" x14ac:dyDescent="0.25">
      <c r="A3630" t="s">
        <v>548</v>
      </c>
      <c r="B3630" t="s">
        <v>548</v>
      </c>
      <c r="C3630">
        <v>1992</v>
      </c>
      <c r="D3630" t="s">
        <v>373</v>
      </c>
      <c r="E3630" t="s">
        <v>373</v>
      </c>
      <c r="F3630" t="s">
        <v>373</v>
      </c>
      <c r="G3630" t="s">
        <v>373</v>
      </c>
      <c r="H3630" t="s">
        <v>381</v>
      </c>
      <c r="I3630" t="s">
        <v>373</v>
      </c>
      <c r="J3630" t="s">
        <v>373</v>
      </c>
      <c r="K3630" t="s">
        <v>373</v>
      </c>
    </row>
    <row r="3631" spans="1:11" hidden="1" x14ac:dyDescent="0.25">
      <c r="A3631" t="s">
        <v>548</v>
      </c>
      <c r="B3631" t="s">
        <v>548</v>
      </c>
      <c r="C3631">
        <v>1993</v>
      </c>
      <c r="D3631" t="s">
        <v>373</v>
      </c>
      <c r="E3631" t="s">
        <v>373</v>
      </c>
      <c r="F3631" t="s">
        <v>373</v>
      </c>
      <c r="G3631" t="s">
        <v>373</v>
      </c>
      <c r="H3631" t="s">
        <v>381</v>
      </c>
      <c r="I3631" t="s">
        <v>373</v>
      </c>
      <c r="J3631" t="s">
        <v>373</v>
      </c>
      <c r="K3631" t="s">
        <v>373</v>
      </c>
    </row>
    <row r="3632" spans="1:11" hidden="1" x14ac:dyDescent="0.25">
      <c r="A3632" t="s">
        <v>548</v>
      </c>
      <c r="B3632" t="s">
        <v>548</v>
      </c>
      <c r="C3632">
        <v>1994</v>
      </c>
      <c r="D3632" t="s">
        <v>373</v>
      </c>
      <c r="E3632" t="s">
        <v>373</v>
      </c>
      <c r="F3632" t="s">
        <v>373</v>
      </c>
      <c r="G3632" t="s">
        <v>373</v>
      </c>
      <c r="H3632" t="s">
        <v>381</v>
      </c>
      <c r="I3632">
        <v>4</v>
      </c>
      <c r="J3632" t="s">
        <v>373</v>
      </c>
      <c r="K3632">
        <v>3</v>
      </c>
    </row>
    <row r="3633" spans="1:11" hidden="1" x14ac:dyDescent="0.25">
      <c r="A3633" t="s">
        <v>548</v>
      </c>
      <c r="B3633" t="s">
        <v>548</v>
      </c>
      <c r="C3633">
        <v>1995</v>
      </c>
      <c r="D3633" t="s">
        <v>373</v>
      </c>
      <c r="E3633" t="s">
        <v>373</v>
      </c>
      <c r="F3633" t="s">
        <v>373</v>
      </c>
      <c r="G3633" t="s">
        <v>373</v>
      </c>
      <c r="H3633" t="s">
        <v>381</v>
      </c>
      <c r="I3633">
        <v>4</v>
      </c>
      <c r="J3633" t="s">
        <v>373</v>
      </c>
      <c r="K3633">
        <v>3</v>
      </c>
    </row>
    <row r="3634" spans="1:11" hidden="1" x14ac:dyDescent="0.25">
      <c r="A3634" t="s">
        <v>548</v>
      </c>
      <c r="B3634" t="s">
        <v>548</v>
      </c>
      <c r="C3634">
        <v>1996</v>
      </c>
      <c r="D3634" t="s">
        <v>373</v>
      </c>
      <c r="E3634" t="s">
        <v>373</v>
      </c>
      <c r="F3634" t="s">
        <v>373</v>
      </c>
      <c r="G3634" t="s">
        <v>373</v>
      </c>
      <c r="H3634" t="s">
        <v>381</v>
      </c>
      <c r="I3634">
        <v>4</v>
      </c>
      <c r="J3634" t="s">
        <v>373</v>
      </c>
      <c r="K3634">
        <v>4</v>
      </c>
    </row>
    <row r="3635" spans="1:11" hidden="1" x14ac:dyDescent="0.25">
      <c r="A3635" t="s">
        <v>548</v>
      </c>
      <c r="B3635" t="s">
        <v>548</v>
      </c>
      <c r="C3635">
        <v>1997</v>
      </c>
      <c r="D3635" t="s">
        <v>373</v>
      </c>
      <c r="E3635" t="s">
        <v>373</v>
      </c>
      <c r="F3635" t="s">
        <v>373</v>
      </c>
      <c r="G3635" t="s">
        <v>373</v>
      </c>
      <c r="H3635" t="s">
        <v>381</v>
      </c>
      <c r="I3635">
        <v>4</v>
      </c>
      <c r="J3635" t="s">
        <v>373</v>
      </c>
      <c r="K3635">
        <v>3</v>
      </c>
    </row>
    <row r="3636" spans="1:11" hidden="1" x14ac:dyDescent="0.25">
      <c r="A3636" t="s">
        <v>548</v>
      </c>
      <c r="B3636" t="s">
        <v>548</v>
      </c>
      <c r="C3636">
        <v>1998</v>
      </c>
      <c r="D3636" t="s">
        <v>373</v>
      </c>
      <c r="E3636" t="s">
        <v>373</v>
      </c>
      <c r="F3636" t="s">
        <v>373</v>
      </c>
      <c r="G3636" t="s">
        <v>373</v>
      </c>
      <c r="H3636" t="s">
        <v>381</v>
      </c>
      <c r="I3636">
        <v>4</v>
      </c>
      <c r="J3636" t="s">
        <v>373</v>
      </c>
      <c r="K3636">
        <v>4</v>
      </c>
    </row>
    <row r="3637" spans="1:11" hidden="1" x14ac:dyDescent="0.25">
      <c r="A3637" t="s">
        <v>548</v>
      </c>
      <c r="B3637" t="s">
        <v>548</v>
      </c>
      <c r="C3637">
        <v>1999</v>
      </c>
      <c r="D3637" t="s">
        <v>373</v>
      </c>
      <c r="E3637" t="s">
        <v>373</v>
      </c>
      <c r="F3637" t="s">
        <v>373</v>
      </c>
      <c r="G3637" t="s">
        <v>373</v>
      </c>
      <c r="H3637" t="s">
        <v>381</v>
      </c>
      <c r="I3637">
        <v>4</v>
      </c>
      <c r="J3637" t="s">
        <v>373</v>
      </c>
      <c r="K3637">
        <v>4</v>
      </c>
    </row>
    <row r="3638" spans="1:11" hidden="1" x14ac:dyDescent="0.25">
      <c r="A3638" t="s">
        <v>548</v>
      </c>
      <c r="B3638" t="s">
        <v>548</v>
      </c>
      <c r="C3638">
        <v>2000</v>
      </c>
      <c r="D3638" t="s">
        <v>373</v>
      </c>
      <c r="E3638" t="s">
        <v>373</v>
      </c>
      <c r="F3638" t="s">
        <v>373</v>
      </c>
      <c r="G3638" t="s">
        <v>373</v>
      </c>
      <c r="H3638" t="s">
        <v>381</v>
      </c>
      <c r="I3638">
        <v>5</v>
      </c>
      <c r="J3638" t="s">
        <v>373</v>
      </c>
      <c r="K3638">
        <v>4</v>
      </c>
    </row>
    <row r="3639" spans="1:11" hidden="1" x14ac:dyDescent="0.25">
      <c r="A3639" t="s">
        <v>548</v>
      </c>
      <c r="B3639" t="s">
        <v>548</v>
      </c>
      <c r="C3639">
        <v>2001</v>
      </c>
      <c r="D3639" t="s">
        <v>373</v>
      </c>
      <c r="E3639" t="s">
        <v>373</v>
      </c>
      <c r="F3639" t="s">
        <v>373</v>
      </c>
      <c r="G3639" t="s">
        <v>373</v>
      </c>
      <c r="H3639" t="s">
        <v>381</v>
      </c>
      <c r="I3639">
        <v>5</v>
      </c>
      <c r="J3639" t="s">
        <v>373</v>
      </c>
      <c r="K3639">
        <v>5</v>
      </c>
    </row>
    <row r="3640" spans="1:11" hidden="1" x14ac:dyDescent="0.25">
      <c r="A3640" t="s">
        <v>548</v>
      </c>
      <c r="B3640" t="s">
        <v>548</v>
      </c>
      <c r="C3640">
        <v>2002</v>
      </c>
      <c r="D3640" t="s">
        <v>373</v>
      </c>
      <c r="E3640" t="s">
        <v>373</v>
      </c>
      <c r="F3640" t="s">
        <v>373</v>
      </c>
      <c r="G3640" t="s">
        <v>373</v>
      </c>
      <c r="H3640" t="s">
        <v>381</v>
      </c>
      <c r="I3640">
        <v>5</v>
      </c>
      <c r="J3640" t="s">
        <v>373</v>
      </c>
      <c r="K3640">
        <v>5</v>
      </c>
    </row>
    <row r="3641" spans="1:11" hidden="1" x14ac:dyDescent="0.25">
      <c r="A3641" t="s">
        <v>548</v>
      </c>
      <c r="B3641" t="s">
        <v>548</v>
      </c>
      <c r="C3641">
        <v>2003</v>
      </c>
      <c r="D3641" t="s">
        <v>373</v>
      </c>
      <c r="E3641" t="s">
        <v>373</v>
      </c>
      <c r="F3641" t="s">
        <v>373</v>
      </c>
      <c r="G3641" t="s">
        <v>373</v>
      </c>
      <c r="H3641" t="s">
        <v>381</v>
      </c>
      <c r="I3641">
        <v>5</v>
      </c>
      <c r="J3641" t="s">
        <v>373</v>
      </c>
      <c r="K3641">
        <v>4</v>
      </c>
    </row>
    <row r="3642" spans="1:11" hidden="1" x14ac:dyDescent="0.25">
      <c r="A3642" t="s">
        <v>548</v>
      </c>
      <c r="B3642" t="s">
        <v>548</v>
      </c>
      <c r="C3642">
        <v>2004</v>
      </c>
      <c r="D3642" t="s">
        <v>373</v>
      </c>
      <c r="E3642" t="s">
        <v>373</v>
      </c>
      <c r="F3642" t="s">
        <v>373</v>
      </c>
      <c r="G3642" t="s">
        <v>373</v>
      </c>
      <c r="H3642" t="s">
        <v>381</v>
      </c>
      <c r="I3642">
        <v>5</v>
      </c>
      <c r="J3642" t="s">
        <v>373</v>
      </c>
      <c r="K3642">
        <v>4</v>
      </c>
    </row>
    <row r="3643" spans="1:11" hidden="1" x14ac:dyDescent="0.25">
      <c r="A3643" t="s">
        <v>548</v>
      </c>
      <c r="B3643" t="s">
        <v>548</v>
      </c>
      <c r="C3643">
        <v>2005</v>
      </c>
      <c r="D3643" t="s">
        <v>373</v>
      </c>
      <c r="E3643" t="s">
        <v>373</v>
      </c>
      <c r="F3643" t="s">
        <v>373</v>
      </c>
      <c r="G3643" t="s">
        <v>373</v>
      </c>
      <c r="H3643" t="s">
        <v>381</v>
      </c>
      <c r="I3643">
        <v>4</v>
      </c>
      <c r="J3643" t="s">
        <v>373</v>
      </c>
      <c r="K3643">
        <v>4</v>
      </c>
    </row>
    <row r="3644" spans="1:11" hidden="1" x14ac:dyDescent="0.25">
      <c r="A3644" t="s">
        <v>548</v>
      </c>
      <c r="B3644" t="s">
        <v>548</v>
      </c>
      <c r="C3644">
        <v>2006</v>
      </c>
      <c r="D3644" t="s">
        <v>373</v>
      </c>
      <c r="E3644" t="s">
        <v>373</v>
      </c>
      <c r="F3644" t="s">
        <v>373</v>
      </c>
      <c r="G3644" t="s">
        <v>373</v>
      </c>
      <c r="H3644" t="s">
        <v>381</v>
      </c>
      <c r="I3644">
        <v>5</v>
      </c>
      <c r="J3644" t="s">
        <v>373</v>
      </c>
      <c r="K3644">
        <v>4</v>
      </c>
    </row>
    <row r="3645" spans="1:11" hidden="1" x14ac:dyDescent="0.25">
      <c r="A3645" t="s">
        <v>548</v>
      </c>
      <c r="B3645" t="s">
        <v>548</v>
      </c>
      <c r="C3645">
        <v>2007</v>
      </c>
      <c r="D3645" t="s">
        <v>373</v>
      </c>
      <c r="E3645" t="s">
        <v>373</v>
      </c>
      <c r="F3645" t="s">
        <v>373</v>
      </c>
      <c r="G3645" t="s">
        <v>373</v>
      </c>
      <c r="H3645" t="s">
        <v>381</v>
      </c>
      <c r="I3645">
        <v>4</v>
      </c>
      <c r="J3645" t="s">
        <v>373</v>
      </c>
      <c r="K3645">
        <v>4</v>
      </c>
    </row>
    <row r="3646" spans="1:11" hidden="1" x14ac:dyDescent="0.25">
      <c r="A3646" t="s">
        <v>548</v>
      </c>
      <c r="B3646" t="s">
        <v>548</v>
      </c>
      <c r="C3646">
        <v>2008</v>
      </c>
      <c r="D3646" t="s">
        <v>373</v>
      </c>
      <c r="E3646" t="s">
        <v>373</v>
      </c>
      <c r="F3646" t="s">
        <v>373</v>
      </c>
      <c r="G3646" t="s">
        <v>373</v>
      </c>
      <c r="H3646" t="s">
        <v>381</v>
      </c>
      <c r="I3646">
        <v>5</v>
      </c>
      <c r="J3646" t="s">
        <v>373</v>
      </c>
      <c r="K3646">
        <v>5</v>
      </c>
    </row>
    <row r="3647" spans="1:11" hidden="1" x14ac:dyDescent="0.25">
      <c r="A3647" t="s">
        <v>548</v>
      </c>
      <c r="B3647" t="s">
        <v>548</v>
      </c>
      <c r="C3647">
        <v>2009</v>
      </c>
      <c r="D3647" t="s">
        <v>373</v>
      </c>
      <c r="E3647" t="s">
        <v>373</v>
      </c>
      <c r="F3647" t="s">
        <v>373</v>
      </c>
      <c r="G3647" t="s">
        <v>373</v>
      </c>
      <c r="H3647" t="s">
        <v>381</v>
      </c>
      <c r="I3647">
        <v>5</v>
      </c>
      <c r="J3647" t="s">
        <v>373</v>
      </c>
      <c r="K3647">
        <v>5</v>
      </c>
    </row>
    <row r="3648" spans="1:11" hidden="1" x14ac:dyDescent="0.25">
      <c r="A3648" t="s">
        <v>548</v>
      </c>
      <c r="B3648" t="s">
        <v>548</v>
      </c>
      <c r="C3648">
        <v>2010</v>
      </c>
      <c r="D3648" t="s">
        <v>373</v>
      </c>
      <c r="E3648" t="s">
        <v>373</v>
      </c>
      <c r="F3648" t="s">
        <v>373</v>
      </c>
      <c r="G3648" t="s">
        <v>373</v>
      </c>
      <c r="H3648" t="s">
        <v>381</v>
      </c>
      <c r="I3648">
        <v>4</v>
      </c>
      <c r="J3648" t="s">
        <v>373</v>
      </c>
      <c r="K3648">
        <v>4</v>
      </c>
    </row>
    <row r="3649" spans="1:12" hidden="1" x14ac:dyDescent="0.25">
      <c r="A3649" t="s">
        <v>548</v>
      </c>
      <c r="B3649" t="s">
        <v>548</v>
      </c>
      <c r="C3649">
        <v>2011</v>
      </c>
      <c r="D3649" t="s">
        <v>373</v>
      </c>
      <c r="E3649" t="s">
        <v>373</v>
      </c>
      <c r="F3649" t="s">
        <v>373</v>
      </c>
      <c r="G3649" t="s">
        <v>373</v>
      </c>
      <c r="H3649" t="s">
        <v>381</v>
      </c>
      <c r="I3649">
        <v>4</v>
      </c>
      <c r="J3649" t="s">
        <v>373</v>
      </c>
      <c r="K3649">
        <v>4</v>
      </c>
    </row>
    <row r="3650" spans="1:12" hidden="1" x14ac:dyDescent="0.25">
      <c r="A3650" t="s">
        <v>548</v>
      </c>
      <c r="B3650" t="s">
        <v>548</v>
      </c>
      <c r="C3650">
        <v>2012</v>
      </c>
      <c r="D3650" t="s">
        <v>373</v>
      </c>
      <c r="E3650" t="s">
        <v>373</v>
      </c>
      <c r="F3650" t="s">
        <v>373</v>
      </c>
      <c r="G3650" t="s">
        <v>373</v>
      </c>
      <c r="H3650" t="s">
        <v>381</v>
      </c>
      <c r="I3650">
        <v>4</v>
      </c>
      <c r="J3650" t="s">
        <v>373</v>
      </c>
      <c r="K3650">
        <v>4</v>
      </c>
    </row>
    <row r="3651" spans="1:12" hidden="1" x14ac:dyDescent="0.25">
      <c r="A3651" t="s">
        <v>548</v>
      </c>
      <c r="B3651" t="s">
        <v>548</v>
      </c>
      <c r="C3651">
        <v>2013</v>
      </c>
      <c r="D3651" t="s">
        <v>373</v>
      </c>
      <c r="E3651" t="s">
        <v>373</v>
      </c>
      <c r="F3651" t="s">
        <v>373</v>
      </c>
      <c r="G3651" t="s">
        <v>373</v>
      </c>
      <c r="H3651" t="s">
        <v>381</v>
      </c>
      <c r="I3651" t="s">
        <v>373</v>
      </c>
      <c r="J3651" t="s">
        <v>373</v>
      </c>
      <c r="K3651">
        <v>4</v>
      </c>
    </row>
    <row r="3652" spans="1:12" hidden="1" x14ac:dyDescent="0.25">
      <c r="A3652" t="s">
        <v>548</v>
      </c>
      <c r="B3652" t="s">
        <v>548</v>
      </c>
      <c r="C3652">
        <v>2014</v>
      </c>
      <c r="D3652" t="s">
        <v>373</v>
      </c>
      <c r="E3652" t="s">
        <v>373</v>
      </c>
      <c r="F3652" t="s">
        <v>373</v>
      </c>
      <c r="G3652" t="s">
        <v>373</v>
      </c>
      <c r="H3652" t="s">
        <v>381</v>
      </c>
      <c r="I3652" t="s">
        <v>373</v>
      </c>
      <c r="J3652" t="s">
        <v>373</v>
      </c>
      <c r="K3652">
        <v>4</v>
      </c>
    </row>
    <row r="3653" spans="1:12" hidden="1" x14ac:dyDescent="0.25">
      <c r="A3653" t="s">
        <v>548</v>
      </c>
      <c r="B3653" t="s">
        <v>548</v>
      </c>
      <c r="C3653">
        <v>2015</v>
      </c>
      <c r="D3653" t="s">
        <v>373</v>
      </c>
      <c r="E3653" t="s">
        <v>373</v>
      </c>
      <c r="F3653" t="s">
        <v>373</v>
      </c>
      <c r="G3653" t="s">
        <v>373</v>
      </c>
      <c r="H3653" t="s">
        <v>381</v>
      </c>
      <c r="I3653" t="s">
        <v>373</v>
      </c>
      <c r="J3653" t="s">
        <v>373</v>
      </c>
      <c r="K3653">
        <v>4</v>
      </c>
    </row>
    <row r="3654" spans="1:12" hidden="1" x14ac:dyDescent="0.25">
      <c r="A3654" t="s">
        <v>548</v>
      </c>
      <c r="B3654" t="s">
        <v>548</v>
      </c>
      <c r="C3654">
        <v>2016</v>
      </c>
      <c r="D3654" t="s">
        <v>373</v>
      </c>
      <c r="E3654" t="s">
        <v>373</v>
      </c>
      <c r="F3654" t="s">
        <v>373</v>
      </c>
      <c r="G3654" t="s">
        <v>373</v>
      </c>
      <c r="H3654" t="s">
        <v>381</v>
      </c>
      <c r="I3654" t="s">
        <v>373</v>
      </c>
      <c r="J3654" t="s">
        <v>373</v>
      </c>
      <c r="K3654" t="s">
        <v>373</v>
      </c>
    </row>
    <row r="3655" spans="1:12" x14ac:dyDescent="0.25">
      <c r="A3655" t="s">
        <v>548</v>
      </c>
      <c r="B3655" t="s">
        <v>548</v>
      </c>
      <c r="C3655">
        <v>2017</v>
      </c>
      <c r="D3655" t="s">
        <v>373</v>
      </c>
      <c r="E3655" t="s">
        <v>373</v>
      </c>
      <c r="F3655" t="s">
        <v>373</v>
      </c>
      <c r="G3655" t="s">
        <v>373</v>
      </c>
      <c r="H3655" t="s">
        <v>381</v>
      </c>
      <c r="I3655" s="109" t="s">
        <v>373</v>
      </c>
      <c r="J3655" s="109" t="s">
        <v>373</v>
      </c>
      <c r="K3655" s="109" t="s">
        <v>373</v>
      </c>
      <c r="L3655" s="108" t="e">
        <f>AVERAGE(I3655:K3655)</f>
        <v>#DIV/0!</v>
      </c>
    </row>
    <row r="3656" spans="1:12" hidden="1" x14ac:dyDescent="0.25">
      <c r="A3656" t="s">
        <v>547</v>
      </c>
      <c r="B3656" t="s">
        <v>547</v>
      </c>
      <c r="C3656">
        <v>1976</v>
      </c>
      <c r="D3656" t="s">
        <v>373</v>
      </c>
      <c r="E3656" t="s">
        <v>373</v>
      </c>
      <c r="F3656" t="s">
        <v>373</v>
      </c>
      <c r="G3656" t="s">
        <v>373</v>
      </c>
      <c r="H3656" t="s">
        <v>381</v>
      </c>
      <c r="I3656" t="s">
        <v>373</v>
      </c>
      <c r="J3656" t="s">
        <v>373</v>
      </c>
      <c r="K3656" t="s">
        <v>373</v>
      </c>
    </row>
    <row r="3657" spans="1:12" hidden="1" x14ac:dyDescent="0.25">
      <c r="A3657" t="s">
        <v>547</v>
      </c>
      <c r="B3657" t="s">
        <v>547</v>
      </c>
      <c r="C3657">
        <v>1977</v>
      </c>
      <c r="D3657" t="s">
        <v>373</v>
      </c>
      <c r="E3657" t="s">
        <v>373</v>
      </c>
      <c r="F3657" t="s">
        <v>373</v>
      </c>
      <c r="G3657" t="s">
        <v>373</v>
      </c>
      <c r="H3657" t="s">
        <v>381</v>
      </c>
      <c r="I3657" t="s">
        <v>373</v>
      </c>
      <c r="J3657" t="s">
        <v>373</v>
      </c>
      <c r="K3657" t="s">
        <v>373</v>
      </c>
    </row>
    <row r="3658" spans="1:12" hidden="1" x14ac:dyDescent="0.25">
      <c r="A3658" t="s">
        <v>547</v>
      </c>
      <c r="B3658" t="s">
        <v>547</v>
      </c>
      <c r="C3658">
        <v>1978</v>
      </c>
      <c r="D3658" t="s">
        <v>373</v>
      </c>
      <c r="E3658" t="s">
        <v>373</v>
      </c>
      <c r="F3658" t="s">
        <v>373</v>
      </c>
      <c r="G3658" t="s">
        <v>373</v>
      </c>
      <c r="H3658" t="s">
        <v>381</v>
      </c>
      <c r="I3658" t="s">
        <v>373</v>
      </c>
      <c r="J3658" t="s">
        <v>373</v>
      </c>
      <c r="K3658" t="s">
        <v>373</v>
      </c>
    </row>
    <row r="3659" spans="1:12" hidden="1" x14ac:dyDescent="0.25">
      <c r="A3659" t="s">
        <v>547</v>
      </c>
      <c r="B3659" t="s">
        <v>547</v>
      </c>
      <c r="C3659">
        <v>1979</v>
      </c>
      <c r="D3659" t="s">
        <v>373</v>
      </c>
      <c r="E3659" t="s">
        <v>373</v>
      </c>
      <c r="F3659" t="s">
        <v>373</v>
      </c>
      <c r="G3659" t="s">
        <v>373</v>
      </c>
      <c r="H3659" t="s">
        <v>381</v>
      </c>
      <c r="I3659" t="s">
        <v>373</v>
      </c>
      <c r="J3659" t="s">
        <v>373</v>
      </c>
      <c r="K3659" t="s">
        <v>373</v>
      </c>
    </row>
    <row r="3660" spans="1:12" hidden="1" x14ac:dyDescent="0.25">
      <c r="A3660" t="s">
        <v>547</v>
      </c>
      <c r="B3660" t="s">
        <v>547</v>
      </c>
      <c r="C3660">
        <v>1980</v>
      </c>
      <c r="D3660" t="s">
        <v>373</v>
      </c>
      <c r="E3660" t="s">
        <v>373</v>
      </c>
      <c r="F3660" t="s">
        <v>373</v>
      </c>
      <c r="G3660" t="s">
        <v>373</v>
      </c>
      <c r="H3660" t="s">
        <v>381</v>
      </c>
      <c r="I3660" t="s">
        <v>373</v>
      </c>
      <c r="J3660" t="s">
        <v>373</v>
      </c>
      <c r="K3660" t="s">
        <v>373</v>
      </c>
    </row>
    <row r="3661" spans="1:12" hidden="1" x14ac:dyDescent="0.25">
      <c r="A3661" t="s">
        <v>547</v>
      </c>
      <c r="B3661" t="s">
        <v>547</v>
      </c>
      <c r="C3661">
        <v>1981</v>
      </c>
      <c r="D3661" t="s">
        <v>373</v>
      </c>
      <c r="E3661" t="s">
        <v>373</v>
      </c>
      <c r="F3661" t="s">
        <v>373</v>
      </c>
      <c r="G3661" t="s">
        <v>373</v>
      </c>
      <c r="H3661" t="s">
        <v>381</v>
      </c>
      <c r="I3661" t="s">
        <v>373</v>
      </c>
      <c r="J3661" t="s">
        <v>373</v>
      </c>
      <c r="K3661" t="s">
        <v>373</v>
      </c>
    </row>
    <row r="3662" spans="1:12" hidden="1" x14ac:dyDescent="0.25">
      <c r="A3662" t="s">
        <v>547</v>
      </c>
      <c r="B3662" t="s">
        <v>547</v>
      </c>
      <c r="C3662">
        <v>1982</v>
      </c>
      <c r="D3662" t="s">
        <v>373</v>
      </c>
      <c r="E3662" t="s">
        <v>373</v>
      </c>
      <c r="F3662" t="s">
        <v>373</v>
      </c>
      <c r="G3662" t="s">
        <v>373</v>
      </c>
      <c r="H3662" t="s">
        <v>381</v>
      </c>
      <c r="I3662" t="s">
        <v>373</v>
      </c>
      <c r="J3662" t="s">
        <v>373</v>
      </c>
      <c r="K3662" t="s">
        <v>373</v>
      </c>
    </row>
    <row r="3663" spans="1:12" hidden="1" x14ac:dyDescent="0.25">
      <c r="A3663" t="s">
        <v>547</v>
      </c>
      <c r="B3663" t="s">
        <v>547</v>
      </c>
      <c r="C3663">
        <v>1983</v>
      </c>
      <c r="D3663" t="s">
        <v>373</v>
      </c>
      <c r="E3663" t="s">
        <v>373</v>
      </c>
      <c r="F3663" t="s">
        <v>373</v>
      </c>
      <c r="G3663" t="s">
        <v>373</v>
      </c>
      <c r="H3663" t="s">
        <v>381</v>
      </c>
      <c r="I3663" t="s">
        <v>373</v>
      </c>
      <c r="J3663" t="s">
        <v>373</v>
      </c>
      <c r="K3663" t="s">
        <v>373</v>
      </c>
    </row>
    <row r="3664" spans="1:12" hidden="1" x14ac:dyDescent="0.25">
      <c r="A3664" t="s">
        <v>547</v>
      </c>
      <c r="B3664" t="s">
        <v>547</v>
      </c>
      <c r="C3664">
        <v>1984</v>
      </c>
      <c r="D3664" t="s">
        <v>373</v>
      </c>
      <c r="E3664" t="s">
        <v>373</v>
      </c>
      <c r="F3664" t="s">
        <v>373</v>
      </c>
      <c r="G3664" t="s">
        <v>373</v>
      </c>
      <c r="H3664" t="s">
        <v>381</v>
      </c>
      <c r="I3664" t="s">
        <v>373</v>
      </c>
      <c r="J3664" t="s">
        <v>373</v>
      </c>
      <c r="K3664" t="s">
        <v>373</v>
      </c>
    </row>
    <row r="3665" spans="1:11" hidden="1" x14ac:dyDescent="0.25">
      <c r="A3665" t="s">
        <v>547</v>
      </c>
      <c r="B3665" t="s">
        <v>547</v>
      </c>
      <c r="C3665">
        <v>1985</v>
      </c>
      <c r="D3665" t="s">
        <v>373</v>
      </c>
      <c r="E3665" t="s">
        <v>373</v>
      </c>
      <c r="F3665" t="s">
        <v>373</v>
      </c>
      <c r="G3665" t="s">
        <v>373</v>
      </c>
      <c r="H3665" t="s">
        <v>381</v>
      </c>
      <c r="I3665" t="s">
        <v>373</v>
      </c>
      <c r="J3665" t="s">
        <v>373</v>
      </c>
      <c r="K3665" t="s">
        <v>373</v>
      </c>
    </row>
    <row r="3666" spans="1:11" hidden="1" x14ac:dyDescent="0.25">
      <c r="A3666" t="s">
        <v>547</v>
      </c>
      <c r="B3666" t="s">
        <v>547</v>
      </c>
      <c r="C3666">
        <v>1986</v>
      </c>
      <c r="D3666" t="s">
        <v>373</v>
      </c>
      <c r="E3666" t="s">
        <v>373</v>
      </c>
      <c r="F3666" t="s">
        <v>373</v>
      </c>
      <c r="G3666" t="s">
        <v>373</v>
      </c>
      <c r="H3666" t="s">
        <v>381</v>
      </c>
      <c r="I3666" t="s">
        <v>373</v>
      </c>
      <c r="J3666" t="s">
        <v>373</v>
      </c>
      <c r="K3666" t="s">
        <v>373</v>
      </c>
    </row>
    <row r="3667" spans="1:11" hidden="1" x14ac:dyDescent="0.25">
      <c r="A3667" t="s">
        <v>547</v>
      </c>
      <c r="B3667" t="s">
        <v>547</v>
      </c>
      <c r="C3667">
        <v>1987</v>
      </c>
      <c r="D3667" t="s">
        <v>373</v>
      </c>
      <c r="E3667" t="s">
        <v>373</v>
      </c>
      <c r="F3667" t="s">
        <v>373</v>
      </c>
      <c r="G3667" t="s">
        <v>373</v>
      </c>
      <c r="H3667" t="s">
        <v>381</v>
      </c>
      <c r="I3667" t="s">
        <v>373</v>
      </c>
      <c r="J3667" t="s">
        <v>373</v>
      </c>
      <c r="K3667" t="s">
        <v>373</v>
      </c>
    </row>
    <row r="3668" spans="1:11" hidden="1" x14ac:dyDescent="0.25">
      <c r="A3668" t="s">
        <v>547</v>
      </c>
      <c r="B3668" t="s">
        <v>547</v>
      </c>
      <c r="C3668">
        <v>1988</v>
      </c>
      <c r="D3668" t="s">
        <v>373</v>
      </c>
      <c r="E3668" t="s">
        <v>373</v>
      </c>
      <c r="F3668" t="s">
        <v>373</v>
      </c>
      <c r="G3668" t="s">
        <v>373</v>
      </c>
      <c r="H3668" t="s">
        <v>381</v>
      </c>
      <c r="I3668" t="s">
        <v>373</v>
      </c>
      <c r="J3668" t="s">
        <v>373</v>
      </c>
      <c r="K3668" t="s">
        <v>373</v>
      </c>
    </row>
    <row r="3669" spans="1:11" hidden="1" x14ac:dyDescent="0.25">
      <c r="A3669" t="s">
        <v>547</v>
      </c>
      <c r="B3669" t="s">
        <v>547</v>
      </c>
      <c r="C3669">
        <v>1989</v>
      </c>
      <c r="D3669" t="s">
        <v>373</v>
      </c>
      <c r="E3669" t="s">
        <v>373</v>
      </c>
      <c r="F3669" t="s">
        <v>373</v>
      </c>
      <c r="G3669" t="s">
        <v>373</v>
      </c>
      <c r="H3669" t="s">
        <v>381</v>
      </c>
      <c r="I3669" t="s">
        <v>373</v>
      </c>
      <c r="J3669" t="s">
        <v>373</v>
      </c>
      <c r="K3669" t="s">
        <v>373</v>
      </c>
    </row>
    <row r="3670" spans="1:11" hidden="1" x14ac:dyDescent="0.25">
      <c r="A3670" t="s">
        <v>547</v>
      </c>
      <c r="B3670" t="s">
        <v>547</v>
      </c>
      <c r="C3670">
        <v>1990</v>
      </c>
      <c r="D3670" t="s">
        <v>373</v>
      </c>
      <c r="E3670" t="s">
        <v>373</v>
      </c>
      <c r="F3670" t="s">
        <v>373</v>
      </c>
      <c r="G3670" t="s">
        <v>373</v>
      </c>
      <c r="H3670" t="s">
        <v>381</v>
      </c>
      <c r="I3670" t="s">
        <v>373</v>
      </c>
      <c r="J3670" t="s">
        <v>373</v>
      </c>
      <c r="K3670" t="s">
        <v>373</v>
      </c>
    </row>
    <row r="3671" spans="1:11" hidden="1" x14ac:dyDescent="0.25">
      <c r="A3671" t="s">
        <v>547</v>
      </c>
      <c r="B3671" t="s">
        <v>547</v>
      </c>
      <c r="C3671">
        <v>1991</v>
      </c>
      <c r="D3671" t="s">
        <v>373</v>
      </c>
      <c r="E3671" t="s">
        <v>373</v>
      </c>
      <c r="F3671" t="s">
        <v>373</v>
      </c>
      <c r="G3671" t="s">
        <v>373</v>
      </c>
      <c r="H3671" t="s">
        <v>381</v>
      </c>
      <c r="I3671" t="s">
        <v>373</v>
      </c>
      <c r="J3671" t="s">
        <v>373</v>
      </c>
      <c r="K3671" t="s">
        <v>373</v>
      </c>
    </row>
    <row r="3672" spans="1:11" hidden="1" x14ac:dyDescent="0.25">
      <c r="A3672" t="s">
        <v>547</v>
      </c>
      <c r="B3672" t="s">
        <v>547</v>
      </c>
      <c r="C3672">
        <v>1992</v>
      </c>
      <c r="D3672" t="s">
        <v>373</v>
      </c>
      <c r="E3672" t="s">
        <v>373</v>
      </c>
      <c r="F3672" t="s">
        <v>373</v>
      </c>
      <c r="G3672" t="s">
        <v>373</v>
      </c>
      <c r="H3672" t="s">
        <v>381</v>
      </c>
      <c r="I3672" t="s">
        <v>373</v>
      </c>
      <c r="J3672" t="s">
        <v>373</v>
      </c>
      <c r="K3672" t="s">
        <v>373</v>
      </c>
    </row>
    <row r="3673" spans="1:11" hidden="1" x14ac:dyDescent="0.25">
      <c r="A3673" t="s">
        <v>547</v>
      </c>
      <c r="B3673" t="s">
        <v>547</v>
      </c>
      <c r="C3673">
        <v>1993</v>
      </c>
      <c r="D3673" t="s">
        <v>373</v>
      </c>
      <c r="E3673" t="s">
        <v>373</v>
      </c>
      <c r="F3673" t="s">
        <v>373</v>
      </c>
      <c r="G3673" t="s">
        <v>373</v>
      </c>
      <c r="H3673" t="s">
        <v>381</v>
      </c>
      <c r="I3673" t="s">
        <v>373</v>
      </c>
      <c r="J3673" t="s">
        <v>373</v>
      </c>
      <c r="K3673" t="s">
        <v>373</v>
      </c>
    </row>
    <row r="3674" spans="1:11" hidden="1" x14ac:dyDescent="0.25">
      <c r="A3674" t="s">
        <v>547</v>
      </c>
      <c r="B3674" t="s">
        <v>547</v>
      </c>
      <c r="C3674">
        <v>1994</v>
      </c>
      <c r="D3674" t="s">
        <v>373</v>
      </c>
      <c r="E3674" t="s">
        <v>373</v>
      </c>
      <c r="F3674" t="s">
        <v>373</v>
      </c>
      <c r="G3674" t="s">
        <v>373</v>
      </c>
      <c r="H3674" t="s">
        <v>381</v>
      </c>
      <c r="I3674">
        <v>3</v>
      </c>
      <c r="J3674" t="s">
        <v>373</v>
      </c>
      <c r="K3674">
        <v>3</v>
      </c>
    </row>
    <row r="3675" spans="1:11" hidden="1" x14ac:dyDescent="0.25">
      <c r="A3675" t="s">
        <v>547</v>
      </c>
      <c r="B3675" t="s">
        <v>547</v>
      </c>
      <c r="C3675">
        <v>1995</v>
      </c>
      <c r="D3675" t="s">
        <v>373</v>
      </c>
      <c r="E3675" t="s">
        <v>373</v>
      </c>
      <c r="F3675" t="s">
        <v>373</v>
      </c>
      <c r="G3675" t="s">
        <v>373</v>
      </c>
      <c r="H3675" t="s">
        <v>381</v>
      </c>
      <c r="I3675">
        <v>3</v>
      </c>
      <c r="J3675" t="s">
        <v>373</v>
      </c>
      <c r="K3675">
        <v>3</v>
      </c>
    </row>
    <row r="3676" spans="1:11" hidden="1" x14ac:dyDescent="0.25">
      <c r="A3676" t="s">
        <v>547</v>
      </c>
      <c r="B3676" t="s">
        <v>547</v>
      </c>
      <c r="C3676">
        <v>1996</v>
      </c>
      <c r="D3676" t="s">
        <v>373</v>
      </c>
      <c r="E3676" t="s">
        <v>373</v>
      </c>
      <c r="F3676" t="s">
        <v>373</v>
      </c>
      <c r="G3676" t="s">
        <v>373</v>
      </c>
      <c r="H3676" t="s">
        <v>381</v>
      </c>
      <c r="I3676">
        <v>3</v>
      </c>
      <c r="J3676" t="s">
        <v>373</v>
      </c>
      <c r="K3676">
        <v>4</v>
      </c>
    </row>
    <row r="3677" spans="1:11" hidden="1" x14ac:dyDescent="0.25">
      <c r="A3677" t="s">
        <v>547</v>
      </c>
      <c r="B3677" t="s">
        <v>547</v>
      </c>
      <c r="C3677">
        <v>1997</v>
      </c>
      <c r="D3677" t="s">
        <v>373</v>
      </c>
      <c r="E3677" t="s">
        <v>373</v>
      </c>
      <c r="F3677" t="s">
        <v>373</v>
      </c>
      <c r="G3677" t="s">
        <v>373</v>
      </c>
      <c r="H3677" t="s">
        <v>381</v>
      </c>
      <c r="I3677">
        <v>3</v>
      </c>
      <c r="J3677" t="s">
        <v>373</v>
      </c>
      <c r="K3677">
        <v>3</v>
      </c>
    </row>
    <row r="3678" spans="1:11" hidden="1" x14ac:dyDescent="0.25">
      <c r="A3678" t="s">
        <v>547</v>
      </c>
      <c r="B3678" t="s">
        <v>547</v>
      </c>
      <c r="C3678">
        <v>1998</v>
      </c>
      <c r="D3678" t="s">
        <v>373</v>
      </c>
      <c r="E3678" t="s">
        <v>373</v>
      </c>
      <c r="F3678" t="s">
        <v>373</v>
      </c>
      <c r="G3678" t="s">
        <v>373</v>
      </c>
      <c r="H3678" t="s">
        <v>381</v>
      </c>
      <c r="I3678">
        <v>3</v>
      </c>
      <c r="J3678" t="s">
        <v>373</v>
      </c>
      <c r="K3678">
        <v>3</v>
      </c>
    </row>
    <row r="3679" spans="1:11" hidden="1" x14ac:dyDescent="0.25">
      <c r="A3679" t="s">
        <v>547</v>
      </c>
      <c r="B3679" t="s">
        <v>547</v>
      </c>
      <c r="C3679">
        <v>1999</v>
      </c>
      <c r="D3679" t="s">
        <v>373</v>
      </c>
      <c r="E3679" t="s">
        <v>373</v>
      </c>
      <c r="F3679" t="s">
        <v>373</v>
      </c>
      <c r="G3679" t="s">
        <v>373</v>
      </c>
      <c r="H3679" t="s">
        <v>381</v>
      </c>
      <c r="I3679">
        <v>3</v>
      </c>
      <c r="J3679" t="s">
        <v>373</v>
      </c>
      <c r="K3679">
        <v>3</v>
      </c>
    </row>
    <row r="3680" spans="1:11" hidden="1" x14ac:dyDescent="0.25">
      <c r="A3680" t="s">
        <v>547</v>
      </c>
      <c r="B3680" t="s">
        <v>547</v>
      </c>
      <c r="C3680">
        <v>2000</v>
      </c>
      <c r="D3680" t="s">
        <v>373</v>
      </c>
      <c r="E3680" t="s">
        <v>373</v>
      </c>
      <c r="F3680" t="s">
        <v>373</v>
      </c>
      <c r="G3680" t="s">
        <v>373</v>
      </c>
      <c r="H3680" t="s">
        <v>381</v>
      </c>
      <c r="I3680">
        <v>4</v>
      </c>
      <c r="J3680" t="s">
        <v>373</v>
      </c>
      <c r="K3680">
        <v>4</v>
      </c>
    </row>
    <row r="3681" spans="1:11" hidden="1" x14ac:dyDescent="0.25">
      <c r="A3681" t="s">
        <v>547</v>
      </c>
      <c r="B3681" t="s">
        <v>547</v>
      </c>
      <c r="C3681">
        <v>2001</v>
      </c>
      <c r="D3681" t="s">
        <v>373</v>
      </c>
      <c r="E3681" t="s">
        <v>373</v>
      </c>
      <c r="F3681" t="s">
        <v>373</v>
      </c>
      <c r="G3681" t="s">
        <v>373</v>
      </c>
      <c r="H3681" t="s">
        <v>381</v>
      </c>
      <c r="I3681">
        <v>4</v>
      </c>
      <c r="J3681" t="s">
        <v>373</v>
      </c>
      <c r="K3681">
        <v>3</v>
      </c>
    </row>
    <row r="3682" spans="1:11" hidden="1" x14ac:dyDescent="0.25">
      <c r="A3682" t="s">
        <v>547</v>
      </c>
      <c r="B3682" t="s">
        <v>547</v>
      </c>
      <c r="C3682">
        <v>2002</v>
      </c>
      <c r="D3682" t="s">
        <v>373</v>
      </c>
      <c r="E3682" t="s">
        <v>373</v>
      </c>
      <c r="F3682" t="s">
        <v>373</v>
      </c>
      <c r="G3682" t="s">
        <v>373</v>
      </c>
      <c r="H3682" t="s">
        <v>381</v>
      </c>
      <c r="I3682">
        <v>4</v>
      </c>
      <c r="J3682" t="s">
        <v>373</v>
      </c>
      <c r="K3682">
        <v>3</v>
      </c>
    </row>
    <row r="3683" spans="1:11" hidden="1" x14ac:dyDescent="0.25">
      <c r="A3683" t="s">
        <v>547</v>
      </c>
      <c r="B3683" t="s">
        <v>547</v>
      </c>
      <c r="C3683">
        <v>2003</v>
      </c>
      <c r="D3683" t="s">
        <v>373</v>
      </c>
      <c r="E3683" t="s">
        <v>373</v>
      </c>
      <c r="F3683" t="s">
        <v>373</v>
      </c>
      <c r="G3683" t="s">
        <v>373</v>
      </c>
      <c r="H3683" t="s">
        <v>381</v>
      </c>
      <c r="I3683">
        <v>3</v>
      </c>
      <c r="J3683" t="s">
        <v>373</v>
      </c>
      <c r="K3683">
        <v>3</v>
      </c>
    </row>
    <row r="3684" spans="1:11" hidden="1" x14ac:dyDescent="0.25">
      <c r="A3684" t="s">
        <v>547</v>
      </c>
      <c r="B3684" t="s">
        <v>547</v>
      </c>
      <c r="C3684">
        <v>2004</v>
      </c>
      <c r="D3684" t="s">
        <v>373</v>
      </c>
      <c r="E3684" t="s">
        <v>373</v>
      </c>
      <c r="F3684" t="s">
        <v>373</v>
      </c>
      <c r="G3684" t="s">
        <v>373</v>
      </c>
      <c r="H3684" t="s">
        <v>381</v>
      </c>
      <c r="I3684">
        <v>3</v>
      </c>
      <c r="J3684" t="s">
        <v>373</v>
      </c>
      <c r="K3684">
        <v>3</v>
      </c>
    </row>
    <row r="3685" spans="1:11" hidden="1" x14ac:dyDescent="0.25">
      <c r="A3685" t="s">
        <v>547</v>
      </c>
      <c r="B3685" t="s">
        <v>547</v>
      </c>
      <c r="C3685">
        <v>2005</v>
      </c>
      <c r="D3685" t="s">
        <v>373</v>
      </c>
      <c r="E3685" t="s">
        <v>373</v>
      </c>
      <c r="F3685" t="s">
        <v>373</v>
      </c>
      <c r="G3685" t="s">
        <v>373</v>
      </c>
      <c r="H3685" t="s">
        <v>381</v>
      </c>
      <c r="I3685">
        <v>3</v>
      </c>
      <c r="J3685" t="s">
        <v>373</v>
      </c>
      <c r="K3685">
        <v>3</v>
      </c>
    </row>
    <row r="3686" spans="1:11" hidden="1" x14ac:dyDescent="0.25">
      <c r="A3686" t="s">
        <v>547</v>
      </c>
      <c r="B3686" t="s">
        <v>547</v>
      </c>
      <c r="C3686">
        <v>2006</v>
      </c>
      <c r="D3686" t="s">
        <v>373</v>
      </c>
      <c r="E3686" t="s">
        <v>373</v>
      </c>
      <c r="F3686" t="s">
        <v>373</v>
      </c>
      <c r="G3686" t="s">
        <v>373</v>
      </c>
      <c r="H3686" t="s">
        <v>381</v>
      </c>
      <c r="I3686">
        <v>3</v>
      </c>
      <c r="J3686" t="s">
        <v>373</v>
      </c>
      <c r="K3686">
        <v>3</v>
      </c>
    </row>
    <row r="3687" spans="1:11" hidden="1" x14ac:dyDescent="0.25">
      <c r="A3687" t="s">
        <v>547</v>
      </c>
      <c r="B3687" t="s">
        <v>547</v>
      </c>
      <c r="C3687">
        <v>2007</v>
      </c>
      <c r="D3687" t="s">
        <v>373</v>
      </c>
      <c r="E3687" t="s">
        <v>373</v>
      </c>
      <c r="F3687" t="s">
        <v>373</v>
      </c>
      <c r="G3687" t="s">
        <v>373</v>
      </c>
      <c r="H3687" t="s">
        <v>381</v>
      </c>
      <c r="I3687">
        <v>3</v>
      </c>
      <c r="J3687" t="s">
        <v>373</v>
      </c>
      <c r="K3687">
        <v>2</v>
      </c>
    </row>
    <row r="3688" spans="1:11" hidden="1" x14ac:dyDescent="0.25">
      <c r="A3688" t="s">
        <v>547</v>
      </c>
      <c r="B3688" t="s">
        <v>547</v>
      </c>
      <c r="C3688">
        <v>2008</v>
      </c>
      <c r="D3688" t="s">
        <v>373</v>
      </c>
      <c r="E3688" t="s">
        <v>373</v>
      </c>
      <c r="F3688" t="s">
        <v>373</v>
      </c>
      <c r="G3688" t="s">
        <v>373</v>
      </c>
      <c r="H3688" t="s">
        <v>381</v>
      </c>
      <c r="I3688">
        <v>3</v>
      </c>
      <c r="J3688" t="s">
        <v>373</v>
      </c>
      <c r="K3688">
        <v>2</v>
      </c>
    </row>
    <row r="3689" spans="1:11" hidden="1" x14ac:dyDescent="0.25">
      <c r="A3689" t="s">
        <v>547</v>
      </c>
      <c r="B3689" t="s">
        <v>547</v>
      </c>
      <c r="C3689">
        <v>2009</v>
      </c>
      <c r="D3689" t="s">
        <v>373</v>
      </c>
      <c r="E3689" t="s">
        <v>373</v>
      </c>
      <c r="F3689" t="s">
        <v>373</v>
      </c>
      <c r="G3689" t="s">
        <v>373</v>
      </c>
      <c r="H3689" t="s">
        <v>381</v>
      </c>
      <c r="I3689">
        <v>1</v>
      </c>
      <c r="J3689" t="s">
        <v>373</v>
      </c>
      <c r="K3689">
        <v>3</v>
      </c>
    </row>
    <row r="3690" spans="1:11" hidden="1" x14ac:dyDescent="0.25">
      <c r="A3690" t="s">
        <v>547</v>
      </c>
      <c r="B3690" t="s">
        <v>547</v>
      </c>
      <c r="C3690">
        <v>2010</v>
      </c>
      <c r="D3690" t="s">
        <v>373</v>
      </c>
      <c r="E3690" t="s">
        <v>373</v>
      </c>
      <c r="F3690" t="s">
        <v>373</v>
      </c>
      <c r="G3690" t="s">
        <v>373</v>
      </c>
      <c r="H3690" t="s">
        <v>381</v>
      </c>
      <c r="I3690">
        <v>1</v>
      </c>
      <c r="J3690" t="s">
        <v>373</v>
      </c>
      <c r="K3690">
        <v>2</v>
      </c>
    </row>
    <row r="3691" spans="1:11" hidden="1" x14ac:dyDescent="0.25">
      <c r="A3691" t="s">
        <v>547</v>
      </c>
      <c r="B3691" t="s">
        <v>547</v>
      </c>
      <c r="C3691">
        <v>2011</v>
      </c>
      <c r="D3691" t="s">
        <v>373</v>
      </c>
      <c r="E3691" t="s">
        <v>373</v>
      </c>
      <c r="F3691" t="s">
        <v>373</v>
      </c>
      <c r="G3691" t="s">
        <v>373</v>
      </c>
      <c r="H3691" t="s">
        <v>381</v>
      </c>
      <c r="I3691">
        <v>1</v>
      </c>
      <c r="J3691" t="s">
        <v>373</v>
      </c>
      <c r="K3691">
        <v>1</v>
      </c>
    </row>
    <row r="3692" spans="1:11" hidden="1" x14ac:dyDescent="0.25">
      <c r="A3692" t="s">
        <v>547</v>
      </c>
      <c r="B3692" t="s">
        <v>547</v>
      </c>
      <c r="C3692">
        <v>2012</v>
      </c>
      <c r="D3692" t="s">
        <v>373</v>
      </c>
      <c r="E3692" t="s">
        <v>373</v>
      </c>
      <c r="F3692" t="s">
        <v>373</v>
      </c>
      <c r="G3692" t="s">
        <v>373</v>
      </c>
      <c r="H3692" t="s">
        <v>381</v>
      </c>
      <c r="I3692">
        <v>2</v>
      </c>
      <c r="J3692" t="s">
        <v>373</v>
      </c>
      <c r="K3692">
        <v>2</v>
      </c>
    </row>
    <row r="3693" spans="1:11" hidden="1" x14ac:dyDescent="0.25">
      <c r="A3693" t="s">
        <v>547</v>
      </c>
      <c r="B3693" t="s">
        <v>547</v>
      </c>
      <c r="C3693">
        <v>2013</v>
      </c>
      <c r="D3693" t="s">
        <v>373</v>
      </c>
      <c r="E3693" t="s">
        <v>373</v>
      </c>
      <c r="F3693" t="s">
        <v>373</v>
      </c>
      <c r="G3693" t="s">
        <v>373</v>
      </c>
      <c r="H3693" t="s">
        <v>381</v>
      </c>
      <c r="I3693" t="s">
        <v>373</v>
      </c>
      <c r="J3693" t="s">
        <v>373</v>
      </c>
      <c r="K3693">
        <v>2</v>
      </c>
    </row>
    <row r="3694" spans="1:11" hidden="1" x14ac:dyDescent="0.25">
      <c r="A3694" t="s">
        <v>547</v>
      </c>
      <c r="B3694" t="s">
        <v>547</v>
      </c>
      <c r="C3694">
        <v>2014</v>
      </c>
      <c r="D3694" t="s">
        <v>373</v>
      </c>
      <c r="E3694" t="s">
        <v>373</v>
      </c>
      <c r="F3694" t="s">
        <v>373</v>
      </c>
      <c r="G3694" t="s">
        <v>373</v>
      </c>
      <c r="H3694" t="s">
        <v>381</v>
      </c>
      <c r="I3694" t="s">
        <v>373</v>
      </c>
      <c r="J3694" t="s">
        <v>373</v>
      </c>
      <c r="K3694">
        <v>2</v>
      </c>
    </row>
    <row r="3695" spans="1:11" hidden="1" x14ac:dyDescent="0.25">
      <c r="A3695" t="s">
        <v>547</v>
      </c>
      <c r="B3695" t="s">
        <v>547</v>
      </c>
      <c r="C3695">
        <v>2015</v>
      </c>
      <c r="D3695" t="s">
        <v>373</v>
      </c>
      <c r="E3695" t="s">
        <v>373</v>
      </c>
      <c r="F3695" t="s">
        <v>373</v>
      </c>
      <c r="G3695" t="s">
        <v>373</v>
      </c>
      <c r="H3695" t="s">
        <v>381</v>
      </c>
      <c r="I3695" t="s">
        <v>373</v>
      </c>
      <c r="J3695" t="s">
        <v>373</v>
      </c>
      <c r="K3695">
        <v>2</v>
      </c>
    </row>
    <row r="3696" spans="1:11" hidden="1" x14ac:dyDescent="0.25">
      <c r="A3696" t="s">
        <v>547</v>
      </c>
      <c r="B3696" t="s">
        <v>547</v>
      </c>
      <c r="C3696">
        <v>2016</v>
      </c>
      <c r="D3696" t="s">
        <v>373</v>
      </c>
      <c r="E3696" t="s">
        <v>373</v>
      </c>
      <c r="F3696" t="s">
        <v>373</v>
      </c>
      <c r="G3696" t="s">
        <v>373</v>
      </c>
      <c r="H3696" t="s">
        <v>381</v>
      </c>
      <c r="I3696" t="s">
        <v>373</v>
      </c>
      <c r="J3696" t="s">
        <v>373</v>
      </c>
      <c r="K3696" t="s">
        <v>373</v>
      </c>
    </row>
    <row r="3697" spans="1:12" x14ac:dyDescent="0.25">
      <c r="A3697" t="s">
        <v>547</v>
      </c>
      <c r="B3697" t="s">
        <v>547</v>
      </c>
      <c r="C3697">
        <v>2017</v>
      </c>
      <c r="D3697" t="s">
        <v>373</v>
      </c>
      <c r="E3697" t="s">
        <v>373</v>
      </c>
      <c r="F3697" t="s">
        <v>373</v>
      </c>
      <c r="G3697" t="s">
        <v>373</v>
      </c>
      <c r="H3697" t="s">
        <v>381</v>
      </c>
      <c r="I3697" s="109" t="s">
        <v>373</v>
      </c>
      <c r="J3697" s="109" t="s">
        <v>373</v>
      </c>
      <c r="K3697" s="109" t="s">
        <v>373</v>
      </c>
      <c r="L3697" s="108" t="e">
        <f>AVERAGE(I3697:K3697)</f>
        <v>#DIV/0!</v>
      </c>
    </row>
    <row r="3698" spans="1:12" hidden="1" x14ac:dyDescent="0.25">
      <c r="A3698" t="s">
        <v>546</v>
      </c>
      <c r="B3698" t="s">
        <v>546</v>
      </c>
      <c r="C3698">
        <v>1976</v>
      </c>
      <c r="D3698" t="s">
        <v>545</v>
      </c>
      <c r="E3698">
        <v>325</v>
      </c>
      <c r="F3698" t="s">
        <v>545</v>
      </c>
      <c r="G3698">
        <v>380</v>
      </c>
      <c r="H3698" t="s">
        <v>375</v>
      </c>
      <c r="I3698">
        <v>1</v>
      </c>
      <c r="J3698" t="s">
        <v>373</v>
      </c>
      <c r="K3698">
        <v>1</v>
      </c>
    </row>
    <row r="3699" spans="1:12" hidden="1" x14ac:dyDescent="0.25">
      <c r="A3699" t="s">
        <v>546</v>
      </c>
      <c r="B3699" t="s">
        <v>546</v>
      </c>
      <c r="C3699">
        <v>1977</v>
      </c>
      <c r="D3699" t="s">
        <v>545</v>
      </c>
      <c r="E3699">
        <v>325</v>
      </c>
      <c r="F3699" t="s">
        <v>545</v>
      </c>
      <c r="G3699">
        <v>380</v>
      </c>
      <c r="H3699" t="s">
        <v>375</v>
      </c>
      <c r="I3699">
        <v>2</v>
      </c>
      <c r="J3699" t="s">
        <v>373</v>
      </c>
      <c r="K3699">
        <v>1</v>
      </c>
    </row>
    <row r="3700" spans="1:12" hidden="1" x14ac:dyDescent="0.25">
      <c r="A3700" t="s">
        <v>546</v>
      </c>
      <c r="B3700" t="s">
        <v>546</v>
      </c>
      <c r="C3700">
        <v>1978</v>
      </c>
      <c r="D3700" t="s">
        <v>545</v>
      </c>
      <c r="E3700">
        <v>325</v>
      </c>
      <c r="F3700" t="s">
        <v>545</v>
      </c>
      <c r="G3700">
        <v>380</v>
      </c>
      <c r="H3700" t="s">
        <v>375</v>
      </c>
      <c r="I3700">
        <v>1</v>
      </c>
      <c r="J3700" t="s">
        <v>373</v>
      </c>
      <c r="K3700">
        <v>1</v>
      </c>
    </row>
    <row r="3701" spans="1:12" hidden="1" x14ac:dyDescent="0.25">
      <c r="A3701" t="s">
        <v>546</v>
      </c>
      <c r="B3701" t="s">
        <v>546</v>
      </c>
      <c r="C3701">
        <v>1979</v>
      </c>
      <c r="D3701" t="s">
        <v>545</v>
      </c>
      <c r="E3701">
        <v>325</v>
      </c>
      <c r="F3701" t="s">
        <v>545</v>
      </c>
      <c r="G3701">
        <v>380</v>
      </c>
      <c r="H3701" t="s">
        <v>375</v>
      </c>
      <c r="I3701">
        <v>2</v>
      </c>
      <c r="J3701" t="s">
        <v>373</v>
      </c>
      <c r="K3701">
        <v>1</v>
      </c>
    </row>
    <row r="3702" spans="1:12" hidden="1" x14ac:dyDescent="0.25">
      <c r="A3702" t="s">
        <v>546</v>
      </c>
      <c r="B3702" t="s">
        <v>546</v>
      </c>
      <c r="C3702">
        <v>1980</v>
      </c>
      <c r="D3702" t="s">
        <v>545</v>
      </c>
      <c r="E3702">
        <v>325</v>
      </c>
      <c r="F3702" t="s">
        <v>545</v>
      </c>
      <c r="G3702">
        <v>380</v>
      </c>
      <c r="H3702" t="s">
        <v>375</v>
      </c>
      <c r="I3702">
        <v>2</v>
      </c>
      <c r="J3702" t="s">
        <v>373</v>
      </c>
      <c r="K3702">
        <v>1</v>
      </c>
    </row>
    <row r="3703" spans="1:12" hidden="1" x14ac:dyDescent="0.25">
      <c r="A3703" t="s">
        <v>546</v>
      </c>
      <c r="B3703" t="s">
        <v>546</v>
      </c>
      <c r="C3703">
        <v>1981</v>
      </c>
      <c r="D3703" t="s">
        <v>545</v>
      </c>
      <c r="E3703">
        <v>325</v>
      </c>
      <c r="F3703" t="s">
        <v>545</v>
      </c>
      <c r="G3703">
        <v>380</v>
      </c>
      <c r="H3703" t="s">
        <v>375</v>
      </c>
      <c r="I3703">
        <v>2</v>
      </c>
      <c r="J3703" t="s">
        <v>373</v>
      </c>
      <c r="K3703">
        <v>1</v>
      </c>
    </row>
    <row r="3704" spans="1:12" hidden="1" x14ac:dyDescent="0.25">
      <c r="A3704" t="s">
        <v>546</v>
      </c>
      <c r="B3704" t="s">
        <v>546</v>
      </c>
      <c r="C3704">
        <v>1982</v>
      </c>
      <c r="D3704" t="s">
        <v>545</v>
      </c>
      <c r="E3704">
        <v>325</v>
      </c>
      <c r="F3704" t="s">
        <v>545</v>
      </c>
      <c r="G3704">
        <v>380</v>
      </c>
      <c r="H3704" t="s">
        <v>375</v>
      </c>
      <c r="I3704">
        <v>2</v>
      </c>
      <c r="J3704" t="s">
        <v>373</v>
      </c>
      <c r="K3704">
        <v>1</v>
      </c>
    </row>
    <row r="3705" spans="1:12" hidden="1" x14ac:dyDescent="0.25">
      <c r="A3705" t="s">
        <v>546</v>
      </c>
      <c r="B3705" t="s">
        <v>546</v>
      </c>
      <c r="C3705">
        <v>1983</v>
      </c>
      <c r="D3705" t="s">
        <v>545</v>
      </c>
      <c r="E3705">
        <v>325</v>
      </c>
      <c r="F3705" t="s">
        <v>545</v>
      </c>
      <c r="G3705">
        <v>380</v>
      </c>
      <c r="H3705" t="s">
        <v>375</v>
      </c>
      <c r="I3705">
        <v>2</v>
      </c>
      <c r="J3705" t="s">
        <v>373</v>
      </c>
      <c r="K3705">
        <v>3</v>
      </c>
    </row>
    <row r="3706" spans="1:12" hidden="1" x14ac:dyDescent="0.25">
      <c r="A3706" t="s">
        <v>546</v>
      </c>
      <c r="B3706" t="s">
        <v>546</v>
      </c>
      <c r="C3706">
        <v>1984</v>
      </c>
      <c r="D3706" t="s">
        <v>545</v>
      </c>
      <c r="E3706">
        <v>325</v>
      </c>
      <c r="F3706" t="s">
        <v>545</v>
      </c>
      <c r="G3706">
        <v>380</v>
      </c>
      <c r="H3706" t="s">
        <v>375</v>
      </c>
      <c r="I3706">
        <v>2</v>
      </c>
      <c r="J3706" t="s">
        <v>373</v>
      </c>
      <c r="K3706">
        <v>1</v>
      </c>
    </row>
    <row r="3707" spans="1:12" hidden="1" x14ac:dyDescent="0.25">
      <c r="A3707" t="s">
        <v>546</v>
      </c>
      <c r="B3707" t="s">
        <v>546</v>
      </c>
      <c r="C3707">
        <v>1985</v>
      </c>
      <c r="D3707" t="s">
        <v>545</v>
      </c>
      <c r="E3707">
        <v>325</v>
      </c>
      <c r="F3707" t="s">
        <v>545</v>
      </c>
      <c r="G3707">
        <v>380</v>
      </c>
      <c r="H3707" t="s">
        <v>375</v>
      </c>
      <c r="I3707">
        <v>2</v>
      </c>
      <c r="J3707" t="s">
        <v>373</v>
      </c>
      <c r="K3707">
        <v>1</v>
      </c>
    </row>
    <row r="3708" spans="1:12" hidden="1" x14ac:dyDescent="0.25">
      <c r="A3708" t="s">
        <v>546</v>
      </c>
      <c r="B3708" t="s">
        <v>546</v>
      </c>
      <c r="C3708">
        <v>1986</v>
      </c>
      <c r="D3708" t="s">
        <v>545</v>
      </c>
      <c r="E3708">
        <v>325</v>
      </c>
      <c r="F3708" t="s">
        <v>545</v>
      </c>
      <c r="G3708">
        <v>380</v>
      </c>
      <c r="H3708" t="s">
        <v>375</v>
      </c>
      <c r="I3708">
        <v>2</v>
      </c>
      <c r="J3708" t="s">
        <v>373</v>
      </c>
      <c r="K3708">
        <v>1</v>
      </c>
    </row>
    <row r="3709" spans="1:12" hidden="1" x14ac:dyDescent="0.25">
      <c r="A3709" t="s">
        <v>546</v>
      </c>
      <c r="B3709" t="s">
        <v>546</v>
      </c>
      <c r="C3709">
        <v>1987</v>
      </c>
      <c r="D3709" t="s">
        <v>545</v>
      </c>
      <c r="E3709">
        <v>325</v>
      </c>
      <c r="F3709" t="s">
        <v>545</v>
      </c>
      <c r="G3709">
        <v>380</v>
      </c>
      <c r="H3709" t="s">
        <v>375</v>
      </c>
      <c r="I3709">
        <v>2</v>
      </c>
      <c r="J3709" t="s">
        <v>373</v>
      </c>
      <c r="K3709">
        <v>2</v>
      </c>
    </row>
    <row r="3710" spans="1:12" hidden="1" x14ac:dyDescent="0.25">
      <c r="A3710" t="s">
        <v>546</v>
      </c>
      <c r="B3710" t="s">
        <v>546</v>
      </c>
      <c r="C3710">
        <v>1988</v>
      </c>
      <c r="D3710" t="s">
        <v>545</v>
      </c>
      <c r="E3710">
        <v>325</v>
      </c>
      <c r="F3710" t="s">
        <v>545</v>
      </c>
      <c r="G3710">
        <v>380</v>
      </c>
      <c r="H3710" t="s">
        <v>375</v>
      </c>
      <c r="I3710">
        <v>3</v>
      </c>
      <c r="J3710" t="s">
        <v>373</v>
      </c>
      <c r="K3710">
        <v>1</v>
      </c>
    </row>
    <row r="3711" spans="1:12" hidden="1" x14ac:dyDescent="0.25">
      <c r="A3711" t="s">
        <v>546</v>
      </c>
      <c r="B3711" t="s">
        <v>546</v>
      </c>
      <c r="C3711">
        <v>1989</v>
      </c>
      <c r="D3711" t="s">
        <v>545</v>
      </c>
      <c r="E3711">
        <v>325</v>
      </c>
      <c r="F3711" t="s">
        <v>545</v>
      </c>
      <c r="G3711">
        <v>380</v>
      </c>
      <c r="H3711" t="s">
        <v>375</v>
      </c>
      <c r="I3711">
        <v>2</v>
      </c>
      <c r="J3711" t="s">
        <v>373</v>
      </c>
      <c r="K3711">
        <v>1</v>
      </c>
    </row>
    <row r="3712" spans="1:12" hidden="1" x14ac:dyDescent="0.25">
      <c r="A3712" t="s">
        <v>546</v>
      </c>
      <c r="B3712" t="s">
        <v>546</v>
      </c>
      <c r="C3712">
        <v>1990</v>
      </c>
      <c r="D3712" t="s">
        <v>545</v>
      </c>
      <c r="E3712">
        <v>325</v>
      </c>
      <c r="F3712" t="s">
        <v>545</v>
      </c>
      <c r="G3712">
        <v>380</v>
      </c>
      <c r="H3712" t="s">
        <v>375</v>
      </c>
      <c r="I3712">
        <v>2</v>
      </c>
      <c r="J3712" t="s">
        <v>373</v>
      </c>
      <c r="K3712">
        <v>1</v>
      </c>
    </row>
    <row r="3713" spans="1:11" hidden="1" x14ac:dyDescent="0.25">
      <c r="A3713" t="s">
        <v>546</v>
      </c>
      <c r="B3713" t="s">
        <v>546</v>
      </c>
      <c r="C3713">
        <v>1991</v>
      </c>
      <c r="D3713" t="s">
        <v>545</v>
      </c>
      <c r="E3713">
        <v>325</v>
      </c>
      <c r="F3713" t="s">
        <v>545</v>
      </c>
      <c r="G3713">
        <v>380</v>
      </c>
      <c r="H3713" t="s">
        <v>375</v>
      </c>
      <c r="I3713">
        <v>2</v>
      </c>
      <c r="J3713" t="s">
        <v>373</v>
      </c>
      <c r="K3713">
        <v>1</v>
      </c>
    </row>
    <row r="3714" spans="1:11" hidden="1" x14ac:dyDescent="0.25">
      <c r="A3714" t="s">
        <v>546</v>
      </c>
      <c r="B3714" t="s">
        <v>546</v>
      </c>
      <c r="C3714">
        <v>1992</v>
      </c>
      <c r="D3714" t="s">
        <v>545</v>
      </c>
      <c r="E3714">
        <v>325</v>
      </c>
      <c r="F3714" t="s">
        <v>545</v>
      </c>
      <c r="G3714">
        <v>380</v>
      </c>
      <c r="H3714" t="s">
        <v>375</v>
      </c>
      <c r="I3714">
        <v>2</v>
      </c>
      <c r="J3714" t="s">
        <v>373</v>
      </c>
      <c r="K3714">
        <v>1</v>
      </c>
    </row>
    <row r="3715" spans="1:11" hidden="1" x14ac:dyDescent="0.25">
      <c r="A3715" t="s">
        <v>546</v>
      </c>
      <c r="B3715" t="s">
        <v>546</v>
      </c>
      <c r="C3715">
        <v>1993</v>
      </c>
      <c r="D3715" t="s">
        <v>545</v>
      </c>
      <c r="E3715">
        <v>325</v>
      </c>
      <c r="F3715" t="s">
        <v>545</v>
      </c>
      <c r="G3715">
        <v>380</v>
      </c>
      <c r="H3715" t="s">
        <v>375</v>
      </c>
      <c r="I3715" t="s">
        <v>373</v>
      </c>
      <c r="J3715" t="s">
        <v>373</v>
      </c>
      <c r="K3715">
        <v>2</v>
      </c>
    </row>
    <row r="3716" spans="1:11" hidden="1" x14ac:dyDescent="0.25">
      <c r="A3716" t="s">
        <v>546</v>
      </c>
      <c r="B3716" t="s">
        <v>546</v>
      </c>
      <c r="C3716">
        <v>1994</v>
      </c>
      <c r="D3716" t="s">
        <v>545</v>
      </c>
      <c r="E3716">
        <v>325</v>
      </c>
      <c r="F3716" t="s">
        <v>545</v>
      </c>
      <c r="G3716">
        <v>380</v>
      </c>
      <c r="H3716" t="s">
        <v>375</v>
      </c>
      <c r="I3716">
        <v>2</v>
      </c>
      <c r="J3716" t="s">
        <v>373</v>
      </c>
      <c r="K3716">
        <v>2</v>
      </c>
    </row>
    <row r="3717" spans="1:11" hidden="1" x14ac:dyDescent="0.25">
      <c r="A3717" t="s">
        <v>546</v>
      </c>
      <c r="B3717" t="s">
        <v>546</v>
      </c>
      <c r="C3717">
        <v>1995</v>
      </c>
      <c r="D3717" t="s">
        <v>545</v>
      </c>
      <c r="E3717">
        <v>325</v>
      </c>
      <c r="F3717" t="s">
        <v>545</v>
      </c>
      <c r="G3717">
        <v>380</v>
      </c>
      <c r="H3717" t="s">
        <v>375</v>
      </c>
      <c r="I3717">
        <v>2</v>
      </c>
      <c r="J3717" t="s">
        <v>373</v>
      </c>
      <c r="K3717">
        <v>2</v>
      </c>
    </row>
    <row r="3718" spans="1:11" hidden="1" x14ac:dyDescent="0.25">
      <c r="A3718" t="s">
        <v>546</v>
      </c>
      <c r="B3718" t="s">
        <v>546</v>
      </c>
      <c r="C3718">
        <v>1996</v>
      </c>
      <c r="D3718" t="s">
        <v>545</v>
      </c>
      <c r="E3718">
        <v>325</v>
      </c>
      <c r="F3718" t="s">
        <v>545</v>
      </c>
      <c r="G3718">
        <v>380</v>
      </c>
      <c r="H3718" t="s">
        <v>375</v>
      </c>
      <c r="I3718">
        <v>1</v>
      </c>
      <c r="J3718" t="s">
        <v>373</v>
      </c>
      <c r="K3718">
        <v>2</v>
      </c>
    </row>
    <row r="3719" spans="1:11" hidden="1" x14ac:dyDescent="0.25">
      <c r="A3719" t="s">
        <v>546</v>
      </c>
      <c r="B3719" t="s">
        <v>546</v>
      </c>
      <c r="C3719">
        <v>1997</v>
      </c>
      <c r="D3719" t="s">
        <v>545</v>
      </c>
      <c r="E3719">
        <v>325</v>
      </c>
      <c r="F3719" t="s">
        <v>545</v>
      </c>
      <c r="G3719">
        <v>380</v>
      </c>
      <c r="H3719" t="s">
        <v>375</v>
      </c>
      <c r="I3719" t="s">
        <v>373</v>
      </c>
      <c r="J3719" t="s">
        <v>373</v>
      </c>
      <c r="K3719">
        <v>1</v>
      </c>
    </row>
    <row r="3720" spans="1:11" hidden="1" x14ac:dyDescent="0.25">
      <c r="A3720" t="s">
        <v>546</v>
      </c>
      <c r="B3720" t="s">
        <v>546</v>
      </c>
      <c r="C3720">
        <v>1998</v>
      </c>
      <c r="D3720" t="s">
        <v>545</v>
      </c>
      <c r="E3720">
        <v>325</v>
      </c>
      <c r="F3720" t="s">
        <v>545</v>
      </c>
      <c r="G3720">
        <v>380</v>
      </c>
      <c r="H3720" t="s">
        <v>375</v>
      </c>
      <c r="I3720">
        <v>2</v>
      </c>
      <c r="J3720" t="s">
        <v>373</v>
      </c>
      <c r="K3720">
        <v>1</v>
      </c>
    </row>
    <row r="3721" spans="1:11" hidden="1" x14ac:dyDescent="0.25">
      <c r="A3721" t="s">
        <v>546</v>
      </c>
      <c r="B3721" t="s">
        <v>546</v>
      </c>
      <c r="C3721">
        <v>1999</v>
      </c>
      <c r="D3721" t="s">
        <v>545</v>
      </c>
      <c r="E3721">
        <v>325</v>
      </c>
      <c r="F3721" t="s">
        <v>545</v>
      </c>
      <c r="G3721">
        <v>380</v>
      </c>
      <c r="H3721" t="s">
        <v>375</v>
      </c>
      <c r="I3721">
        <v>2</v>
      </c>
      <c r="J3721" t="s">
        <v>373</v>
      </c>
      <c r="K3721">
        <v>1</v>
      </c>
    </row>
    <row r="3722" spans="1:11" hidden="1" x14ac:dyDescent="0.25">
      <c r="A3722" t="s">
        <v>546</v>
      </c>
      <c r="B3722" t="s">
        <v>546</v>
      </c>
      <c r="C3722">
        <v>2000</v>
      </c>
      <c r="D3722" t="s">
        <v>545</v>
      </c>
      <c r="E3722">
        <v>325</v>
      </c>
      <c r="F3722" t="s">
        <v>545</v>
      </c>
      <c r="G3722">
        <v>380</v>
      </c>
      <c r="H3722" t="s">
        <v>375</v>
      </c>
      <c r="I3722">
        <v>2</v>
      </c>
      <c r="J3722" t="s">
        <v>373</v>
      </c>
      <c r="K3722">
        <v>1</v>
      </c>
    </row>
    <row r="3723" spans="1:11" hidden="1" x14ac:dyDescent="0.25">
      <c r="A3723" t="s">
        <v>546</v>
      </c>
      <c r="B3723" t="s">
        <v>546</v>
      </c>
      <c r="C3723">
        <v>2001</v>
      </c>
      <c r="D3723" t="s">
        <v>545</v>
      </c>
      <c r="E3723">
        <v>325</v>
      </c>
      <c r="F3723" t="s">
        <v>545</v>
      </c>
      <c r="G3723">
        <v>380</v>
      </c>
      <c r="H3723" t="s">
        <v>375</v>
      </c>
      <c r="I3723">
        <v>2</v>
      </c>
      <c r="J3723" t="s">
        <v>373</v>
      </c>
      <c r="K3723">
        <v>2</v>
      </c>
    </row>
    <row r="3724" spans="1:11" hidden="1" x14ac:dyDescent="0.25">
      <c r="A3724" t="s">
        <v>546</v>
      </c>
      <c r="B3724" t="s">
        <v>546</v>
      </c>
      <c r="C3724">
        <v>2002</v>
      </c>
      <c r="D3724" t="s">
        <v>545</v>
      </c>
      <c r="E3724">
        <v>325</v>
      </c>
      <c r="F3724" t="s">
        <v>545</v>
      </c>
      <c r="G3724">
        <v>380</v>
      </c>
      <c r="H3724" t="s">
        <v>375</v>
      </c>
      <c r="I3724">
        <v>2</v>
      </c>
      <c r="J3724" t="s">
        <v>373</v>
      </c>
      <c r="K3724">
        <v>2</v>
      </c>
    </row>
    <row r="3725" spans="1:11" hidden="1" x14ac:dyDescent="0.25">
      <c r="A3725" t="s">
        <v>546</v>
      </c>
      <c r="B3725" t="s">
        <v>546</v>
      </c>
      <c r="C3725">
        <v>2003</v>
      </c>
      <c r="D3725" t="s">
        <v>545</v>
      </c>
      <c r="E3725">
        <v>325</v>
      </c>
      <c r="F3725" t="s">
        <v>545</v>
      </c>
      <c r="G3725">
        <v>380</v>
      </c>
      <c r="H3725" t="s">
        <v>375</v>
      </c>
      <c r="I3725">
        <v>2</v>
      </c>
      <c r="J3725" t="s">
        <v>373</v>
      </c>
      <c r="K3725">
        <v>1</v>
      </c>
    </row>
    <row r="3726" spans="1:11" hidden="1" x14ac:dyDescent="0.25">
      <c r="A3726" t="s">
        <v>546</v>
      </c>
      <c r="B3726" t="s">
        <v>546</v>
      </c>
      <c r="C3726">
        <v>2004</v>
      </c>
      <c r="D3726" t="s">
        <v>545</v>
      </c>
      <c r="E3726">
        <v>325</v>
      </c>
      <c r="F3726" t="s">
        <v>545</v>
      </c>
      <c r="G3726">
        <v>380</v>
      </c>
      <c r="H3726" t="s">
        <v>375</v>
      </c>
      <c r="I3726">
        <v>2</v>
      </c>
      <c r="J3726" t="s">
        <v>373</v>
      </c>
      <c r="K3726">
        <v>1</v>
      </c>
    </row>
    <row r="3727" spans="1:11" hidden="1" x14ac:dyDescent="0.25">
      <c r="A3727" t="s">
        <v>546</v>
      </c>
      <c r="B3727" t="s">
        <v>546</v>
      </c>
      <c r="C3727">
        <v>2005</v>
      </c>
      <c r="D3727" t="s">
        <v>545</v>
      </c>
      <c r="E3727">
        <v>325</v>
      </c>
      <c r="F3727" t="s">
        <v>545</v>
      </c>
      <c r="G3727">
        <v>380</v>
      </c>
      <c r="H3727" t="s">
        <v>375</v>
      </c>
      <c r="I3727">
        <v>2</v>
      </c>
      <c r="J3727" t="s">
        <v>373</v>
      </c>
      <c r="K3727">
        <v>2</v>
      </c>
    </row>
    <row r="3728" spans="1:11" hidden="1" x14ac:dyDescent="0.25">
      <c r="A3728" t="s">
        <v>546</v>
      </c>
      <c r="B3728" t="s">
        <v>546</v>
      </c>
      <c r="C3728">
        <v>2006</v>
      </c>
      <c r="D3728" t="s">
        <v>545</v>
      </c>
      <c r="E3728">
        <v>325</v>
      </c>
      <c r="F3728" t="s">
        <v>545</v>
      </c>
      <c r="G3728">
        <v>380</v>
      </c>
      <c r="H3728" t="s">
        <v>375</v>
      </c>
      <c r="I3728">
        <v>1</v>
      </c>
      <c r="J3728" t="s">
        <v>373</v>
      </c>
      <c r="K3728">
        <v>1</v>
      </c>
    </row>
    <row r="3729" spans="1:12" hidden="1" x14ac:dyDescent="0.25">
      <c r="A3729" t="s">
        <v>546</v>
      </c>
      <c r="B3729" t="s">
        <v>546</v>
      </c>
      <c r="C3729">
        <v>2007</v>
      </c>
      <c r="D3729" t="s">
        <v>545</v>
      </c>
      <c r="E3729">
        <v>325</v>
      </c>
      <c r="F3729" t="s">
        <v>545</v>
      </c>
      <c r="G3729">
        <v>380</v>
      </c>
      <c r="H3729" t="s">
        <v>375</v>
      </c>
      <c r="I3729">
        <v>2</v>
      </c>
      <c r="J3729" t="s">
        <v>373</v>
      </c>
      <c r="K3729">
        <v>2</v>
      </c>
    </row>
    <row r="3730" spans="1:12" hidden="1" x14ac:dyDescent="0.25">
      <c r="A3730" t="s">
        <v>546</v>
      </c>
      <c r="B3730" t="s">
        <v>546</v>
      </c>
      <c r="C3730">
        <v>2008</v>
      </c>
      <c r="D3730" t="s">
        <v>545</v>
      </c>
      <c r="E3730">
        <v>325</v>
      </c>
      <c r="F3730" t="s">
        <v>545</v>
      </c>
      <c r="G3730">
        <v>380</v>
      </c>
      <c r="H3730" t="s">
        <v>375</v>
      </c>
      <c r="I3730">
        <v>2</v>
      </c>
      <c r="J3730" t="s">
        <v>373</v>
      </c>
      <c r="K3730">
        <v>2</v>
      </c>
    </row>
    <row r="3731" spans="1:12" hidden="1" x14ac:dyDescent="0.25">
      <c r="A3731" t="s">
        <v>546</v>
      </c>
      <c r="B3731" t="s">
        <v>546</v>
      </c>
      <c r="C3731">
        <v>2009</v>
      </c>
      <c r="D3731" t="s">
        <v>545</v>
      </c>
      <c r="E3731">
        <v>325</v>
      </c>
      <c r="F3731" t="s">
        <v>545</v>
      </c>
      <c r="G3731">
        <v>380</v>
      </c>
      <c r="H3731" t="s">
        <v>375</v>
      </c>
      <c r="I3731">
        <v>3</v>
      </c>
      <c r="J3731" t="s">
        <v>373</v>
      </c>
      <c r="K3731">
        <v>2</v>
      </c>
    </row>
    <row r="3732" spans="1:12" hidden="1" x14ac:dyDescent="0.25">
      <c r="A3732" t="s">
        <v>546</v>
      </c>
      <c r="B3732" t="s">
        <v>546</v>
      </c>
      <c r="C3732">
        <v>2010</v>
      </c>
      <c r="D3732" t="s">
        <v>545</v>
      </c>
      <c r="E3732">
        <v>325</v>
      </c>
      <c r="F3732" t="s">
        <v>545</v>
      </c>
      <c r="G3732">
        <v>380</v>
      </c>
      <c r="H3732" t="s">
        <v>375</v>
      </c>
      <c r="I3732">
        <v>2</v>
      </c>
      <c r="J3732" t="s">
        <v>373</v>
      </c>
      <c r="K3732">
        <v>2</v>
      </c>
    </row>
    <row r="3733" spans="1:12" hidden="1" x14ac:dyDescent="0.25">
      <c r="A3733" t="s">
        <v>546</v>
      </c>
      <c r="B3733" t="s">
        <v>546</v>
      </c>
      <c r="C3733">
        <v>2011</v>
      </c>
      <c r="D3733" t="s">
        <v>545</v>
      </c>
      <c r="E3733">
        <v>325</v>
      </c>
      <c r="F3733" t="s">
        <v>545</v>
      </c>
      <c r="G3733">
        <v>380</v>
      </c>
      <c r="H3733" t="s">
        <v>375</v>
      </c>
      <c r="I3733">
        <v>2</v>
      </c>
      <c r="J3733" t="s">
        <v>373</v>
      </c>
      <c r="K3733">
        <v>2</v>
      </c>
    </row>
    <row r="3734" spans="1:12" hidden="1" x14ac:dyDescent="0.25">
      <c r="A3734" t="s">
        <v>546</v>
      </c>
      <c r="B3734" t="s">
        <v>546</v>
      </c>
      <c r="C3734">
        <v>2012</v>
      </c>
      <c r="D3734" t="s">
        <v>545</v>
      </c>
      <c r="E3734">
        <v>325</v>
      </c>
      <c r="F3734" t="s">
        <v>545</v>
      </c>
      <c r="G3734">
        <v>380</v>
      </c>
      <c r="H3734" t="s">
        <v>375</v>
      </c>
      <c r="I3734">
        <v>1</v>
      </c>
      <c r="J3734" t="s">
        <v>373</v>
      </c>
      <c r="K3734">
        <v>2</v>
      </c>
    </row>
    <row r="3735" spans="1:12" hidden="1" x14ac:dyDescent="0.25">
      <c r="A3735" t="s">
        <v>546</v>
      </c>
      <c r="B3735" t="s">
        <v>546</v>
      </c>
      <c r="C3735">
        <v>2013</v>
      </c>
      <c r="D3735" t="s">
        <v>545</v>
      </c>
      <c r="E3735">
        <v>325</v>
      </c>
      <c r="F3735" t="s">
        <v>545</v>
      </c>
      <c r="G3735">
        <v>380</v>
      </c>
      <c r="H3735" t="s">
        <v>375</v>
      </c>
      <c r="I3735" t="s">
        <v>373</v>
      </c>
      <c r="J3735">
        <v>2</v>
      </c>
      <c r="K3735">
        <v>2</v>
      </c>
    </row>
    <row r="3736" spans="1:12" hidden="1" x14ac:dyDescent="0.25">
      <c r="A3736" t="s">
        <v>546</v>
      </c>
      <c r="B3736" t="s">
        <v>546</v>
      </c>
      <c r="C3736">
        <v>2014</v>
      </c>
      <c r="D3736" t="s">
        <v>545</v>
      </c>
      <c r="E3736">
        <v>325</v>
      </c>
      <c r="F3736" t="s">
        <v>545</v>
      </c>
      <c r="G3736">
        <v>380</v>
      </c>
      <c r="H3736" t="s">
        <v>375</v>
      </c>
      <c r="I3736">
        <v>2</v>
      </c>
      <c r="J3736" t="s">
        <v>373</v>
      </c>
      <c r="K3736">
        <v>2</v>
      </c>
    </row>
    <row r="3737" spans="1:12" hidden="1" x14ac:dyDescent="0.25">
      <c r="A3737" t="s">
        <v>546</v>
      </c>
      <c r="B3737" t="s">
        <v>546</v>
      </c>
      <c r="C3737">
        <v>2015</v>
      </c>
      <c r="D3737" t="s">
        <v>545</v>
      </c>
      <c r="E3737">
        <v>325</v>
      </c>
      <c r="F3737" t="s">
        <v>545</v>
      </c>
      <c r="G3737">
        <v>380</v>
      </c>
      <c r="H3737" t="s">
        <v>375</v>
      </c>
      <c r="I3737">
        <v>2</v>
      </c>
      <c r="J3737" t="s">
        <v>373</v>
      </c>
      <c r="K3737">
        <v>1</v>
      </c>
    </row>
    <row r="3738" spans="1:12" hidden="1" x14ac:dyDescent="0.25">
      <c r="A3738" t="s">
        <v>546</v>
      </c>
      <c r="B3738" t="s">
        <v>546</v>
      </c>
      <c r="C3738">
        <v>2016</v>
      </c>
      <c r="D3738" t="s">
        <v>545</v>
      </c>
      <c r="E3738">
        <v>325</v>
      </c>
      <c r="F3738" t="s">
        <v>545</v>
      </c>
      <c r="G3738">
        <v>380</v>
      </c>
      <c r="H3738" t="s">
        <v>375</v>
      </c>
      <c r="I3738">
        <v>2</v>
      </c>
      <c r="J3738" t="s">
        <v>373</v>
      </c>
      <c r="K3738">
        <v>2</v>
      </c>
    </row>
    <row r="3739" spans="1:12" x14ac:dyDescent="0.25">
      <c r="A3739" t="s">
        <v>546</v>
      </c>
      <c r="B3739" t="s">
        <v>546</v>
      </c>
      <c r="C3739">
        <v>2017</v>
      </c>
      <c r="D3739" t="s">
        <v>545</v>
      </c>
      <c r="E3739">
        <v>325</v>
      </c>
      <c r="F3739" t="s">
        <v>545</v>
      </c>
      <c r="G3739">
        <v>380</v>
      </c>
      <c r="H3739" t="s">
        <v>375</v>
      </c>
      <c r="I3739" s="109">
        <v>2</v>
      </c>
      <c r="J3739" s="109" t="s">
        <v>373</v>
      </c>
      <c r="K3739" s="109">
        <v>1</v>
      </c>
      <c r="L3739" s="108">
        <f>AVERAGE(I3739:K3739)</f>
        <v>1.5</v>
      </c>
    </row>
    <row r="3740" spans="1:12" hidden="1" x14ac:dyDescent="0.25">
      <c r="A3740" t="s">
        <v>204</v>
      </c>
      <c r="B3740" t="s">
        <v>204</v>
      </c>
      <c r="C3740">
        <v>1976</v>
      </c>
      <c r="D3740" t="s">
        <v>117</v>
      </c>
      <c r="E3740">
        <v>51</v>
      </c>
      <c r="F3740" t="s">
        <v>117</v>
      </c>
      <c r="G3740">
        <v>388</v>
      </c>
      <c r="H3740" t="s">
        <v>393</v>
      </c>
      <c r="I3740">
        <v>2</v>
      </c>
      <c r="J3740" t="s">
        <v>373</v>
      </c>
      <c r="K3740">
        <v>2</v>
      </c>
    </row>
    <row r="3741" spans="1:12" hidden="1" x14ac:dyDescent="0.25">
      <c r="A3741" t="s">
        <v>204</v>
      </c>
      <c r="B3741" t="s">
        <v>204</v>
      </c>
      <c r="C3741">
        <v>1977</v>
      </c>
      <c r="D3741" t="s">
        <v>117</v>
      </c>
      <c r="E3741">
        <v>51</v>
      </c>
      <c r="F3741" t="s">
        <v>117</v>
      </c>
      <c r="G3741">
        <v>388</v>
      </c>
      <c r="H3741" t="s">
        <v>393</v>
      </c>
      <c r="I3741">
        <v>2</v>
      </c>
      <c r="J3741" t="s">
        <v>373</v>
      </c>
      <c r="K3741">
        <v>2</v>
      </c>
    </row>
    <row r="3742" spans="1:12" hidden="1" x14ac:dyDescent="0.25">
      <c r="A3742" t="s">
        <v>204</v>
      </c>
      <c r="B3742" t="s">
        <v>204</v>
      </c>
      <c r="C3742">
        <v>1978</v>
      </c>
      <c r="D3742" t="s">
        <v>117</v>
      </c>
      <c r="E3742">
        <v>51</v>
      </c>
      <c r="F3742" t="s">
        <v>117</v>
      </c>
      <c r="G3742">
        <v>388</v>
      </c>
      <c r="H3742" t="s">
        <v>393</v>
      </c>
      <c r="I3742" t="s">
        <v>373</v>
      </c>
      <c r="J3742" t="s">
        <v>373</v>
      </c>
      <c r="K3742">
        <v>2</v>
      </c>
    </row>
    <row r="3743" spans="1:12" hidden="1" x14ac:dyDescent="0.25">
      <c r="A3743" t="s">
        <v>204</v>
      </c>
      <c r="B3743" t="s">
        <v>204</v>
      </c>
      <c r="C3743">
        <v>1979</v>
      </c>
      <c r="D3743" t="s">
        <v>117</v>
      </c>
      <c r="E3743">
        <v>51</v>
      </c>
      <c r="F3743" t="s">
        <v>117</v>
      </c>
      <c r="G3743">
        <v>388</v>
      </c>
      <c r="H3743" t="s">
        <v>393</v>
      </c>
      <c r="I3743" t="s">
        <v>373</v>
      </c>
      <c r="J3743" t="s">
        <v>373</v>
      </c>
      <c r="K3743">
        <v>2</v>
      </c>
    </row>
    <row r="3744" spans="1:12" hidden="1" x14ac:dyDescent="0.25">
      <c r="A3744" t="s">
        <v>204</v>
      </c>
      <c r="B3744" t="s">
        <v>204</v>
      </c>
      <c r="C3744">
        <v>1980</v>
      </c>
      <c r="D3744" t="s">
        <v>117</v>
      </c>
      <c r="E3744">
        <v>51</v>
      </c>
      <c r="F3744" t="s">
        <v>117</v>
      </c>
      <c r="G3744">
        <v>388</v>
      </c>
      <c r="H3744" t="s">
        <v>393</v>
      </c>
      <c r="I3744" t="s">
        <v>373</v>
      </c>
      <c r="J3744" t="s">
        <v>373</v>
      </c>
      <c r="K3744">
        <v>1</v>
      </c>
    </row>
    <row r="3745" spans="1:11" hidden="1" x14ac:dyDescent="0.25">
      <c r="A3745" t="s">
        <v>204</v>
      </c>
      <c r="B3745" t="s">
        <v>204</v>
      </c>
      <c r="C3745">
        <v>1981</v>
      </c>
      <c r="D3745" t="s">
        <v>117</v>
      </c>
      <c r="E3745">
        <v>51</v>
      </c>
      <c r="F3745" t="s">
        <v>117</v>
      </c>
      <c r="G3745">
        <v>388</v>
      </c>
      <c r="H3745" t="s">
        <v>393</v>
      </c>
      <c r="I3745" t="s">
        <v>373</v>
      </c>
      <c r="J3745" t="s">
        <v>373</v>
      </c>
      <c r="K3745">
        <v>1</v>
      </c>
    </row>
    <row r="3746" spans="1:11" hidden="1" x14ac:dyDescent="0.25">
      <c r="A3746" t="s">
        <v>204</v>
      </c>
      <c r="B3746" t="s">
        <v>204</v>
      </c>
      <c r="C3746">
        <v>1982</v>
      </c>
      <c r="D3746" t="s">
        <v>117</v>
      </c>
      <c r="E3746">
        <v>51</v>
      </c>
      <c r="F3746" t="s">
        <v>117</v>
      </c>
      <c r="G3746">
        <v>388</v>
      </c>
      <c r="H3746" t="s">
        <v>393</v>
      </c>
      <c r="I3746" t="s">
        <v>373</v>
      </c>
      <c r="J3746" t="s">
        <v>373</v>
      </c>
      <c r="K3746">
        <v>1</v>
      </c>
    </row>
    <row r="3747" spans="1:11" hidden="1" x14ac:dyDescent="0.25">
      <c r="A3747" t="s">
        <v>204</v>
      </c>
      <c r="B3747" t="s">
        <v>204</v>
      </c>
      <c r="C3747">
        <v>1983</v>
      </c>
      <c r="D3747" t="s">
        <v>117</v>
      </c>
      <c r="E3747">
        <v>51</v>
      </c>
      <c r="F3747" t="s">
        <v>117</v>
      </c>
      <c r="G3747">
        <v>388</v>
      </c>
      <c r="H3747" t="s">
        <v>393</v>
      </c>
      <c r="I3747" t="s">
        <v>373</v>
      </c>
      <c r="J3747" t="s">
        <v>373</v>
      </c>
      <c r="K3747">
        <v>1</v>
      </c>
    </row>
    <row r="3748" spans="1:11" hidden="1" x14ac:dyDescent="0.25">
      <c r="A3748" t="s">
        <v>204</v>
      </c>
      <c r="B3748" t="s">
        <v>204</v>
      </c>
      <c r="C3748">
        <v>1984</v>
      </c>
      <c r="D3748" t="s">
        <v>117</v>
      </c>
      <c r="E3748">
        <v>51</v>
      </c>
      <c r="F3748" t="s">
        <v>117</v>
      </c>
      <c r="G3748">
        <v>388</v>
      </c>
      <c r="H3748" t="s">
        <v>393</v>
      </c>
      <c r="I3748">
        <v>2</v>
      </c>
      <c r="J3748" t="s">
        <v>373</v>
      </c>
      <c r="K3748">
        <v>2</v>
      </c>
    </row>
    <row r="3749" spans="1:11" hidden="1" x14ac:dyDescent="0.25">
      <c r="A3749" t="s">
        <v>204</v>
      </c>
      <c r="B3749" t="s">
        <v>204</v>
      </c>
      <c r="C3749">
        <v>1985</v>
      </c>
      <c r="D3749" t="s">
        <v>117</v>
      </c>
      <c r="E3749">
        <v>51</v>
      </c>
      <c r="F3749" t="s">
        <v>117</v>
      </c>
      <c r="G3749">
        <v>388</v>
      </c>
      <c r="H3749" t="s">
        <v>393</v>
      </c>
      <c r="I3749">
        <v>2</v>
      </c>
      <c r="J3749" t="s">
        <v>373</v>
      </c>
      <c r="K3749">
        <v>2</v>
      </c>
    </row>
    <row r="3750" spans="1:11" hidden="1" x14ac:dyDescent="0.25">
      <c r="A3750" t="s">
        <v>204</v>
      </c>
      <c r="B3750" t="s">
        <v>204</v>
      </c>
      <c r="C3750">
        <v>1986</v>
      </c>
      <c r="D3750" t="s">
        <v>117</v>
      </c>
      <c r="E3750">
        <v>51</v>
      </c>
      <c r="F3750" t="s">
        <v>117</v>
      </c>
      <c r="G3750">
        <v>388</v>
      </c>
      <c r="H3750" t="s">
        <v>393</v>
      </c>
      <c r="I3750">
        <v>2</v>
      </c>
      <c r="J3750" t="s">
        <v>373</v>
      </c>
      <c r="K3750">
        <v>2</v>
      </c>
    </row>
    <row r="3751" spans="1:11" hidden="1" x14ac:dyDescent="0.25">
      <c r="A3751" t="s">
        <v>204</v>
      </c>
      <c r="B3751" t="s">
        <v>204</v>
      </c>
      <c r="C3751">
        <v>1987</v>
      </c>
      <c r="D3751" t="s">
        <v>117</v>
      </c>
      <c r="E3751">
        <v>51</v>
      </c>
      <c r="F3751" t="s">
        <v>117</v>
      </c>
      <c r="G3751">
        <v>388</v>
      </c>
      <c r="H3751" t="s">
        <v>393</v>
      </c>
      <c r="I3751">
        <v>1</v>
      </c>
      <c r="J3751" t="s">
        <v>373</v>
      </c>
      <c r="K3751">
        <v>2</v>
      </c>
    </row>
    <row r="3752" spans="1:11" hidden="1" x14ac:dyDescent="0.25">
      <c r="A3752" t="s">
        <v>204</v>
      </c>
      <c r="B3752" t="s">
        <v>204</v>
      </c>
      <c r="C3752">
        <v>1988</v>
      </c>
      <c r="D3752" t="s">
        <v>117</v>
      </c>
      <c r="E3752">
        <v>51</v>
      </c>
      <c r="F3752" t="s">
        <v>117</v>
      </c>
      <c r="G3752">
        <v>388</v>
      </c>
      <c r="H3752" t="s">
        <v>393</v>
      </c>
      <c r="I3752">
        <v>3</v>
      </c>
      <c r="J3752" t="s">
        <v>373</v>
      </c>
      <c r="K3752">
        <v>2</v>
      </c>
    </row>
    <row r="3753" spans="1:11" hidden="1" x14ac:dyDescent="0.25">
      <c r="A3753" t="s">
        <v>204</v>
      </c>
      <c r="B3753" t="s">
        <v>204</v>
      </c>
      <c r="C3753">
        <v>1989</v>
      </c>
      <c r="D3753" t="s">
        <v>117</v>
      </c>
      <c r="E3753">
        <v>51</v>
      </c>
      <c r="F3753" t="s">
        <v>117</v>
      </c>
      <c r="G3753">
        <v>388</v>
      </c>
      <c r="H3753" t="s">
        <v>393</v>
      </c>
      <c r="I3753">
        <v>2</v>
      </c>
      <c r="J3753" t="s">
        <v>373</v>
      </c>
      <c r="K3753">
        <v>2</v>
      </c>
    </row>
    <row r="3754" spans="1:11" hidden="1" x14ac:dyDescent="0.25">
      <c r="A3754" t="s">
        <v>204</v>
      </c>
      <c r="B3754" t="s">
        <v>204</v>
      </c>
      <c r="C3754">
        <v>1990</v>
      </c>
      <c r="D3754" t="s">
        <v>117</v>
      </c>
      <c r="E3754">
        <v>51</v>
      </c>
      <c r="F3754" t="s">
        <v>117</v>
      </c>
      <c r="G3754">
        <v>388</v>
      </c>
      <c r="H3754" t="s">
        <v>393</v>
      </c>
      <c r="I3754">
        <v>2</v>
      </c>
      <c r="J3754" t="s">
        <v>373</v>
      </c>
      <c r="K3754">
        <v>2</v>
      </c>
    </row>
    <row r="3755" spans="1:11" hidden="1" x14ac:dyDescent="0.25">
      <c r="A3755" t="s">
        <v>204</v>
      </c>
      <c r="B3755" t="s">
        <v>204</v>
      </c>
      <c r="C3755">
        <v>1991</v>
      </c>
      <c r="D3755" t="s">
        <v>117</v>
      </c>
      <c r="E3755">
        <v>51</v>
      </c>
      <c r="F3755" t="s">
        <v>117</v>
      </c>
      <c r="G3755">
        <v>388</v>
      </c>
      <c r="H3755" t="s">
        <v>393</v>
      </c>
      <c r="I3755">
        <v>1</v>
      </c>
      <c r="J3755" t="s">
        <v>373</v>
      </c>
      <c r="K3755">
        <v>3</v>
      </c>
    </row>
    <row r="3756" spans="1:11" hidden="1" x14ac:dyDescent="0.25">
      <c r="A3756" t="s">
        <v>204</v>
      </c>
      <c r="B3756" t="s">
        <v>204</v>
      </c>
      <c r="C3756">
        <v>1992</v>
      </c>
      <c r="D3756" t="s">
        <v>117</v>
      </c>
      <c r="E3756">
        <v>51</v>
      </c>
      <c r="F3756" t="s">
        <v>117</v>
      </c>
      <c r="G3756">
        <v>388</v>
      </c>
      <c r="H3756" t="s">
        <v>393</v>
      </c>
      <c r="I3756">
        <v>3</v>
      </c>
      <c r="J3756" t="s">
        <v>373</v>
      </c>
      <c r="K3756">
        <v>3</v>
      </c>
    </row>
    <row r="3757" spans="1:11" hidden="1" x14ac:dyDescent="0.25">
      <c r="A3757" t="s">
        <v>204</v>
      </c>
      <c r="B3757" t="s">
        <v>204</v>
      </c>
      <c r="C3757">
        <v>1993</v>
      </c>
      <c r="D3757" t="s">
        <v>117</v>
      </c>
      <c r="E3757">
        <v>51</v>
      </c>
      <c r="F3757" t="s">
        <v>117</v>
      </c>
      <c r="G3757">
        <v>388</v>
      </c>
      <c r="H3757" t="s">
        <v>393</v>
      </c>
      <c r="I3757">
        <v>2</v>
      </c>
      <c r="J3757" t="s">
        <v>373</v>
      </c>
      <c r="K3757">
        <v>3</v>
      </c>
    </row>
    <row r="3758" spans="1:11" hidden="1" x14ac:dyDescent="0.25">
      <c r="A3758" t="s">
        <v>204</v>
      </c>
      <c r="B3758" t="s">
        <v>204</v>
      </c>
      <c r="C3758">
        <v>1994</v>
      </c>
      <c r="D3758" t="s">
        <v>117</v>
      </c>
      <c r="E3758">
        <v>51</v>
      </c>
      <c r="F3758" t="s">
        <v>117</v>
      </c>
      <c r="G3758">
        <v>388</v>
      </c>
      <c r="H3758" t="s">
        <v>393</v>
      </c>
      <c r="I3758">
        <v>1</v>
      </c>
      <c r="J3758" t="s">
        <v>373</v>
      </c>
      <c r="K3758">
        <v>3</v>
      </c>
    </row>
    <row r="3759" spans="1:11" hidden="1" x14ac:dyDescent="0.25">
      <c r="A3759" t="s">
        <v>204</v>
      </c>
      <c r="B3759" t="s">
        <v>204</v>
      </c>
      <c r="C3759">
        <v>1995</v>
      </c>
      <c r="D3759" t="s">
        <v>117</v>
      </c>
      <c r="E3759">
        <v>51</v>
      </c>
      <c r="F3759" t="s">
        <v>117</v>
      </c>
      <c r="G3759">
        <v>388</v>
      </c>
      <c r="H3759" t="s">
        <v>393</v>
      </c>
      <c r="I3759">
        <v>3</v>
      </c>
      <c r="J3759" t="s">
        <v>373</v>
      </c>
      <c r="K3759">
        <v>3</v>
      </c>
    </row>
    <row r="3760" spans="1:11" hidden="1" x14ac:dyDescent="0.25">
      <c r="A3760" t="s">
        <v>204</v>
      </c>
      <c r="B3760" t="s">
        <v>204</v>
      </c>
      <c r="C3760">
        <v>1996</v>
      </c>
      <c r="D3760" t="s">
        <v>117</v>
      </c>
      <c r="E3760">
        <v>51</v>
      </c>
      <c r="F3760" t="s">
        <v>117</v>
      </c>
      <c r="G3760">
        <v>388</v>
      </c>
      <c r="H3760" t="s">
        <v>393</v>
      </c>
      <c r="I3760">
        <v>1</v>
      </c>
      <c r="J3760" t="s">
        <v>373</v>
      </c>
      <c r="K3760">
        <v>2</v>
      </c>
    </row>
    <row r="3761" spans="1:11" hidden="1" x14ac:dyDescent="0.25">
      <c r="A3761" t="s">
        <v>204</v>
      </c>
      <c r="B3761" t="s">
        <v>204</v>
      </c>
      <c r="C3761">
        <v>1997</v>
      </c>
      <c r="D3761" t="s">
        <v>117</v>
      </c>
      <c r="E3761">
        <v>51</v>
      </c>
      <c r="F3761" t="s">
        <v>117</v>
      </c>
      <c r="G3761">
        <v>388</v>
      </c>
      <c r="H3761" t="s">
        <v>393</v>
      </c>
      <c r="I3761">
        <v>2</v>
      </c>
      <c r="J3761" t="s">
        <v>373</v>
      </c>
      <c r="K3761">
        <v>2</v>
      </c>
    </row>
    <row r="3762" spans="1:11" hidden="1" x14ac:dyDescent="0.25">
      <c r="A3762" t="s">
        <v>204</v>
      </c>
      <c r="B3762" t="s">
        <v>204</v>
      </c>
      <c r="C3762">
        <v>1998</v>
      </c>
      <c r="D3762" t="s">
        <v>117</v>
      </c>
      <c r="E3762">
        <v>51</v>
      </c>
      <c r="F3762" t="s">
        <v>117</v>
      </c>
      <c r="G3762">
        <v>388</v>
      </c>
      <c r="H3762" t="s">
        <v>393</v>
      </c>
      <c r="I3762">
        <v>3</v>
      </c>
      <c r="J3762" t="s">
        <v>373</v>
      </c>
      <c r="K3762">
        <v>3</v>
      </c>
    </row>
    <row r="3763" spans="1:11" hidden="1" x14ac:dyDescent="0.25">
      <c r="A3763" t="s">
        <v>204</v>
      </c>
      <c r="B3763" t="s">
        <v>204</v>
      </c>
      <c r="C3763">
        <v>1999</v>
      </c>
      <c r="D3763" t="s">
        <v>117</v>
      </c>
      <c r="E3763">
        <v>51</v>
      </c>
      <c r="F3763" t="s">
        <v>117</v>
      </c>
      <c r="G3763">
        <v>388</v>
      </c>
      <c r="H3763" t="s">
        <v>393</v>
      </c>
      <c r="I3763">
        <v>3</v>
      </c>
      <c r="J3763" t="s">
        <v>373</v>
      </c>
      <c r="K3763">
        <v>3</v>
      </c>
    </row>
    <row r="3764" spans="1:11" hidden="1" x14ac:dyDescent="0.25">
      <c r="A3764" t="s">
        <v>204</v>
      </c>
      <c r="B3764" t="s">
        <v>204</v>
      </c>
      <c r="C3764">
        <v>2000</v>
      </c>
      <c r="D3764" t="s">
        <v>117</v>
      </c>
      <c r="E3764">
        <v>51</v>
      </c>
      <c r="F3764" t="s">
        <v>117</v>
      </c>
      <c r="G3764">
        <v>388</v>
      </c>
      <c r="H3764" t="s">
        <v>393</v>
      </c>
      <c r="I3764">
        <v>3</v>
      </c>
      <c r="J3764" t="s">
        <v>373</v>
      </c>
      <c r="K3764">
        <v>3</v>
      </c>
    </row>
    <row r="3765" spans="1:11" hidden="1" x14ac:dyDescent="0.25">
      <c r="A3765" t="s">
        <v>204</v>
      </c>
      <c r="B3765" t="s">
        <v>204</v>
      </c>
      <c r="C3765">
        <v>2001</v>
      </c>
      <c r="D3765" t="s">
        <v>117</v>
      </c>
      <c r="E3765">
        <v>51</v>
      </c>
      <c r="F3765" t="s">
        <v>117</v>
      </c>
      <c r="G3765">
        <v>388</v>
      </c>
      <c r="H3765" t="s">
        <v>393</v>
      </c>
      <c r="I3765">
        <v>4</v>
      </c>
      <c r="J3765" t="s">
        <v>373</v>
      </c>
      <c r="K3765">
        <v>3</v>
      </c>
    </row>
    <row r="3766" spans="1:11" hidden="1" x14ac:dyDescent="0.25">
      <c r="A3766" t="s">
        <v>204</v>
      </c>
      <c r="B3766" t="s">
        <v>204</v>
      </c>
      <c r="C3766">
        <v>2002</v>
      </c>
      <c r="D3766" t="s">
        <v>117</v>
      </c>
      <c r="E3766">
        <v>51</v>
      </c>
      <c r="F3766" t="s">
        <v>117</v>
      </c>
      <c r="G3766">
        <v>388</v>
      </c>
      <c r="H3766" t="s">
        <v>393</v>
      </c>
      <c r="I3766">
        <v>3</v>
      </c>
      <c r="J3766" t="s">
        <v>373</v>
      </c>
      <c r="K3766">
        <v>3</v>
      </c>
    </row>
    <row r="3767" spans="1:11" hidden="1" x14ac:dyDescent="0.25">
      <c r="A3767" t="s">
        <v>204</v>
      </c>
      <c r="B3767" t="s">
        <v>204</v>
      </c>
      <c r="C3767">
        <v>2003</v>
      </c>
      <c r="D3767" t="s">
        <v>117</v>
      </c>
      <c r="E3767">
        <v>51</v>
      </c>
      <c r="F3767" t="s">
        <v>117</v>
      </c>
      <c r="G3767">
        <v>388</v>
      </c>
      <c r="H3767" t="s">
        <v>393</v>
      </c>
      <c r="I3767">
        <v>4</v>
      </c>
      <c r="J3767" t="s">
        <v>373</v>
      </c>
      <c r="K3767">
        <v>3</v>
      </c>
    </row>
    <row r="3768" spans="1:11" hidden="1" x14ac:dyDescent="0.25">
      <c r="A3768" t="s">
        <v>204</v>
      </c>
      <c r="B3768" t="s">
        <v>204</v>
      </c>
      <c r="C3768">
        <v>2004</v>
      </c>
      <c r="D3768" t="s">
        <v>117</v>
      </c>
      <c r="E3768">
        <v>51</v>
      </c>
      <c r="F3768" t="s">
        <v>117</v>
      </c>
      <c r="G3768">
        <v>388</v>
      </c>
      <c r="H3768" t="s">
        <v>393</v>
      </c>
      <c r="I3768">
        <v>3</v>
      </c>
      <c r="J3768" t="s">
        <v>373</v>
      </c>
      <c r="K3768">
        <v>3</v>
      </c>
    </row>
    <row r="3769" spans="1:11" hidden="1" x14ac:dyDescent="0.25">
      <c r="A3769" t="s">
        <v>204</v>
      </c>
      <c r="B3769" t="s">
        <v>204</v>
      </c>
      <c r="C3769">
        <v>2005</v>
      </c>
      <c r="D3769" t="s">
        <v>117</v>
      </c>
      <c r="E3769">
        <v>51</v>
      </c>
      <c r="F3769" t="s">
        <v>117</v>
      </c>
      <c r="G3769">
        <v>388</v>
      </c>
      <c r="H3769" t="s">
        <v>393</v>
      </c>
      <c r="I3769">
        <v>3</v>
      </c>
      <c r="J3769" t="s">
        <v>373</v>
      </c>
      <c r="K3769">
        <v>3</v>
      </c>
    </row>
    <row r="3770" spans="1:11" hidden="1" x14ac:dyDescent="0.25">
      <c r="A3770" t="s">
        <v>204</v>
      </c>
      <c r="B3770" t="s">
        <v>204</v>
      </c>
      <c r="C3770">
        <v>2006</v>
      </c>
      <c r="D3770" t="s">
        <v>117</v>
      </c>
      <c r="E3770">
        <v>51</v>
      </c>
      <c r="F3770" t="s">
        <v>117</v>
      </c>
      <c r="G3770">
        <v>388</v>
      </c>
      <c r="H3770" t="s">
        <v>393</v>
      </c>
      <c r="I3770">
        <v>3</v>
      </c>
      <c r="J3770" t="s">
        <v>373</v>
      </c>
      <c r="K3770">
        <v>3</v>
      </c>
    </row>
    <row r="3771" spans="1:11" hidden="1" x14ac:dyDescent="0.25">
      <c r="A3771" t="s">
        <v>204</v>
      </c>
      <c r="B3771" t="s">
        <v>204</v>
      </c>
      <c r="C3771">
        <v>2007</v>
      </c>
      <c r="D3771" t="s">
        <v>117</v>
      </c>
      <c r="E3771">
        <v>51</v>
      </c>
      <c r="F3771" t="s">
        <v>117</v>
      </c>
      <c r="G3771">
        <v>388</v>
      </c>
      <c r="H3771" t="s">
        <v>393</v>
      </c>
      <c r="I3771">
        <v>3</v>
      </c>
      <c r="J3771" t="s">
        <v>373</v>
      </c>
      <c r="K3771">
        <v>3</v>
      </c>
    </row>
    <row r="3772" spans="1:11" hidden="1" x14ac:dyDescent="0.25">
      <c r="A3772" t="s">
        <v>204</v>
      </c>
      <c r="B3772" t="s">
        <v>204</v>
      </c>
      <c r="C3772">
        <v>2008</v>
      </c>
      <c r="D3772" t="s">
        <v>117</v>
      </c>
      <c r="E3772">
        <v>51</v>
      </c>
      <c r="F3772" t="s">
        <v>117</v>
      </c>
      <c r="G3772">
        <v>388</v>
      </c>
      <c r="H3772" t="s">
        <v>393</v>
      </c>
      <c r="I3772">
        <v>4</v>
      </c>
      <c r="J3772" t="s">
        <v>373</v>
      </c>
      <c r="K3772">
        <v>3</v>
      </c>
    </row>
    <row r="3773" spans="1:11" hidden="1" x14ac:dyDescent="0.25">
      <c r="A3773" t="s">
        <v>204</v>
      </c>
      <c r="B3773" t="s">
        <v>204</v>
      </c>
      <c r="C3773">
        <v>2009</v>
      </c>
      <c r="D3773" t="s">
        <v>117</v>
      </c>
      <c r="E3773">
        <v>51</v>
      </c>
      <c r="F3773" t="s">
        <v>117</v>
      </c>
      <c r="G3773">
        <v>388</v>
      </c>
      <c r="H3773" t="s">
        <v>393</v>
      </c>
      <c r="I3773">
        <v>4</v>
      </c>
      <c r="J3773" t="s">
        <v>373</v>
      </c>
      <c r="K3773">
        <v>3</v>
      </c>
    </row>
    <row r="3774" spans="1:11" hidden="1" x14ac:dyDescent="0.25">
      <c r="A3774" t="s">
        <v>204</v>
      </c>
      <c r="B3774" t="s">
        <v>204</v>
      </c>
      <c r="C3774">
        <v>2010</v>
      </c>
      <c r="D3774" t="s">
        <v>117</v>
      </c>
      <c r="E3774">
        <v>51</v>
      </c>
      <c r="F3774" t="s">
        <v>117</v>
      </c>
      <c r="G3774">
        <v>388</v>
      </c>
      <c r="H3774" t="s">
        <v>393</v>
      </c>
      <c r="I3774">
        <v>4</v>
      </c>
      <c r="J3774" t="s">
        <v>373</v>
      </c>
      <c r="K3774">
        <v>4</v>
      </c>
    </row>
    <row r="3775" spans="1:11" hidden="1" x14ac:dyDescent="0.25">
      <c r="A3775" t="s">
        <v>204</v>
      </c>
      <c r="B3775" t="s">
        <v>204</v>
      </c>
      <c r="C3775">
        <v>2011</v>
      </c>
      <c r="D3775" t="s">
        <v>117</v>
      </c>
      <c r="E3775">
        <v>51</v>
      </c>
      <c r="F3775" t="s">
        <v>117</v>
      </c>
      <c r="G3775">
        <v>388</v>
      </c>
      <c r="H3775" t="s">
        <v>393</v>
      </c>
      <c r="I3775">
        <v>3</v>
      </c>
      <c r="J3775" t="s">
        <v>373</v>
      </c>
      <c r="K3775">
        <v>4</v>
      </c>
    </row>
    <row r="3776" spans="1:11" hidden="1" x14ac:dyDescent="0.25">
      <c r="A3776" t="s">
        <v>204</v>
      </c>
      <c r="B3776" t="s">
        <v>204</v>
      </c>
      <c r="C3776">
        <v>2012</v>
      </c>
      <c r="D3776" t="s">
        <v>117</v>
      </c>
      <c r="E3776">
        <v>51</v>
      </c>
      <c r="F3776" t="s">
        <v>117</v>
      </c>
      <c r="G3776">
        <v>388</v>
      </c>
      <c r="H3776" t="s">
        <v>393</v>
      </c>
      <c r="I3776">
        <v>3</v>
      </c>
      <c r="J3776" t="s">
        <v>373</v>
      </c>
      <c r="K3776">
        <v>3</v>
      </c>
    </row>
    <row r="3777" spans="1:12" hidden="1" x14ac:dyDescent="0.25">
      <c r="A3777" t="s">
        <v>204</v>
      </c>
      <c r="B3777" t="s">
        <v>204</v>
      </c>
      <c r="C3777">
        <v>2013</v>
      </c>
      <c r="D3777" t="s">
        <v>117</v>
      </c>
      <c r="E3777">
        <v>51</v>
      </c>
      <c r="F3777" t="s">
        <v>117</v>
      </c>
      <c r="G3777">
        <v>388</v>
      </c>
      <c r="H3777" t="s">
        <v>393</v>
      </c>
      <c r="I3777" t="s">
        <v>373</v>
      </c>
      <c r="J3777" t="s">
        <v>373</v>
      </c>
      <c r="K3777">
        <v>3</v>
      </c>
    </row>
    <row r="3778" spans="1:12" hidden="1" x14ac:dyDescent="0.25">
      <c r="A3778" t="s">
        <v>204</v>
      </c>
      <c r="B3778" t="s">
        <v>204</v>
      </c>
      <c r="C3778">
        <v>2014</v>
      </c>
      <c r="D3778" t="s">
        <v>117</v>
      </c>
      <c r="E3778">
        <v>51</v>
      </c>
      <c r="F3778" t="s">
        <v>117</v>
      </c>
      <c r="G3778">
        <v>388</v>
      </c>
      <c r="H3778" t="s">
        <v>393</v>
      </c>
      <c r="I3778">
        <v>3</v>
      </c>
      <c r="J3778" t="s">
        <v>373</v>
      </c>
      <c r="K3778">
        <v>3</v>
      </c>
    </row>
    <row r="3779" spans="1:12" hidden="1" x14ac:dyDescent="0.25">
      <c r="A3779" t="s">
        <v>204</v>
      </c>
      <c r="B3779" t="s">
        <v>204</v>
      </c>
      <c r="C3779">
        <v>2015</v>
      </c>
      <c r="D3779" t="s">
        <v>117</v>
      </c>
      <c r="E3779">
        <v>51</v>
      </c>
      <c r="F3779" t="s">
        <v>117</v>
      </c>
      <c r="G3779">
        <v>388</v>
      </c>
      <c r="H3779" t="s">
        <v>393</v>
      </c>
      <c r="I3779">
        <v>3</v>
      </c>
      <c r="J3779" t="s">
        <v>373</v>
      </c>
      <c r="K3779">
        <v>3</v>
      </c>
    </row>
    <row r="3780" spans="1:12" hidden="1" x14ac:dyDescent="0.25">
      <c r="A3780" t="s">
        <v>204</v>
      </c>
      <c r="B3780" t="s">
        <v>204</v>
      </c>
      <c r="C3780">
        <v>2016</v>
      </c>
      <c r="D3780" t="s">
        <v>117</v>
      </c>
      <c r="E3780">
        <v>51</v>
      </c>
      <c r="F3780" t="s">
        <v>117</v>
      </c>
      <c r="G3780">
        <v>388</v>
      </c>
      <c r="H3780" t="s">
        <v>393</v>
      </c>
      <c r="I3780">
        <v>3</v>
      </c>
      <c r="J3780" t="s">
        <v>373</v>
      </c>
      <c r="K3780">
        <v>3</v>
      </c>
    </row>
    <row r="3781" spans="1:12" x14ac:dyDescent="0.25">
      <c r="A3781" t="s">
        <v>204</v>
      </c>
      <c r="B3781" t="s">
        <v>204</v>
      </c>
      <c r="C3781">
        <v>2017</v>
      </c>
      <c r="D3781" t="s">
        <v>117</v>
      </c>
      <c r="E3781">
        <v>51</v>
      </c>
      <c r="F3781" t="s">
        <v>117</v>
      </c>
      <c r="G3781">
        <v>388</v>
      </c>
      <c r="H3781" t="s">
        <v>393</v>
      </c>
      <c r="I3781" s="109">
        <v>3</v>
      </c>
      <c r="J3781" s="109" t="s">
        <v>373</v>
      </c>
      <c r="K3781" s="109">
        <v>2</v>
      </c>
      <c r="L3781" s="108">
        <f>AVERAGE(I3781:K3781)</f>
        <v>2.5</v>
      </c>
    </row>
    <row r="3782" spans="1:12" hidden="1" x14ac:dyDescent="0.25">
      <c r="A3782" t="s">
        <v>544</v>
      </c>
      <c r="B3782" t="s">
        <v>544</v>
      </c>
      <c r="C3782">
        <v>1976</v>
      </c>
      <c r="D3782" t="s">
        <v>543</v>
      </c>
      <c r="E3782">
        <v>740</v>
      </c>
      <c r="F3782" t="s">
        <v>543</v>
      </c>
      <c r="G3782">
        <v>392</v>
      </c>
      <c r="H3782" t="s">
        <v>390</v>
      </c>
      <c r="I3782">
        <v>1</v>
      </c>
      <c r="J3782" t="s">
        <v>373</v>
      </c>
      <c r="K3782">
        <v>1</v>
      </c>
    </row>
    <row r="3783" spans="1:12" hidden="1" x14ac:dyDescent="0.25">
      <c r="A3783" t="s">
        <v>544</v>
      </c>
      <c r="B3783" t="s">
        <v>544</v>
      </c>
      <c r="C3783">
        <v>1977</v>
      </c>
      <c r="D3783" t="s">
        <v>543</v>
      </c>
      <c r="E3783">
        <v>740</v>
      </c>
      <c r="F3783" t="s">
        <v>543</v>
      </c>
      <c r="G3783">
        <v>392</v>
      </c>
      <c r="H3783" t="s">
        <v>390</v>
      </c>
      <c r="I3783">
        <v>1</v>
      </c>
      <c r="J3783" t="s">
        <v>373</v>
      </c>
      <c r="K3783">
        <v>1</v>
      </c>
    </row>
    <row r="3784" spans="1:12" hidden="1" x14ac:dyDescent="0.25">
      <c r="A3784" t="s">
        <v>544</v>
      </c>
      <c r="B3784" t="s">
        <v>544</v>
      </c>
      <c r="C3784">
        <v>1978</v>
      </c>
      <c r="D3784" t="s">
        <v>543</v>
      </c>
      <c r="E3784">
        <v>740</v>
      </c>
      <c r="F3784" t="s">
        <v>543</v>
      </c>
      <c r="G3784">
        <v>392</v>
      </c>
      <c r="H3784" t="s">
        <v>390</v>
      </c>
      <c r="I3784">
        <v>1</v>
      </c>
      <c r="J3784" t="s">
        <v>373</v>
      </c>
      <c r="K3784">
        <v>1</v>
      </c>
    </row>
    <row r="3785" spans="1:12" hidden="1" x14ac:dyDescent="0.25">
      <c r="A3785" t="s">
        <v>544</v>
      </c>
      <c r="B3785" t="s">
        <v>544</v>
      </c>
      <c r="C3785">
        <v>1979</v>
      </c>
      <c r="D3785" t="s">
        <v>543</v>
      </c>
      <c r="E3785">
        <v>740</v>
      </c>
      <c r="F3785" t="s">
        <v>543</v>
      </c>
      <c r="G3785">
        <v>392</v>
      </c>
      <c r="H3785" t="s">
        <v>390</v>
      </c>
      <c r="I3785">
        <v>1</v>
      </c>
      <c r="J3785" t="s">
        <v>373</v>
      </c>
      <c r="K3785">
        <v>1</v>
      </c>
    </row>
    <row r="3786" spans="1:12" hidden="1" x14ac:dyDescent="0.25">
      <c r="A3786" t="s">
        <v>544</v>
      </c>
      <c r="B3786" t="s">
        <v>544</v>
      </c>
      <c r="C3786">
        <v>1980</v>
      </c>
      <c r="D3786" t="s">
        <v>543</v>
      </c>
      <c r="E3786">
        <v>740</v>
      </c>
      <c r="F3786" t="s">
        <v>543</v>
      </c>
      <c r="G3786">
        <v>392</v>
      </c>
      <c r="H3786" t="s">
        <v>390</v>
      </c>
      <c r="I3786" t="s">
        <v>373</v>
      </c>
      <c r="J3786" t="s">
        <v>373</v>
      </c>
      <c r="K3786">
        <v>1</v>
      </c>
    </row>
    <row r="3787" spans="1:12" hidden="1" x14ac:dyDescent="0.25">
      <c r="A3787" t="s">
        <v>544</v>
      </c>
      <c r="B3787" t="s">
        <v>544</v>
      </c>
      <c r="C3787">
        <v>1981</v>
      </c>
      <c r="D3787" t="s">
        <v>543</v>
      </c>
      <c r="E3787">
        <v>740</v>
      </c>
      <c r="F3787" t="s">
        <v>543</v>
      </c>
      <c r="G3787">
        <v>392</v>
      </c>
      <c r="H3787" t="s">
        <v>390</v>
      </c>
      <c r="I3787" t="s">
        <v>373</v>
      </c>
      <c r="J3787" t="s">
        <v>373</v>
      </c>
      <c r="K3787">
        <v>1</v>
      </c>
    </row>
    <row r="3788" spans="1:12" hidden="1" x14ac:dyDescent="0.25">
      <c r="A3788" t="s">
        <v>544</v>
      </c>
      <c r="B3788" t="s">
        <v>544</v>
      </c>
      <c r="C3788">
        <v>1982</v>
      </c>
      <c r="D3788" t="s">
        <v>543</v>
      </c>
      <c r="E3788">
        <v>740</v>
      </c>
      <c r="F3788" t="s">
        <v>543</v>
      </c>
      <c r="G3788">
        <v>392</v>
      </c>
      <c r="H3788" t="s">
        <v>390</v>
      </c>
      <c r="I3788">
        <v>1</v>
      </c>
      <c r="J3788" t="s">
        <v>373</v>
      </c>
      <c r="K3788">
        <v>1</v>
      </c>
    </row>
    <row r="3789" spans="1:12" hidden="1" x14ac:dyDescent="0.25">
      <c r="A3789" t="s">
        <v>544</v>
      </c>
      <c r="B3789" t="s">
        <v>544</v>
      </c>
      <c r="C3789">
        <v>1983</v>
      </c>
      <c r="D3789" t="s">
        <v>543</v>
      </c>
      <c r="E3789">
        <v>740</v>
      </c>
      <c r="F3789" t="s">
        <v>543</v>
      </c>
      <c r="G3789">
        <v>392</v>
      </c>
      <c r="H3789" t="s">
        <v>390</v>
      </c>
      <c r="I3789">
        <v>2</v>
      </c>
      <c r="J3789" t="s">
        <v>373</v>
      </c>
      <c r="K3789">
        <v>1</v>
      </c>
    </row>
    <row r="3790" spans="1:12" hidden="1" x14ac:dyDescent="0.25">
      <c r="A3790" t="s">
        <v>544</v>
      </c>
      <c r="B3790" t="s">
        <v>544</v>
      </c>
      <c r="C3790">
        <v>1984</v>
      </c>
      <c r="D3790" t="s">
        <v>543</v>
      </c>
      <c r="E3790">
        <v>740</v>
      </c>
      <c r="F3790" t="s">
        <v>543</v>
      </c>
      <c r="G3790">
        <v>392</v>
      </c>
      <c r="H3790" t="s">
        <v>390</v>
      </c>
      <c r="I3790">
        <v>1</v>
      </c>
      <c r="J3790" t="s">
        <v>373</v>
      </c>
      <c r="K3790">
        <v>1</v>
      </c>
    </row>
    <row r="3791" spans="1:12" hidden="1" x14ac:dyDescent="0.25">
      <c r="A3791" t="s">
        <v>544</v>
      </c>
      <c r="B3791" t="s">
        <v>544</v>
      </c>
      <c r="C3791">
        <v>1985</v>
      </c>
      <c r="D3791" t="s">
        <v>543</v>
      </c>
      <c r="E3791">
        <v>740</v>
      </c>
      <c r="F3791" t="s">
        <v>543</v>
      </c>
      <c r="G3791">
        <v>392</v>
      </c>
      <c r="H3791" t="s">
        <v>390</v>
      </c>
      <c r="I3791">
        <v>1</v>
      </c>
      <c r="J3791" t="s">
        <v>373</v>
      </c>
      <c r="K3791">
        <v>1</v>
      </c>
    </row>
    <row r="3792" spans="1:12" hidden="1" x14ac:dyDescent="0.25">
      <c r="A3792" t="s">
        <v>544</v>
      </c>
      <c r="B3792" t="s">
        <v>544</v>
      </c>
      <c r="C3792">
        <v>1986</v>
      </c>
      <c r="D3792" t="s">
        <v>543</v>
      </c>
      <c r="E3792">
        <v>740</v>
      </c>
      <c r="F3792" t="s">
        <v>543</v>
      </c>
      <c r="G3792">
        <v>392</v>
      </c>
      <c r="H3792" t="s">
        <v>390</v>
      </c>
      <c r="I3792">
        <v>1</v>
      </c>
      <c r="J3792" t="s">
        <v>373</v>
      </c>
      <c r="K3792">
        <v>1</v>
      </c>
    </row>
    <row r="3793" spans="1:11" hidden="1" x14ac:dyDescent="0.25">
      <c r="A3793" t="s">
        <v>544</v>
      </c>
      <c r="B3793" t="s">
        <v>544</v>
      </c>
      <c r="C3793">
        <v>1987</v>
      </c>
      <c r="D3793" t="s">
        <v>543</v>
      </c>
      <c r="E3793">
        <v>740</v>
      </c>
      <c r="F3793" t="s">
        <v>543</v>
      </c>
      <c r="G3793">
        <v>392</v>
      </c>
      <c r="H3793" t="s">
        <v>390</v>
      </c>
      <c r="I3793">
        <v>1</v>
      </c>
      <c r="J3793" t="s">
        <v>373</v>
      </c>
      <c r="K3793">
        <v>1</v>
      </c>
    </row>
    <row r="3794" spans="1:11" hidden="1" x14ac:dyDescent="0.25">
      <c r="A3794" t="s">
        <v>544</v>
      </c>
      <c r="B3794" t="s">
        <v>544</v>
      </c>
      <c r="C3794">
        <v>1988</v>
      </c>
      <c r="D3794" t="s">
        <v>543</v>
      </c>
      <c r="E3794">
        <v>740</v>
      </c>
      <c r="F3794" t="s">
        <v>543</v>
      </c>
      <c r="G3794">
        <v>392</v>
      </c>
      <c r="H3794" t="s">
        <v>390</v>
      </c>
      <c r="I3794">
        <v>2</v>
      </c>
      <c r="J3794" t="s">
        <v>373</v>
      </c>
      <c r="K3794">
        <v>1</v>
      </c>
    </row>
    <row r="3795" spans="1:11" hidden="1" x14ac:dyDescent="0.25">
      <c r="A3795" t="s">
        <v>544</v>
      </c>
      <c r="B3795" t="s">
        <v>544</v>
      </c>
      <c r="C3795">
        <v>1989</v>
      </c>
      <c r="D3795" t="s">
        <v>543</v>
      </c>
      <c r="E3795">
        <v>740</v>
      </c>
      <c r="F3795" t="s">
        <v>543</v>
      </c>
      <c r="G3795">
        <v>392</v>
      </c>
      <c r="H3795" t="s">
        <v>390</v>
      </c>
      <c r="I3795">
        <v>1</v>
      </c>
      <c r="J3795" t="s">
        <v>373</v>
      </c>
      <c r="K3795">
        <v>1</v>
      </c>
    </row>
    <row r="3796" spans="1:11" hidden="1" x14ac:dyDescent="0.25">
      <c r="A3796" t="s">
        <v>544</v>
      </c>
      <c r="B3796" t="s">
        <v>544</v>
      </c>
      <c r="C3796">
        <v>1990</v>
      </c>
      <c r="D3796" t="s">
        <v>543</v>
      </c>
      <c r="E3796">
        <v>740</v>
      </c>
      <c r="F3796" t="s">
        <v>543</v>
      </c>
      <c r="G3796">
        <v>392</v>
      </c>
      <c r="H3796" t="s">
        <v>390</v>
      </c>
      <c r="I3796">
        <v>1</v>
      </c>
      <c r="J3796" t="s">
        <v>373</v>
      </c>
      <c r="K3796">
        <v>1</v>
      </c>
    </row>
    <row r="3797" spans="1:11" hidden="1" x14ac:dyDescent="0.25">
      <c r="A3797" t="s">
        <v>544</v>
      </c>
      <c r="B3797" t="s">
        <v>544</v>
      </c>
      <c r="C3797">
        <v>1991</v>
      </c>
      <c r="D3797" t="s">
        <v>543</v>
      </c>
      <c r="E3797">
        <v>740</v>
      </c>
      <c r="F3797" t="s">
        <v>543</v>
      </c>
      <c r="G3797">
        <v>392</v>
      </c>
      <c r="H3797" t="s">
        <v>390</v>
      </c>
      <c r="I3797">
        <v>1</v>
      </c>
      <c r="J3797" t="s">
        <v>373</v>
      </c>
      <c r="K3797">
        <v>1</v>
      </c>
    </row>
    <row r="3798" spans="1:11" hidden="1" x14ac:dyDescent="0.25">
      <c r="A3798" t="s">
        <v>544</v>
      </c>
      <c r="B3798" t="s">
        <v>544</v>
      </c>
      <c r="C3798">
        <v>1992</v>
      </c>
      <c r="D3798" t="s">
        <v>543</v>
      </c>
      <c r="E3798">
        <v>740</v>
      </c>
      <c r="F3798" t="s">
        <v>543</v>
      </c>
      <c r="G3798">
        <v>392</v>
      </c>
      <c r="H3798" t="s">
        <v>390</v>
      </c>
      <c r="I3798">
        <v>1</v>
      </c>
      <c r="J3798" t="s">
        <v>373</v>
      </c>
      <c r="K3798">
        <v>1</v>
      </c>
    </row>
    <row r="3799" spans="1:11" hidden="1" x14ac:dyDescent="0.25">
      <c r="A3799" t="s">
        <v>544</v>
      </c>
      <c r="B3799" t="s">
        <v>544</v>
      </c>
      <c r="C3799">
        <v>1993</v>
      </c>
      <c r="D3799" t="s">
        <v>543</v>
      </c>
      <c r="E3799">
        <v>740</v>
      </c>
      <c r="F3799" t="s">
        <v>543</v>
      </c>
      <c r="G3799">
        <v>392</v>
      </c>
      <c r="H3799" t="s">
        <v>390</v>
      </c>
      <c r="I3799">
        <v>1</v>
      </c>
      <c r="J3799" t="s">
        <v>373</v>
      </c>
      <c r="K3799">
        <v>1</v>
      </c>
    </row>
    <row r="3800" spans="1:11" hidden="1" x14ac:dyDescent="0.25">
      <c r="A3800" t="s">
        <v>544</v>
      </c>
      <c r="B3800" t="s">
        <v>544</v>
      </c>
      <c r="C3800">
        <v>1994</v>
      </c>
      <c r="D3800" t="s">
        <v>543</v>
      </c>
      <c r="E3800">
        <v>740</v>
      </c>
      <c r="F3800" t="s">
        <v>543</v>
      </c>
      <c r="G3800">
        <v>392</v>
      </c>
      <c r="H3800" t="s">
        <v>390</v>
      </c>
      <c r="I3800">
        <v>2</v>
      </c>
      <c r="J3800" t="s">
        <v>373</v>
      </c>
      <c r="K3800">
        <v>1</v>
      </c>
    </row>
    <row r="3801" spans="1:11" hidden="1" x14ac:dyDescent="0.25">
      <c r="A3801" t="s">
        <v>544</v>
      </c>
      <c r="B3801" t="s">
        <v>544</v>
      </c>
      <c r="C3801">
        <v>1995</v>
      </c>
      <c r="D3801" t="s">
        <v>543</v>
      </c>
      <c r="E3801">
        <v>740</v>
      </c>
      <c r="F3801" t="s">
        <v>543</v>
      </c>
      <c r="G3801">
        <v>392</v>
      </c>
      <c r="H3801" t="s">
        <v>390</v>
      </c>
      <c r="I3801">
        <v>2</v>
      </c>
      <c r="J3801" t="s">
        <v>373</v>
      </c>
      <c r="K3801">
        <v>1</v>
      </c>
    </row>
    <row r="3802" spans="1:11" hidden="1" x14ac:dyDescent="0.25">
      <c r="A3802" t="s">
        <v>544</v>
      </c>
      <c r="B3802" t="s">
        <v>544</v>
      </c>
      <c r="C3802">
        <v>1996</v>
      </c>
      <c r="D3802" t="s">
        <v>543</v>
      </c>
      <c r="E3802">
        <v>740</v>
      </c>
      <c r="F3802" t="s">
        <v>543</v>
      </c>
      <c r="G3802">
        <v>392</v>
      </c>
      <c r="H3802" t="s">
        <v>390</v>
      </c>
      <c r="I3802">
        <v>2</v>
      </c>
      <c r="J3802" t="s">
        <v>373</v>
      </c>
      <c r="K3802" t="s">
        <v>373</v>
      </c>
    </row>
    <row r="3803" spans="1:11" hidden="1" x14ac:dyDescent="0.25">
      <c r="A3803" t="s">
        <v>544</v>
      </c>
      <c r="B3803" t="s">
        <v>544</v>
      </c>
      <c r="C3803">
        <v>1997</v>
      </c>
      <c r="D3803" t="s">
        <v>543</v>
      </c>
      <c r="E3803">
        <v>740</v>
      </c>
      <c r="F3803" t="s">
        <v>543</v>
      </c>
      <c r="G3803">
        <v>392</v>
      </c>
      <c r="H3803" t="s">
        <v>390</v>
      </c>
      <c r="I3803">
        <v>1</v>
      </c>
      <c r="J3803" t="s">
        <v>373</v>
      </c>
      <c r="K3803">
        <v>1</v>
      </c>
    </row>
    <row r="3804" spans="1:11" hidden="1" x14ac:dyDescent="0.25">
      <c r="A3804" t="s">
        <v>544</v>
      </c>
      <c r="B3804" t="s">
        <v>544</v>
      </c>
      <c r="C3804">
        <v>1998</v>
      </c>
      <c r="D3804" t="s">
        <v>543</v>
      </c>
      <c r="E3804">
        <v>740</v>
      </c>
      <c r="F3804" t="s">
        <v>543</v>
      </c>
      <c r="G3804">
        <v>392</v>
      </c>
      <c r="H3804" t="s">
        <v>390</v>
      </c>
      <c r="I3804">
        <v>1</v>
      </c>
      <c r="J3804" t="s">
        <v>373</v>
      </c>
      <c r="K3804">
        <v>1</v>
      </c>
    </row>
    <row r="3805" spans="1:11" hidden="1" x14ac:dyDescent="0.25">
      <c r="A3805" t="s">
        <v>544</v>
      </c>
      <c r="B3805" t="s">
        <v>544</v>
      </c>
      <c r="C3805">
        <v>1999</v>
      </c>
      <c r="D3805" t="s">
        <v>543</v>
      </c>
      <c r="E3805">
        <v>740</v>
      </c>
      <c r="F3805" t="s">
        <v>543</v>
      </c>
      <c r="G3805">
        <v>392</v>
      </c>
      <c r="H3805" t="s">
        <v>390</v>
      </c>
      <c r="I3805">
        <v>1</v>
      </c>
      <c r="J3805" t="s">
        <v>373</v>
      </c>
      <c r="K3805">
        <v>2</v>
      </c>
    </row>
    <row r="3806" spans="1:11" hidden="1" x14ac:dyDescent="0.25">
      <c r="A3806" t="s">
        <v>544</v>
      </c>
      <c r="B3806" t="s">
        <v>544</v>
      </c>
      <c r="C3806">
        <v>2000</v>
      </c>
      <c r="D3806" t="s">
        <v>543</v>
      </c>
      <c r="E3806">
        <v>740</v>
      </c>
      <c r="F3806" t="s">
        <v>543</v>
      </c>
      <c r="G3806">
        <v>392</v>
      </c>
      <c r="H3806" t="s">
        <v>390</v>
      </c>
      <c r="I3806">
        <v>1</v>
      </c>
      <c r="J3806" t="s">
        <v>373</v>
      </c>
      <c r="K3806">
        <v>1</v>
      </c>
    </row>
    <row r="3807" spans="1:11" hidden="1" x14ac:dyDescent="0.25">
      <c r="A3807" t="s">
        <v>544</v>
      </c>
      <c r="B3807" t="s">
        <v>544</v>
      </c>
      <c r="C3807">
        <v>2001</v>
      </c>
      <c r="D3807" t="s">
        <v>543</v>
      </c>
      <c r="E3807">
        <v>740</v>
      </c>
      <c r="F3807" t="s">
        <v>543</v>
      </c>
      <c r="G3807">
        <v>392</v>
      </c>
      <c r="H3807" t="s">
        <v>390</v>
      </c>
      <c r="I3807">
        <v>2</v>
      </c>
      <c r="J3807" t="s">
        <v>373</v>
      </c>
      <c r="K3807">
        <v>1</v>
      </c>
    </row>
    <row r="3808" spans="1:11" hidden="1" x14ac:dyDescent="0.25">
      <c r="A3808" t="s">
        <v>544</v>
      </c>
      <c r="B3808" t="s">
        <v>544</v>
      </c>
      <c r="C3808">
        <v>2002</v>
      </c>
      <c r="D3808" t="s">
        <v>543</v>
      </c>
      <c r="E3808">
        <v>740</v>
      </c>
      <c r="F3808" t="s">
        <v>543</v>
      </c>
      <c r="G3808">
        <v>392</v>
      </c>
      <c r="H3808" t="s">
        <v>390</v>
      </c>
      <c r="I3808">
        <v>2</v>
      </c>
      <c r="J3808" t="s">
        <v>373</v>
      </c>
      <c r="K3808">
        <v>2</v>
      </c>
    </row>
    <row r="3809" spans="1:12" hidden="1" x14ac:dyDescent="0.25">
      <c r="A3809" t="s">
        <v>544</v>
      </c>
      <c r="B3809" t="s">
        <v>544</v>
      </c>
      <c r="C3809">
        <v>2003</v>
      </c>
      <c r="D3809" t="s">
        <v>543</v>
      </c>
      <c r="E3809">
        <v>740</v>
      </c>
      <c r="F3809" t="s">
        <v>543</v>
      </c>
      <c r="G3809">
        <v>392</v>
      </c>
      <c r="H3809" t="s">
        <v>390</v>
      </c>
      <c r="I3809">
        <v>2</v>
      </c>
      <c r="J3809" t="s">
        <v>373</v>
      </c>
      <c r="K3809">
        <v>2</v>
      </c>
    </row>
    <row r="3810" spans="1:12" hidden="1" x14ac:dyDescent="0.25">
      <c r="A3810" t="s">
        <v>544</v>
      </c>
      <c r="B3810" t="s">
        <v>544</v>
      </c>
      <c r="C3810">
        <v>2004</v>
      </c>
      <c r="D3810" t="s">
        <v>543</v>
      </c>
      <c r="E3810">
        <v>740</v>
      </c>
      <c r="F3810" t="s">
        <v>543</v>
      </c>
      <c r="G3810">
        <v>392</v>
      </c>
      <c r="H3810" t="s">
        <v>390</v>
      </c>
      <c r="I3810">
        <v>1</v>
      </c>
      <c r="J3810" t="s">
        <v>373</v>
      </c>
      <c r="K3810">
        <v>2</v>
      </c>
    </row>
    <row r="3811" spans="1:12" hidden="1" x14ac:dyDescent="0.25">
      <c r="A3811" t="s">
        <v>544</v>
      </c>
      <c r="B3811" t="s">
        <v>544</v>
      </c>
      <c r="C3811">
        <v>2005</v>
      </c>
      <c r="D3811" t="s">
        <v>543</v>
      </c>
      <c r="E3811">
        <v>740</v>
      </c>
      <c r="F3811" t="s">
        <v>543</v>
      </c>
      <c r="G3811">
        <v>392</v>
      </c>
      <c r="H3811" t="s">
        <v>390</v>
      </c>
      <c r="I3811">
        <v>1</v>
      </c>
      <c r="J3811" t="s">
        <v>373</v>
      </c>
      <c r="K3811">
        <v>1</v>
      </c>
    </row>
    <row r="3812" spans="1:12" hidden="1" x14ac:dyDescent="0.25">
      <c r="A3812" t="s">
        <v>544</v>
      </c>
      <c r="B3812" t="s">
        <v>544</v>
      </c>
      <c r="C3812">
        <v>2006</v>
      </c>
      <c r="D3812" t="s">
        <v>543</v>
      </c>
      <c r="E3812">
        <v>740</v>
      </c>
      <c r="F3812" t="s">
        <v>543</v>
      </c>
      <c r="G3812">
        <v>392</v>
      </c>
      <c r="H3812" t="s">
        <v>390</v>
      </c>
      <c r="I3812">
        <v>1</v>
      </c>
      <c r="J3812" t="s">
        <v>373</v>
      </c>
      <c r="K3812">
        <v>1</v>
      </c>
    </row>
    <row r="3813" spans="1:12" hidden="1" x14ac:dyDescent="0.25">
      <c r="A3813" t="s">
        <v>544</v>
      </c>
      <c r="B3813" t="s">
        <v>544</v>
      </c>
      <c r="C3813">
        <v>2007</v>
      </c>
      <c r="D3813" t="s">
        <v>543</v>
      </c>
      <c r="E3813">
        <v>740</v>
      </c>
      <c r="F3813" t="s">
        <v>543</v>
      </c>
      <c r="G3813">
        <v>392</v>
      </c>
      <c r="H3813" t="s">
        <v>390</v>
      </c>
      <c r="I3813">
        <v>1</v>
      </c>
      <c r="J3813" t="s">
        <v>373</v>
      </c>
      <c r="K3813">
        <v>1</v>
      </c>
    </row>
    <row r="3814" spans="1:12" hidden="1" x14ac:dyDescent="0.25">
      <c r="A3814" t="s">
        <v>544</v>
      </c>
      <c r="B3814" t="s">
        <v>544</v>
      </c>
      <c r="C3814">
        <v>2008</v>
      </c>
      <c r="D3814" t="s">
        <v>543</v>
      </c>
      <c r="E3814">
        <v>740</v>
      </c>
      <c r="F3814" t="s">
        <v>543</v>
      </c>
      <c r="G3814">
        <v>392</v>
      </c>
      <c r="H3814" t="s">
        <v>390</v>
      </c>
      <c r="I3814">
        <v>1</v>
      </c>
      <c r="J3814" t="s">
        <v>373</v>
      </c>
      <c r="K3814">
        <v>1</v>
      </c>
    </row>
    <row r="3815" spans="1:12" hidden="1" x14ac:dyDescent="0.25">
      <c r="A3815" t="s">
        <v>544</v>
      </c>
      <c r="B3815" t="s">
        <v>544</v>
      </c>
      <c r="C3815">
        <v>2009</v>
      </c>
      <c r="D3815" t="s">
        <v>543</v>
      </c>
      <c r="E3815">
        <v>740</v>
      </c>
      <c r="F3815" t="s">
        <v>543</v>
      </c>
      <c r="G3815">
        <v>392</v>
      </c>
      <c r="H3815" t="s">
        <v>390</v>
      </c>
      <c r="I3815">
        <v>1</v>
      </c>
      <c r="J3815" t="s">
        <v>373</v>
      </c>
      <c r="K3815">
        <v>1</v>
      </c>
    </row>
    <row r="3816" spans="1:12" hidden="1" x14ac:dyDescent="0.25">
      <c r="A3816" t="s">
        <v>544</v>
      </c>
      <c r="B3816" t="s">
        <v>544</v>
      </c>
      <c r="C3816">
        <v>2010</v>
      </c>
      <c r="D3816" t="s">
        <v>543</v>
      </c>
      <c r="E3816">
        <v>740</v>
      </c>
      <c r="F3816" t="s">
        <v>543</v>
      </c>
      <c r="G3816">
        <v>392</v>
      </c>
      <c r="H3816" t="s">
        <v>390</v>
      </c>
      <c r="I3816">
        <v>2</v>
      </c>
      <c r="J3816" t="s">
        <v>373</v>
      </c>
      <c r="K3816">
        <v>1</v>
      </c>
    </row>
    <row r="3817" spans="1:12" hidden="1" x14ac:dyDescent="0.25">
      <c r="A3817" t="s">
        <v>544</v>
      </c>
      <c r="B3817" t="s">
        <v>544</v>
      </c>
      <c r="C3817">
        <v>2011</v>
      </c>
      <c r="D3817" t="s">
        <v>543</v>
      </c>
      <c r="E3817">
        <v>740</v>
      </c>
      <c r="F3817" t="s">
        <v>543</v>
      </c>
      <c r="G3817">
        <v>392</v>
      </c>
      <c r="H3817" t="s">
        <v>390</v>
      </c>
      <c r="I3817">
        <v>1</v>
      </c>
      <c r="J3817" t="s">
        <v>373</v>
      </c>
      <c r="K3817">
        <v>1</v>
      </c>
    </row>
    <row r="3818" spans="1:12" hidden="1" x14ac:dyDescent="0.25">
      <c r="A3818" t="s">
        <v>544</v>
      </c>
      <c r="B3818" t="s">
        <v>544</v>
      </c>
      <c r="C3818">
        <v>2012</v>
      </c>
      <c r="D3818" t="s">
        <v>543</v>
      </c>
      <c r="E3818">
        <v>740</v>
      </c>
      <c r="F3818" t="s">
        <v>543</v>
      </c>
      <c r="G3818">
        <v>392</v>
      </c>
      <c r="H3818" t="s">
        <v>390</v>
      </c>
      <c r="I3818">
        <v>2</v>
      </c>
      <c r="J3818" t="s">
        <v>373</v>
      </c>
      <c r="K3818">
        <v>1</v>
      </c>
    </row>
    <row r="3819" spans="1:12" hidden="1" x14ac:dyDescent="0.25">
      <c r="A3819" t="s">
        <v>544</v>
      </c>
      <c r="B3819" t="s">
        <v>544</v>
      </c>
      <c r="C3819">
        <v>2013</v>
      </c>
      <c r="D3819" t="s">
        <v>543</v>
      </c>
      <c r="E3819">
        <v>740</v>
      </c>
      <c r="F3819" t="s">
        <v>543</v>
      </c>
      <c r="G3819">
        <v>392</v>
      </c>
      <c r="H3819" t="s">
        <v>390</v>
      </c>
      <c r="I3819" t="s">
        <v>373</v>
      </c>
      <c r="J3819" t="s">
        <v>373</v>
      </c>
      <c r="K3819">
        <v>1</v>
      </c>
    </row>
    <row r="3820" spans="1:12" hidden="1" x14ac:dyDescent="0.25">
      <c r="A3820" t="s">
        <v>544</v>
      </c>
      <c r="B3820" t="s">
        <v>544</v>
      </c>
      <c r="C3820">
        <v>2014</v>
      </c>
      <c r="D3820" t="s">
        <v>543</v>
      </c>
      <c r="E3820">
        <v>740</v>
      </c>
      <c r="F3820" t="s">
        <v>543</v>
      </c>
      <c r="G3820">
        <v>392</v>
      </c>
      <c r="H3820" t="s">
        <v>390</v>
      </c>
      <c r="I3820">
        <v>2</v>
      </c>
      <c r="J3820" t="s">
        <v>373</v>
      </c>
      <c r="K3820">
        <v>1</v>
      </c>
    </row>
    <row r="3821" spans="1:12" hidden="1" x14ac:dyDescent="0.25">
      <c r="A3821" t="s">
        <v>544</v>
      </c>
      <c r="B3821" t="s">
        <v>544</v>
      </c>
      <c r="C3821">
        <v>2015</v>
      </c>
      <c r="D3821" t="s">
        <v>543</v>
      </c>
      <c r="E3821">
        <v>740</v>
      </c>
      <c r="F3821" t="s">
        <v>543</v>
      </c>
      <c r="G3821">
        <v>392</v>
      </c>
      <c r="H3821" t="s">
        <v>390</v>
      </c>
      <c r="I3821">
        <v>1</v>
      </c>
      <c r="J3821" t="s">
        <v>373</v>
      </c>
      <c r="K3821">
        <v>1</v>
      </c>
    </row>
    <row r="3822" spans="1:12" hidden="1" x14ac:dyDescent="0.25">
      <c r="A3822" t="s">
        <v>544</v>
      </c>
      <c r="B3822" t="s">
        <v>544</v>
      </c>
      <c r="C3822">
        <v>2016</v>
      </c>
      <c r="D3822" t="s">
        <v>543</v>
      </c>
      <c r="E3822">
        <v>740</v>
      </c>
      <c r="F3822" t="s">
        <v>543</v>
      </c>
      <c r="G3822">
        <v>392</v>
      </c>
      <c r="H3822" t="s">
        <v>390</v>
      </c>
      <c r="I3822">
        <v>1</v>
      </c>
      <c r="J3822">
        <v>1</v>
      </c>
      <c r="K3822">
        <v>1</v>
      </c>
    </row>
    <row r="3823" spans="1:12" x14ac:dyDescent="0.25">
      <c r="A3823" t="s">
        <v>544</v>
      </c>
      <c r="B3823" t="s">
        <v>544</v>
      </c>
      <c r="C3823">
        <v>2017</v>
      </c>
      <c r="D3823" t="s">
        <v>543</v>
      </c>
      <c r="E3823">
        <v>740</v>
      </c>
      <c r="F3823" t="s">
        <v>543</v>
      </c>
      <c r="G3823">
        <v>392</v>
      </c>
      <c r="H3823" t="s">
        <v>390</v>
      </c>
      <c r="I3823" s="109">
        <v>1</v>
      </c>
      <c r="J3823" s="109">
        <v>1</v>
      </c>
      <c r="K3823" s="109">
        <v>1</v>
      </c>
      <c r="L3823" s="108">
        <f>AVERAGE(I3823:K3823)</f>
        <v>1</v>
      </c>
    </row>
    <row r="3824" spans="1:12" hidden="1" x14ac:dyDescent="0.25">
      <c r="A3824" t="s">
        <v>369</v>
      </c>
      <c r="B3824" t="s">
        <v>369</v>
      </c>
      <c r="C3824">
        <v>1976</v>
      </c>
      <c r="D3824" t="s">
        <v>69</v>
      </c>
      <c r="E3824">
        <v>663</v>
      </c>
      <c r="F3824" t="s">
        <v>69</v>
      </c>
      <c r="G3824">
        <v>400</v>
      </c>
      <c r="H3824" t="s">
        <v>381</v>
      </c>
      <c r="I3824">
        <v>2</v>
      </c>
      <c r="J3824" t="s">
        <v>373</v>
      </c>
      <c r="K3824">
        <v>2</v>
      </c>
    </row>
    <row r="3825" spans="1:11" hidden="1" x14ac:dyDescent="0.25">
      <c r="A3825" t="s">
        <v>369</v>
      </c>
      <c r="B3825" t="s">
        <v>369</v>
      </c>
      <c r="C3825">
        <v>1977</v>
      </c>
      <c r="D3825" t="s">
        <v>69</v>
      </c>
      <c r="E3825">
        <v>663</v>
      </c>
      <c r="F3825" t="s">
        <v>69</v>
      </c>
      <c r="G3825">
        <v>400</v>
      </c>
      <c r="H3825" t="s">
        <v>381</v>
      </c>
      <c r="I3825" t="s">
        <v>373</v>
      </c>
      <c r="J3825" t="s">
        <v>373</v>
      </c>
      <c r="K3825">
        <v>2</v>
      </c>
    </row>
    <row r="3826" spans="1:11" hidden="1" x14ac:dyDescent="0.25">
      <c r="A3826" t="s">
        <v>369</v>
      </c>
      <c r="B3826" t="s">
        <v>369</v>
      </c>
      <c r="C3826">
        <v>1978</v>
      </c>
      <c r="D3826" t="s">
        <v>69</v>
      </c>
      <c r="E3826">
        <v>663</v>
      </c>
      <c r="F3826" t="s">
        <v>69</v>
      </c>
      <c r="G3826">
        <v>400</v>
      </c>
      <c r="H3826" t="s">
        <v>381</v>
      </c>
      <c r="I3826">
        <v>3</v>
      </c>
      <c r="J3826" t="s">
        <v>373</v>
      </c>
      <c r="K3826">
        <v>2</v>
      </c>
    </row>
    <row r="3827" spans="1:11" hidden="1" x14ac:dyDescent="0.25">
      <c r="A3827" t="s">
        <v>369</v>
      </c>
      <c r="B3827" t="s">
        <v>369</v>
      </c>
      <c r="C3827">
        <v>1979</v>
      </c>
      <c r="D3827" t="s">
        <v>69</v>
      </c>
      <c r="E3827">
        <v>663</v>
      </c>
      <c r="F3827" t="s">
        <v>69</v>
      </c>
      <c r="G3827">
        <v>400</v>
      </c>
      <c r="H3827" t="s">
        <v>381</v>
      </c>
      <c r="I3827">
        <v>3</v>
      </c>
      <c r="J3827" t="s">
        <v>373</v>
      </c>
      <c r="K3827">
        <v>2</v>
      </c>
    </row>
    <row r="3828" spans="1:11" hidden="1" x14ac:dyDescent="0.25">
      <c r="A3828" t="s">
        <v>369</v>
      </c>
      <c r="B3828" t="s">
        <v>369</v>
      </c>
      <c r="C3828">
        <v>1980</v>
      </c>
      <c r="D3828" t="s">
        <v>69</v>
      </c>
      <c r="E3828">
        <v>663</v>
      </c>
      <c r="F3828" t="s">
        <v>69</v>
      </c>
      <c r="G3828">
        <v>400</v>
      </c>
      <c r="H3828" t="s">
        <v>381</v>
      </c>
      <c r="I3828">
        <v>3</v>
      </c>
      <c r="J3828" t="s">
        <v>373</v>
      </c>
      <c r="K3828">
        <v>2</v>
      </c>
    </row>
    <row r="3829" spans="1:11" hidden="1" x14ac:dyDescent="0.25">
      <c r="A3829" t="s">
        <v>369</v>
      </c>
      <c r="B3829" t="s">
        <v>369</v>
      </c>
      <c r="C3829">
        <v>1981</v>
      </c>
      <c r="D3829" t="s">
        <v>69</v>
      </c>
      <c r="E3829">
        <v>663</v>
      </c>
      <c r="F3829" t="s">
        <v>69</v>
      </c>
      <c r="G3829">
        <v>400</v>
      </c>
      <c r="H3829" t="s">
        <v>381</v>
      </c>
      <c r="I3829">
        <v>3</v>
      </c>
      <c r="J3829" t="s">
        <v>373</v>
      </c>
      <c r="K3829">
        <v>2</v>
      </c>
    </row>
    <row r="3830" spans="1:11" hidden="1" x14ac:dyDescent="0.25">
      <c r="A3830" t="s">
        <v>369</v>
      </c>
      <c r="B3830" t="s">
        <v>369</v>
      </c>
      <c r="C3830">
        <v>1982</v>
      </c>
      <c r="D3830" t="s">
        <v>69</v>
      </c>
      <c r="E3830">
        <v>663</v>
      </c>
      <c r="F3830" t="s">
        <v>69</v>
      </c>
      <c r="G3830">
        <v>400</v>
      </c>
      <c r="H3830" t="s">
        <v>381</v>
      </c>
      <c r="I3830" t="s">
        <v>373</v>
      </c>
      <c r="J3830" t="s">
        <v>373</v>
      </c>
      <c r="K3830">
        <v>3</v>
      </c>
    </row>
    <row r="3831" spans="1:11" hidden="1" x14ac:dyDescent="0.25">
      <c r="A3831" t="s">
        <v>369</v>
      </c>
      <c r="B3831" t="s">
        <v>369</v>
      </c>
      <c r="C3831">
        <v>1983</v>
      </c>
      <c r="D3831" t="s">
        <v>69</v>
      </c>
      <c r="E3831">
        <v>663</v>
      </c>
      <c r="F3831" t="s">
        <v>69</v>
      </c>
      <c r="G3831">
        <v>400</v>
      </c>
      <c r="H3831" t="s">
        <v>381</v>
      </c>
      <c r="I3831" t="s">
        <v>373</v>
      </c>
      <c r="J3831" t="s">
        <v>373</v>
      </c>
      <c r="K3831">
        <v>2</v>
      </c>
    </row>
    <row r="3832" spans="1:11" hidden="1" x14ac:dyDescent="0.25">
      <c r="A3832" t="s">
        <v>369</v>
      </c>
      <c r="B3832" t="s">
        <v>369</v>
      </c>
      <c r="C3832">
        <v>1984</v>
      </c>
      <c r="D3832" t="s">
        <v>69</v>
      </c>
      <c r="E3832">
        <v>663</v>
      </c>
      <c r="F3832" t="s">
        <v>69</v>
      </c>
      <c r="G3832">
        <v>400</v>
      </c>
      <c r="H3832" t="s">
        <v>381</v>
      </c>
      <c r="I3832">
        <v>2</v>
      </c>
      <c r="J3832" t="s">
        <v>373</v>
      </c>
      <c r="K3832">
        <v>2</v>
      </c>
    </row>
    <row r="3833" spans="1:11" hidden="1" x14ac:dyDescent="0.25">
      <c r="A3833" t="s">
        <v>369</v>
      </c>
      <c r="B3833" t="s">
        <v>369</v>
      </c>
      <c r="C3833">
        <v>1985</v>
      </c>
      <c r="D3833" t="s">
        <v>69</v>
      </c>
      <c r="E3833">
        <v>663</v>
      </c>
      <c r="F3833" t="s">
        <v>69</v>
      </c>
      <c r="G3833">
        <v>400</v>
      </c>
      <c r="H3833" t="s">
        <v>381</v>
      </c>
      <c r="I3833">
        <v>3</v>
      </c>
      <c r="J3833" t="s">
        <v>373</v>
      </c>
      <c r="K3833">
        <v>2</v>
      </c>
    </row>
    <row r="3834" spans="1:11" hidden="1" x14ac:dyDescent="0.25">
      <c r="A3834" t="s">
        <v>369</v>
      </c>
      <c r="B3834" t="s">
        <v>369</v>
      </c>
      <c r="C3834">
        <v>1986</v>
      </c>
      <c r="D3834" t="s">
        <v>69</v>
      </c>
      <c r="E3834">
        <v>663</v>
      </c>
      <c r="F3834" t="s">
        <v>69</v>
      </c>
      <c r="G3834">
        <v>400</v>
      </c>
      <c r="H3834" t="s">
        <v>381</v>
      </c>
      <c r="I3834">
        <v>3</v>
      </c>
      <c r="J3834" t="s">
        <v>373</v>
      </c>
      <c r="K3834">
        <v>2</v>
      </c>
    </row>
    <row r="3835" spans="1:11" hidden="1" x14ac:dyDescent="0.25">
      <c r="A3835" t="s">
        <v>369</v>
      </c>
      <c r="B3835" t="s">
        <v>369</v>
      </c>
      <c r="C3835">
        <v>1987</v>
      </c>
      <c r="D3835" t="s">
        <v>69</v>
      </c>
      <c r="E3835">
        <v>663</v>
      </c>
      <c r="F3835" t="s">
        <v>69</v>
      </c>
      <c r="G3835">
        <v>400</v>
      </c>
      <c r="H3835" t="s">
        <v>381</v>
      </c>
      <c r="I3835">
        <v>3</v>
      </c>
      <c r="J3835" t="s">
        <v>373</v>
      </c>
      <c r="K3835">
        <v>2</v>
      </c>
    </row>
    <row r="3836" spans="1:11" hidden="1" x14ac:dyDescent="0.25">
      <c r="A3836" t="s">
        <v>369</v>
      </c>
      <c r="B3836" t="s">
        <v>369</v>
      </c>
      <c r="C3836">
        <v>1988</v>
      </c>
      <c r="D3836" t="s">
        <v>69</v>
      </c>
      <c r="E3836">
        <v>663</v>
      </c>
      <c r="F3836" t="s">
        <v>69</v>
      </c>
      <c r="G3836">
        <v>400</v>
      </c>
      <c r="H3836" t="s">
        <v>381</v>
      </c>
      <c r="I3836">
        <v>3</v>
      </c>
      <c r="J3836" t="s">
        <v>373</v>
      </c>
      <c r="K3836">
        <v>2</v>
      </c>
    </row>
    <row r="3837" spans="1:11" hidden="1" x14ac:dyDescent="0.25">
      <c r="A3837" t="s">
        <v>369</v>
      </c>
      <c r="B3837" t="s">
        <v>369</v>
      </c>
      <c r="C3837">
        <v>1989</v>
      </c>
      <c r="D3837" t="s">
        <v>69</v>
      </c>
      <c r="E3837">
        <v>663</v>
      </c>
      <c r="F3837" t="s">
        <v>69</v>
      </c>
      <c r="G3837">
        <v>400</v>
      </c>
      <c r="H3837" t="s">
        <v>381</v>
      </c>
      <c r="I3837">
        <v>3</v>
      </c>
      <c r="J3837" t="s">
        <v>373</v>
      </c>
      <c r="K3837">
        <v>2</v>
      </c>
    </row>
    <row r="3838" spans="1:11" hidden="1" x14ac:dyDescent="0.25">
      <c r="A3838" t="s">
        <v>369</v>
      </c>
      <c r="B3838" t="s">
        <v>369</v>
      </c>
      <c r="C3838">
        <v>1990</v>
      </c>
      <c r="D3838" t="s">
        <v>69</v>
      </c>
      <c r="E3838">
        <v>663</v>
      </c>
      <c r="F3838" t="s">
        <v>69</v>
      </c>
      <c r="G3838">
        <v>400</v>
      </c>
      <c r="H3838" t="s">
        <v>381</v>
      </c>
      <c r="I3838">
        <v>3</v>
      </c>
      <c r="J3838" t="s">
        <v>373</v>
      </c>
      <c r="K3838">
        <v>2</v>
      </c>
    </row>
    <row r="3839" spans="1:11" hidden="1" x14ac:dyDescent="0.25">
      <c r="A3839" t="s">
        <v>369</v>
      </c>
      <c r="B3839" t="s">
        <v>369</v>
      </c>
      <c r="C3839">
        <v>1991</v>
      </c>
      <c r="D3839" t="s">
        <v>69</v>
      </c>
      <c r="E3839">
        <v>663</v>
      </c>
      <c r="F3839" t="s">
        <v>69</v>
      </c>
      <c r="G3839">
        <v>400</v>
      </c>
      <c r="H3839" t="s">
        <v>381</v>
      </c>
      <c r="I3839">
        <v>3</v>
      </c>
      <c r="J3839" t="s">
        <v>373</v>
      </c>
      <c r="K3839">
        <v>2</v>
      </c>
    </row>
    <row r="3840" spans="1:11" hidden="1" x14ac:dyDescent="0.25">
      <c r="A3840" t="s">
        <v>369</v>
      </c>
      <c r="B3840" t="s">
        <v>369</v>
      </c>
      <c r="C3840">
        <v>1992</v>
      </c>
      <c r="D3840" t="s">
        <v>69</v>
      </c>
      <c r="E3840">
        <v>663</v>
      </c>
      <c r="F3840" t="s">
        <v>69</v>
      </c>
      <c r="G3840">
        <v>400</v>
      </c>
      <c r="H3840" t="s">
        <v>381</v>
      </c>
      <c r="I3840">
        <v>2</v>
      </c>
      <c r="J3840" t="s">
        <v>373</v>
      </c>
      <c r="K3840">
        <v>2</v>
      </c>
    </row>
    <row r="3841" spans="1:11" hidden="1" x14ac:dyDescent="0.25">
      <c r="A3841" t="s">
        <v>369</v>
      </c>
      <c r="B3841" t="s">
        <v>369</v>
      </c>
      <c r="C3841">
        <v>1993</v>
      </c>
      <c r="D3841" t="s">
        <v>69</v>
      </c>
      <c r="E3841">
        <v>663</v>
      </c>
      <c r="F3841" t="s">
        <v>69</v>
      </c>
      <c r="G3841">
        <v>400</v>
      </c>
      <c r="H3841" t="s">
        <v>381</v>
      </c>
      <c r="I3841">
        <v>2</v>
      </c>
      <c r="J3841" t="s">
        <v>373</v>
      </c>
      <c r="K3841">
        <v>2</v>
      </c>
    </row>
    <row r="3842" spans="1:11" hidden="1" x14ac:dyDescent="0.25">
      <c r="A3842" t="s">
        <v>369</v>
      </c>
      <c r="B3842" t="s">
        <v>369</v>
      </c>
      <c r="C3842">
        <v>1994</v>
      </c>
      <c r="D3842" t="s">
        <v>69</v>
      </c>
      <c r="E3842">
        <v>663</v>
      </c>
      <c r="F3842" t="s">
        <v>69</v>
      </c>
      <c r="G3842">
        <v>400</v>
      </c>
      <c r="H3842" t="s">
        <v>381</v>
      </c>
      <c r="I3842">
        <v>3</v>
      </c>
      <c r="J3842" t="s">
        <v>373</v>
      </c>
      <c r="K3842">
        <v>2</v>
      </c>
    </row>
    <row r="3843" spans="1:11" hidden="1" x14ac:dyDescent="0.25">
      <c r="A3843" t="s">
        <v>369</v>
      </c>
      <c r="B3843" t="s">
        <v>369</v>
      </c>
      <c r="C3843">
        <v>1995</v>
      </c>
      <c r="D3843" t="s">
        <v>69</v>
      </c>
      <c r="E3843">
        <v>663</v>
      </c>
      <c r="F3843" t="s">
        <v>69</v>
      </c>
      <c r="G3843">
        <v>400</v>
      </c>
      <c r="H3843" t="s">
        <v>381</v>
      </c>
      <c r="I3843">
        <v>3</v>
      </c>
      <c r="J3843" t="s">
        <v>373</v>
      </c>
      <c r="K3843">
        <v>2</v>
      </c>
    </row>
    <row r="3844" spans="1:11" hidden="1" x14ac:dyDescent="0.25">
      <c r="A3844" t="s">
        <v>369</v>
      </c>
      <c r="B3844" t="s">
        <v>369</v>
      </c>
      <c r="C3844">
        <v>1996</v>
      </c>
      <c r="D3844" t="s">
        <v>69</v>
      </c>
      <c r="E3844">
        <v>663</v>
      </c>
      <c r="F3844" t="s">
        <v>69</v>
      </c>
      <c r="G3844">
        <v>400</v>
      </c>
      <c r="H3844" t="s">
        <v>381</v>
      </c>
      <c r="I3844">
        <v>3</v>
      </c>
      <c r="J3844" t="s">
        <v>373</v>
      </c>
      <c r="K3844">
        <v>1</v>
      </c>
    </row>
    <row r="3845" spans="1:11" hidden="1" x14ac:dyDescent="0.25">
      <c r="A3845" t="s">
        <v>369</v>
      </c>
      <c r="B3845" t="s">
        <v>369</v>
      </c>
      <c r="C3845">
        <v>1997</v>
      </c>
      <c r="D3845" t="s">
        <v>69</v>
      </c>
      <c r="E3845">
        <v>663</v>
      </c>
      <c r="F3845" t="s">
        <v>69</v>
      </c>
      <c r="G3845">
        <v>400</v>
      </c>
      <c r="H3845" t="s">
        <v>381</v>
      </c>
      <c r="I3845">
        <v>2</v>
      </c>
      <c r="J3845" t="s">
        <v>373</v>
      </c>
      <c r="K3845">
        <v>2</v>
      </c>
    </row>
    <row r="3846" spans="1:11" hidden="1" x14ac:dyDescent="0.25">
      <c r="A3846" t="s">
        <v>369</v>
      </c>
      <c r="B3846" t="s">
        <v>369</v>
      </c>
      <c r="C3846">
        <v>1998</v>
      </c>
      <c r="D3846" t="s">
        <v>69</v>
      </c>
      <c r="E3846">
        <v>663</v>
      </c>
      <c r="F3846" t="s">
        <v>69</v>
      </c>
      <c r="G3846">
        <v>400</v>
      </c>
      <c r="H3846" t="s">
        <v>381</v>
      </c>
      <c r="I3846">
        <v>3</v>
      </c>
      <c r="J3846" t="s">
        <v>373</v>
      </c>
      <c r="K3846">
        <v>2</v>
      </c>
    </row>
    <row r="3847" spans="1:11" hidden="1" x14ac:dyDescent="0.25">
      <c r="A3847" t="s">
        <v>369</v>
      </c>
      <c r="B3847" t="s">
        <v>369</v>
      </c>
      <c r="C3847">
        <v>1999</v>
      </c>
      <c r="D3847" t="s">
        <v>69</v>
      </c>
      <c r="E3847">
        <v>663</v>
      </c>
      <c r="F3847" t="s">
        <v>69</v>
      </c>
      <c r="G3847">
        <v>400</v>
      </c>
      <c r="H3847" t="s">
        <v>381</v>
      </c>
      <c r="I3847">
        <v>3</v>
      </c>
      <c r="J3847" t="s">
        <v>373</v>
      </c>
      <c r="K3847">
        <v>2</v>
      </c>
    </row>
    <row r="3848" spans="1:11" hidden="1" x14ac:dyDescent="0.25">
      <c r="A3848" t="s">
        <v>369</v>
      </c>
      <c r="B3848" t="s">
        <v>369</v>
      </c>
      <c r="C3848">
        <v>2000</v>
      </c>
      <c r="D3848" t="s">
        <v>69</v>
      </c>
      <c r="E3848">
        <v>663</v>
      </c>
      <c r="F3848" t="s">
        <v>69</v>
      </c>
      <c r="G3848">
        <v>400</v>
      </c>
      <c r="H3848" t="s">
        <v>381</v>
      </c>
      <c r="I3848">
        <v>3</v>
      </c>
      <c r="J3848" t="s">
        <v>373</v>
      </c>
      <c r="K3848">
        <v>2</v>
      </c>
    </row>
    <row r="3849" spans="1:11" hidden="1" x14ac:dyDescent="0.25">
      <c r="A3849" t="s">
        <v>369</v>
      </c>
      <c r="B3849" t="s">
        <v>369</v>
      </c>
      <c r="C3849">
        <v>2001</v>
      </c>
      <c r="D3849" t="s">
        <v>69</v>
      </c>
      <c r="E3849">
        <v>663</v>
      </c>
      <c r="F3849" t="s">
        <v>69</v>
      </c>
      <c r="G3849">
        <v>400</v>
      </c>
      <c r="H3849" t="s">
        <v>381</v>
      </c>
      <c r="I3849">
        <v>3</v>
      </c>
      <c r="J3849" t="s">
        <v>373</v>
      </c>
      <c r="K3849">
        <v>2</v>
      </c>
    </row>
    <row r="3850" spans="1:11" hidden="1" x14ac:dyDescent="0.25">
      <c r="A3850" t="s">
        <v>369</v>
      </c>
      <c r="B3850" t="s">
        <v>369</v>
      </c>
      <c r="C3850">
        <v>2002</v>
      </c>
      <c r="D3850" t="s">
        <v>69</v>
      </c>
      <c r="E3850">
        <v>663</v>
      </c>
      <c r="F3850" t="s">
        <v>69</v>
      </c>
      <c r="G3850">
        <v>400</v>
      </c>
      <c r="H3850" t="s">
        <v>381</v>
      </c>
      <c r="I3850">
        <v>3</v>
      </c>
      <c r="J3850" t="s">
        <v>373</v>
      </c>
      <c r="K3850">
        <v>2</v>
      </c>
    </row>
    <row r="3851" spans="1:11" hidden="1" x14ac:dyDescent="0.25">
      <c r="A3851" t="s">
        <v>369</v>
      </c>
      <c r="B3851" t="s">
        <v>369</v>
      </c>
      <c r="C3851">
        <v>2003</v>
      </c>
      <c r="D3851" t="s">
        <v>69</v>
      </c>
      <c r="E3851">
        <v>663</v>
      </c>
      <c r="F3851" t="s">
        <v>69</v>
      </c>
      <c r="G3851">
        <v>400</v>
      </c>
      <c r="H3851" t="s">
        <v>381</v>
      </c>
      <c r="I3851">
        <v>2</v>
      </c>
      <c r="J3851" t="s">
        <v>373</v>
      </c>
      <c r="K3851">
        <v>2</v>
      </c>
    </row>
    <row r="3852" spans="1:11" hidden="1" x14ac:dyDescent="0.25">
      <c r="A3852" t="s">
        <v>369</v>
      </c>
      <c r="B3852" t="s">
        <v>369</v>
      </c>
      <c r="C3852">
        <v>2004</v>
      </c>
      <c r="D3852" t="s">
        <v>69</v>
      </c>
      <c r="E3852">
        <v>663</v>
      </c>
      <c r="F3852" t="s">
        <v>69</v>
      </c>
      <c r="G3852">
        <v>400</v>
      </c>
      <c r="H3852" t="s">
        <v>381</v>
      </c>
      <c r="I3852">
        <v>2</v>
      </c>
      <c r="J3852" t="s">
        <v>373</v>
      </c>
      <c r="K3852">
        <v>2</v>
      </c>
    </row>
    <row r="3853" spans="1:11" hidden="1" x14ac:dyDescent="0.25">
      <c r="A3853" t="s">
        <v>369</v>
      </c>
      <c r="B3853" t="s">
        <v>369</v>
      </c>
      <c r="C3853">
        <v>2005</v>
      </c>
      <c r="D3853" t="s">
        <v>69</v>
      </c>
      <c r="E3853">
        <v>663</v>
      </c>
      <c r="F3853" t="s">
        <v>69</v>
      </c>
      <c r="G3853">
        <v>400</v>
      </c>
      <c r="H3853" t="s">
        <v>381</v>
      </c>
      <c r="I3853">
        <v>3</v>
      </c>
      <c r="J3853" t="s">
        <v>373</v>
      </c>
      <c r="K3853">
        <v>2</v>
      </c>
    </row>
    <row r="3854" spans="1:11" hidden="1" x14ac:dyDescent="0.25">
      <c r="A3854" t="s">
        <v>369</v>
      </c>
      <c r="B3854" t="s">
        <v>369</v>
      </c>
      <c r="C3854">
        <v>2006</v>
      </c>
      <c r="D3854" t="s">
        <v>69</v>
      </c>
      <c r="E3854">
        <v>663</v>
      </c>
      <c r="F3854" t="s">
        <v>69</v>
      </c>
      <c r="G3854">
        <v>400</v>
      </c>
      <c r="H3854" t="s">
        <v>381</v>
      </c>
      <c r="I3854">
        <v>3</v>
      </c>
      <c r="J3854" t="s">
        <v>373</v>
      </c>
      <c r="K3854">
        <v>3</v>
      </c>
    </row>
    <row r="3855" spans="1:11" hidden="1" x14ac:dyDescent="0.25">
      <c r="A3855" t="s">
        <v>369</v>
      </c>
      <c r="B3855" t="s">
        <v>369</v>
      </c>
      <c r="C3855">
        <v>2007</v>
      </c>
      <c r="D3855" t="s">
        <v>69</v>
      </c>
      <c r="E3855">
        <v>663</v>
      </c>
      <c r="F3855" t="s">
        <v>69</v>
      </c>
      <c r="G3855">
        <v>400</v>
      </c>
      <c r="H3855" t="s">
        <v>381</v>
      </c>
      <c r="I3855">
        <v>3</v>
      </c>
      <c r="J3855" t="s">
        <v>373</v>
      </c>
      <c r="K3855">
        <v>3</v>
      </c>
    </row>
    <row r="3856" spans="1:11" hidden="1" x14ac:dyDescent="0.25">
      <c r="A3856" t="s">
        <v>369</v>
      </c>
      <c r="B3856" t="s">
        <v>369</v>
      </c>
      <c r="C3856">
        <v>2008</v>
      </c>
      <c r="D3856" t="s">
        <v>69</v>
      </c>
      <c r="E3856">
        <v>663</v>
      </c>
      <c r="F3856" t="s">
        <v>69</v>
      </c>
      <c r="G3856">
        <v>400</v>
      </c>
      <c r="H3856" t="s">
        <v>381</v>
      </c>
      <c r="I3856">
        <v>4</v>
      </c>
      <c r="J3856" t="s">
        <v>373</v>
      </c>
      <c r="K3856">
        <v>3</v>
      </c>
    </row>
    <row r="3857" spans="1:12" hidden="1" x14ac:dyDescent="0.25">
      <c r="A3857" t="s">
        <v>369</v>
      </c>
      <c r="B3857" t="s">
        <v>369</v>
      </c>
      <c r="C3857">
        <v>2009</v>
      </c>
      <c r="D3857" t="s">
        <v>69</v>
      </c>
      <c r="E3857">
        <v>663</v>
      </c>
      <c r="F3857" t="s">
        <v>69</v>
      </c>
      <c r="G3857">
        <v>400</v>
      </c>
      <c r="H3857" t="s">
        <v>381</v>
      </c>
      <c r="I3857">
        <v>3</v>
      </c>
      <c r="J3857" t="s">
        <v>373</v>
      </c>
      <c r="K3857">
        <v>3</v>
      </c>
    </row>
    <row r="3858" spans="1:12" hidden="1" x14ac:dyDescent="0.25">
      <c r="A3858" t="s">
        <v>369</v>
      </c>
      <c r="B3858" t="s">
        <v>369</v>
      </c>
      <c r="C3858">
        <v>2010</v>
      </c>
      <c r="D3858" t="s">
        <v>69</v>
      </c>
      <c r="E3858">
        <v>663</v>
      </c>
      <c r="F3858" t="s">
        <v>69</v>
      </c>
      <c r="G3858">
        <v>400</v>
      </c>
      <c r="H3858" t="s">
        <v>381</v>
      </c>
      <c r="I3858">
        <v>4</v>
      </c>
      <c r="J3858" t="s">
        <v>373</v>
      </c>
      <c r="K3858">
        <v>3</v>
      </c>
    </row>
    <row r="3859" spans="1:12" hidden="1" x14ac:dyDescent="0.25">
      <c r="A3859" t="s">
        <v>369</v>
      </c>
      <c r="B3859" t="s">
        <v>369</v>
      </c>
      <c r="C3859">
        <v>2011</v>
      </c>
      <c r="D3859" t="s">
        <v>69</v>
      </c>
      <c r="E3859">
        <v>663</v>
      </c>
      <c r="F3859" t="s">
        <v>69</v>
      </c>
      <c r="G3859">
        <v>400</v>
      </c>
      <c r="H3859" t="s">
        <v>381</v>
      </c>
      <c r="I3859">
        <v>3</v>
      </c>
      <c r="J3859" t="s">
        <v>373</v>
      </c>
      <c r="K3859">
        <v>3</v>
      </c>
    </row>
    <row r="3860" spans="1:12" hidden="1" x14ac:dyDescent="0.25">
      <c r="A3860" t="s">
        <v>369</v>
      </c>
      <c r="B3860" t="s">
        <v>369</v>
      </c>
      <c r="C3860">
        <v>2012</v>
      </c>
      <c r="D3860" t="s">
        <v>69</v>
      </c>
      <c r="E3860">
        <v>663</v>
      </c>
      <c r="F3860" t="s">
        <v>69</v>
      </c>
      <c r="G3860">
        <v>400</v>
      </c>
      <c r="H3860" t="s">
        <v>381</v>
      </c>
      <c r="I3860">
        <v>3</v>
      </c>
      <c r="J3860" t="s">
        <v>373</v>
      </c>
      <c r="K3860">
        <v>3</v>
      </c>
    </row>
    <row r="3861" spans="1:12" hidden="1" x14ac:dyDescent="0.25">
      <c r="A3861" t="s">
        <v>369</v>
      </c>
      <c r="B3861" t="s">
        <v>369</v>
      </c>
      <c r="C3861">
        <v>2013</v>
      </c>
      <c r="D3861" t="s">
        <v>69</v>
      </c>
      <c r="E3861">
        <v>663</v>
      </c>
      <c r="F3861" t="s">
        <v>69</v>
      </c>
      <c r="G3861">
        <v>400</v>
      </c>
      <c r="H3861" t="s">
        <v>381</v>
      </c>
      <c r="I3861" t="s">
        <v>373</v>
      </c>
      <c r="J3861">
        <v>3</v>
      </c>
      <c r="K3861">
        <v>3</v>
      </c>
    </row>
    <row r="3862" spans="1:12" hidden="1" x14ac:dyDescent="0.25">
      <c r="A3862" t="s">
        <v>369</v>
      </c>
      <c r="B3862" t="s">
        <v>369</v>
      </c>
      <c r="C3862">
        <v>2014</v>
      </c>
      <c r="D3862" t="s">
        <v>69</v>
      </c>
      <c r="E3862">
        <v>663</v>
      </c>
      <c r="F3862" t="s">
        <v>69</v>
      </c>
      <c r="G3862">
        <v>400</v>
      </c>
      <c r="H3862" t="s">
        <v>381</v>
      </c>
      <c r="I3862">
        <v>3</v>
      </c>
      <c r="J3862">
        <v>2</v>
      </c>
      <c r="K3862">
        <v>3</v>
      </c>
    </row>
    <row r="3863" spans="1:12" hidden="1" x14ac:dyDescent="0.25">
      <c r="A3863" t="s">
        <v>369</v>
      </c>
      <c r="B3863" t="s">
        <v>369</v>
      </c>
      <c r="C3863">
        <v>2015</v>
      </c>
      <c r="D3863" t="s">
        <v>69</v>
      </c>
      <c r="E3863">
        <v>663</v>
      </c>
      <c r="F3863" t="s">
        <v>69</v>
      </c>
      <c r="G3863">
        <v>400</v>
      </c>
      <c r="H3863" t="s">
        <v>381</v>
      </c>
      <c r="I3863">
        <v>3</v>
      </c>
      <c r="J3863">
        <v>3</v>
      </c>
      <c r="K3863">
        <v>3</v>
      </c>
    </row>
    <row r="3864" spans="1:12" hidden="1" x14ac:dyDescent="0.25">
      <c r="A3864" t="s">
        <v>369</v>
      </c>
      <c r="B3864" t="s">
        <v>369</v>
      </c>
      <c r="C3864">
        <v>2016</v>
      </c>
      <c r="D3864" t="s">
        <v>69</v>
      </c>
      <c r="E3864">
        <v>663</v>
      </c>
      <c r="F3864" t="s">
        <v>69</v>
      </c>
      <c r="G3864">
        <v>400</v>
      </c>
      <c r="H3864" t="s">
        <v>381</v>
      </c>
      <c r="I3864">
        <v>3</v>
      </c>
      <c r="J3864">
        <v>2</v>
      </c>
      <c r="K3864">
        <v>3</v>
      </c>
    </row>
    <row r="3865" spans="1:12" x14ac:dyDescent="0.25">
      <c r="A3865" t="s">
        <v>369</v>
      </c>
      <c r="B3865" t="s">
        <v>369</v>
      </c>
      <c r="C3865">
        <v>2017</v>
      </c>
      <c r="D3865" t="s">
        <v>69</v>
      </c>
      <c r="E3865">
        <v>663</v>
      </c>
      <c r="F3865" t="s">
        <v>69</v>
      </c>
      <c r="G3865">
        <v>400</v>
      </c>
      <c r="H3865" t="s">
        <v>381</v>
      </c>
      <c r="I3865" s="109">
        <v>2</v>
      </c>
      <c r="J3865" s="109">
        <v>2</v>
      </c>
      <c r="K3865" s="109">
        <v>3</v>
      </c>
      <c r="L3865" s="108">
        <f>AVERAGE(I3865:K3865)</f>
        <v>2.3333333333333335</v>
      </c>
    </row>
    <row r="3866" spans="1:12" hidden="1" x14ac:dyDescent="0.25">
      <c r="A3866" t="s">
        <v>205</v>
      </c>
      <c r="B3866" t="s">
        <v>205</v>
      </c>
      <c r="C3866">
        <v>1976</v>
      </c>
      <c r="D3866" t="s">
        <v>542</v>
      </c>
      <c r="E3866">
        <v>705</v>
      </c>
      <c r="F3866" t="s">
        <v>70</v>
      </c>
      <c r="G3866">
        <v>398</v>
      </c>
      <c r="H3866" t="s">
        <v>375</v>
      </c>
      <c r="I3866" t="s">
        <v>373</v>
      </c>
      <c r="J3866" t="s">
        <v>373</v>
      </c>
      <c r="K3866" t="s">
        <v>373</v>
      </c>
    </row>
    <row r="3867" spans="1:12" hidden="1" x14ac:dyDescent="0.25">
      <c r="A3867" t="s">
        <v>205</v>
      </c>
      <c r="B3867" t="s">
        <v>205</v>
      </c>
      <c r="C3867">
        <v>1977</v>
      </c>
      <c r="D3867" t="s">
        <v>542</v>
      </c>
      <c r="E3867">
        <v>705</v>
      </c>
      <c r="F3867" t="s">
        <v>70</v>
      </c>
      <c r="G3867">
        <v>398</v>
      </c>
      <c r="H3867" t="s">
        <v>375</v>
      </c>
      <c r="I3867" t="s">
        <v>373</v>
      </c>
      <c r="J3867" t="s">
        <v>373</v>
      </c>
      <c r="K3867" t="s">
        <v>373</v>
      </c>
    </row>
    <row r="3868" spans="1:12" hidden="1" x14ac:dyDescent="0.25">
      <c r="A3868" t="s">
        <v>205</v>
      </c>
      <c r="B3868" t="s">
        <v>205</v>
      </c>
      <c r="C3868">
        <v>1978</v>
      </c>
      <c r="D3868" t="s">
        <v>542</v>
      </c>
      <c r="E3868">
        <v>705</v>
      </c>
      <c r="F3868" t="s">
        <v>70</v>
      </c>
      <c r="G3868">
        <v>398</v>
      </c>
      <c r="H3868" t="s">
        <v>375</v>
      </c>
      <c r="I3868" t="s">
        <v>373</v>
      </c>
      <c r="J3868" t="s">
        <v>373</v>
      </c>
      <c r="K3868" t="s">
        <v>373</v>
      </c>
    </row>
    <row r="3869" spans="1:12" hidden="1" x14ac:dyDescent="0.25">
      <c r="A3869" t="s">
        <v>205</v>
      </c>
      <c r="B3869" t="s">
        <v>205</v>
      </c>
      <c r="C3869">
        <v>1979</v>
      </c>
      <c r="D3869" t="s">
        <v>542</v>
      </c>
      <c r="E3869">
        <v>705</v>
      </c>
      <c r="F3869" t="s">
        <v>70</v>
      </c>
      <c r="G3869">
        <v>398</v>
      </c>
      <c r="H3869" t="s">
        <v>375</v>
      </c>
      <c r="I3869" t="s">
        <v>373</v>
      </c>
      <c r="J3869" t="s">
        <v>373</v>
      </c>
      <c r="K3869" t="s">
        <v>373</v>
      </c>
    </row>
    <row r="3870" spans="1:12" hidden="1" x14ac:dyDescent="0.25">
      <c r="A3870" t="s">
        <v>205</v>
      </c>
      <c r="B3870" t="s">
        <v>205</v>
      </c>
      <c r="C3870">
        <v>1980</v>
      </c>
      <c r="D3870" t="s">
        <v>542</v>
      </c>
      <c r="E3870">
        <v>705</v>
      </c>
      <c r="F3870" t="s">
        <v>70</v>
      </c>
      <c r="G3870">
        <v>398</v>
      </c>
      <c r="H3870" t="s">
        <v>375</v>
      </c>
      <c r="I3870" t="s">
        <v>373</v>
      </c>
      <c r="J3870" t="s">
        <v>373</v>
      </c>
      <c r="K3870" t="s">
        <v>373</v>
      </c>
    </row>
    <row r="3871" spans="1:12" hidden="1" x14ac:dyDescent="0.25">
      <c r="A3871" t="s">
        <v>205</v>
      </c>
      <c r="B3871" t="s">
        <v>205</v>
      </c>
      <c r="C3871">
        <v>1981</v>
      </c>
      <c r="D3871" t="s">
        <v>542</v>
      </c>
      <c r="E3871">
        <v>705</v>
      </c>
      <c r="F3871" t="s">
        <v>70</v>
      </c>
      <c r="G3871">
        <v>398</v>
      </c>
      <c r="H3871" t="s">
        <v>375</v>
      </c>
      <c r="I3871" t="s">
        <v>373</v>
      </c>
      <c r="J3871" t="s">
        <v>373</v>
      </c>
      <c r="K3871" t="s">
        <v>373</v>
      </c>
    </row>
    <row r="3872" spans="1:12" hidden="1" x14ac:dyDescent="0.25">
      <c r="A3872" t="s">
        <v>205</v>
      </c>
      <c r="B3872" t="s">
        <v>205</v>
      </c>
      <c r="C3872">
        <v>1982</v>
      </c>
      <c r="D3872" t="s">
        <v>542</v>
      </c>
      <c r="E3872">
        <v>705</v>
      </c>
      <c r="F3872" t="s">
        <v>70</v>
      </c>
      <c r="G3872">
        <v>398</v>
      </c>
      <c r="H3872" t="s">
        <v>375</v>
      </c>
      <c r="I3872" t="s">
        <v>373</v>
      </c>
      <c r="J3872" t="s">
        <v>373</v>
      </c>
      <c r="K3872" t="s">
        <v>373</v>
      </c>
    </row>
    <row r="3873" spans="1:11" hidden="1" x14ac:dyDescent="0.25">
      <c r="A3873" t="s">
        <v>205</v>
      </c>
      <c r="B3873" t="s">
        <v>205</v>
      </c>
      <c r="C3873">
        <v>1983</v>
      </c>
      <c r="D3873" t="s">
        <v>542</v>
      </c>
      <c r="E3873">
        <v>705</v>
      </c>
      <c r="F3873" t="s">
        <v>70</v>
      </c>
      <c r="G3873">
        <v>398</v>
      </c>
      <c r="H3873" t="s">
        <v>375</v>
      </c>
      <c r="I3873" t="s">
        <v>373</v>
      </c>
      <c r="J3873" t="s">
        <v>373</v>
      </c>
      <c r="K3873" t="s">
        <v>373</v>
      </c>
    </row>
    <row r="3874" spans="1:11" hidden="1" x14ac:dyDescent="0.25">
      <c r="A3874" t="s">
        <v>205</v>
      </c>
      <c r="B3874" t="s">
        <v>205</v>
      </c>
      <c r="C3874">
        <v>1984</v>
      </c>
      <c r="D3874" t="s">
        <v>542</v>
      </c>
      <c r="E3874">
        <v>705</v>
      </c>
      <c r="F3874" t="s">
        <v>70</v>
      </c>
      <c r="G3874">
        <v>398</v>
      </c>
      <c r="H3874" t="s">
        <v>375</v>
      </c>
      <c r="I3874" t="s">
        <v>373</v>
      </c>
      <c r="J3874" t="s">
        <v>373</v>
      </c>
      <c r="K3874" t="s">
        <v>373</v>
      </c>
    </row>
    <row r="3875" spans="1:11" hidden="1" x14ac:dyDescent="0.25">
      <c r="A3875" t="s">
        <v>205</v>
      </c>
      <c r="B3875" t="s">
        <v>205</v>
      </c>
      <c r="C3875">
        <v>1985</v>
      </c>
      <c r="D3875" t="s">
        <v>542</v>
      </c>
      <c r="E3875">
        <v>705</v>
      </c>
      <c r="F3875" t="s">
        <v>70</v>
      </c>
      <c r="G3875">
        <v>398</v>
      </c>
      <c r="H3875" t="s">
        <v>375</v>
      </c>
      <c r="I3875" t="s">
        <v>373</v>
      </c>
      <c r="J3875" t="s">
        <v>373</v>
      </c>
      <c r="K3875" t="s">
        <v>373</v>
      </c>
    </row>
    <row r="3876" spans="1:11" hidden="1" x14ac:dyDescent="0.25">
      <c r="A3876" t="s">
        <v>205</v>
      </c>
      <c r="B3876" t="s">
        <v>205</v>
      </c>
      <c r="C3876">
        <v>1986</v>
      </c>
      <c r="D3876" t="s">
        <v>542</v>
      </c>
      <c r="E3876">
        <v>705</v>
      </c>
      <c r="F3876" t="s">
        <v>70</v>
      </c>
      <c r="G3876">
        <v>398</v>
      </c>
      <c r="H3876" t="s">
        <v>375</v>
      </c>
      <c r="I3876" t="s">
        <v>373</v>
      </c>
      <c r="J3876" t="s">
        <v>373</v>
      </c>
      <c r="K3876" t="s">
        <v>373</v>
      </c>
    </row>
    <row r="3877" spans="1:11" hidden="1" x14ac:dyDescent="0.25">
      <c r="A3877" t="s">
        <v>205</v>
      </c>
      <c r="B3877" t="s">
        <v>205</v>
      </c>
      <c r="C3877">
        <v>1987</v>
      </c>
      <c r="D3877" t="s">
        <v>542</v>
      </c>
      <c r="E3877">
        <v>705</v>
      </c>
      <c r="F3877" t="s">
        <v>70</v>
      </c>
      <c r="G3877">
        <v>398</v>
      </c>
      <c r="H3877" t="s">
        <v>375</v>
      </c>
      <c r="I3877" t="s">
        <v>373</v>
      </c>
      <c r="J3877" t="s">
        <v>373</v>
      </c>
      <c r="K3877" t="s">
        <v>373</v>
      </c>
    </row>
    <row r="3878" spans="1:11" hidden="1" x14ac:dyDescent="0.25">
      <c r="A3878" t="s">
        <v>205</v>
      </c>
      <c r="B3878" t="s">
        <v>205</v>
      </c>
      <c r="C3878">
        <v>1988</v>
      </c>
      <c r="D3878" t="s">
        <v>542</v>
      </c>
      <c r="E3878">
        <v>705</v>
      </c>
      <c r="F3878" t="s">
        <v>70</v>
      </c>
      <c r="G3878">
        <v>398</v>
      </c>
      <c r="H3878" t="s">
        <v>375</v>
      </c>
      <c r="I3878" t="s">
        <v>373</v>
      </c>
      <c r="J3878" t="s">
        <v>373</v>
      </c>
      <c r="K3878" t="s">
        <v>373</v>
      </c>
    </row>
    <row r="3879" spans="1:11" hidden="1" x14ac:dyDescent="0.25">
      <c r="A3879" t="s">
        <v>205</v>
      </c>
      <c r="B3879" t="s">
        <v>205</v>
      </c>
      <c r="C3879">
        <v>1989</v>
      </c>
      <c r="D3879" t="s">
        <v>542</v>
      </c>
      <c r="E3879">
        <v>705</v>
      </c>
      <c r="F3879" t="s">
        <v>70</v>
      </c>
      <c r="G3879">
        <v>398</v>
      </c>
      <c r="H3879" t="s">
        <v>375</v>
      </c>
      <c r="I3879" t="s">
        <v>373</v>
      </c>
      <c r="J3879" t="s">
        <v>373</v>
      </c>
      <c r="K3879" t="s">
        <v>373</v>
      </c>
    </row>
    <row r="3880" spans="1:11" hidden="1" x14ac:dyDescent="0.25">
      <c r="A3880" t="s">
        <v>205</v>
      </c>
      <c r="B3880" t="s">
        <v>205</v>
      </c>
      <c r="C3880">
        <v>1990</v>
      </c>
      <c r="D3880" t="s">
        <v>542</v>
      </c>
      <c r="E3880">
        <v>705</v>
      </c>
      <c r="F3880" t="s">
        <v>70</v>
      </c>
      <c r="G3880">
        <v>398</v>
      </c>
      <c r="H3880" t="s">
        <v>375</v>
      </c>
      <c r="I3880" t="s">
        <v>373</v>
      </c>
      <c r="J3880" t="s">
        <v>373</v>
      </c>
      <c r="K3880" t="s">
        <v>373</v>
      </c>
    </row>
    <row r="3881" spans="1:11" hidden="1" x14ac:dyDescent="0.25">
      <c r="A3881" t="s">
        <v>205</v>
      </c>
      <c r="B3881" t="s">
        <v>205</v>
      </c>
      <c r="C3881">
        <v>1991</v>
      </c>
      <c r="D3881" t="s">
        <v>542</v>
      </c>
      <c r="E3881">
        <v>705</v>
      </c>
      <c r="F3881" t="s">
        <v>70</v>
      </c>
      <c r="G3881">
        <v>398</v>
      </c>
      <c r="H3881" t="s">
        <v>375</v>
      </c>
      <c r="I3881" t="s">
        <v>373</v>
      </c>
      <c r="J3881" t="s">
        <v>373</v>
      </c>
      <c r="K3881" t="s">
        <v>373</v>
      </c>
    </row>
    <row r="3882" spans="1:11" hidden="1" x14ac:dyDescent="0.25">
      <c r="A3882" t="s">
        <v>205</v>
      </c>
      <c r="B3882" t="s">
        <v>205</v>
      </c>
      <c r="C3882">
        <v>1992</v>
      </c>
      <c r="D3882" t="s">
        <v>542</v>
      </c>
      <c r="E3882">
        <v>705</v>
      </c>
      <c r="F3882" t="s">
        <v>70</v>
      </c>
      <c r="G3882">
        <v>398</v>
      </c>
      <c r="H3882" t="s">
        <v>375</v>
      </c>
      <c r="I3882" t="s">
        <v>373</v>
      </c>
      <c r="J3882" t="s">
        <v>373</v>
      </c>
      <c r="K3882">
        <v>1</v>
      </c>
    </row>
    <row r="3883" spans="1:11" hidden="1" x14ac:dyDescent="0.25">
      <c r="A3883" t="s">
        <v>205</v>
      </c>
      <c r="B3883" t="s">
        <v>205</v>
      </c>
      <c r="C3883">
        <v>1993</v>
      </c>
      <c r="D3883" t="s">
        <v>542</v>
      </c>
      <c r="E3883">
        <v>705</v>
      </c>
      <c r="F3883" t="s">
        <v>70</v>
      </c>
      <c r="G3883">
        <v>398</v>
      </c>
      <c r="H3883" t="s">
        <v>375</v>
      </c>
      <c r="I3883">
        <v>1</v>
      </c>
      <c r="J3883" t="s">
        <v>373</v>
      </c>
      <c r="K3883">
        <v>1</v>
      </c>
    </row>
    <row r="3884" spans="1:11" hidden="1" x14ac:dyDescent="0.25">
      <c r="A3884" t="s">
        <v>205</v>
      </c>
      <c r="B3884" t="s">
        <v>205</v>
      </c>
      <c r="C3884">
        <v>1994</v>
      </c>
      <c r="D3884" t="s">
        <v>542</v>
      </c>
      <c r="E3884">
        <v>705</v>
      </c>
      <c r="F3884" t="s">
        <v>70</v>
      </c>
      <c r="G3884">
        <v>398</v>
      </c>
      <c r="H3884" t="s">
        <v>375</v>
      </c>
      <c r="I3884">
        <v>1</v>
      </c>
      <c r="J3884" t="s">
        <v>373</v>
      </c>
      <c r="K3884">
        <v>3</v>
      </c>
    </row>
    <row r="3885" spans="1:11" hidden="1" x14ac:dyDescent="0.25">
      <c r="A3885" t="s">
        <v>205</v>
      </c>
      <c r="B3885" t="s">
        <v>205</v>
      </c>
      <c r="C3885">
        <v>1995</v>
      </c>
      <c r="D3885" t="s">
        <v>542</v>
      </c>
      <c r="E3885">
        <v>705</v>
      </c>
      <c r="F3885" t="s">
        <v>70</v>
      </c>
      <c r="G3885">
        <v>398</v>
      </c>
      <c r="H3885" t="s">
        <v>375</v>
      </c>
      <c r="I3885">
        <v>2</v>
      </c>
      <c r="J3885" t="s">
        <v>373</v>
      </c>
      <c r="K3885">
        <v>1</v>
      </c>
    </row>
    <row r="3886" spans="1:11" hidden="1" x14ac:dyDescent="0.25">
      <c r="A3886" t="s">
        <v>205</v>
      </c>
      <c r="B3886" t="s">
        <v>205</v>
      </c>
      <c r="C3886">
        <v>1996</v>
      </c>
      <c r="D3886" t="s">
        <v>542</v>
      </c>
      <c r="E3886">
        <v>705</v>
      </c>
      <c r="F3886" t="s">
        <v>70</v>
      </c>
      <c r="G3886">
        <v>398</v>
      </c>
      <c r="H3886" t="s">
        <v>375</v>
      </c>
      <c r="I3886">
        <v>2</v>
      </c>
      <c r="J3886" t="s">
        <v>373</v>
      </c>
      <c r="K3886">
        <v>3</v>
      </c>
    </row>
    <row r="3887" spans="1:11" hidden="1" x14ac:dyDescent="0.25">
      <c r="A3887" t="s">
        <v>205</v>
      </c>
      <c r="B3887" t="s">
        <v>205</v>
      </c>
      <c r="C3887">
        <v>1997</v>
      </c>
      <c r="D3887" t="s">
        <v>542</v>
      </c>
      <c r="E3887">
        <v>705</v>
      </c>
      <c r="F3887" t="s">
        <v>70</v>
      </c>
      <c r="G3887">
        <v>398</v>
      </c>
      <c r="H3887" t="s">
        <v>375</v>
      </c>
      <c r="I3887">
        <v>2</v>
      </c>
      <c r="J3887" t="s">
        <v>373</v>
      </c>
      <c r="K3887">
        <v>2</v>
      </c>
    </row>
    <row r="3888" spans="1:11" hidden="1" x14ac:dyDescent="0.25">
      <c r="A3888" t="s">
        <v>205</v>
      </c>
      <c r="B3888" t="s">
        <v>205</v>
      </c>
      <c r="C3888">
        <v>1998</v>
      </c>
      <c r="D3888" t="s">
        <v>542</v>
      </c>
      <c r="E3888">
        <v>705</v>
      </c>
      <c r="F3888" t="s">
        <v>70</v>
      </c>
      <c r="G3888">
        <v>398</v>
      </c>
      <c r="H3888" t="s">
        <v>375</v>
      </c>
      <c r="I3888">
        <v>2</v>
      </c>
      <c r="J3888" t="s">
        <v>373</v>
      </c>
      <c r="K3888">
        <v>4</v>
      </c>
    </row>
    <row r="3889" spans="1:11" hidden="1" x14ac:dyDescent="0.25">
      <c r="A3889" t="s">
        <v>205</v>
      </c>
      <c r="B3889" t="s">
        <v>205</v>
      </c>
      <c r="C3889">
        <v>1999</v>
      </c>
      <c r="D3889" t="s">
        <v>542</v>
      </c>
      <c r="E3889">
        <v>705</v>
      </c>
      <c r="F3889" t="s">
        <v>70</v>
      </c>
      <c r="G3889">
        <v>398</v>
      </c>
      <c r="H3889" t="s">
        <v>375</v>
      </c>
      <c r="I3889">
        <v>2</v>
      </c>
      <c r="J3889" t="s">
        <v>373</v>
      </c>
      <c r="K3889">
        <v>3</v>
      </c>
    </row>
    <row r="3890" spans="1:11" hidden="1" x14ac:dyDescent="0.25">
      <c r="A3890" t="s">
        <v>205</v>
      </c>
      <c r="B3890" t="s">
        <v>205</v>
      </c>
      <c r="C3890">
        <v>2000</v>
      </c>
      <c r="D3890" t="s">
        <v>542</v>
      </c>
      <c r="E3890">
        <v>705</v>
      </c>
      <c r="F3890" t="s">
        <v>70</v>
      </c>
      <c r="G3890">
        <v>398</v>
      </c>
      <c r="H3890" t="s">
        <v>375</v>
      </c>
      <c r="I3890">
        <v>3</v>
      </c>
      <c r="J3890" t="s">
        <v>373</v>
      </c>
      <c r="K3890">
        <v>3</v>
      </c>
    </row>
    <row r="3891" spans="1:11" hidden="1" x14ac:dyDescent="0.25">
      <c r="A3891" t="s">
        <v>205</v>
      </c>
      <c r="B3891" t="s">
        <v>205</v>
      </c>
      <c r="C3891">
        <v>2001</v>
      </c>
      <c r="D3891" t="s">
        <v>542</v>
      </c>
      <c r="E3891">
        <v>705</v>
      </c>
      <c r="F3891" t="s">
        <v>70</v>
      </c>
      <c r="G3891">
        <v>398</v>
      </c>
      <c r="H3891" t="s">
        <v>375</v>
      </c>
      <c r="I3891">
        <v>3</v>
      </c>
      <c r="J3891" t="s">
        <v>373</v>
      </c>
      <c r="K3891">
        <v>3</v>
      </c>
    </row>
    <row r="3892" spans="1:11" hidden="1" x14ac:dyDescent="0.25">
      <c r="A3892" t="s">
        <v>205</v>
      </c>
      <c r="B3892" t="s">
        <v>205</v>
      </c>
      <c r="C3892">
        <v>2002</v>
      </c>
      <c r="D3892" t="s">
        <v>542</v>
      </c>
      <c r="E3892">
        <v>705</v>
      </c>
      <c r="F3892" t="s">
        <v>70</v>
      </c>
      <c r="G3892">
        <v>398</v>
      </c>
      <c r="H3892" t="s">
        <v>375</v>
      </c>
      <c r="I3892">
        <v>3</v>
      </c>
      <c r="J3892" t="s">
        <v>373</v>
      </c>
      <c r="K3892">
        <v>3</v>
      </c>
    </row>
    <row r="3893" spans="1:11" hidden="1" x14ac:dyDescent="0.25">
      <c r="A3893" t="s">
        <v>205</v>
      </c>
      <c r="B3893" t="s">
        <v>205</v>
      </c>
      <c r="C3893">
        <v>2003</v>
      </c>
      <c r="D3893" t="s">
        <v>542</v>
      </c>
      <c r="E3893">
        <v>705</v>
      </c>
      <c r="F3893" t="s">
        <v>70</v>
      </c>
      <c r="G3893">
        <v>398</v>
      </c>
      <c r="H3893" t="s">
        <v>375</v>
      </c>
      <c r="I3893">
        <v>1</v>
      </c>
      <c r="J3893" t="s">
        <v>373</v>
      </c>
      <c r="K3893">
        <v>3</v>
      </c>
    </row>
    <row r="3894" spans="1:11" hidden="1" x14ac:dyDescent="0.25">
      <c r="A3894" t="s">
        <v>205</v>
      </c>
      <c r="B3894" t="s">
        <v>205</v>
      </c>
      <c r="C3894">
        <v>2004</v>
      </c>
      <c r="D3894" t="s">
        <v>542</v>
      </c>
      <c r="E3894">
        <v>705</v>
      </c>
      <c r="F3894" t="s">
        <v>70</v>
      </c>
      <c r="G3894">
        <v>398</v>
      </c>
      <c r="H3894" t="s">
        <v>375</v>
      </c>
      <c r="I3894">
        <v>2</v>
      </c>
      <c r="J3894" t="s">
        <v>373</v>
      </c>
      <c r="K3894">
        <v>3</v>
      </c>
    </row>
    <row r="3895" spans="1:11" hidden="1" x14ac:dyDescent="0.25">
      <c r="A3895" t="s">
        <v>205</v>
      </c>
      <c r="B3895" t="s">
        <v>205</v>
      </c>
      <c r="C3895">
        <v>2005</v>
      </c>
      <c r="D3895" t="s">
        <v>542</v>
      </c>
      <c r="E3895">
        <v>705</v>
      </c>
      <c r="F3895" t="s">
        <v>70</v>
      </c>
      <c r="G3895">
        <v>398</v>
      </c>
      <c r="H3895" t="s">
        <v>375</v>
      </c>
      <c r="I3895">
        <v>2</v>
      </c>
      <c r="J3895" t="s">
        <v>373</v>
      </c>
      <c r="K3895">
        <v>3</v>
      </c>
    </row>
    <row r="3896" spans="1:11" hidden="1" x14ac:dyDescent="0.25">
      <c r="A3896" t="s">
        <v>205</v>
      </c>
      <c r="B3896" t="s">
        <v>205</v>
      </c>
      <c r="C3896">
        <v>2006</v>
      </c>
      <c r="D3896" t="s">
        <v>542</v>
      </c>
      <c r="E3896">
        <v>705</v>
      </c>
      <c r="F3896" t="s">
        <v>70</v>
      </c>
      <c r="G3896">
        <v>398</v>
      </c>
      <c r="H3896" t="s">
        <v>375</v>
      </c>
      <c r="I3896">
        <v>2</v>
      </c>
      <c r="J3896" t="s">
        <v>373</v>
      </c>
      <c r="K3896">
        <v>3</v>
      </c>
    </row>
    <row r="3897" spans="1:11" hidden="1" x14ac:dyDescent="0.25">
      <c r="A3897" t="s">
        <v>205</v>
      </c>
      <c r="B3897" t="s">
        <v>205</v>
      </c>
      <c r="C3897">
        <v>2007</v>
      </c>
      <c r="D3897" t="s">
        <v>542</v>
      </c>
      <c r="E3897">
        <v>705</v>
      </c>
      <c r="F3897" t="s">
        <v>70</v>
      </c>
      <c r="G3897">
        <v>398</v>
      </c>
      <c r="H3897" t="s">
        <v>375</v>
      </c>
      <c r="I3897">
        <v>2</v>
      </c>
      <c r="J3897" t="s">
        <v>373</v>
      </c>
      <c r="K3897">
        <v>3</v>
      </c>
    </row>
    <row r="3898" spans="1:11" hidden="1" x14ac:dyDescent="0.25">
      <c r="A3898" t="s">
        <v>205</v>
      </c>
      <c r="B3898" t="s">
        <v>205</v>
      </c>
      <c r="C3898">
        <v>2008</v>
      </c>
      <c r="D3898" t="s">
        <v>542</v>
      </c>
      <c r="E3898">
        <v>705</v>
      </c>
      <c r="F3898" t="s">
        <v>70</v>
      </c>
      <c r="G3898">
        <v>398</v>
      </c>
      <c r="H3898" t="s">
        <v>375</v>
      </c>
      <c r="I3898">
        <v>3</v>
      </c>
      <c r="J3898" t="s">
        <v>373</v>
      </c>
      <c r="K3898">
        <v>2</v>
      </c>
    </row>
    <row r="3899" spans="1:11" hidden="1" x14ac:dyDescent="0.25">
      <c r="A3899" t="s">
        <v>205</v>
      </c>
      <c r="B3899" t="s">
        <v>205</v>
      </c>
      <c r="C3899">
        <v>2009</v>
      </c>
      <c r="D3899" t="s">
        <v>542</v>
      </c>
      <c r="E3899">
        <v>705</v>
      </c>
      <c r="F3899" t="s">
        <v>70</v>
      </c>
      <c r="G3899">
        <v>398</v>
      </c>
      <c r="H3899" t="s">
        <v>375</v>
      </c>
      <c r="I3899">
        <v>3</v>
      </c>
      <c r="J3899" t="s">
        <v>373</v>
      </c>
      <c r="K3899">
        <v>2</v>
      </c>
    </row>
    <row r="3900" spans="1:11" hidden="1" x14ac:dyDescent="0.25">
      <c r="A3900" t="s">
        <v>205</v>
      </c>
      <c r="B3900" t="s">
        <v>205</v>
      </c>
      <c r="C3900">
        <v>2010</v>
      </c>
      <c r="D3900" t="s">
        <v>542</v>
      </c>
      <c r="E3900">
        <v>705</v>
      </c>
      <c r="F3900" t="s">
        <v>70</v>
      </c>
      <c r="G3900">
        <v>398</v>
      </c>
      <c r="H3900" t="s">
        <v>375</v>
      </c>
      <c r="I3900">
        <v>3</v>
      </c>
      <c r="J3900" t="s">
        <v>373</v>
      </c>
      <c r="K3900">
        <v>3</v>
      </c>
    </row>
    <row r="3901" spans="1:11" hidden="1" x14ac:dyDescent="0.25">
      <c r="A3901" t="s">
        <v>205</v>
      </c>
      <c r="B3901" t="s">
        <v>205</v>
      </c>
      <c r="C3901">
        <v>2011</v>
      </c>
      <c r="D3901" t="s">
        <v>542</v>
      </c>
      <c r="E3901">
        <v>705</v>
      </c>
      <c r="F3901" t="s">
        <v>70</v>
      </c>
      <c r="G3901">
        <v>398</v>
      </c>
      <c r="H3901" t="s">
        <v>375</v>
      </c>
      <c r="I3901">
        <v>3</v>
      </c>
      <c r="J3901" t="s">
        <v>373</v>
      </c>
      <c r="K3901">
        <v>3</v>
      </c>
    </row>
    <row r="3902" spans="1:11" hidden="1" x14ac:dyDescent="0.25">
      <c r="A3902" t="s">
        <v>205</v>
      </c>
      <c r="B3902" t="s">
        <v>205</v>
      </c>
      <c r="C3902">
        <v>2012</v>
      </c>
      <c r="D3902" t="s">
        <v>542</v>
      </c>
      <c r="E3902">
        <v>705</v>
      </c>
      <c r="F3902" t="s">
        <v>70</v>
      </c>
      <c r="G3902">
        <v>398</v>
      </c>
      <c r="H3902" t="s">
        <v>375</v>
      </c>
      <c r="I3902">
        <v>3</v>
      </c>
      <c r="J3902" t="s">
        <v>373</v>
      </c>
      <c r="K3902">
        <v>3</v>
      </c>
    </row>
    <row r="3903" spans="1:11" hidden="1" x14ac:dyDescent="0.25">
      <c r="A3903" t="s">
        <v>205</v>
      </c>
      <c r="B3903" t="s">
        <v>205</v>
      </c>
      <c r="C3903">
        <v>2013</v>
      </c>
      <c r="D3903" t="s">
        <v>542</v>
      </c>
      <c r="E3903">
        <v>705</v>
      </c>
      <c r="F3903" t="s">
        <v>70</v>
      </c>
      <c r="G3903">
        <v>398</v>
      </c>
      <c r="H3903" t="s">
        <v>375</v>
      </c>
      <c r="I3903" t="s">
        <v>373</v>
      </c>
      <c r="J3903">
        <v>3</v>
      </c>
      <c r="K3903">
        <v>3</v>
      </c>
    </row>
    <row r="3904" spans="1:11" hidden="1" x14ac:dyDescent="0.25">
      <c r="A3904" t="s">
        <v>205</v>
      </c>
      <c r="B3904" t="s">
        <v>205</v>
      </c>
      <c r="C3904">
        <v>2014</v>
      </c>
      <c r="D3904" t="s">
        <v>542</v>
      </c>
      <c r="E3904">
        <v>705</v>
      </c>
      <c r="F3904" t="s">
        <v>70</v>
      </c>
      <c r="G3904">
        <v>398</v>
      </c>
      <c r="H3904" t="s">
        <v>375</v>
      </c>
      <c r="I3904">
        <v>3</v>
      </c>
      <c r="J3904">
        <v>3</v>
      </c>
      <c r="K3904">
        <v>3</v>
      </c>
    </row>
    <row r="3905" spans="1:12" hidden="1" x14ac:dyDescent="0.25">
      <c r="A3905" t="s">
        <v>205</v>
      </c>
      <c r="B3905" t="s">
        <v>205</v>
      </c>
      <c r="C3905">
        <v>2015</v>
      </c>
      <c r="D3905" t="s">
        <v>542</v>
      </c>
      <c r="E3905">
        <v>705</v>
      </c>
      <c r="F3905" t="s">
        <v>70</v>
      </c>
      <c r="G3905">
        <v>398</v>
      </c>
      <c r="H3905" t="s">
        <v>375</v>
      </c>
      <c r="I3905">
        <v>2</v>
      </c>
      <c r="J3905">
        <v>3</v>
      </c>
      <c r="K3905">
        <v>3</v>
      </c>
    </row>
    <row r="3906" spans="1:12" hidden="1" x14ac:dyDescent="0.25">
      <c r="A3906" t="s">
        <v>205</v>
      </c>
      <c r="B3906" t="s">
        <v>205</v>
      </c>
      <c r="C3906">
        <v>2016</v>
      </c>
      <c r="D3906" t="s">
        <v>542</v>
      </c>
      <c r="E3906">
        <v>705</v>
      </c>
      <c r="F3906" t="s">
        <v>70</v>
      </c>
      <c r="G3906">
        <v>398</v>
      </c>
      <c r="H3906" t="s">
        <v>375</v>
      </c>
      <c r="I3906">
        <v>3</v>
      </c>
      <c r="J3906">
        <v>3</v>
      </c>
      <c r="K3906">
        <v>3</v>
      </c>
    </row>
    <row r="3907" spans="1:12" x14ac:dyDescent="0.25">
      <c r="A3907" t="s">
        <v>205</v>
      </c>
      <c r="B3907" t="s">
        <v>205</v>
      </c>
      <c r="C3907">
        <v>2017</v>
      </c>
      <c r="D3907" t="s">
        <v>542</v>
      </c>
      <c r="E3907">
        <v>705</v>
      </c>
      <c r="F3907" t="s">
        <v>70</v>
      </c>
      <c r="G3907">
        <v>398</v>
      </c>
      <c r="H3907" t="s">
        <v>375</v>
      </c>
      <c r="I3907" s="109">
        <v>2</v>
      </c>
      <c r="J3907" s="109">
        <v>3</v>
      </c>
      <c r="K3907" s="109">
        <v>3</v>
      </c>
      <c r="L3907" s="108">
        <f>AVERAGE(I3907:K3907)</f>
        <v>2.6666666666666665</v>
      </c>
    </row>
    <row r="3908" spans="1:12" hidden="1" x14ac:dyDescent="0.25">
      <c r="A3908" t="s">
        <v>541</v>
      </c>
      <c r="B3908" t="s">
        <v>541</v>
      </c>
      <c r="C3908">
        <v>1976</v>
      </c>
      <c r="D3908" t="s">
        <v>24</v>
      </c>
      <c r="E3908">
        <v>501</v>
      </c>
      <c r="F3908" t="s">
        <v>24</v>
      </c>
      <c r="G3908">
        <v>404</v>
      </c>
      <c r="H3908" t="s">
        <v>371</v>
      </c>
      <c r="I3908">
        <v>2</v>
      </c>
      <c r="J3908" t="s">
        <v>373</v>
      </c>
      <c r="K3908">
        <v>2</v>
      </c>
    </row>
    <row r="3909" spans="1:12" hidden="1" x14ac:dyDescent="0.25">
      <c r="A3909" t="s">
        <v>541</v>
      </c>
      <c r="B3909" t="s">
        <v>541</v>
      </c>
      <c r="C3909">
        <v>1977</v>
      </c>
      <c r="D3909" t="s">
        <v>24</v>
      </c>
      <c r="E3909">
        <v>501</v>
      </c>
      <c r="F3909" t="s">
        <v>24</v>
      </c>
      <c r="G3909">
        <v>404</v>
      </c>
      <c r="H3909" t="s">
        <v>371</v>
      </c>
      <c r="I3909">
        <v>2</v>
      </c>
      <c r="J3909" t="s">
        <v>373</v>
      </c>
      <c r="K3909">
        <v>2</v>
      </c>
    </row>
    <row r="3910" spans="1:12" hidden="1" x14ac:dyDescent="0.25">
      <c r="A3910" t="s">
        <v>541</v>
      </c>
      <c r="B3910" t="s">
        <v>541</v>
      </c>
      <c r="C3910">
        <v>1978</v>
      </c>
      <c r="D3910" t="s">
        <v>24</v>
      </c>
      <c r="E3910">
        <v>501</v>
      </c>
      <c r="F3910" t="s">
        <v>24</v>
      </c>
      <c r="G3910">
        <v>404</v>
      </c>
      <c r="H3910" t="s">
        <v>371</v>
      </c>
      <c r="I3910">
        <v>3</v>
      </c>
      <c r="J3910" t="s">
        <v>373</v>
      </c>
      <c r="K3910">
        <v>2</v>
      </c>
    </row>
    <row r="3911" spans="1:12" hidden="1" x14ac:dyDescent="0.25">
      <c r="A3911" t="s">
        <v>541</v>
      </c>
      <c r="B3911" t="s">
        <v>541</v>
      </c>
      <c r="C3911">
        <v>1979</v>
      </c>
      <c r="D3911" t="s">
        <v>24</v>
      </c>
      <c r="E3911">
        <v>501</v>
      </c>
      <c r="F3911" t="s">
        <v>24</v>
      </c>
      <c r="G3911">
        <v>404</v>
      </c>
      <c r="H3911" t="s">
        <v>371</v>
      </c>
      <c r="I3911">
        <v>2</v>
      </c>
      <c r="J3911" t="s">
        <v>373</v>
      </c>
      <c r="K3911">
        <v>2</v>
      </c>
    </row>
    <row r="3912" spans="1:12" hidden="1" x14ac:dyDescent="0.25">
      <c r="A3912" t="s">
        <v>541</v>
      </c>
      <c r="B3912" t="s">
        <v>541</v>
      </c>
      <c r="C3912">
        <v>1980</v>
      </c>
      <c r="D3912" t="s">
        <v>24</v>
      </c>
      <c r="E3912">
        <v>501</v>
      </c>
      <c r="F3912" t="s">
        <v>24</v>
      </c>
      <c r="G3912">
        <v>404</v>
      </c>
      <c r="H3912" t="s">
        <v>371</v>
      </c>
      <c r="I3912" t="s">
        <v>373</v>
      </c>
      <c r="J3912" t="s">
        <v>373</v>
      </c>
      <c r="K3912">
        <v>2</v>
      </c>
    </row>
    <row r="3913" spans="1:12" hidden="1" x14ac:dyDescent="0.25">
      <c r="A3913" t="s">
        <v>541</v>
      </c>
      <c r="B3913" t="s">
        <v>541</v>
      </c>
      <c r="C3913">
        <v>1981</v>
      </c>
      <c r="D3913" t="s">
        <v>24</v>
      </c>
      <c r="E3913">
        <v>501</v>
      </c>
      <c r="F3913" t="s">
        <v>24</v>
      </c>
      <c r="G3913">
        <v>404</v>
      </c>
      <c r="H3913" t="s">
        <v>371</v>
      </c>
      <c r="I3913">
        <v>2</v>
      </c>
      <c r="J3913" t="s">
        <v>373</v>
      </c>
      <c r="K3913">
        <v>2</v>
      </c>
    </row>
    <row r="3914" spans="1:12" hidden="1" x14ac:dyDescent="0.25">
      <c r="A3914" t="s">
        <v>541</v>
      </c>
      <c r="B3914" t="s">
        <v>541</v>
      </c>
      <c r="C3914">
        <v>1982</v>
      </c>
      <c r="D3914" t="s">
        <v>24</v>
      </c>
      <c r="E3914">
        <v>501</v>
      </c>
      <c r="F3914" t="s">
        <v>24</v>
      </c>
      <c r="G3914">
        <v>404</v>
      </c>
      <c r="H3914" t="s">
        <v>371</v>
      </c>
      <c r="I3914">
        <v>3</v>
      </c>
      <c r="J3914" t="s">
        <v>373</v>
      </c>
      <c r="K3914">
        <v>2</v>
      </c>
    </row>
    <row r="3915" spans="1:12" hidden="1" x14ac:dyDescent="0.25">
      <c r="A3915" t="s">
        <v>541</v>
      </c>
      <c r="B3915" t="s">
        <v>541</v>
      </c>
      <c r="C3915">
        <v>1983</v>
      </c>
      <c r="D3915" t="s">
        <v>24</v>
      </c>
      <c r="E3915">
        <v>501</v>
      </c>
      <c r="F3915" t="s">
        <v>24</v>
      </c>
      <c r="G3915">
        <v>404</v>
      </c>
      <c r="H3915" t="s">
        <v>371</v>
      </c>
      <c r="I3915">
        <v>3</v>
      </c>
      <c r="J3915" t="s">
        <v>373</v>
      </c>
      <c r="K3915">
        <v>2</v>
      </c>
    </row>
    <row r="3916" spans="1:12" hidden="1" x14ac:dyDescent="0.25">
      <c r="A3916" t="s">
        <v>541</v>
      </c>
      <c r="B3916" t="s">
        <v>541</v>
      </c>
      <c r="C3916">
        <v>1984</v>
      </c>
      <c r="D3916" t="s">
        <v>24</v>
      </c>
      <c r="E3916">
        <v>501</v>
      </c>
      <c r="F3916" t="s">
        <v>24</v>
      </c>
      <c r="G3916">
        <v>404</v>
      </c>
      <c r="H3916" t="s">
        <v>371</v>
      </c>
      <c r="I3916">
        <v>4</v>
      </c>
      <c r="J3916" t="s">
        <v>373</v>
      </c>
      <c r="K3916">
        <v>3</v>
      </c>
    </row>
    <row r="3917" spans="1:12" hidden="1" x14ac:dyDescent="0.25">
      <c r="A3917" t="s">
        <v>541</v>
      </c>
      <c r="B3917" t="s">
        <v>541</v>
      </c>
      <c r="C3917">
        <v>1985</v>
      </c>
      <c r="D3917" t="s">
        <v>24</v>
      </c>
      <c r="E3917">
        <v>501</v>
      </c>
      <c r="F3917" t="s">
        <v>24</v>
      </c>
      <c r="G3917">
        <v>404</v>
      </c>
      <c r="H3917" t="s">
        <v>371</v>
      </c>
      <c r="I3917">
        <v>2</v>
      </c>
      <c r="J3917" t="s">
        <v>373</v>
      </c>
      <c r="K3917">
        <v>2</v>
      </c>
    </row>
    <row r="3918" spans="1:12" hidden="1" x14ac:dyDescent="0.25">
      <c r="A3918" t="s">
        <v>541</v>
      </c>
      <c r="B3918" t="s">
        <v>541</v>
      </c>
      <c r="C3918">
        <v>1986</v>
      </c>
      <c r="D3918" t="s">
        <v>24</v>
      </c>
      <c r="E3918">
        <v>501</v>
      </c>
      <c r="F3918" t="s">
        <v>24</v>
      </c>
      <c r="G3918">
        <v>404</v>
      </c>
      <c r="H3918" t="s">
        <v>371</v>
      </c>
      <c r="I3918">
        <v>3</v>
      </c>
      <c r="J3918" t="s">
        <v>373</v>
      </c>
      <c r="K3918">
        <v>2</v>
      </c>
    </row>
    <row r="3919" spans="1:12" hidden="1" x14ac:dyDescent="0.25">
      <c r="A3919" t="s">
        <v>541</v>
      </c>
      <c r="B3919" t="s">
        <v>541</v>
      </c>
      <c r="C3919">
        <v>1987</v>
      </c>
      <c r="D3919" t="s">
        <v>24</v>
      </c>
      <c r="E3919">
        <v>501</v>
      </c>
      <c r="F3919" t="s">
        <v>24</v>
      </c>
      <c r="G3919">
        <v>404</v>
      </c>
      <c r="H3919" t="s">
        <v>371</v>
      </c>
      <c r="I3919">
        <v>3</v>
      </c>
      <c r="J3919" t="s">
        <v>373</v>
      </c>
      <c r="K3919">
        <v>3</v>
      </c>
    </row>
    <row r="3920" spans="1:12" hidden="1" x14ac:dyDescent="0.25">
      <c r="A3920" t="s">
        <v>541</v>
      </c>
      <c r="B3920" t="s">
        <v>541</v>
      </c>
      <c r="C3920">
        <v>1988</v>
      </c>
      <c r="D3920" t="s">
        <v>24</v>
      </c>
      <c r="E3920">
        <v>501</v>
      </c>
      <c r="F3920" t="s">
        <v>24</v>
      </c>
      <c r="G3920">
        <v>404</v>
      </c>
      <c r="H3920" t="s">
        <v>371</v>
      </c>
      <c r="I3920">
        <v>3</v>
      </c>
      <c r="J3920" t="s">
        <v>373</v>
      </c>
      <c r="K3920">
        <v>2</v>
      </c>
    </row>
    <row r="3921" spans="1:11" hidden="1" x14ac:dyDescent="0.25">
      <c r="A3921" t="s">
        <v>541</v>
      </c>
      <c r="B3921" t="s">
        <v>541</v>
      </c>
      <c r="C3921">
        <v>1989</v>
      </c>
      <c r="D3921" t="s">
        <v>24</v>
      </c>
      <c r="E3921">
        <v>501</v>
      </c>
      <c r="F3921" t="s">
        <v>24</v>
      </c>
      <c r="G3921">
        <v>404</v>
      </c>
      <c r="H3921" t="s">
        <v>371</v>
      </c>
      <c r="I3921">
        <v>2</v>
      </c>
      <c r="J3921" t="s">
        <v>373</v>
      </c>
      <c r="K3921">
        <v>2</v>
      </c>
    </row>
    <row r="3922" spans="1:11" hidden="1" x14ac:dyDescent="0.25">
      <c r="A3922" t="s">
        <v>541</v>
      </c>
      <c r="B3922" t="s">
        <v>541</v>
      </c>
      <c r="C3922">
        <v>1990</v>
      </c>
      <c r="D3922" t="s">
        <v>24</v>
      </c>
      <c r="E3922">
        <v>501</v>
      </c>
      <c r="F3922" t="s">
        <v>24</v>
      </c>
      <c r="G3922">
        <v>404</v>
      </c>
      <c r="H3922" t="s">
        <v>371</v>
      </c>
      <c r="I3922">
        <v>3</v>
      </c>
      <c r="J3922" t="s">
        <v>373</v>
      </c>
      <c r="K3922">
        <v>3</v>
      </c>
    </row>
    <row r="3923" spans="1:11" hidden="1" x14ac:dyDescent="0.25">
      <c r="A3923" t="s">
        <v>541</v>
      </c>
      <c r="B3923" t="s">
        <v>541</v>
      </c>
      <c r="C3923">
        <v>1991</v>
      </c>
      <c r="D3923" t="s">
        <v>24</v>
      </c>
      <c r="E3923">
        <v>501</v>
      </c>
      <c r="F3923" t="s">
        <v>24</v>
      </c>
      <c r="G3923">
        <v>404</v>
      </c>
      <c r="H3923" t="s">
        <v>371</v>
      </c>
      <c r="I3923">
        <v>3</v>
      </c>
      <c r="J3923" t="s">
        <v>373</v>
      </c>
      <c r="K3923">
        <v>3</v>
      </c>
    </row>
    <row r="3924" spans="1:11" hidden="1" x14ac:dyDescent="0.25">
      <c r="A3924" t="s">
        <v>541</v>
      </c>
      <c r="B3924" t="s">
        <v>541</v>
      </c>
      <c r="C3924">
        <v>1992</v>
      </c>
      <c r="D3924" t="s">
        <v>24</v>
      </c>
      <c r="E3924">
        <v>501</v>
      </c>
      <c r="F3924" t="s">
        <v>24</v>
      </c>
      <c r="G3924">
        <v>404</v>
      </c>
      <c r="H3924" t="s">
        <v>371</v>
      </c>
      <c r="I3924">
        <v>4</v>
      </c>
      <c r="J3924" t="s">
        <v>373</v>
      </c>
      <c r="K3924">
        <v>4</v>
      </c>
    </row>
    <row r="3925" spans="1:11" hidden="1" x14ac:dyDescent="0.25">
      <c r="A3925" t="s">
        <v>541</v>
      </c>
      <c r="B3925" t="s">
        <v>541</v>
      </c>
      <c r="C3925">
        <v>1993</v>
      </c>
      <c r="D3925" t="s">
        <v>24</v>
      </c>
      <c r="E3925">
        <v>501</v>
      </c>
      <c r="F3925" t="s">
        <v>24</v>
      </c>
      <c r="G3925">
        <v>404</v>
      </c>
      <c r="H3925" t="s">
        <v>371</v>
      </c>
      <c r="I3925">
        <v>3</v>
      </c>
      <c r="J3925" t="s">
        <v>373</v>
      </c>
      <c r="K3925">
        <v>4</v>
      </c>
    </row>
    <row r="3926" spans="1:11" hidden="1" x14ac:dyDescent="0.25">
      <c r="A3926" t="s">
        <v>541</v>
      </c>
      <c r="B3926" t="s">
        <v>541</v>
      </c>
      <c r="C3926">
        <v>1994</v>
      </c>
      <c r="D3926" t="s">
        <v>24</v>
      </c>
      <c r="E3926">
        <v>501</v>
      </c>
      <c r="F3926" t="s">
        <v>24</v>
      </c>
      <c r="G3926">
        <v>404</v>
      </c>
      <c r="H3926" t="s">
        <v>371</v>
      </c>
      <c r="I3926">
        <v>4</v>
      </c>
      <c r="J3926" t="s">
        <v>373</v>
      </c>
      <c r="K3926">
        <v>4</v>
      </c>
    </row>
    <row r="3927" spans="1:11" hidden="1" x14ac:dyDescent="0.25">
      <c r="A3927" t="s">
        <v>541</v>
      </c>
      <c r="B3927" t="s">
        <v>541</v>
      </c>
      <c r="C3927">
        <v>1995</v>
      </c>
      <c r="D3927" t="s">
        <v>24</v>
      </c>
      <c r="E3927">
        <v>501</v>
      </c>
      <c r="F3927" t="s">
        <v>24</v>
      </c>
      <c r="G3927">
        <v>404</v>
      </c>
      <c r="H3927" t="s">
        <v>371</v>
      </c>
      <c r="I3927">
        <v>4</v>
      </c>
      <c r="J3927" t="s">
        <v>373</v>
      </c>
      <c r="K3927">
        <v>3</v>
      </c>
    </row>
    <row r="3928" spans="1:11" hidden="1" x14ac:dyDescent="0.25">
      <c r="A3928" t="s">
        <v>541</v>
      </c>
      <c r="B3928" t="s">
        <v>541</v>
      </c>
      <c r="C3928">
        <v>1996</v>
      </c>
      <c r="D3928" t="s">
        <v>24</v>
      </c>
      <c r="E3928">
        <v>501</v>
      </c>
      <c r="F3928" t="s">
        <v>24</v>
      </c>
      <c r="G3928">
        <v>404</v>
      </c>
      <c r="H3928" t="s">
        <v>371</v>
      </c>
      <c r="I3928">
        <v>3</v>
      </c>
      <c r="J3928" t="s">
        <v>373</v>
      </c>
      <c r="K3928">
        <v>4</v>
      </c>
    </row>
    <row r="3929" spans="1:11" hidden="1" x14ac:dyDescent="0.25">
      <c r="A3929" t="s">
        <v>541</v>
      </c>
      <c r="B3929" t="s">
        <v>541</v>
      </c>
      <c r="C3929">
        <v>1997</v>
      </c>
      <c r="D3929" t="s">
        <v>24</v>
      </c>
      <c r="E3929">
        <v>501</v>
      </c>
      <c r="F3929" t="s">
        <v>24</v>
      </c>
      <c r="G3929">
        <v>404</v>
      </c>
      <c r="H3929" t="s">
        <v>371</v>
      </c>
      <c r="I3929">
        <v>4</v>
      </c>
      <c r="J3929" t="s">
        <v>373</v>
      </c>
      <c r="K3929">
        <v>4</v>
      </c>
    </row>
    <row r="3930" spans="1:11" hidden="1" x14ac:dyDescent="0.25">
      <c r="A3930" t="s">
        <v>541</v>
      </c>
      <c r="B3930" t="s">
        <v>541</v>
      </c>
      <c r="C3930">
        <v>1998</v>
      </c>
      <c r="D3930" t="s">
        <v>24</v>
      </c>
      <c r="E3930">
        <v>501</v>
      </c>
      <c r="F3930" t="s">
        <v>24</v>
      </c>
      <c r="G3930">
        <v>404</v>
      </c>
      <c r="H3930" t="s">
        <v>371</v>
      </c>
      <c r="I3930">
        <v>3</v>
      </c>
      <c r="J3930" t="s">
        <v>373</v>
      </c>
      <c r="K3930">
        <v>3</v>
      </c>
    </row>
    <row r="3931" spans="1:11" hidden="1" x14ac:dyDescent="0.25">
      <c r="A3931" t="s">
        <v>541</v>
      </c>
      <c r="B3931" t="s">
        <v>541</v>
      </c>
      <c r="C3931">
        <v>1999</v>
      </c>
      <c r="D3931" t="s">
        <v>24</v>
      </c>
      <c r="E3931">
        <v>501</v>
      </c>
      <c r="F3931" t="s">
        <v>24</v>
      </c>
      <c r="G3931">
        <v>404</v>
      </c>
      <c r="H3931" t="s">
        <v>371</v>
      </c>
      <c r="I3931">
        <v>3</v>
      </c>
      <c r="J3931" t="s">
        <v>373</v>
      </c>
      <c r="K3931">
        <v>3</v>
      </c>
    </row>
    <row r="3932" spans="1:11" hidden="1" x14ac:dyDescent="0.25">
      <c r="A3932" t="s">
        <v>541</v>
      </c>
      <c r="B3932" t="s">
        <v>541</v>
      </c>
      <c r="C3932">
        <v>2000</v>
      </c>
      <c r="D3932" t="s">
        <v>24</v>
      </c>
      <c r="E3932">
        <v>501</v>
      </c>
      <c r="F3932" t="s">
        <v>24</v>
      </c>
      <c r="G3932">
        <v>404</v>
      </c>
      <c r="H3932" t="s">
        <v>371</v>
      </c>
      <c r="I3932">
        <v>3</v>
      </c>
      <c r="J3932" t="s">
        <v>373</v>
      </c>
      <c r="K3932">
        <v>3</v>
      </c>
    </row>
    <row r="3933" spans="1:11" hidden="1" x14ac:dyDescent="0.25">
      <c r="A3933" t="s">
        <v>541</v>
      </c>
      <c r="B3933" t="s">
        <v>541</v>
      </c>
      <c r="C3933">
        <v>2001</v>
      </c>
      <c r="D3933" t="s">
        <v>24</v>
      </c>
      <c r="E3933">
        <v>501</v>
      </c>
      <c r="F3933" t="s">
        <v>24</v>
      </c>
      <c r="G3933">
        <v>404</v>
      </c>
      <c r="H3933" t="s">
        <v>371</v>
      </c>
      <c r="I3933">
        <v>3</v>
      </c>
      <c r="J3933" t="s">
        <v>373</v>
      </c>
      <c r="K3933">
        <v>3</v>
      </c>
    </row>
    <row r="3934" spans="1:11" hidden="1" x14ac:dyDescent="0.25">
      <c r="A3934" t="s">
        <v>541</v>
      </c>
      <c r="B3934" t="s">
        <v>541</v>
      </c>
      <c r="C3934">
        <v>2002</v>
      </c>
      <c r="D3934" t="s">
        <v>24</v>
      </c>
      <c r="E3934">
        <v>501</v>
      </c>
      <c r="F3934" t="s">
        <v>24</v>
      </c>
      <c r="G3934">
        <v>404</v>
      </c>
      <c r="H3934" t="s">
        <v>371</v>
      </c>
      <c r="I3934">
        <v>4</v>
      </c>
      <c r="J3934" t="s">
        <v>373</v>
      </c>
      <c r="K3934">
        <v>4</v>
      </c>
    </row>
    <row r="3935" spans="1:11" hidden="1" x14ac:dyDescent="0.25">
      <c r="A3935" t="s">
        <v>541</v>
      </c>
      <c r="B3935" t="s">
        <v>541</v>
      </c>
      <c r="C3935">
        <v>2003</v>
      </c>
      <c r="D3935" t="s">
        <v>24</v>
      </c>
      <c r="E3935">
        <v>501</v>
      </c>
      <c r="F3935" t="s">
        <v>24</v>
      </c>
      <c r="G3935">
        <v>404</v>
      </c>
      <c r="H3935" t="s">
        <v>371</v>
      </c>
      <c r="I3935">
        <v>3</v>
      </c>
      <c r="J3935" t="s">
        <v>373</v>
      </c>
      <c r="K3935">
        <v>4</v>
      </c>
    </row>
    <row r="3936" spans="1:11" hidden="1" x14ac:dyDescent="0.25">
      <c r="A3936" t="s">
        <v>541</v>
      </c>
      <c r="B3936" t="s">
        <v>541</v>
      </c>
      <c r="C3936">
        <v>2004</v>
      </c>
      <c r="D3936" t="s">
        <v>24</v>
      </c>
      <c r="E3936">
        <v>501</v>
      </c>
      <c r="F3936" t="s">
        <v>24</v>
      </c>
      <c r="G3936">
        <v>404</v>
      </c>
      <c r="H3936" t="s">
        <v>371</v>
      </c>
      <c r="I3936">
        <v>3</v>
      </c>
      <c r="J3936" t="s">
        <v>373</v>
      </c>
      <c r="K3936">
        <v>3</v>
      </c>
    </row>
    <row r="3937" spans="1:12" hidden="1" x14ac:dyDescent="0.25">
      <c r="A3937" t="s">
        <v>541</v>
      </c>
      <c r="B3937" t="s">
        <v>541</v>
      </c>
      <c r="C3937">
        <v>2005</v>
      </c>
      <c r="D3937" t="s">
        <v>24</v>
      </c>
      <c r="E3937">
        <v>501</v>
      </c>
      <c r="F3937" t="s">
        <v>24</v>
      </c>
      <c r="G3937">
        <v>404</v>
      </c>
      <c r="H3937" t="s">
        <v>371</v>
      </c>
      <c r="I3937">
        <v>3</v>
      </c>
      <c r="J3937" t="s">
        <v>373</v>
      </c>
      <c r="K3937">
        <v>4</v>
      </c>
    </row>
    <row r="3938" spans="1:12" hidden="1" x14ac:dyDescent="0.25">
      <c r="A3938" t="s">
        <v>541</v>
      </c>
      <c r="B3938" t="s">
        <v>541</v>
      </c>
      <c r="C3938">
        <v>2006</v>
      </c>
      <c r="D3938" t="s">
        <v>24</v>
      </c>
      <c r="E3938">
        <v>501</v>
      </c>
      <c r="F3938" t="s">
        <v>24</v>
      </c>
      <c r="G3938">
        <v>404</v>
      </c>
      <c r="H3938" t="s">
        <v>371</v>
      </c>
      <c r="I3938">
        <v>3</v>
      </c>
      <c r="J3938" t="s">
        <v>373</v>
      </c>
      <c r="K3938">
        <v>4</v>
      </c>
    </row>
    <row r="3939" spans="1:12" hidden="1" x14ac:dyDescent="0.25">
      <c r="A3939" t="s">
        <v>541</v>
      </c>
      <c r="B3939" t="s">
        <v>541</v>
      </c>
      <c r="C3939">
        <v>2007</v>
      </c>
      <c r="D3939" t="s">
        <v>24</v>
      </c>
      <c r="E3939">
        <v>501</v>
      </c>
      <c r="F3939" t="s">
        <v>24</v>
      </c>
      <c r="G3939">
        <v>404</v>
      </c>
      <c r="H3939" t="s">
        <v>371</v>
      </c>
      <c r="I3939">
        <v>4</v>
      </c>
      <c r="J3939" t="s">
        <v>373</v>
      </c>
      <c r="K3939">
        <v>4</v>
      </c>
    </row>
    <row r="3940" spans="1:12" hidden="1" x14ac:dyDescent="0.25">
      <c r="A3940" t="s">
        <v>541</v>
      </c>
      <c r="B3940" t="s">
        <v>541</v>
      </c>
      <c r="C3940">
        <v>2008</v>
      </c>
      <c r="D3940" t="s">
        <v>24</v>
      </c>
      <c r="E3940">
        <v>501</v>
      </c>
      <c r="F3940" t="s">
        <v>24</v>
      </c>
      <c r="G3940">
        <v>404</v>
      </c>
      <c r="H3940" t="s">
        <v>371</v>
      </c>
      <c r="I3940">
        <v>4</v>
      </c>
      <c r="J3940" t="s">
        <v>373</v>
      </c>
      <c r="K3940">
        <v>4</v>
      </c>
    </row>
    <row r="3941" spans="1:12" hidden="1" x14ac:dyDescent="0.25">
      <c r="A3941" t="s">
        <v>541</v>
      </c>
      <c r="B3941" t="s">
        <v>541</v>
      </c>
      <c r="C3941">
        <v>2009</v>
      </c>
      <c r="D3941" t="s">
        <v>24</v>
      </c>
      <c r="E3941">
        <v>501</v>
      </c>
      <c r="F3941" t="s">
        <v>24</v>
      </c>
      <c r="G3941">
        <v>404</v>
      </c>
      <c r="H3941" t="s">
        <v>371</v>
      </c>
      <c r="I3941">
        <v>3</v>
      </c>
      <c r="J3941" t="s">
        <v>373</v>
      </c>
      <c r="K3941">
        <v>4</v>
      </c>
    </row>
    <row r="3942" spans="1:12" hidden="1" x14ac:dyDescent="0.25">
      <c r="A3942" t="s">
        <v>541</v>
      </c>
      <c r="B3942" t="s">
        <v>541</v>
      </c>
      <c r="C3942">
        <v>2010</v>
      </c>
      <c r="D3942" t="s">
        <v>24</v>
      </c>
      <c r="E3942">
        <v>501</v>
      </c>
      <c r="F3942" t="s">
        <v>24</v>
      </c>
      <c r="G3942">
        <v>404</v>
      </c>
      <c r="H3942" t="s">
        <v>371</v>
      </c>
      <c r="I3942">
        <v>3</v>
      </c>
      <c r="J3942" t="s">
        <v>373</v>
      </c>
      <c r="K3942">
        <v>4</v>
      </c>
    </row>
    <row r="3943" spans="1:12" hidden="1" x14ac:dyDescent="0.25">
      <c r="A3943" t="s">
        <v>541</v>
      </c>
      <c r="B3943" t="s">
        <v>541</v>
      </c>
      <c r="C3943">
        <v>2011</v>
      </c>
      <c r="D3943" t="s">
        <v>24</v>
      </c>
      <c r="E3943">
        <v>501</v>
      </c>
      <c r="F3943" t="s">
        <v>24</v>
      </c>
      <c r="G3943">
        <v>404</v>
      </c>
      <c r="H3943" t="s">
        <v>371</v>
      </c>
      <c r="I3943">
        <v>2</v>
      </c>
      <c r="J3943" t="s">
        <v>373</v>
      </c>
      <c r="K3943">
        <v>3</v>
      </c>
    </row>
    <row r="3944" spans="1:12" hidden="1" x14ac:dyDescent="0.25">
      <c r="A3944" t="s">
        <v>541</v>
      </c>
      <c r="B3944" t="s">
        <v>541</v>
      </c>
      <c r="C3944">
        <v>2012</v>
      </c>
      <c r="D3944" t="s">
        <v>24</v>
      </c>
      <c r="E3944">
        <v>501</v>
      </c>
      <c r="F3944" t="s">
        <v>24</v>
      </c>
      <c r="G3944">
        <v>404</v>
      </c>
      <c r="H3944" t="s">
        <v>371</v>
      </c>
      <c r="I3944" t="s">
        <v>373</v>
      </c>
      <c r="J3944" t="s">
        <v>373</v>
      </c>
      <c r="K3944">
        <v>4</v>
      </c>
    </row>
    <row r="3945" spans="1:12" hidden="1" x14ac:dyDescent="0.25">
      <c r="A3945" t="s">
        <v>541</v>
      </c>
      <c r="B3945" t="s">
        <v>541</v>
      </c>
      <c r="C3945">
        <v>2013</v>
      </c>
      <c r="D3945" t="s">
        <v>24</v>
      </c>
      <c r="E3945">
        <v>501</v>
      </c>
      <c r="F3945" t="s">
        <v>24</v>
      </c>
      <c r="G3945">
        <v>404</v>
      </c>
      <c r="H3945" t="s">
        <v>371</v>
      </c>
      <c r="I3945" t="s">
        <v>373</v>
      </c>
      <c r="J3945">
        <v>3</v>
      </c>
      <c r="K3945">
        <v>4</v>
      </c>
    </row>
    <row r="3946" spans="1:12" hidden="1" x14ac:dyDescent="0.25">
      <c r="A3946" t="s">
        <v>541</v>
      </c>
      <c r="B3946" t="s">
        <v>541</v>
      </c>
      <c r="C3946">
        <v>2014</v>
      </c>
      <c r="D3946" t="s">
        <v>24</v>
      </c>
      <c r="E3946">
        <v>501</v>
      </c>
      <c r="F3946" t="s">
        <v>24</v>
      </c>
      <c r="G3946">
        <v>404</v>
      </c>
      <c r="H3946" t="s">
        <v>371</v>
      </c>
      <c r="I3946">
        <v>4</v>
      </c>
      <c r="J3946">
        <v>3</v>
      </c>
      <c r="K3946">
        <v>4</v>
      </c>
    </row>
    <row r="3947" spans="1:12" hidden="1" x14ac:dyDescent="0.25">
      <c r="A3947" t="s">
        <v>541</v>
      </c>
      <c r="B3947" t="s">
        <v>541</v>
      </c>
      <c r="C3947">
        <v>2015</v>
      </c>
      <c r="D3947" t="s">
        <v>24</v>
      </c>
      <c r="E3947">
        <v>501</v>
      </c>
      <c r="F3947" t="s">
        <v>24</v>
      </c>
      <c r="G3947">
        <v>404</v>
      </c>
      <c r="H3947" t="s">
        <v>371</v>
      </c>
      <c r="I3947">
        <v>3</v>
      </c>
      <c r="J3947">
        <v>3</v>
      </c>
      <c r="K3947">
        <v>4</v>
      </c>
    </row>
    <row r="3948" spans="1:12" hidden="1" x14ac:dyDescent="0.25">
      <c r="A3948" t="s">
        <v>541</v>
      </c>
      <c r="B3948" t="s">
        <v>541</v>
      </c>
      <c r="C3948">
        <v>2016</v>
      </c>
      <c r="D3948" t="s">
        <v>24</v>
      </c>
      <c r="E3948">
        <v>501</v>
      </c>
      <c r="F3948" t="s">
        <v>24</v>
      </c>
      <c r="G3948">
        <v>404</v>
      </c>
      <c r="H3948" t="s">
        <v>371</v>
      </c>
      <c r="I3948">
        <v>3</v>
      </c>
      <c r="J3948">
        <v>3</v>
      </c>
      <c r="K3948">
        <v>4</v>
      </c>
    </row>
    <row r="3949" spans="1:12" x14ac:dyDescent="0.25">
      <c r="A3949" t="s">
        <v>541</v>
      </c>
      <c r="B3949" t="s">
        <v>541</v>
      </c>
      <c r="C3949">
        <v>2017</v>
      </c>
      <c r="D3949" t="s">
        <v>24</v>
      </c>
      <c r="E3949">
        <v>501</v>
      </c>
      <c r="F3949" t="s">
        <v>24</v>
      </c>
      <c r="G3949">
        <v>404</v>
      </c>
      <c r="H3949" t="s">
        <v>371</v>
      </c>
      <c r="I3949" s="109">
        <v>3</v>
      </c>
      <c r="J3949" s="109">
        <v>4</v>
      </c>
      <c r="K3949" s="109">
        <v>4</v>
      </c>
      <c r="L3949" s="108">
        <f>AVERAGE(I3949:K3949)</f>
        <v>3.6666666666666665</v>
      </c>
    </row>
    <row r="3950" spans="1:12" hidden="1" x14ac:dyDescent="0.25">
      <c r="A3950" t="s">
        <v>206</v>
      </c>
      <c r="B3950" t="s">
        <v>206</v>
      </c>
      <c r="C3950">
        <v>1976</v>
      </c>
      <c r="D3950" t="s">
        <v>127</v>
      </c>
      <c r="E3950">
        <v>946</v>
      </c>
      <c r="F3950" t="s">
        <v>127</v>
      </c>
      <c r="G3950">
        <v>296</v>
      </c>
      <c r="H3950" t="s">
        <v>390</v>
      </c>
      <c r="I3950" t="s">
        <v>373</v>
      </c>
      <c r="J3950" t="s">
        <v>373</v>
      </c>
      <c r="K3950" t="s">
        <v>373</v>
      </c>
    </row>
    <row r="3951" spans="1:12" hidden="1" x14ac:dyDescent="0.25">
      <c r="A3951" t="s">
        <v>206</v>
      </c>
      <c r="B3951" t="s">
        <v>206</v>
      </c>
      <c r="C3951">
        <v>1977</v>
      </c>
      <c r="D3951" t="s">
        <v>127</v>
      </c>
      <c r="E3951">
        <v>946</v>
      </c>
      <c r="F3951" t="s">
        <v>127</v>
      </c>
      <c r="G3951">
        <v>296</v>
      </c>
      <c r="H3951" t="s">
        <v>390</v>
      </c>
      <c r="I3951" t="s">
        <v>373</v>
      </c>
      <c r="J3951" t="s">
        <v>373</v>
      </c>
      <c r="K3951" t="s">
        <v>373</v>
      </c>
    </row>
    <row r="3952" spans="1:12" hidden="1" x14ac:dyDescent="0.25">
      <c r="A3952" t="s">
        <v>206</v>
      </c>
      <c r="B3952" t="s">
        <v>206</v>
      </c>
      <c r="C3952">
        <v>1978</v>
      </c>
      <c r="D3952" t="s">
        <v>127</v>
      </c>
      <c r="E3952">
        <v>946</v>
      </c>
      <c r="F3952" t="s">
        <v>127</v>
      </c>
      <c r="G3952">
        <v>296</v>
      </c>
      <c r="H3952" t="s">
        <v>390</v>
      </c>
      <c r="I3952" t="s">
        <v>373</v>
      </c>
      <c r="J3952" t="s">
        <v>373</v>
      </c>
      <c r="K3952" t="s">
        <v>373</v>
      </c>
    </row>
    <row r="3953" spans="1:11" hidden="1" x14ac:dyDescent="0.25">
      <c r="A3953" t="s">
        <v>206</v>
      </c>
      <c r="B3953" t="s">
        <v>206</v>
      </c>
      <c r="C3953">
        <v>1979</v>
      </c>
      <c r="D3953" t="s">
        <v>127</v>
      </c>
      <c r="E3953">
        <v>946</v>
      </c>
      <c r="F3953" t="s">
        <v>127</v>
      </c>
      <c r="G3953">
        <v>296</v>
      </c>
      <c r="H3953" t="s">
        <v>390</v>
      </c>
      <c r="I3953" t="s">
        <v>373</v>
      </c>
      <c r="J3953" t="s">
        <v>373</v>
      </c>
      <c r="K3953" t="s">
        <v>373</v>
      </c>
    </row>
    <row r="3954" spans="1:11" hidden="1" x14ac:dyDescent="0.25">
      <c r="A3954" t="s">
        <v>206</v>
      </c>
      <c r="B3954" t="s">
        <v>206</v>
      </c>
      <c r="C3954">
        <v>1980</v>
      </c>
      <c r="D3954" t="s">
        <v>127</v>
      </c>
      <c r="E3954">
        <v>946</v>
      </c>
      <c r="F3954" t="s">
        <v>127</v>
      </c>
      <c r="G3954">
        <v>296</v>
      </c>
      <c r="H3954" t="s">
        <v>390</v>
      </c>
      <c r="I3954" t="s">
        <v>373</v>
      </c>
      <c r="J3954" t="s">
        <v>373</v>
      </c>
      <c r="K3954" t="s">
        <v>373</v>
      </c>
    </row>
    <row r="3955" spans="1:11" hidden="1" x14ac:dyDescent="0.25">
      <c r="A3955" t="s">
        <v>206</v>
      </c>
      <c r="B3955" t="s">
        <v>206</v>
      </c>
      <c r="C3955">
        <v>1981</v>
      </c>
      <c r="D3955" t="s">
        <v>127</v>
      </c>
      <c r="E3955">
        <v>946</v>
      </c>
      <c r="F3955" t="s">
        <v>127</v>
      </c>
      <c r="G3955">
        <v>296</v>
      </c>
      <c r="H3955" t="s">
        <v>390</v>
      </c>
      <c r="I3955" t="s">
        <v>373</v>
      </c>
      <c r="J3955" t="s">
        <v>373</v>
      </c>
      <c r="K3955" t="s">
        <v>373</v>
      </c>
    </row>
    <row r="3956" spans="1:11" hidden="1" x14ac:dyDescent="0.25">
      <c r="A3956" t="s">
        <v>206</v>
      </c>
      <c r="B3956" t="s">
        <v>206</v>
      </c>
      <c r="C3956">
        <v>1982</v>
      </c>
      <c r="D3956" t="s">
        <v>127</v>
      </c>
      <c r="E3956">
        <v>946</v>
      </c>
      <c r="F3956" t="s">
        <v>127</v>
      </c>
      <c r="G3956">
        <v>296</v>
      </c>
      <c r="H3956" t="s">
        <v>390</v>
      </c>
      <c r="I3956" t="s">
        <v>373</v>
      </c>
      <c r="J3956" t="s">
        <v>373</v>
      </c>
      <c r="K3956" t="s">
        <v>373</v>
      </c>
    </row>
    <row r="3957" spans="1:11" hidden="1" x14ac:dyDescent="0.25">
      <c r="A3957" t="s">
        <v>206</v>
      </c>
      <c r="B3957" t="s">
        <v>206</v>
      </c>
      <c r="C3957">
        <v>1983</v>
      </c>
      <c r="D3957" t="s">
        <v>127</v>
      </c>
      <c r="E3957">
        <v>946</v>
      </c>
      <c r="F3957" t="s">
        <v>127</v>
      </c>
      <c r="G3957">
        <v>296</v>
      </c>
      <c r="H3957" t="s">
        <v>390</v>
      </c>
      <c r="I3957" t="s">
        <v>373</v>
      </c>
      <c r="J3957" t="s">
        <v>373</v>
      </c>
      <c r="K3957" t="s">
        <v>373</v>
      </c>
    </row>
    <row r="3958" spans="1:11" hidden="1" x14ac:dyDescent="0.25">
      <c r="A3958" t="s">
        <v>206</v>
      </c>
      <c r="B3958" t="s">
        <v>206</v>
      </c>
      <c r="C3958">
        <v>1984</v>
      </c>
      <c r="D3958" t="s">
        <v>127</v>
      </c>
      <c r="E3958">
        <v>946</v>
      </c>
      <c r="F3958" t="s">
        <v>127</v>
      </c>
      <c r="G3958">
        <v>296</v>
      </c>
      <c r="H3958" t="s">
        <v>390</v>
      </c>
      <c r="I3958" t="s">
        <v>373</v>
      </c>
      <c r="J3958" t="s">
        <v>373</v>
      </c>
      <c r="K3958" t="s">
        <v>373</v>
      </c>
    </row>
    <row r="3959" spans="1:11" hidden="1" x14ac:dyDescent="0.25">
      <c r="A3959" t="s">
        <v>206</v>
      </c>
      <c r="B3959" t="s">
        <v>206</v>
      </c>
      <c r="C3959">
        <v>1985</v>
      </c>
      <c r="D3959" t="s">
        <v>127</v>
      </c>
      <c r="E3959">
        <v>946</v>
      </c>
      <c r="F3959" t="s">
        <v>127</v>
      </c>
      <c r="G3959">
        <v>296</v>
      </c>
      <c r="H3959" t="s">
        <v>390</v>
      </c>
      <c r="I3959" t="s">
        <v>373</v>
      </c>
      <c r="J3959" t="s">
        <v>373</v>
      </c>
      <c r="K3959" t="s">
        <v>373</v>
      </c>
    </row>
    <row r="3960" spans="1:11" hidden="1" x14ac:dyDescent="0.25">
      <c r="A3960" t="s">
        <v>206</v>
      </c>
      <c r="B3960" t="s">
        <v>206</v>
      </c>
      <c r="C3960">
        <v>1986</v>
      </c>
      <c r="D3960" t="s">
        <v>127</v>
      </c>
      <c r="E3960">
        <v>946</v>
      </c>
      <c r="F3960" t="s">
        <v>127</v>
      </c>
      <c r="G3960">
        <v>296</v>
      </c>
      <c r="H3960" t="s">
        <v>390</v>
      </c>
      <c r="I3960" t="s">
        <v>373</v>
      </c>
      <c r="J3960" t="s">
        <v>373</v>
      </c>
      <c r="K3960" t="s">
        <v>373</v>
      </c>
    </row>
    <row r="3961" spans="1:11" hidden="1" x14ac:dyDescent="0.25">
      <c r="A3961" t="s">
        <v>206</v>
      </c>
      <c r="B3961" t="s">
        <v>206</v>
      </c>
      <c r="C3961">
        <v>1987</v>
      </c>
      <c r="D3961" t="s">
        <v>127</v>
      </c>
      <c r="E3961">
        <v>946</v>
      </c>
      <c r="F3961" t="s">
        <v>127</v>
      </c>
      <c r="G3961">
        <v>296</v>
      </c>
      <c r="H3961" t="s">
        <v>390</v>
      </c>
      <c r="I3961" t="s">
        <v>373</v>
      </c>
      <c r="J3961" t="s">
        <v>373</v>
      </c>
      <c r="K3961" t="s">
        <v>373</v>
      </c>
    </row>
    <row r="3962" spans="1:11" hidden="1" x14ac:dyDescent="0.25">
      <c r="A3962" t="s">
        <v>206</v>
      </c>
      <c r="B3962" t="s">
        <v>206</v>
      </c>
      <c r="C3962">
        <v>1988</v>
      </c>
      <c r="D3962" t="s">
        <v>127</v>
      </c>
      <c r="E3962">
        <v>946</v>
      </c>
      <c r="F3962" t="s">
        <v>127</v>
      </c>
      <c r="G3962">
        <v>296</v>
      </c>
      <c r="H3962" t="s">
        <v>390</v>
      </c>
      <c r="I3962" t="s">
        <v>373</v>
      </c>
      <c r="J3962" t="s">
        <v>373</v>
      </c>
      <c r="K3962" t="s">
        <v>373</v>
      </c>
    </row>
    <row r="3963" spans="1:11" hidden="1" x14ac:dyDescent="0.25">
      <c r="A3963" t="s">
        <v>206</v>
      </c>
      <c r="B3963" t="s">
        <v>206</v>
      </c>
      <c r="C3963">
        <v>1989</v>
      </c>
      <c r="D3963" t="s">
        <v>127</v>
      </c>
      <c r="E3963">
        <v>946</v>
      </c>
      <c r="F3963" t="s">
        <v>127</v>
      </c>
      <c r="G3963">
        <v>296</v>
      </c>
      <c r="H3963" t="s">
        <v>390</v>
      </c>
      <c r="I3963" t="s">
        <v>373</v>
      </c>
      <c r="J3963" t="s">
        <v>373</v>
      </c>
      <c r="K3963" t="s">
        <v>373</v>
      </c>
    </row>
    <row r="3964" spans="1:11" hidden="1" x14ac:dyDescent="0.25">
      <c r="A3964" t="s">
        <v>206</v>
      </c>
      <c r="B3964" t="s">
        <v>206</v>
      </c>
      <c r="C3964">
        <v>1990</v>
      </c>
      <c r="D3964" t="s">
        <v>127</v>
      </c>
      <c r="E3964">
        <v>946</v>
      </c>
      <c r="F3964" t="s">
        <v>127</v>
      </c>
      <c r="G3964">
        <v>296</v>
      </c>
      <c r="H3964" t="s">
        <v>390</v>
      </c>
      <c r="I3964" t="s">
        <v>373</v>
      </c>
      <c r="J3964" t="s">
        <v>373</v>
      </c>
      <c r="K3964" t="s">
        <v>373</v>
      </c>
    </row>
    <row r="3965" spans="1:11" hidden="1" x14ac:dyDescent="0.25">
      <c r="A3965" t="s">
        <v>206</v>
      </c>
      <c r="B3965" t="s">
        <v>206</v>
      </c>
      <c r="C3965">
        <v>1991</v>
      </c>
      <c r="D3965" t="s">
        <v>127</v>
      </c>
      <c r="E3965">
        <v>946</v>
      </c>
      <c r="F3965" t="s">
        <v>127</v>
      </c>
      <c r="G3965">
        <v>296</v>
      </c>
      <c r="H3965" t="s">
        <v>390</v>
      </c>
      <c r="I3965" t="s">
        <v>373</v>
      </c>
      <c r="J3965" t="s">
        <v>373</v>
      </c>
      <c r="K3965" t="s">
        <v>373</v>
      </c>
    </row>
    <row r="3966" spans="1:11" hidden="1" x14ac:dyDescent="0.25">
      <c r="A3966" t="s">
        <v>206</v>
      </c>
      <c r="B3966" t="s">
        <v>206</v>
      </c>
      <c r="C3966">
        <v>1992</v>
      </c>
      <c r="D3966" t="s">
        <v>127</v>
      </c>
      <c r="E3966">
        <v>946</v>
      </c>
      <c r="F3966" t="s">
        <v>127</v>
      </c>
      <c r="G3966">
        <v>296</v>
      </c>
      <c r="H3966" t="s">
        <v>390</v>
      </c>
      <c r="I3966" t="s">
        <v>373</v>
      </c>
      <c r="J3966" t="s">
        <v>373</v>
      </c>
      <c r="K3966" t="s">
        <v>373</v>
      </c>
    </row>
    <row r="3967" spans="1:11" hidden="1" x14ac:dyDescent="0.25">
      <c r="A3967" t="s">
        <v>206</v>
      </c>
      <c r="B3967" t="s">
        <v>206</v>
      </c>
      <c r="C3967">
        <v>1993</v>
      </c>
      <c r="D3967" t="s">
        <v>127</v>
      </c>
      <c r="E3967">
        <v>946</v>
      </c>
      <c r="F3967" t="s">
        <v>127</v>
      </c>
      <c r="G3967">
        <v>296</v>
      </c>
      <c r="H3967" t="s">
        <v>390</v>
      </c>
      <c r="I3967" t="s">
        <v>373</v>
      </c>
      <c r="J3967" t="s">
        <v>373</v>
      </c>
      <c r="K3967" t="s">
        <v>373</v>
      </c>
    </row>
    <row r="3968" spans="1:11" hidden="1" x14ac:dyDescent="0.25">
      <c r="A3968" t="s">
        <v>206</v>
      </c>
      <c r="B3968" t="s">
        <v>206</v>
      </c>
      <c r="C3968">
        <v>1994</v>
      </c>
      <c r="D3968" t="s">
        <v>127</v>
      </c>
      <c r="E3968">
        <v>946</v>
      </c>
      <c r="F3968" t="s">
        <v>127</v>
      </c>
      <c r="G3968">
        <v>296</v>
      </c>
      <c r="H3968" t="s">
        <v>390</v>
      </c>
      <c r="I3968" t="s">
        <v>373</v>
      </c>
      <c r="J3968" t="s">
        <v>373</v>
      </c>
      <c r="K3968" t="s">
        <v>373</v>
      </c>
    </row>
    <row r="3969" spans="1:11" hidden="1" x14ac:dyDescent="0.25">
      <c r="A3969" t="s">
        <v>206</v>
      </c>
      <c r="B3969" t="s">
        <v>206</v>
      </c>
      <c r="C3969">
        <v>1995</v>
      </c>
      <c r="D3969" t="s">
        <v>127</v>
      </c>
      <c r="E3969">
        <v>946</v>
      </c>
      <c r="F3969" t="s">
        <v>127</v>
      </c>
      <c r="G3969">
        <v>296</v>
      </c>
      <c r="H3969" t="s">
        <v>390</v>
      </c>
      <c r="I3969" t="s">
        <v>373</v>
      </c>
      <c r="J3969" t="s">
        <v>373</v>
      </c>
      <c r="K3969" t="s">
        <v>373</v>
      </c>
    </row>
    <row r="3970" spans="1:11" hidden="1" x14ac:dyDescent="0.25">
      <c r="A3970" t="s">
        <v>206</v>
      </c>
      <c r="B3970" t="s">
        <v>206</v>
      </c>
      <c r="C3970">
        <v>1996</v>
      </c>
      <c r="D3970" t="s">
        <v>127</v>
      </c>
      <c r="E3970">
        <v>946</v>
      </c>
      <c r="F3970" t="s">
        <v>127</v>
      </c>
      <c r="G3970">
        <v>296</v>
      </c>
      <c r="H3970" t="s">
        <v>390</v>
      </c>
      <c r="I3970" t="s">
        <v>373</v>
      </c>
      <c r="J3970" t="s">
        <v>373</v>
      </c>
      <c r="K3970" t="s">
        <v>373</v>
      </c>
    </row>
    <row r="3971" spans="1:11" hidden="1" x14ac:dyDescent="0.25">
      <c r="A3971" t="s">
        <v>206</v>
      </c>
      <c r="B3971" t="s">
        <v>206</v>
      </c>
      <c r="C3971">
        <v>1997</v>
      </c>
      <c r="D3971" t="s">
        <v>127</v>
      </c>
      <c r="E3971">
        <v>946</v>
      </c>
      <c r="F3971" t="s">
        <v>127</v>
      </c>
      <c r="G3971">
        <v>296</v>
      </c>
      <c r="H3971" t="s">
        <v>390</v>
      </c>
      <c r="I3971" t="s">
        <v>373</v>
      </c>
      <c r="J3971" t="s">
        <v>373</v>
      </c>
      <c r="K3971" t="s">
        <v>373</v>
      </c>
    </row>
    <row r="3972" spans="1:11" hidden="1" x14ac:dyDescent="0.25">
      <c r="A3972" t="s">
        <v>206</v>
      </c>
      <c r="B3972" t="s">
        <v>206</v>
      </c>
      <c r="C3972">
        <v>1998</v>
      </c>
      <c r="D3972" t="s">
        <v>127</v>
      </c>
      <c r="E3972">
        <v>946</v>
      </c>
      <c r="F3972" t="s">
        <v>127</v>
      </c>
      <c r="G3972">
        <v>296</v>
      </c>
      <c r="H3972" t="s">
        <v>390</v>
      </c>
      <c r="I3972" t="s">
        <v>373</v>
      </c>
      <c r="J3972" t="s">
        <v>373</v>
      </c>
      <c r="K3972" t="s">
        <v>373</v>
      </c>
    </row>
    <row r="3973" spans="1:11" hidden="1" x14ac:dyDescent="0.25">
      <c r="A3973" t="s">
        <v>206</v>
      </c>
      <c r="B3973" t="s">
        <v>206</v>
      </c>
      <c r="C3973">
        <v>1999</v>
      </c>
      <c r="D3973" t="s">
        <v>127</v>
      </c>
      <c r="E3973">
        <v>946</v>
      </c>
      <c r="F3973" t="s">
        <v>127</v>
      </c>
      <c r="G3973">
        <v>296</v>
      </c>
      <c r="H3973" t="s">
        <v>390</v>
      </c>
      <c r="I3973" t="s">
        <v>373</v>
      </c>
      <c r="J3973" t="s">
        <v>373</v>
      </c>
      <c r="K3973" t="s">
        <v>373</v>
      </c>
    </row>
    <row r="3974" spans="1:11" hidden="1" x14ac:dyDescent="0.25">
      <c r="A3974" t="s">
        <v>206</v>
      </c>
      <c r="B3974" t="s">
        <v>206</v>
      </c>
      <c r="C3974">
        <v>2000</v>
      </c>
      <c r="D3974" t="s">
        <v>127</v>
      </c>
      <c r="E3974">
        <v>946</v>
      </c>
      <c r="F3974" t="s">
        <v>127</v>
      </c>
      <c r="G3974">
        <v>296</v>
      </c>
      <c r="H3974" t="s">
        <v>390</v>
      </c>
      <c r="I3974" t="s">
        <v>373</v>
      </c>
      <c r="J3974" t="s">
        <v>373</v>
      </c>
      <c r="K3974" t="s">
        <v>373</v>
      </c>
    </row>
    <row r="3975" spans="1:11" hidden="1" x14ac:dyDescent="0.25">
      <c r="A3975" t="s">
        <v>206</v>
      </c>
      <c r="B3975" t="s">
        <v>206</v>
      </c>
      <c r="C3975">
        <v>2001</v>
      </c>
      <c r="D3975" t="s">
        <v>127</v>
      </c>
      <c r="E3975">
        <v>946</v>
      </c>
      <c r="F3975" t="s">
        <v>127</v>
      </c>
      <c r="G3975">
        <v>296</v>
      </c>
      <c r="H3975" t="s">
        <v>390</v>
      </c>
      <c r="I3975" t="s">
        <v>373</v>
      </c>
      <c r="J3975" t="s">
        <v>373</v>
      </c>
      <c r="K3975" t="s">
        <v>373</v>
      </c>
    </row>
    <row r="3976" spans="1:11" hidden="1" x14ac:dyDescent="0.25">
      <c r="A3976" t="s">
        <v>206</v>
      </c>
      <c r="B3976" t="s">
        <v>206</v>
      </c>
      <c r="C3976">
        <v>2002</v>
      </c>
      <c r="D3976" t="s">
        <v>127</v>
      </c>
      <c r="E3976">
        <v>946</v>
      </c>
      <c r="F3976" t="s">
        <v>127</v>
      </c>
      <c r="G3976">
        <v>296</v>
      </c>
      <c r="H3976" t="s">
        <v>390</v>
      </c>
      <c r="I3976" t="s">
        <v>373</v>
      </c>
      <c r="J3976" t="s">
        <v>373</v>
      </c>
      <c r="K3976" t="s">
        <v>373</v>
      </c>
    </row>
    <row r="3977" spans="1:11" hidden="1" x14ac:dyDescent="0.25">
      <c r="A3977" t="s">
        <v>206</v>
      </c>
      <c r="B3977" t="s">
        <v>206</v>
      </c>
      <c r="C3977">
        <v>2003</v>
      </c>
      <c r="D3977" t="s">
        <v>127</v>
      </c>
      <c r="E3977">
        <v>946</v>
      </c>
      <c r="F3977" t="s">
        <v>127</v>
      </c>
      <c r="G3977">
        <v>296</v>
      </c>
      <c r="H3977" t="s">
        <v>390</v>
      </c>
      <c r="I3977" t="s">
        <v>373</v>
      </c>
      <c r="J3977" t="s">
        <v>373</v>
      </c>
      <c r="K3977" t="s">
        <v>373</v>
      </c>
    </row>
    <row r="3978" spans="1:11" hidden="1" x14ac:dyDescent="0.25">
      <c r="A3978" t="s">
        <v>206</v>
      </c>
      <c r="B3978" t="s">
        <v>206</v>
      </c>
      <c r="C3978">
        <v>2004</v>
      </c>
      <c r="D3978" t="s">
        <v>127</v>
      </c>
      <c r="E3978">
        <v>946</v>
      </c>
      <c r="F3978" t="s">
        <v>127</v>
      </c>
      <c r="G3978">
        <v>296</v>
      </c>
      <c r="H3978" t="s">
        <v>390</v>
      </c>
      <c r="I3978" t="s">
        <v>373</v>
      </c>
      <c r="J3978" t="s">
        <v>373</v>
      </c>
      <c r="K3978" t="s">
        <v>373</v>
      </c>
    </row>
    <row r="3979" spans="1:11" hidden="1" x14ac:dyDescent="0.25">
      <c r="A3979" t="s">
        <v>206</v>
      </c>
      <c r="B3979" t="s">
        <v>206</v>
      </c>
      <c r="C3979">
        <v>2005</v>
      </c>
      <c r="D3979" t="s">
        <v>127</v>
      </c>
      <c r="E3979">
        <v>946</v>
      </c>
      <c r="F3979" t="s">
        <v>127</v>
      </c>
      <c r="G3979">
        <v>296</v>
      </c>
      <c r="H3979" t="s">
        <v>390</v>
      </c>
      <c r="I3979" t="s">
        <v>373</v>
      </c>
      <c r="J3979" t="s">
        <v>373</v>
      </c>
      <c r="K3979" t="s">
        <v>373</v>
      </c>
    </row>
    <row r="3980" spans="1:11" hidden="1" x14ac:dyDescent="0.25">
      <c r="A3980" t="s">
        <v>206</v>
      </c>
      <c r="B3980" t="s">
        <v>206</v>
      </c>
      <c r="C3980">
        <v>2006</v>
      </c>
      <c r="D3980" t="s">
        <v>127</v>
      </c>
      <c r="E3980">
        <v>946</v>
      </c>
      <c r="F3980" t="s">
        <v>127</v>
      </c>
      <c r="G3980">
        <v>296</v>
      </c>
      <c r="H3980" t="s">
        <v>390</v>
      </c>
      <c r="I3980" t="s">
        <v>373</v>
      </c>
      <c r="J3980" t="s">
        <v>373</v>
      </c>
      <c r="K3980" t="s">
        <v>373</v>
      </c>
    </row>
    <row r="3981" spans="1:11" hidden="1" x14ac:dyDescent="0.25">
      <c r="A3981" t="s">
        <v>206</v>
      </c>
      <c r="B3981" t="s">
        <v>206</v>
      </c>
      <c r="C3981">
        <v>2007</v>
      </c>
      <c r="D3981" t="s">
        <v>127</v>
      </c>
      <c r="E3981">
        <v>946</v>
      </c>
      <c r="F3981" t="s">
        <v>127</v>
      </c>
      <c r="G3981">
        <v>296</v>
      </c>
      <c r="H3981" t="s">
        <v>390</v>
      </c>
      <c r="I3981" t="s">
        <v>373</v>
      </c>
      <c r="J3981" t="s">
        <v>373</v>
      </c>
      <c r="K3981" t="s">
        <v>373</v>
      </c>
    </row>
    <row r="3982" spans="1:11" hidden="1" x14ac:dyDescent="0.25">
      <c r="A3982" t="s">
        <v>206</v>
      </c>
      <c r="B3982" t="s">
        <v>206</v>
      </c>
      <c r="C3982">
        <v>2008</v>
      </c>
      <c r="D3982" t="s">
        <v>127</v>
      </c>
      <c r="E3982">
        <v>946</v>
      </c>
      <c r="F3982" t="s">
        <v>127</v>
      </c>
      <c r="G3982">
        <v>296</v>
      </c>
      <c r="H3982" t="s">
        <v>390</v>
      </c>
      <c r="I3982" t="s">
        <v>373</v>
      </c>
      <c r="J3982" t="s">
        <v>373</v>
      </c>
      <c r="K3982" t="s">
        <v>373</v>
      </c>
    </row>
    <row r="3983" spans="1:11" hidden="1" x14ac:dyDescent="0.25">
      <c r="A3983" t="s">
        <v>206</v>
      </c>
      <c r="B3983" t="s">
        <v>206</v>
      </c>
      <c r="C3983">
        <v>2009</v>
      </c>
      <c r="D3983" t="s">
        <v>127</v>
      </c>
      <c r="E3983">
        <v>946</v>
      </c>
      <c r="F3983" t="s">
        <v>127</v>
      </c>
      <c r="G3983">
        <v>296</v>
      </c>
      <c r="H3983" t="s">
        <v>390</v>
      </c>
      <c r="I3983" t="s">
        <v>373</v>
      </c>
      <c r="J3983" t="s">
        <v>373</v>
      </c>
      <c r="K3983" t="s">
        <v>373</v>
      </c>
    </row>
    <row r="3984" spans="1:11" hidden="1" x14ac:dyDescent="0.25">
      <c r="A3984" t="s">
        <v>206</v>
      </c>
      <c r="B3984" t="s">
        <v>206</v>
      </c>
      <c r="C3984">
        <v>2010</v>
      </c>
      <c r="D3984" t="s">
        <v>127</v>
      </c>
      <c r="E3984">
        <v>946</v>
      </c>
      <c r="F3984" t="s">
        <v>127</v>
      </c>
      <c r="G3984">
        <v>296</v>
      </c>
      <c r="H3984" t="s">
        <v>390</v>
      </c>
      <c r="I3984" t="s">
        <v>373</v>
      </c>
      <c r="J3984" t="s">
        <v>373</v>
      </c>
      <c r="K3984" t="s">
        <v>373</v>
      </c>
    </row>
    <row r="3985" spans="1:12" hidden="1" x14ac:dyDescent="0.25">
      <c r="A3985" t="s">
        <v>206</v>
      </c>
      <c r="B3985" t="s">
        <v>206</v>
      </c>
      <c r="C3985">
        <v>2011</v>
      </c>
      <c r="D3985" t="s">
        <v>127</v>
      </c>
      <c r="E3985">
        <v>946</v>
      </c>
      <c r="F3985" t="s">
        <v>127</v>
      </c>
      <c r="G3985">
        <v>296</v>
      </c>
      <c r="H3985" t="s">
        <v>390</v>
      </c>
      <c r="I3985" t="s">
        <v>373</v>
      </c>
      <c r="J3985" t="s">
        <v>373</v>
      </c>
      <c r="K3985" t="s">
        <v>373</v>
      </c>
    </row>
    <row r="3986" spans="1:12" hidden="1" x14ac:dyDescent="0.25">
      <c r="A3986" t="s">
        <v>206</v>
      </c>
      <c r="B3986" t="s">
        <v>206</v>
      </c>
      <c r="C3986">
        <v>2012</v>
      </c>
      <c r="D3986" t="s">
        <v>127</v>
      </c>
      <c r="E3986">
        <v>946</v>
      </c>
      <c r="F3986" t="s">
        <v>127</v>
      </c>
      <c r="G3986">
        <v>296</v>
      </c>
      <c r="H3986" t="s">
        <v>390</v>
      </c>
      <c r="I3986" t="s">
        <v>373</v>
      </c>
      <c r="J3986" t="s">
        <v>373</v>
      </c>
      <c r="K3986" t="s">
        <v>373</v>
      </c>
    </row>
    <row r="3987" spans="1:12" hidden="1" x14ac:dyDescent="0.25">
      <c r="A3987" t="s">
        <v>206</v>
      </c>
      <c r="B3987" t="s">
        <v>206</v>
      </c>
      <c r="C3987">
        <v>2013</v>
      </c>
      <c r="D3987" t="s">
        <v>127</v>
      </c>
      <c r="E3987">
        <v>946</v>
      </c>
      <c r="F3987" t="s">
        <v>127</v>
      </c>
      <c r="G3987">
        <v>296</v>
      </c>
      <c r="H3987" t="s">
        <v>390</v>
      </c>
      <c r="I3987" t="s">
        <v>373</v>
      </c>
      <c r="J3987" t="s">
        <v>373</v>
      </c>
      <c r="K3987" t="s">
        <v>373</v>
      </c>
    </row>
    <row r="3988" spans="1:12" hidden="1" x14ac:dyDescent="0.25">
      <c r="A3988" t="s">
        <v>206</v>
      </c>
      <c r="B3988" t="s">
        <v>206</v>
      </c>
      <c r="C3988">
        <v>2014</v>
      </c>
      <c r="D3988" t="s">
        <v>127</v>
      </c>
      <c r="E3988">
        <v>946</v>
      </c>
      <c r="F3988" t="s">
        <v>127</v>
      </c>
      <c r="G3988">
        <v>296</v>
      </c>
      <c r="H3988" t="s">
        <v>390</v>
      </c>
      <c r="I3988" t="s">
        <v>373</v>
      </c>
      <c r="J3988" t="s">
        <v>373</v>
      </c>
      <c r="K3988">
        <v>1</v>
      </c>
    </row>
    <row r="3989" spans="1:12" hidden="1" x14ac:dyDescent="0.25">
      <c r="A3989" t="s">
        <v>206</v>
      </c>
      <c r="B3989" t="s">
        <v>206</v>
      </c>
      <c r="C3989">
        <v>2015</v>
      </c>
      <c r="D3989" t="s">
        <v>127</v>
      </c>
      <c r="E3989">
        <v>946</v>
      </c>
      <c r="F3989" t="s">
        <v>127</v>
      </c>
      <c r="G3989">
        <v>296</v>
      </c>
      <c r="H3989" t="s">
        <v>390</v>
      </c>
      <c r="I3989" t="s">
        <v>373</v>
      </c>
      <c r="J3989" t="s">
        <v>373</v>
      </c>
      <c r="K3989">
        <v>1</v>
      </c>
    </row>
    <row r="3990" spans="1:12" hidden="1" x14ac:dyDescent="0.25">
      <c r="A3990" t="s">
        <v>206</v>
      </c>
      <c r="B3990" t="s">
        <v>206</v>
      </c>
      <c r="C3990">
        <v>2016</v>
      </c>
      <c r="D3990" t="s">
        <v>127</v>
      </c>
      <c r="E3990">
        <v>946</v>
      </c>
      <c r="F3990" t="s">
        <v>127</v>
      </c>
      <c r="G3990">
        <v>296</v>
      </c>
      <c r="H3990" t="s">
        <v>390</v>
      </c>
      <c r="I3990" t="s">
        <v>373</v>
      </c>
      <c r="J3990" t="s">
        <v>373</v>
      </c>
      <c r="K3990">
        <v>1</v>
      </c>
    </row>
    <row r="3991" spans="1:12" x14ac:dyDescent="0.25">
      <c r="A3991" t="s">
        <v>206</v>
      </c>
      <c r="B3991" t="s">
        <v>206</v>
      </c>
      <c r="C3991">
        <v>2017</v>
      </c>
      <c r="D3991" t="s">
        <v>127</v>
      </c>
      <c r="E3991">
        <v>946</v>
      </c>
      <c r="F3991" t="s">
        <v>127</v>
      </c>
      <c r="G3991">
        <v>296</v>
      </c>
      <c r="H3991" t="s">
        <v>390</v>
      </c>
      <c r="I3991" s="109" t="s">
        <v>373</v>
      </c>
      <c r="J3991" s="109" t="s">
        <v>373</v>
      </c>
      <c r="K3991" s="109">
        <v>1</v>
      </c>
      <c r="L3991" s="108">
        <f>AVERAGE(I3991:K3991)</f>
        <v>1</v>
      </c>
    </row>
    <row r="3992" spans="1:12" hidden="1" x14ac:dyDescent="0.25">
      <c r="A3992" t="s">
        <v>540</v>
      </c>
      <c r="B3992" t="s">
        <v>539</v>
      </c>
      <c r="C3992">
        <v>1976</v>
      </c>
      <c r="D3992" t="s">
        <v>71</v>
      </c>
      <c r="E3992">
        <v>731</v>
      </c>
      <c r="F3992" t="s">
        <v>71</v>
      </c>
      <c r="G3992">
        <v>408</v>
      </c>
      <c r="H3992" t="s">
        <v>390</v>
      </c>
      <c r="I3992" t="s">
        <v>373</v>
      </c>
      <c r="J3992" t="s">
        <v>373</v>
      </c>
      <c r="K3992" t="s">
        <v>373</v>
      </c>
    </row>
    <row r="3993" spans="1:12" hidden="1" x14ac:dyDescent="0.25">
      <c r="A3993" t="s">
        <v>540</v>
      </c>
      <c r="B3993" t="s">
        <v>539</v>
      </c>
      <c r="C3993">
        <v>1977</v>
      </c>
      <c r="D3993" t="s">
        <v>71</v>
      </c>
      <c r="E3993">
        <v>731</v>
      </c>
      <c r="F3993" t="s">
        <v>71</v>
      </c>
      <c r="G3993">
        <v>408</v>
      </c>
      <c r="H3993" t="s">
        <v>390</v>
      </c>
      <c r="I3993" t="s">
        <v>373</v>
      </c>
      <c r="J3993" t="s">
        <v>373</v>
      </c>
      <c r="K3993" t="s">
        <v>373</v>
      </c>
    </row>
    <row r="3994" spans="1:12" hidden="1" x14ac:dyDescent="0.25">
      <c r="A3994" t="s">
        <v>540</v>
      </c>
      <c r="B3994" t="s">
        <v>539</v>
      </c>
      <c r="C3994">
        <v>1978</v>
      </c>
      <c r="D3994" t="s">
        <v>71</v>
      </c>
      <c r="E3994">
        <v>731</v>
      </c>
      <c r="F3994" t="s">
        <v>71</v>
      </c>
      <c r="G3994">
        <v>408</v>
      </c>
      <c r="H3994" t="s">
        <v>390</v>
      </c>
      <c r="I3994" t="s">
        <v>373</v>
      </c>
      <c r="J3994" t="s">
        <v>373</v>
      </c>
      <c r="K3994" t="s">
        <v>373</v>
      </c>
    </row>
    <row r="3995" spans="1:12" hidden="1" x14ac:dyDescent="0.25">
      <c r="A3995" t="s">
        <v>540</v>
      </c>
      <c r="B3995" t="s">
        <v>539</v>
      </c>
      <c r="C3995">
        <v>1979</v>
      </c>
      <c r="D3995" t="s">
        <v>71</v>
      </c>
      <c r="E3995">
        <v>731</v>
      </c>
      <c r="F3995" t="s">
        <v>71</v>
      </c>
      <c r="G3995">
        <v>408</v>
      </c>
      <c r="H3995" t="s">
        <v>390</v>
      </c>
      <c r="I3995" t="s">
        <v>373</v>
      </c>
      <c r="J3995" t="s">
        <v>373</v>
      </c>
      <c r="K3995" t="s">
        <v>373</v>
      </c>
    </row>
    <row r="3996" spans="1:12" hidden="1" x14ac:dyDescent="0.25">
      <c r="A3996" t="s">
        <v>540</v>
      </c>
      <c r="B3996" t="s">
        <v>539</v>
      </c>
      <c r="C3996">
        <v>1980</v>
      </c>
      <c r="D3996" t="s">
        <v>71</v>
      </c>
      <c r="E3996">
        <v>731</v>
      </c>
      <c r="F3996" t="s">
        <v>71</v>
      </c>
      <c r="G3996">
        <v>408</v>
      </c>
      <c r="H3996" t="s">
        <v>390</v>
      </c>
      <c r="I3996" t="s">
        <v>373</v>
      </c>
      <c r="J3996" t="s">
        <v>373</v>
      </c>
      <c r="K3996" t="s">
        <v>373</v>
      </c>
    </row>
    <row r="3997" spans="1:12" hidden="1" x14ac:dyDescent="0.25">
      <c r="A3997" t="s">
        <v>540</v>
      </c>
      <c r="B3997" t="s">
        <v>539</v>
      </c>
      <c r="C3997">
        <v>1981</v>
      </c>
      <c r="D3997" t="s">
        <v>71</v>
      </c>
      <c r="E3997">
        <v>731</v>
      </c>
      <c r="F3997" t="s">
        <v>71</v>
      </c>
      <c r="G3997">
        <v>408</v>
      </c>
      <c r="H3997" t="s">
        <v>390</v>
      </c>
      <c r="I3997" t="s">
        <v>373</v>
      </c>
      <c r="J3997" t="s">
        <v>373</v>
      </c>
      <c r="K3997" t="s">
        <v>373</v>
      </c>
    </row>
    <row r="3998" spans="1:12" hidden="1" x14ac:dyDescent="0.25">
      <c r="A3998" t="s">
        <v>540</v>
      </c>
      <c r="B3998" t="s">
        <v>539</v>
      </c>
      <c r="C3998">
        <v>1982</v>
      </c>
      <c r="D3998" t="s">
        <v>71</v>
      </c>
      <c r="E3998">
        <v>731</v>
      </c>
      <c r="F3998" t="s">
        <v>71</v>
      </c>
      <c r="G3998">
        <v>408</v>
      </c>
      <c r="H3998" t="s">
        <v>390</v>
      </c>
      <c r="I3998" t="s">
        <v>373</v>
      </c>
      <c r="J3998" t="s">
        <v>373</v>
      </c>
      <c r="K3998" t="s">
        <v>373</v>
      </c>
    </row>
    <row r="3999" spans="1:12" hidden="1" x14ac:dyDescent="0.25">
      <c r="A3999" t="s">
        <v>540</v>
      </c>
      <c r="B3999" t="s">
        <v>539</v>
      </c>
      <c r="C3999">
        <v>1983</v>
      </c>
      <c r="D3999" t="s">
        <v>71</v>
      </c>
      <c r="E3999">
        <v>731</v>
      </c>
      <c r="F3999" t="s">
        <v>71</v>
      </c>
      <c r="G3999">
        <v>408</v>
      </c>
      <c r="H3999" t="s">
        <v>390</v>
      </c>
      <c r="I3999" t="s">
        <v>373</v>
      </c>
      <c r="J3999" t="s">
        <v>373</v>
      </c>
      <c r="K3999" t="s">
        <v>373</v>
      </c>
    </row>
    <row r="4000" spans="1:12" hidden="1" x14ac:dyDescent="0.25">
      <c r="A4000" t="s">
        <v>540</v>
      </c>
      <c r="B4000" t="s">
        <v>539</v>
      </c>
      <c r="C4000">
        <v>1984</v>
      </c>
      <c r="D4000" t="s">
        <v>71</v>
      </c>
      <c r="E4000">
        <v>731</v>
      </c>
      <c r="F4000" t="s">
        <v>71</v>
      </c>
      <c r="G4000">
        <v>408</v>
      </c>
      <c r="H4000" t="s">
        <v>390</v>
      </c>
      <c r="I4000" t="s">
        <v>373</v>
      </c>
      <c r="J4000" t="s">
        <v>373</v>
      </c>
      <c r="K4000" t="s">
        <v>373</v>
      </c>
    </row>
    <row r="4001" spans="1:11" hidden="1" x14ac:dyDescent="0.25">
      <c r="A4001" t="s">
        <v>540</v>
      </c>
      <c r="B4001" t="s">
        <v>539</v>
      </c>
      <c r="C4001">
        <v>1985</v>
      </c>
      <c r="D4001" t="s">
        <v>71</v>
      </c>
      <c r="E4001">
        <v>731</v>
      </c>
      <c r="F4001" t="s">
        <v>71</v>
      </c>
      <c r="G4001">
        <v>408</v>
      </c>
      <c r="H4001" t="s">
        <v>390</v>
      </c>
      <c r="I4001" t="s">
        <v>373</v>
      </c>
      <c r="J4001" t="s">
        <v>373</v>
      </c>
      <c r="K4001" t="s">
        <v>373</v>
      </c>
    </row>
    <row r="4002" spans="1:11" hidden="1" x14ac:dyDescent="0.25">
      <c r="A4002" t="s">
        <v>540</v>
      </c>
      <c r="B4002" t="s">
        <v>539</v>
      </c>
      <c r="C4002">
        <v>1986</v>
      </c>
      <c r="D4002" t="s">
        <v>71</v>
      </c>
      <c r="E4002">
        <v>731</v>
      </c>
      <c r="F4002" t="s">
        <v>71</v>
      </c>
      <c r="G4002">
        <v>408</v>
      </c>
      <c r="H4002" t="s">
        <v>390</v>
      </c>
      <c r="I4002" t="s">
        <v>373</v>
      </c>
      <c r="J4002" t="s">
        <v>373</v>
      </c>
      <c r="K4002" t="s">
        <v>373</v>
      </c>
    </row>
    <row r="4003" spans="1:11" hidden="1" x14ac:dyDescent="0.25">
      <c r="A4003" t="s">
        <v>540</v>
      </c>
      <c r="B4003" t="s">
        <v>539</v>
      </c>
      <c r="C4003">
        <v>1987</v>
      </c>
      <c r="D4003" t="s">
        <v>71</v>
      </c>
      <c r="E4003">
        <v>731</v>
      </c>
      <c r="F4003" t="s">
        <v>71</v>
      </c>
      <c r="G4003">
        <v>408</v>
      </c>
      <c r="H4003" t="s">
        <v>390</v>
      </c>
      <c r="I4003" t="s">
        <v>373</v>
      </c>
      <c r="J4003" t="s">
        <v>373</v>
      </c>
      <c r="K4003" t="s">
        <v>373</v>
      </c>
    </row>
    <row r="4004" spans="1:11" hidden="1" x14ac:dyDescent="0.25">
      <c r="A4004" t="s">
        <v>540</v>
      </c>
      <c r="B4004" t="s">
        <v>539</v>
      </c>
      <c r="C4004">
        <v>1988</v>
      </c>
      <c r="D4004" t="s">
        <v>71</v>
      </c>
      <c r="E4004">
        <v>731</v>
      </c>
      <c r="F4004" t="s">
        <v>71</v>
      </c>
      <c r="G4004">
        <v>408</v>
      </c>
      <c r="H4004" t="s">
        <v>390</v>
      </c>
      <c r="I4004" t="s">
        <v>373</v>
      </c>
      <c r="J4004" t="s">
        <v>373</v>
      </c>
      <c r="K4004" t="s">
        <v>373</v>
      </c>
    </row>
    <row r="4005" spans="1:11" hidden="1" x14ac:dyDescent="0.25">
      <c r="A4005" t="s">
        <v>540</v>
      </c>
      <c r="B4005" t="s">
        <v>539</v>
      </c>
      <c r="C4005">
        <v>1989</v>
      </c>
      <c r="D4005" t="s">
        <v>71</v>
      </c>
      <c r="E4005">
        <v>731</v>
      </c>
      <c r="F4005" t="s">
        <v>71</v>
      </c>
      <c r="G4005">
        <v>408</v>
      </c>
      <c r="H4005" t="s">
        <v>390</v>
      </c>
      <c r="I4005" t="s">
        <v>373</v>
      </c>
      <c r="J4005" t="s">
        <v>373</v>
      </c>
      <c r="K4005" t="s">
        <v>373</v>
      </c>
    </row>
    <row r="4006" spans="1:11" hidden="1" x14ac:dyDescent="0.25">
      <c r="A4006" t="s">
        <v>540</v>
      </c>
      <c r="B4006" t="s">
        <v>539</v>
      </c>
      <c r="C4006">
        <v>1990</v>
      </c>
      <c r="D4006" t="s">
        <v>71</v>
      </c>
      <c r="E4006">
        <v>731</v>
      </c>
      <c r="F4006" t="s">
        <v>71</v>
      </c>
      <c r="G4006">
        <v>408</v>
      </c>
      <c r="H4006" t="s">
        <v>390</v>
      </c>
      <c r="I4006" t="s">
        <v>373</v>
      </c>
      <c r="J4006" t="s">
        <v>373</v>
      </c>
      <c r="K4006" t="s">
        <v>373</v>
      </c>
    </row>
    <row r="4007" spans="1:11" hidden="1" x14ac:dyDescent="0.25">
      <c r="A4007" t="s">
        <v>540</v>
      </c>
      <c r="B4007" t="s">
        <v>539</v>
      </c>
      <c r="C4007">
        <v>1991</v>
      </c>
      <c r="D4007" t="s">
        <v>71</v>
      </c>
      <c r="E4007">
        <v>731</v>
      </c>
      <c r="F4007" t="s">
        <v>71</v>
      </c>
      <c r="G4007">
        <v>408</v>
      </c>
      <c r="H4007" t="s">
        <v>390</v>
      </c>
      <c r="I4007" t="s">
        <v>373</v>
      </c>
      <c r="J4007" t="s">
        <v>373</v>
      </c>
      <c r="K4007" t="s">
        <v>373</v>
      </c>
    </row>
    <row r="4008" spans="1:11" hidden="1" x14ac:dyDescent="0.25">
      <c r="A4008" t="s">
        <v>540</v>
      </c>
      <c r="B4008" t="s">
        <v>539</v>
      </c>
      <c r="C4008">
        <v>1992</v>
      </c>
      <c r="D4008" t="s">
        <v>71</v>
      </c>
      <c r="E4008">
        <v>731</v>
      </c>
      <c r="F4008" t="s">
        <v>71</v>
      </c>
      <c r="G4008">
        <v>408</v>
      </c>
      <c r="H4008" t="s">
        <v>390</v>
      </c>
      <c r="I4008" t="s">
        <v>373</v>
      </c>
      <c r="J4008" t="s">
        <v>373</v>
      </c>
      <c r="K4008" t="s">
        <v>373</v>
      </c>
    </row>
    <row r="4009" spans="1:11" hidden="1" x14ac:dyDescent="0.25">
      <c r="A4009" t="s">
        <v>540</v>
      </c>
      <c r="B4009" t="s">
        <v>539</v>
      </c>
      <c r="C4009">
        <v>1993</v>
      </c>
      <c r="D4009" t="s">
        <v>71</v>
      </c>
      <c r="E4009">
        <v>731</v>
      </c>
      <c r="F4009" t="s">
        <v>71</v>
      </c>
      <c r="G4009">
        <v>408</v>
      </c>
      <c r="H4009" t="s">
        <v>390</v>
      </c>
      <c r="I4009" t="s">
        <v>373</v>
      </c>
      <c r="J4009" t="s">
        <v>373</v>
      </c>
      <c r="K4009" t="s">
        <v>373</v>
      </c>
    </row>
    <row r="4010" spans="1:11" hidden="1" x14ac:dyDescent="0.25">
      <c r="A4010" t="s">
        <v>540</v>
      </c>
      <c r="B4010" t="s">
        <v>539</v>
      </c>
      <c r="C4010">
        <v>1994</v>
      </c>
      <c r="D4010" t="s">
        <v>71</v>
      </c>
      <c r="E4010">
        <v>731</v>
      </c>
      <c r="F4010" t="s">
        <v>71</v>
      </c>
      <c r="G4010">
        <v>408</v>
      </c>
      <c r="H4010" t="s">
        <v>390</v>
      </c>
      <c r="I4010" t="s">
        <v>373</v>
      </c>
      <c r="J4010" t="s">
        <v>373</v>
      </c>
      <c r="K4010" t="s">
        <v>373</v>
      </c>
    </row>
    <row r="4011" spans="1:11" hidden="1" x14ac:dyDescent="0.25">
      <c r="A4011" t="s">
        <v>540</v>
      </c>
      <c r="B4011" t="s">
        <v>539</v>
      </c>
      <c r="C4011">
        <v>1995</v>
      </c>
      <c r="D4011" t="s">
        <v>71</v>
      </c>
      <c r="E4011">
        <v>731</v>
      </c>
      <c r="F4011" t="s">
        <v>71</v>
      </c>
      <c r="G4011">
        <v>408</v>
      </c>
      <c r="H4011" t="s">
        <v>390</v>
      </c>
      <c r="I4011" t="s">
        <v>373</v>
      </c>
      <c r="J4011" t="s">
        <v>373</v>
      </c>
      <c r="K4011" t="s">
        <v>373</v>
      </c>
    </row>
    <row r="4012" spans="1:11" hidden="1" x14ac:dyDescent="0.25">
      <c r="A4012" t="s">
        <v>540</v>
      </c>
      <c r="B4012" t="s">
        <v>539</v>
      </c>
      <c r="C4012">
        <v>1996</v>
      </c>
      <c r="D4012" t="s">
        <v>71</v>
      </c>
      <c r="E4012">
        <v>731</v>
      </c>
      <c r="F4012" t="s">
        <v>71</v>
      </c>
      <c r="G4012">
        <v>408</v>
      </c>
      <c r="H4012" t="s">
        <v>390</v>
      </c>
      <c r="I4012" t="s">
        <v>373</v>
      </c>
      <c r="J4012" t="s">
        <v>373</v>
      </c>
      <c r="K4012" t="s">
        <v>373</v>
      </c>
    </row>
    <row r="4013" spans="1:11" hidden="1" x14ac:dyDescent="0.25">
      <c r="A4013" t="s">
        <v>540</v>
      </c>
      <c r="B4013" t="s">
        <v>539</v>
      </c>
      <c r="C4013">
        <v>1997</v>
      </c>
      <c r="D4013" t="s">
        <v>71</v>
      </c>
      <c r="E4013">
        <v>731</v>
      </c>
      <c r="F4013" t="s">
        <v>71</v>
      </c>
      <c r="G4013">
        <v>408</v>
      </c>
      <c r="H4013" t="s">
        <v>390</v>
      </c>
      <c r="I4013" t="s">
        <v>373</v>
      </c>
      <c r="J4013" t="s">
        <v>373</v>
      </c>
      <c r="K4013">
        <v>5</v>
      </c>
    </row>
    <row r="4014" spans="1:11" hidden="1" x14ac:dyDescent="0.25">
      <c r="A4014" t="s">
        <v>540</v>
      </c>
      <c r="B4014" t="s">
        <v>539</v>
      </c>
      <c r="C4014">
        <v>1998</v>
      </c>
      <c r="D4014" t="s">
        <v>71</v>
      </c>
      <c r="E4014">
        <v>731</v>
      </c>
      <c r="F4014" t="s">
        <v>71</v>
      </c>
      <c r="G4014">
        <v>408</v>
      </c>
      <c r="H4014" t="s">
        <v>390</v>
      </c>
      <c r="I4014" t="s">
        <v>373</v>
      </c>
      <c r="J4014" t="s">
        <v>373</v>
      </c>
      <c r="K4014">
        <v>5</v>
      </c>
    </row>
    <row r="4015" spans="1:11" hidden="1" x14ac:dyDescent="0.25">
      <c r="A4015" t="s">
        <v>540</v>
      </c>
      <c r="B4015" t="s">
        <v>539</v>
      </c>
      <c r="C4015">
        <v>1999</v>
      </c>
      <c r="D4015" t="s">
        <v>71</v>
      </c>
      <c r="E4015">
        <v>731</v>
      </c>
      <c r="F4015" t="s">
        <v>71</v>
      </c>
      <c r="G4015">
        <v>408</v>
      </c>
      <c r="H4015" t="s">
        <v>390</v>
      </c>
      <c r="I4015" t="s">
        <v>373</v>
      </c>
      <c r="J4015" t="s">
        <v>373</v>
      </c>
      <c r="K4015">
        <v>5</v>
      </c>
    </row>
    <row r="4016" spans="1:11" hidden="1" x14ac:dyDescent="0.25">
      <c r="A4016" t="s">
        <v>540</v>
      </c>
      <c r="B4016" t="s">
        <v>539</v>
      </c>
      <c r="C4016">
        <v>2000</v>
      </c>
      <c r="D4016" t="s">
        <v>71</v>
      </c>
      <c r="E4016">
        <v>731</v>
      </c>
      <c r="F4016" t="s">
        <v>71</v>
      </c>
      <c r="G4016">
        <v>408</v>
      </c>
      <c r="H4016" t="s">
        <v>390</v>
      </c>
      <c r="I4016" t="s">
        <v>373</v>
      </c>
      <c r="J4016" t="s">
        <v>373</v>
      </c>
      <c r="K4016">
        <v>5</v>
      </c>
    </row>
    <row r="4017" spans="1:11" hidden="1" x14ac:dyDescent="0.25">
      <c r="A4017" t="s">
        <v>540</v>
      </c>
      <c r="B4017" t="s">
        <v>539</v>
      </c>
      <c r="C4017">
        <v>2001</v>
      </c>
      <c r="D4017" t="s">
        <v>71</v>
      </c>
      <c r="E4017">
        <v>731</v>
      </c>
      <c r="F4017" t="s">
        <v>71</v>
      </c>
      <c r="G4017">
        <v>408</v>
      </c>
      <c r="H4017" t="s">
        <v>390</v>
      </c>
      <c r="I4017" t="s">
        <v>373</v>
      </c>
      <c r="J4017" t="s">
        <v>373</v>
      </c>
      <c r="K4017">
        <v>5</v>
      </c>
    </row>
    <row r="4018" spans="1:11" hidden="1" x14ac:dyDescent="0.25">
      <c r="A4018" t="s">
        <v>540</v>
      </c>
      <c r="B4018" t="s">
        <v>539</v>
      </c>
      <c r="C4018">
        <v>2002</v>
      </c>
      <c r="D4018" t="s">
        <v>71</v>
      </c>
      <c r="E4018">
        <v>731</v>
      </c>
      <c r="F4018" t="s">
        <v>71</v>
      </c>
      <c r="G4018">
        <v>408</v>
      </c>
      <c r="H4018" t="s">
        <v>390</v>
      </c>
      <c r="I4018">
        <v>3</v>
      </c>
      <c r="J4018" t="s">
        <v>373</v>
      </c>
      <c r="K4018">
        <v>4</v>
      </c>
    </row>
    <row r="4019" spans="1:11" hidden="1" x14ac:dyDescent="0.25">
      <c r="A4019" t="s">
        <v>540</v>
      </c>
      <c r="B4019" t="s">
        <v>539</v>
      </c>
      <c r="C4019">
        <v>2003</v>
      </c>
      <c r="D4019" t="s">
        <v>71</v>
      </c>
      <c r="E4019">
        <v>731</v>
      </c>
      <c r="F4019" t="s">
        <v>71</v>
      </c>
      <c r="G4019">
        <v>408</v>
      </c>
      <c r="H4019" t="s">
        <v>390</v>
      </c>
      <c r="I4019">
        <v>4</v>
      </c>
      <c r="J4019" t="s">
        <v>373</v>
      </c>
      <c r="K4019">
        <v>4</v>
      </c>
    </row>
    <row r="4020" spans="1:11" hidden="1" x14ac:dyDescent="0.25">
      <c r="A4020" t="s">
        <v>540</v>
      </c>
      <c r="B4020" t="s">
        <v>539</v>
      </c>
      <c r="C4020">
        <v>2004</v>
      </c>
      <c r="D4020" t="s">
        <v>71</v>
      </c>
      <c r="E4020">
        <v>731</v>
      </c>
      <c r="F4020" t="s">
        <v>71</v>
      </c>
      <c r="G4020">
        <v>408</v>
      </c>
      <c r="H4020" t="s">
        <v>390</v>
      </c>
      <c r="I4020">
        <v>4</v>
      </c>
      <c r="J4020" t="s">
        <v>373</v>
      </c>
      <c r="K4020">
        <v>4</v>
      </c>
    </row>
    <row r="4021" spans="1:11" hidden="1" x14ac:dyDescent="0.25">
      <c r="A4021" t="s">
        <v>540</v>
      </c>
      <c r="B4021" t="s">
        <v>539</v>
      </c>
      <c r="C4021">
        <v>2005</v>
      </c>
      <c r="D4021" t="s">
        <v>71</v>
      </c>
      <c r="E4021">
        <v>731</v>
      </c>
      <c r="F4021" t="s">
        <v>71</v>
      </c>
      <c r="G4021">
        <v>408</v>
      </c>
      <c r="H4021" t="s">
        <v>390</v>
      </c>
      <c r="I4021">
        <v>4</v>
      </c>
      <c r="J4021" t="s">
        <v>373</v>
      </c>
      <c r="K4021">
        <v>4</v>
      </c>
    </row>
    <row r="4022" spans="1:11" hidden="1" x14ac:dyDescent="0.25">
      <c r="A4022" t="s">
        <v>540</v>
      </c>
      <c r="B4022" t="s">
        <v>539</v>
      </c>
      <c r="C4022">
        <v>2006</v>
      </c>
      <c r="D4022" t="s">
        <v>71</v>
      </c>
      <c r="E4022">
        <v>731</v>
      </c>
      <c r="F4022" t="s">
        <v>71</v>
      </c>
      <c r="G4022">
        <v>408</v>
      </c>
      <c r="H4022" t="s">
        <v>390</v>
      </c>
      <c r="I4022">
        <v>4</v>
      </c>
      <c r="J4022" t="s">
        <v>373</v>
      </c>
      <c r="K4022">
        <v>4</v>
      </c>
    </row>
    <row r="4023" spans="1:11" hidden="1" x14ac:dyDescent="0.25">
      <c r="A4023" t="s">
        <v>540</v>
      </c>
      <c r="B4023" t="s">
        <v>539</v>
      </c>
      <c r="C4023">
        <v>2007</v>
      </c>
      <c r="D4023" t="s">
        <v>71</v>
      </c>
      <c r="E4023">
        <v>731</v>
      </c>
      <c r="F4023" t="s">
        <v>71</v>
      </c>
      <c r="G4023">
        <v>408</v>
      </c>
      <c r="H4023" t="s">
        <v>390</v>
      </c>
      <c r="I4023">
        <v>4</v>
      </c>
      <c r="J4023" t="s">
        <v>373</v>
      </c>
      <c r="K4023">
        <v>4</v>
      </c>
    </row>
    <row r="4024" spans="1:11" hidden="1" x14ac:dyDescent="0.25">
      <c r="A4024" t="s">
        <v>540</v>
      </c>
      <c r="B4024" t="s">
        <v>539</v>
      </c>
      <c r="C4024">
        <v>2008</v>
      </c>
      <c r="D4024" t="s">
        <v>71</v>
      </c>
      <c r="E4024">
        <v>731</v>
      </c>
      <c r="F4024" t="s">
        <v>71</v>
      </c>
      <c r="G4024">
        <v>408</v>
      </c>
      <c r="H4024" t="s">
        <v>390</v>
      </c>
      <c r="I4024" t="s">
        <v>373</v>
      </c>
      <c r="J4024" t="s">
        <v>373</v>
      </c>
      <c r="K4024">
        <v>5</v>
      </c>
    </row>
    <row r="4025" spans="1:11" hidden="1" x14ac:dyDescent="0.25">
      <c r="A4025" t="s">
        <v>540</v>
      </c>
      <c r="B4025" t="s">
        <v>539</v>
      </c>
      <c r="C4025">
        <v>2009</v>
      </c>
      <c r="D4025" t="s">
        <v>71</v>
      </c>
      <c r="E4025">
        <v>731</v>
      </c>
      <c r="F4025" t="s">
        <v>71</v>
      </c>
      <c r="G4025">
        <v>408</v>
      </c>
      <c r="H4025" t="s">
        <v>390</v>
      </c>
      <c r="I4025">
        <v>5</v>
      </c>
      <c r="J4025" t="s">
        <v>373</v>
      </c>
      <c r="K4025">
        <v>5</v>
      </c>
    </row>
    <row r="4026" spans="1:11" hidden="1" x14ac:dyDescent="0.25">
      <c r="A4026" t="s">
        <v>540</v>
      </c>
      <c r="B4026" t="s">
        <v>539</v>
      </c>
      <c r="C4026">
        <v>2010</v>
      </c>
      <c r="D4026" t="s">
        <v>71</v>
      </c>
      <c r="E4026">
        <v>731</v>
      </c>
      <c r="F4026" t="s">
        <v>71</v>
      </c>
      <c r="G4026">
        <v>408</v>
      </c>
      <c r="H4026" t="s">
        <v>390</v>
      </c>
      <c r="I4026">
        <v>5</v>
      </c>
      <c r="J4026" t="s">
        <v>373</v>
      </c>
      <c r="K4026">
        <v>5</v>
      </c>
    </row>
    <row r="4027" spans="1:11" hidden="1" x14ac:dyDescent="0.25">
      <c r="A4027" t="s">
        <v>540</v>
      </c>
      <c r="B4027" t="s">
        <v>539</v>
      </c>
      <c r="C4027">
        <v>2011</v>
      </c>
      <c r="D4027" t="s">
        <v>71</v>
      </c>
      <c r="E4027">
        <v>731</v>
      </c>
      <c r="F4027" t="s">
        <v>71</v>
      </c>
      <c r="G4027">
        <v>408</v>
      </c>
      <c r="H4027" t="s">
        <v>390</v>
      </c>
      <c r="I4027">
        <v>5</v>
      </c>
      <c r="J4027" t="s">
        <v>373</v>
      </c>
      <c r="K4027">
        <v>5</v>
      </c>
    </row>
    <row r="4028" spans="1:11" hidden="1" x14ac:dyDescent="0.25">
      <c r="A4028" t="s">
        <v>540</v>
      </c>
      <c r="B4028" t="s">
        <v>539</v>
      </c>
      <c r="C4028">
        <v>2012</v>
      </c>
      <c r="D4028" t="s">
        <v>71</v>
      </c>
      <c r="E4028">
        <v>731</v>
      </c>
      <c r="F4028" t="s">
        <v>71</v>
      </c>
      <c r="G4028">
        <v>408</v>
      </c>
      <c r="H4028" t="s">
        <v>390</v>
      </c>
      <c r="I4028">
        <v>5</v>
      </c>
      <c r="J4028" t="s">
        <v>373</v>
      </c>
      <c r="K4028">
        <v>5</v>
      </c>
    </row>
    <row r="4029" spans="1:11" hidden="1" x14ac:dyDescent="0.25">
      <c r="A4029" t="s">
        <v>540</v>
      </c>
      <c r="B4029" t="s">
        <v>539</v>
      </c>
      <c r="C4029">
        <v>2013</v>
      </c>
      <c r="D4029" t="s">
        <v>71</v>
      </c>
      <c r="E4029">
        <v>731</v>
      </c>
      <c r="F4029" t="s">
        <v>71</v>
      </c>
      <c r="G4029">
        <v>408</v>
      </c>
      <c r="H4029" t="s">
        <v>390</v>
      </c>
      <c r="I4029" t="s">
        <v>373</v>
      </c>
      <c r="J4029">
        <v>5</v>
      </c>
      <c r="K4029">
        <v>5</v>
      </c>
    </row>
    <row r="4030" spans="1:11" hidden="1" x14ac:dyDescent="0.25">
      <c r="A4030" t="s">
        <v>540</v>
      </c>
      <c r="B4030" t="s">
        <v>539</v>
      </c>
      <c r="C4030">
        <v>2014</v>
      </c>
      <c r="D4030" t="s">
        <v>71</v>
      </c>
      <c r="E4030">
        <v>731</v>
      </c>
      <c r="F4030" t="s">
        <v>71</v>
      </c>
      <c r="G4030">
        <v>408</v>
      </c>
      <c r="H4030" t="s">
        <v>390</v>
      </c>
      <c r="I4030">
        <v>5</v>
      </c>
      <c r="J4030">
        <v>5</v>
      </c>
      <c r="K4030">
        <v>5</v>
      </c>
    </row>
    <row r="4031" spans="1:11" hidden="1" x14ac:dyDescent="0.25">
      <c r="A4031" t="s">
        <v>540</v>
      </c>
      <c r="B4031" t="s">
        <v>539</v>
      </c>
      <c r="C4031">
        <v>2015</v>
      </c>
      <c r="D4031" t="s">
        <v>71</v>
      </c>
      <c r="E4031">
        <v>731</v>
      </c>
      <c r="F4031" t="s">
        <v>71</v>
      </c>
      <c r="G4031">
        <v>408</v>
      </c>
      <c r="H4031" t="s">
        <v>390</v>
      </c>
      <c r="I4031">
        <v>5</v>
      </c>
      <c r="J4031">
        <v>5</v>
      </c>
      <c r="K4031">
        <v>5</v>
      </c>
    </row>
    <row r="4032" spans="1:11" hidden="1" x14ac:dyDescent="0.25">
      <c r="A4032" t="s">
        <v>540</v>
      </c>
      <c r="B4032" t="s">
        <v>539</v>
      </c>
      <c r="C4032">
        <v>2016</v>
      </c>
      <c r="D4032" t="s">
        <v>71</v>
      </c>
      <c r="E4032">
        <v>731</v>
      </c>
      <c r="F4032" t="s">
        <v>71</v>
      </c>
      <c r="G4032">
        <v>408</v>
      </c>
      <c r="H4032" t="s">
        <v>390</v>
      </c>
      <c r="I4032">
        <v>5</v>
      </c>
      <c r="J4032">
        <v>5</v>
      </c>
      <c r="K4032">
        <v>5</v>
      </c>
    </row>
    <row r="4033" spans="1:12" x14ac:dyDescent="0.25">
      <c r="A4033" t="s">
        <v>540</v>
      </c>
      <c r="B4033" t="s">
        <v>539</v>
      </c>
      <c r="C4033">
        <v>2017</v>
      </c>
      <c r="D4033" t="s">
        <v>71</v>
      </c>
      <c r="E4033">
        <v>731</v>
      </c>
      <c r="F4033" t="s">
        <v>71</v>
      </c>
      <c r="G4033">
        <v>408</v>
      </c>
      <c r="H4033" t="s">
        <v>390</v>
      </c>
      <c r="I4033" s="109">
        <v>5</v>
      </c>
      <c r="J4033" s="109">
        <v>5</v>
      </c>
      <c r="K4033" s="109">
        <v>5</v>
      </c>
      <c r="L4033" s="108">
        <f>AVERAGE(I4033:K4033)</f>
        <v>5</v>
      </c>
    </row>
    <row r="4034" spans="1:12" hidden="1" x14ac:dyDescent="0.25">
      <c r="A4034" t="s">
        <v>538</v>
      </c>
      <c r="B4034" t="s">
        <v>537</v>
      </c>
      <c r="C4034">
        <v>1976</v>
      </c>
      <c r="D4034" t="s">
        <v>536</v>
      </c>
      <c r="E4034">
        <v>732</v>
      </c>
      <c r="F4034" t="s">
        <v>86</v>
      </c>
      <c r="G4034">
        <v>410</v>
      </c>
      <c r="H4034" t="s">
        <v>390</v>
      </c>
      <c r="I4034">
        <v>3</v>
      </c>
      <c r="J4034" t="s">
        <v>373</v>
      </c>
      <c r="K4034">
        <v>3</v>
      </c>
    </row>
    <row r="4035" spans="1:12" hidden="1" x14ac:dyDescent="0.25">
      <c r="A4035" t="s">
        <v>538</v>
      </c>
      <c r="B4035" t="s">
        <v>537</v>
      </c>
      <c r="C4035">
        <v>1977</v>
      </c>
      <c r="D4035" t="s">
        <v>536</v>
      </c>
      <c r="E4035">
        <v>732</v>
      </c>
      <c r="F4035" t="s">
        <v>86</v>
      </c>
      <c r="G4035">
        <v>410</v>
      </c>
      <c r="H4035" t="s">
        <v>390</v>
      </c>
      <c r="I4035">
        <v>3</v>
      </c>
      <c r="J4035" t="s">
        <v>373</v>
      </c>
      <c r="K4035">
        <v>3</v>
      </c>
    </row>
    <row r="4036" spans="1:12" hidden="1" x14ac:dyDescent="0.25">
      <c r="A4036" t="s">
        <v>538</v>
      </c>
      <c r="B4036" t="s">
        <v>537</v>
      </c>
      <c r="C4036">
        <v>1978</v>
      </c>
      <c r="D4036" t="s">
        <v>536</v>
      </c>
      <c r="E4036">
        <v>732</v>
      </c>
      <c r="F4036" t="s">
        <v>86</v>
      </c>
      <c r="G4036">
        <v>410</v>
      </c>
      <c r="H4036" t="s">
        <v>390</v>
      </c>
      <c r="I4036">
        <v>3</v>
      </c>
      <c r="J4036" t="s">
        <v>373</v>
      </c>
      <c r="K4036">
        <v>2</v>
      </c>
    </row>
    <row r="4037" spans="1:12" hidden="1" x14ac:dyDescent="0.25">
      <c r="A4037" t="s">
        <v>538</v>
      </c>
      <c r="B4037" t="s">
        <v>537</v>
      </c>
      <c r="C4037">
        <v>1979</v>
      </c>
      <c r="D4037" t="s">
        <v>536</v>
      </c>
      <c r="E4037">
        <v>732</v>
      </c>
      <c r="F4037" t="s">
        <v>86</v>
      </c>
      <c r="G4037">
        <v>410</v>
      </c>
      <c r="H4037" t="s">
        <v>390</v>
      </c>
      <c r="I4037">
        <v>3</v>
      </c>
      <c r="J4037" t="s">
        <v>373</v>
      </c>
      <c r="K4037">
        <v>2</v>
      </c>
    </row>
    <row r="4038" spans="1:12" hidden="1" x14ac:dyDescent="0.25">
      <c r="A4038" t="s">
        <v>538</v>
      </c>
      <c r="B4038" t="s">
        <v>537</v>
      </c>
      <c r="C4038">
        <v>1980</v>
      </c>
      <c r="D4038" t="s">
        <v>536</v>
      </c>
      <c r="E4038">
        <v>732</v>
      </c>
      <c r="F4038" t="s">
        <v>86</v>
      </c>
      <c r="G4038">
        <v>410</v>
      </c>
      <c r="H4038" t="s">
        <v>390</v>
      </c>
      <c r="I4038">
        <v>3</v>
      </c>
      <c r="J4038" t="s">
        <v>373</v>
      </c>
      <c r="K4038">
        <v>3</v>
      </c>
    </row>
    <row r="4039" spans="1:12" hidden="1" x14ac:dyDescent="0.25">
      <c r="A4039" t="s">
        <v>538</v>
      </c>
      <c r="B4039" t="s">
        <v>537</v>
      </c>
      <c r="C4039">
        <v>1981</v>
      </c>
      <c r="D4039" t="s">
        <v>536</v>
      </c>
      <c r="E4039">
        <v>732</v>
      </c>
      <c r="F4039" t="s">
        <v>86</v>
      </c>
      <c r="G4039">
        <v>410</v>
      </c>
      <c r="H4039" t="s">
        <v>390</v>
      </c>
      <c r="I4039">
        <v>3</v>
      </c>
      <c r="J4039" t="s">
        <v>373</v>
      </c>
      <c r="K4039">
        <v>3</v>
      </c>
    </row>
    <row r="4040" spans="1:12" hidden="1" x14ac:dyDescent="0.25">
      <c r="A4040" t="s">
        <v>538</v>
      </c>
      <c r="B4040" t="s">
        <v>537</v>
      </c>
      <c r="C4040">
        <v>1982</v>
      </c>
      <c r="D4040" t="s">
        <v>536</v>
      </c>
      <c r="E4040">
        <v>732</v>
      </c>
      <c r="F4040" t="s">
        <v>86</v>
      </c>
      <c r="G4040">
        <v>410</v>
      </c>
      <c r="H4040" t="s">
        <v>390</v>
      </c>
      <c r="I4040">
        <v>3</v>
      </c>
      <c r="J4040" t="s">
        <v>373</v>
      </c>
      <c r="K4040">
        <v>3</v>
      </c>
    </row>
    <row r="4041" spans="1:12" hidden="1" x14ac:dyDescent="0.25">
      <c r="A4041" t="s">
        <v>538</v>
      </c>
      <c r="B4041" t="s">
        <v>537</v>
      </c>
      <c r="C4041">
        <v>1983</v>
      </c>
      <c r="D4041" t="s">
        <v>536</v>
      </c>
      <c r="E4041">
        <v>732</v>
      </c>
      <c r="F4041" t="s">
        <v>86</v>
      </c>
      <c r="G4041">
        <v>410</v>
      </c>
      <c r="H4041" t="s">
        <v>390</v>
      </c>
      <c r="I4041">
        <v>4</v>
      </c>
      <c r="J4041" t="s">
        <v>373</v>
      </c>
      <c r="K4041">
        <v>3</v>
      </c>
    </row>
    <row r="4042" spans="1:12" hidden="1" x14ac:dyDescent="0.25">
      <c r="A4042" t="s">
        <v>538</v>
      </c>
      <c r="B4042" t="s">
        <v>537</v>
      </c>
      <c r="C4042">
        <v>1984</v>
      </c>
      <c r="D4042" t="s">
        <v>536</v>
      </c>
      <c r="E4042">
        <v>732</v>
      </c>
      <c r="F4042" t="s">
        <v>86</v>
      </c>
      <c r="G4042">
        <v>410</v>
      </c>
      <c r="H4042" t="s">
        <v>390</v>
      </c>
      <c r="I4042">
        <v>3</v>
      </c>
      <c r="J4042" t="s">
        <v>373</v>
      </c>
      <c r="K4042">
        <v>3</v>
      </c>
    </row>
    <row r="4043" spans="1:12" hidden="1" x14ac:dyDescent="0.25">
      <c r="A4043" t="s">
        <v>538</v>
      </c>
      <c r="B4043" t="s">
        <v>537</v>
      </c>
      <c r="C4043">
        <v>1985</v>
      </c>
      <c r="D4043" t="s">
        <v>536</v>
      </c>
      <c r="E4043">
        <v>732</v>
      </c>
      <c r="F4043" t="s">
        <v>86</v>
      </c>
      <c r="G4043">
        <v>410</v>
      </c>
      <c r="H4043" t="s">
        <v>390</v>
      </c>
      <c r="I4043">
        <v>3</v>
      </c>
      <c r="J4043" t="s">
        <v>373</v>
      </c>
      <c r="K4043">
        <v>3</v>
      </c>
    </row>
    <row r="4044" spans="1:12" hidden="1" x14ac:dyDescent="0.25">
      <c r="A4044" t="s">
        <v>538</v>
      </c>
      <c r="B4044" t="s">
        <v>537</v>
      </c>
      <c r="C4044">
        <v>1986</v>
      </c>
      <c r="D4044" t="s">
        <v>536</v>
      </c>
      <c r="E4044">
        <v>732</v>
      </c>
      <c r="F4044" t="s">
        <v>86</v>
      </c>
      <c r="G4044">
        <v>410</v>
      </c>
      <c r="H4044" t="s">
        <v>390</v>
      </c>
      <c r="I4044">
        <v>3</v>
      </c>
      <c r="J4044" t="s">
        <v>373</v>
      </c>
      <c r="K4044">
        <v>3</v>
      </c>
    </row>
    <row r="4045" spans="1:12" hidden="1" x14ac:dyDescent="0.25">
      <c r="A4045" t="s">
        <v>538</v>
      </c>
      <c r="B4045" t="s">
        <v>537</v>
      </c>
      <c r="C4045">
        <v>1987</v>
      </c>
      <c r="D4045" t="s">
        <v>536</v>
      </c>
      <c r="E4045">
        <v>732</v>
      </c>
      <c r="F4045" t="s">
        <v>86</v>
      </c>
      <c r="G4045">
        <v>410</v>
      </c>
      <c r="H4045" t="s">
        <v>390</v>
      </c>
      <c r="I4045">
        <v>3</v>
      </c>
      <c r="J4045" t="s">
        <v>373</v>
      </c>
      <c r="K4045">
        <v>3</v>
      </c>
    </row>
    <row r="4046" spans="1:12" hidden="1" x14ac:dyDescent="0.25">
      <c r="A4046" t="s">
        <v>538</v>
      </c>
      <c r="B4046" t="s">
        <v>537</v>
      </c>
      <c r="C4046">
        <v>1988</v>
      </c>
      <c r="D4046" t="s">
        <v>536</v>
      </c>
      <c r="E4046">
        <v>732</v>
      </c>
      <c r="F4046" t="s">
        <v>86</v>
      </c>
      <c r="G4046">
        <v>410</v>
      </c>
      <c r="H4046" t="s">
        <v>390</v>
      </c>
      <c r="I4046">
        <v>3</v>
      </c>
      <c r="J4046" t="s">
        <v>373</v>
      </c>
      <c r="K4046">
        <v>2</v>
      </c>
    </row>
    <row r="4047" spans="1:12" hidden="1" x14ac:dyDescent="0.25">
      <c r="A4047" t="s">
        <v>538</v>
      </c>
      <c r="B4047" t="s">
        <v>537</v>
      </c>
      <c r="C4047">
        <v>1989</v>
      </c>
      <c r="D4047" t="s">
        <v>536</v>
      </c>
      <c r="E4047">
        <v>732</v>
      </c>
      <c r="F4047" t="s">
        <v>86</v>
      </c>
      <c r="G4047">
        <v>410</v>
      </c>
      <c r="H4047" t="s">
        <v>390</v>
      </c>
      <c r="I4047">
        <v>3</v>
      </c>
      <c r="J4047" t="s">
        <v>373</v>
      </c>
      <c r="K4047">
        <v>3</v>
      </c>
    </row>
    <row r="4048" spans="1:12" hidden="1" x14ac:dyDescent="0.25">
      <c r="A4048" t="s">
        <v>538</v>
      </c>
      <c r="B4048" t="s">
        <v>537</v>
      </c>
      <c r="C4048">
        <v>1990</v>
      </c>
      <c r="D4048" t="s">
        <v>536</v>
      </c>
      <c r="E4048">
        <v>732</v>
      </c>
      <c r="F4048" t="s">
        <v>86</v>
      </c>
      <c r="G4048">
        <v>410</v>
      </c>
      <c r="H4048" t="s">
        <v>390</v>
      </c>
      <c r="I4048">
        <v>3</v>
      </c>
      <c r="J4048" t="s">
        <v>373</v>
      </c>
      <c r="K4048">
        <v>3</v>
      </c>
    </row>
    <row r="4049" spans="1:11" hidden="1" x14ac:dyDescent="0.25">
      <c r="A4049" t="s">
        <v>538</v>
      </c>
      <c r="B4049" t="s">
        <v>537</v>
      </c>
      <c r="C4049">
        <v>1991</v>
      </c>
      <c r="D4049" t="s">
        <v>536</v>
      </c>
      <c r="E4049">
        <v>732</v>
      </c>
      <c r="F4049" t="s">
        <v>86</v>
      </c>
      <c r="G4049">
        <v>410</v>
      </c>
      <c r="H4049" t="s">
        <v>390</v>
      </c>
      <c r="I4049">
        <v>3</v>
      </c>
      <c r="J4049" t="s">
        <v>373</v>
      </c>
      <c r="K4049">
        <v>3</v>
      </c>
    </row>
    <row r="4050" spans="1:11" hidden="1" x14ac:dyDescent="0.25">
      <c r="A4050" t="s">
        <v>538</v>
      </c>
      <c r="B4050" t="s">
        <v>537</v>
      </c>
      <c r="C4050">
        <v>1992</v>
      </c>
      <c r="D4050" t="s">
        <v>536</v>
      </c>
      <c r="E4050">
        <v>732</v>
      </c>
      <c r="F4050" t="s">
        <v>86</v>
      </c>
      <c r="G4050">
        <v>410</v>
      </c>
      <c r="H4050" t="s">
        <v>390</v>
      </c>
      <c r="I4050">
        <v>3</v>
      </c>
      <c r="J4050" t="s">
        <v>373</v>
      </c>
      <c r="K4050">
        <v>3</v>
      </c>
    </row>
    <row r="4051" spans="1:11" hidden="1" x14ac:dyDescent="0.25">
      <c r="A4051" t="s">
        <v>538</v>
      </c>
      <c r="B4051" t="s">
        <v>537</v>
      </c>
      <c r="C4051">
        <v>1993</v>
      </c>
      <c r="D4051" t="s">
        <v>536</v>
      </c>
      <c r="E4051">
        <v>732</v>
      </c>
      <c r="F4051" t="s">
        <v>86</v>
      </c>
      <c r="G4051">
        <v>410</v>
      </c>
      <c r="H4051" t="s">
        <v>390</v>
      </c>
      <c r="I4051">
        <v>2</v>
      </c>
      <c r="J4051" t="s">
        <v>373</v>
      </c>
      <c r="K4051">
        <v>2</v>
      </c>
    </row>
    <row r="4052" spans="1:11" hidden="1" x14ac:dyDescent="0.25">
      <c r="A4052" t="s">
        <v>538</v>
      </c>
      <c r="B4052" t="s">
        <v>537</v>
      </c>
      <c r="C4052">
        <v>1994</v>
      </c>
      <c r="D4052" t="s">
        <v>536</v>
      </c>
      <c r="E4052">
        <v>732</v>
      </c>
      <c r="F4052" t="s">
        <v>86</v>
      </c>
      <c r="G4052">
        <v>410</v>
      </c>
      <c r="H4052" t="s">
        <v>390</v>
      </c>
      <c r="I4052">
        <v>3</v>
      </c>
      <c r="J4052" t="s">
        <v>373</v>
      </c>
      <c r="K4052">
        <v>2</v>
      </c>
    </row>
    <row r="4053" spans="1:11" hidden="1" x14ac:dyDescent="0.25">
      <c r="A4053" t="s">
        <v>538</v>
      </c>
      <c r="B4053" t="s">
        <v>537</v>
      </c>
      <c r="C4053">
        <v>1995</v>
      </c>
      <c r="D4053" t="s">
        <v>536</v>
      </c>
      <c r="E4053">
        <v>732</v>
      </c>
      <c r="F4053" t="s">
        <v>86</v>
      </c>
      <c r="G4053">
        <v>410</v>
      </c>
      <c r="H4053" t="s">
        <v>390</v>
      </c>
      <c r="I4053">
        <v>3</v>
      </c>
      <c r="J4053" t="s">
        <v>373</v>
      </c>
      <c r="K4053">
        <v>2</v>
      </c>
    </row>
    <row r="4054" spans="1:11" hidden="1" x14ac:dyDescent="0.25">
      <c r="A4054" t="s">
        <v>538</v>
      </c>
      <c r="B4054" t="s">
        <v>537</v>
      </c>
      <c r="C4054">
        <v>1996</v>
      </c>
      <c r="D4054" t="s">
        <v>536</v>
      </c>
      <c r="E4054">
        <v>732</v>
      </c>
      <c r="F4054" t="s">
        <v>86</v>
      </c>
      <c r="G4054">
        <v>410</v>
      </c>
      <c r="H4054" t="s">
        <v>390</v>
      </c>
      <c r="I4054">
        <v>3</v>
      </c>
      <c r="J4054" t="s">
        <v>373</v>
      </c>
      <c r="K4054">
        <v>2</v>
      </c>
    </row>
    <row r="4055" spans="1:11" hidden="1" x14ac:dyDescent="0.25">
      <c r="A4055" t="s">
        <v>538</v>
      </c>
      <c r="B4055" t="s">
        <v>537</v>
      </c>
      <c r="C4055">
        <v>1997</v>
      </c>
      <c r="D4055" t="s">
        <v>536</v>
      </c>
      <c r="E4055">
        <v>732</v>
      </c>
      <c r="F4055" t="s">
        <v>86</v>
      </c>
      <c r="G4055">
        <v>410</v>
      </c>
      <c r="H4055" t="s">
        <v>390</v>
      </c>
      <c r="I4055">
        <v>2</v>
      </c>
      <c r="J4055" t="s">
        <v>373</v>
      </c>
      <c r="K4055">
        <v>2</v>
      </c>
    </row>
    <row r="4056" spans="1:11" hidden="1" x14ac:dyDescent="0.25">
      <c r="A4056" t="s">
        <v>538</v>
      </c>
      <c r="B4056" t="s">
        <v>537</v>
      </c>
      <c r="C4056">
        <v>1998</v>
      </c>
      <c r="D4056" t="s">
        <v>536</v>
      </c>
      <c r="E4056">
        <v>732</v>
      </c>
      <c r="F4056" t="s">
        <v>86</v>
      </c>
      <c r="G4056">
        <v>410</v>
      </c>
      <c r="H4056" t="s">
        <v>390</v>
      </c>
      <c r="I4056">
        <v>2</v>
      </c>
      <c r="J4056" t="s">
        <v>373</v>
      </c>
      <c r="K4056">
        <v>2</v>
      </c>
    </row>
    <row r="4057" spans="1:11" hidden="1" x14ac:dyDescent="0.25">
      <c r="A4057" t="s">
        <v>538</v>
      </c>
      <c r="B4057" t="s">
        <v>537</v>
      </c>
      <c r="C4057">
        <v>1999</v>
      </c>
      <c r="D4057" t="s">
        <v>536</v>
      </c>
      <c r="E4057">
        <v>732</v>
      </c>
      <c r="F4057" t="s">
        <v>86</v>
      </c>
      <c r="G4057">
        <v>410</v>
      </c>
      <c r="H4057" t="s">
        <v>390</v>
      </c>
      <c r="I4057">
        <v>2</v>
      </c>
      <c r="J4057" t="s">
        <v>373</v>
      </c>
      <c r="K4057">
        <v>2</v>
      </c>
    </row>
    <row r="4058" spans="1:11" hidden="1" x14ac:dyDescent="0.25">
      <c r="A4058" t="s">
        <v>538</v>
      </c>
      <c r="B4058" t="s">
        <v>537</v>
      </c>
      <c r="C4058">
        <v>2000</v>
      </c>
      <c r="D4058" t="s">
        <v>536</v>
      </c>
      <c r="E4058">
        <v>732</v>
      </c>
      <c r="F4058" t="s">
        <v>86</v>
      </c>
      <c r="G4058">
        <v>410</v>
      </c>
      <c r="H4058" t="s">
        <v>390</v>
      </c>
      <c r="I4058">
        <v>2</v>
      </c>
      <c r="J4058" t="s">
        <v>373</v>
      </c>
      <c r="K4058">
        <v>2</v>
      </c>
    </row>
    <row r="4059" spans="1:11" hidden="1" x14ac:dyDescent="0.25">
      <c r="A4059" t="s">
        <v>538</v>
      </c>
      <c r="B4059" t="s">
        <v>537</v>
      </c>
      <c r="C4059">
        <v>2001</v>
      </c>
      <c r="D4059" t="s">
        <v>536</v>
      </c>
      <c r="E4059">
        <v>732</v>
      </c>
      <c r="F4059" t="s">
        <v>86</v>
      </c>
      <c r="G4059">
        <v>410</v>
      </c>
      <c r="H4059" t="s">
        <v>390</v>
      </c>
      <c r="I4059">
        <v>2</v>
      </c>
      <c r="J4059" t="s">
        <v>373</v>
      </c>
      <c r="K4059">
        <v>2</v>
      </c>
    </row>
    <row r="4060" spans="1:11" hidden="1" x14ac:dyDescent="0.25">
      <c r="A4060" t="s">
        <v>538</v>
      </c>
      <c r="B4060" t="s">
        <v>537</v>
      </c>
      <c r="C4060">
        <v>2002</v>
      </c>
      <c r="D4060" t="s">
        <v>536</v>
      </c>
      <c r="E4060">
        <v>732</v>
      </c>
      <c r="F4060" t="s">
        <v>86</v>
      </c>
      <c r="G4060">
        <v>410</v>
      </c>
      <c r="H4060" t="s">
        <v>390</v>
      </c>
      <c r="I4060">
        <v>3</v>
      </c>
      <c r="J4060" t="s">
        <v>373</v>
      </c>
      <c r="K4060">
        <v>3</v>
      </c>
    </row>
    <row r="4061" spans="1:11" hidden="1" x14ac:dyDescent="0.25">
      <c r="A4061" t="s">
        <v>538</v>
      </c>
      <c r="B4061" t="s">
        <v>537</v>
      </c>
      <c r="C4061">
        <v>2003</v>
      </c>
      <c r="D4061" t="s">
        <v>536</v>
      </c>
      <c r="E4061">
        <v>732</v>
      </c>
      <c r="F4061" t="s">
        <v>86</v>
      </c>
      <c r="G4061">
        <v>410</v>
      </c>
      <c r="H4061" t="s">
        <v>390</v>
      </c>
      <c r="I4061">
        <v>2</v>
      </c>
      <c r="J4061" t="s">
        <v>373</v>
      </c>
      <c r="K4061">
        <v>2</v>
      </c>
    </row>
    <row r="4062" spans="1:11" hidden="1" x14ac:dyDescent="0.25">
      <c r="A4062" t="s">
        <v>538</v>
      </c>
      <c r="B4062" t="s">
        <v>537</v>
      </c>
      <c r="C4062">
        <v>2004</v>
      </c>
      <c r="D4062" t="s">
        <v>536</v>
      </c>
      <c r="E4062">
        <v>732</v>
      </c>
      <c r="F4062" t="s">
        <v>86</v>
      </c>
      <c r="G4062">
        <v>410</v>
      </c>
      <c r="H4062" t="s">
        <v>390</v>
      </c>
      <c r="I4062">
        <v>2</v>
      </c>
      <c r="J4062" t="s">
        <v>373</v>
      </c>
      <c r="K4062">
        <v>2</v>
      </c>
    </row>
    <row r="4063" spans="1:11" hidden="1" x14ac:dyDescent="0.25">
      <c r="A4063" t="s">
        <v>538</v>
      </c>
      <c r="B4063" t="s">
        <v>537</v>
      </c>
      <c r="C4063">
        <v>2005</v>
      </c>
      <c r="D4063" t="s">
        <v>536</v>
      </c>
      <c r="E4063">
        <v>732</v>
      </c>
      <c r="F4063" t="s">
        <v>86</v>
      </c>
      <c r="G4063">
        <v>410</v>
      </c>
      <c r="H4063" t="s">
        <v>390</v>
      </c>
      <c r="I4063">
        <v>2</v>
      </c>
      <c r="J4063" t="s">
        <v>373</v>
      </c>
      <c r="K4063">
        <v>1</v>
      </c>
    </row>
    <row r="4064" spans="1:11" hidden="1" x14ac:dyDescent="0.25">
      <c r="A4064" t="s">
        <v>538</v>
      </c>
      <c r="B4064" t="s">
        <v>537</v>
      </c>
      <c r="C4064">
        <v>2006</v>
      </c>
      <c r="D4064" t="s">
        <v>536</v>
      </c>
      <c r="E4064">
        <v>732</v>
      </c>
      <c r="F4064" t="s">
        <v>86</v>
      </c>
      <c r="G4064">
        <v>410</v>
      </c>
      <c r="H4064" t="s">
        <v>390</v>
      </c>
      <c r="I4064">
        <v>2</v>
      </c>
      <c r="J4064" t="s">
        <v>373</v>
      </c>
      <c r="K4064">
        <v>1</v>
      </c>
    </row>
    <row r="4065" spans="1:12" hidden="1" x14ac:dyDescent="0.25">
      <c r="A4065" t="s">
        <v>538</v>
      </c>
      <c r="B4065" t="s">
        <v>537</v>
      </c>
      <c r="C4065">
        <v>2007</v>
      </c>
      <c r="D4065" t="s">
        <v>536</v>
      </c>
      <c r="E4065">
        <v>732</v>
      </c>
      <c r="F4065" t="s">
        <v>86</v>
      </c>
      <c r="G4065">
        <v>410</v>
      </c>
      <c r="H4065" t="s">
        <v>390</v>
      </c>
      <c r="I4065">
        <v>2</v>
      </c>
      <c r="J4065" t="s">
        <v>373</v>
      </c>
      <c r="K4065">
        <v>2</v>
      </c>
    </row>
    <row r="4066" spans="1:12" hidden="1" x14ac:dyDescent="0.25">
      <c r="A4066" t="s">
        <v>538</v>
      </c>
      <c r="B4066" t="s">
        <v>537</v>
      </c>
      <c r="C4066">
        <v>2008</v>
      </c>
      <c r="D4066" t="s">
        <v>536</v>
      </c>
      <c r="E4066">
        <v>732</v>
      </c>
      <c r="F4066" t="s">
        <v>86</v>
      </c>
      <c r="G4066">
        <v>410</v>
      </c>
      <c r="H4066" t="s">
        <v>390</v>
      </c>
      <c r="I4066">
        <v>2</v>
      </c>
      <c r="J4066" t="s">
        <v>373</v>
      </c>
      <c r="K4066">
        <v>2</v>
      </c>
    </row>
    <row r="4067" spans="1:12" hidden="1" x14ac:dyDescent="0.25">
      <c r="A4067" t="s">
        <v>538</v>
      </c>
      <c r="B4067" t="s">
        <v>537</v>
      </c>
      <c r="C4067">
        <v>2009</v>
      </c>
      <c r="D4067" t="s">
        <v>536</v>
      </c>
      <c r="E4067">
        <v>732</v>
      </c>
      <c r="F4067" t="s">
        <v>86</v>
      </c>
      <c r="G4067">
        <v>410</v>
      </c>
      <c r="H4067" t="s">
        <v>390</v>
      </c>
      <c r="I4067">
        <v>3</v>
      </c>
      <c r="J4067" t="s">
        <v>373</v>
      </c>
      <c r="K4067">
        <v>2</v>
      </c>
    </row>
    <row r="4068" spans="1:12" hidden="1" x14ac:dyDescent="0.25">
      <c r="A4068" t="s">
        <v>538</v>
      </c>
      <c r="B4068" t="s">
        <v>537</v>
      </c>
      <c r="C4068">
        <v>2010</v>
      </c>
      <c r="D4068" t="s">
        <v>536</v>
      </c>
      <c r="E4068">
        <v>732</v>
      </c>
      <c r="F4068" t="s">
        <v>86</v>
      </c>
      <c r="G4068">
        <v>410</v>
      </c>
      <c r="H4068" t="s">
        <v>390</v>
      </c>
      <c r="I4068">
        <v>1</v>
      </c>
      <c r="J4068" t="s">
        <v>373</v>
      </c>
      <c r="K4068">
        <v>1</v>
      </c>
    </row>
    <row r="4069" spans="1:12" hidden="1" x14ac:dyDescent="0.25">
      <c r="A4069" t="s">
        <v>538</v>
      </c>
      <c r="B4069" t="s">
        <v>537</v>
      </c>
      <c r="C4069">
        <v>2011</v>
      </c>
      <c r="D4069" t="s">
        <v>536</v>
      </c>
      <c r="E4069">
        <v>732</v>
      </c>
      <c r="F4069" t="s">
        <v>86</v>
      </c>
      <c r="G4069">
        <v>410</v>
      </c>
      <c r="H4069" t="s">
        <v>390</v>
      </c>
      <c r="I4069">
        <v>1</v>
      </c>
      <c r="J4069" t="s">
        <v>373</v>
      </c>
      <c r="K4069">
        <v>1</v>
      </c>
    </row>
    <row r="4070" spans="1:12" hidden="1" x14ac:dyDescent="0.25">
      <c r="A4070" t="s">
        <v>538</v>
      </c>
      <c r="B4070" t="s">
        <v>537</v>
      </c>
      <c r="C4070">
        <v>2012</v>
      </c>
      <c r="D4070" t="s">
        <v>536</v>
      </c>
      <c r="E4070">
        <v>732</v>
      </c>
      <c r="F4070" t="s">
        <v>86</v>
      </c>
      <c r="G4070">
        <v>410</v>
      </c>
      <c r="H4070" t="s">
        <v>390</v>
      </c>
      <c r="I4070">
        <v>2</v>
      </c>
      <c r="J4070" t="s">
        <v>373</v>
      </c>
      <c r="K4070">
        <v>1</v>
      </c>
    </row>
    <row r="4071" spans="1:12" hidden="1" x14ac:dyDescent="0.25">
      <c r="A4071" t="s">
        <v>538</v>
      </c>
      <c r="B4071" t="s">
        <v>537</v>
      </c>
      <c r="C4071">
        <v>2013</v>
      </c>
      <c r="D4071" t="s">
        <v>536</v>
      </c>
      <c r="E4071">
        <v>732</v>
      </c>
      <c r="F4071" t="s">
        <v>86</v>
      </c>
      <c r="G4071">
        <v>410</v>
      </c>
      <c r="H4071" t="s">
        <v>390</v>
      </c>
      <c r="I4071" t="s">
        <v>373</v>
      </c>
      <c r="J4071" t="s">
        <v>373</v>
      </c>
      <c r="K4071">
        <v>1</v>
      </c>
    </row>
    <row r="4072" spans="1:12" hidden="1" x14ac:dyDescent="0.25">
      <c r="A4072" t="s">
        <v>538</v>
      </c>
      <c r="B4072" t="s">
        <v>537</v>
      </c>
      <c r="C4072">
        <v>2014</v>
      </c>
      <c r="D4072" t="s">
        <v>536</v>
      </c>
      <c r="E4072">
        <v>732</v>
      </c>
      <c r="F4072" t="s">
        <v>86</v>
      </c>
      <c r="G4072">
        <v>410</v>
      </c>
      <c r="H4072" t="s">
        <v>390</v>
      </c>
      <c r="I4072">
        <v>2</v>
      </c>
      <c r="J4072" t="s">
        <v>373</v>
      </c>
      <c r="K4072">
        <v>2</v>
      </c>
    </row>
    <row r="4073" spans="1:12" hidden="1" x14ac:dyDescent="0.25">
      <c r="A4073" t="s">
        <v>538</v>
      </c>
      <c r="B4073" t="s">
        <v>537</v>
      </c>
      <c r="C4073">
        <v>2015</v>
      </c>
      <c r="D4073" t="s">
        <v>536</v>
      </c>
      <c r="E4073">
        <v>732</v>
      </c>
      <c r="F4073" t="s">
        <v>86</v>
      </c>
      <c r="G4073">
        <v>410</v>
      </c>
      <c r="H4073" t="s">
        <v>390</v>
      </c>
      <c r="I4073">
        <v>1</v>
      </c>
      <c r="J4073" t="s">
        <v>373</v>
      </c>
      <c r="K4073">
        <v>2</v>
      </c>
    </row>
    <row r="4074" spans="1:12" hidden="1" x14ac:dyDescent="0.25">
      <c r="A4074" t="s">
        <v>538</v>
      </c>
      <c r="B4074" t="s">
        <v>537</v>
      </c>
      <c r="C4074">
        <v>2016</v>
      </c>
      <c r="D4074" t="s">
        <v>536</v>
      </c>
      <c r="E4074">
        <v>732</v>
      </c>
      <c r="F4074" t="s">
        <v>86</v>
      </c>
      <c r="G4074">
        <v>410</v>
      </c>
      <c r="H4074" t="s">
        <v>390</v>
      </c>
      <c r="I4074">
        <v>2</v>
      </c>
      <c r="J4074" t="s">
        <v>373</v>
      </c>
      <c r="K4074">
        <v>2</v>
      </c>
    </row>
    <row r="4075" spans="1:12" x14ac:dyDescent="0.25">
      <c r="A4075" t="s">
        <v>538</v>
      </c>
      <c r="B4075" t="s">
        <v>537</v>
      </c>
      <c r="C4075">
        <v>2017</v>
      </c>
      <c r="D4075" t="s">
        <v>536</v>
      </c>
      <c r="E4075">
        <v>732</v>
      </c>
      <c r="F4075" t="s">
        <v>86</v>
      </c>
      <c r="G4075">
        <v>410</v>
      </c>
      <c r="H4075" t="s">
        <v>390</v>
      </c>
      <c r="I4075" s="109">
        <v>2</v>
      </c>
      <c r="J4075" s="109">
        <v>1</v>
      </c>
      <c r="K4075" s="109">
        <v>2</v>
      </c>
      <c r="L4075" s="108">
        <f>AVERAGE(I4075:K4075)</f>
        <v>1.6666666666666667</v>
      </c>
    </row>
    <row r="4076" spans="1:12" hidden="1" x14ac:dyDescent="0.25">
      <c r="A4076" t="s">
        <v>535</v>
      </c>
      <c r="B4076" t="s">
        <v>535</v>
      </c>
      <c r="C4076">
        <v>1976</v>
      </c>
      <c r="D4076" t="s">
        <v>534</v>
      </c>
      <c r="E4076">
        <v>347</v>
      </c>
      <c r="F4076" t="s">
        <v>533</v>
      </c>
      <c r="G4076" t="s">
        <v>373</v>
      </c>
      <c r="H4076" t="s">
        <v>375</v>
      </c>
      <c r="I4076" t="s">
        <v>373</v>
      </c>
      <c r="J4076" t="s">
        <v>373</v>
      </c>
      <c r="K4076" t="s">
        <v>373</v>
      </c>
    </row>
    <row r="4077" spans="1:12" hidden="1" x14ac:dyDescent="0.25">
      <c r="A4077" t="s">
        <v>535</v>
      </c>
      <c r="B4077" t="s">
        <v>535</v>
      </c>
      <c r="C4077">
        <v>1977</v>
      </c>
      <c r="D4077" t="s">
        <v>534</v>
      </c>
      <c r="E4077">
        <v>347</v>
      </c>
      <c r="F4077" t="s">
        <v>533</v>
      </c>
      <c r="G4077" t="s">
        <v>373</v>
      </c>
      <c r="H4077" t="s">
        <v>375</v>
      </c>
      <c r="I4077" t="s">
        <v>373</v>
      </c>
      <c r="J4077" t="s">
        <v>373</v>
      </c>
      <c r="K4077" t="s">
        <v>373</v>
      </c>
    </row>
    <row r="4078" spans="1:12" hidden="1" x14ac:dyDescent="0.25">
      <c r="A4078" t="s">
        <v>535</v>
      </c>
      <c r="B4078" t="s">
        <v>535</v>
      </c>
      <c r="C4078">
        <v>1978</v>
      </c>
      <c r="D4078" t="s">
        <v>534</v>
      </c>
      <c r="E4078">
        <v>347</v>
      </c>
      <c r="F4078" t="s">
        <v>533</v>
      </c>
      <c r="G4078" t="s">
        <v>373</v>
      </c>
      <c r="H4078" t="s">
        <v>375</v>
      </c>
      <c r="I4078" t="s">
        <v>373</v>
      </c>
      <c r="J4078" t="s">
        <v>373</v>
      </c>
      <c r="K4078" t="s">
        <v>373</v>
      </c>
    </row>
    <row r="4079" spans="1:12" hidden="1" x14ac:dyDescent="0.25">
      <c r="A4079" t="s">
        <v>535</v>
      </c>
      <c r="B4079" t="s">
        <v>535</v>
      </c>
      <c r="C4079">
        <v>1979</v>
      </c>
      <c r="D4079" t="s">
        <v>534</v>
      </c>
      <c r="E4079">
        <v>347</v>
      </c>
      <c r="F4079" t="s">
        <v>533</v>
      </c>
      <c r="G4079" t="s">
        <v>373</v>
      </c>
      <c r="H4079" t="s">
        <v>375</v>
      </c>
      <c r="I4079" t="s">
        <v>373</v>
      </c>
      <c r="J4079" t="s">
        <v>373</v>
      </c>
      <c r="K4079" t="s">
        <v>373</v>
      </c>
    </row>
    <row r="4080" spans="1:12" hidden="1" x14ac:dyDescent="0.25">
      <c r="A4080" t="s">
        <v>535</v>
      </c>
      <c r="B4080" t="s">
        <v>535</v>
      </c>
      <c r="C4080">
        <v>1980</v>
      </c>
      <c r="D4080" t="s">
        <v>534</v>
      </c>
      <c r="E4080">
        <v>347</v>
      </c>
      <c r="F4080" t="s">
        <v>533</v>
      </c>
      <c r="G4080" t="s">
        <v>373</v>
      </c>
      <c r="H4080" t="s">
        <v>375</v>
      </c>
      <c r="I4080" t="s">
        <v>373</v>
      </c>
      <c r="J4080" t="s">
        <v>373</v>
      </c>
      <c r="K4080" t="s">
        <v>373</v>
      </c>
    </row>
    <row r="4081" spans="1:11" hidden="1" x14ac:dyDescent="0.25">
      <c r="A4081" t="s">
        <v>535</v>
      </c>
      <c r="B4081" t="s">
        <v>535</v>
      </c>
      <c r="C4081">
        <v>1981</v>
      </c>
      <c r="D4081" t="s">
        <v>534</v>
      </c>
      <c r="E4081">
        <v>347</v>
      </c>
      <c r="F4081" t="s">
        <v>533</v>
      </c>
      <c r="G4081" t="s">
        <v>373</v>
      </c>
      <c r="H4081" t="s">
        <v>375</v>
      </c>
      <c r="I4081" t="s">
        <v>373</v>
      </c>
      <c r="J4081" t="s">
        <v>373</v>
      </c>
      <c r="K4081" t="s">
        <v>373</v>
      </c>
    </row>
    <row r="4082" spans="1:11" hidden="1" x14ac:dyDescent="0.25">
      <c r="A4082" t="s">
        <v>535</v>
      </c>
      <c r="B4082" t="s">
        <v>535</v>
      </c>
      <c r="C4082">
        <v>1982</v>
      </c>
      <c r="D4082" t="s">
        <v>534</v>
      </c>
      <c r="E4082">
        <v>347</v>
      </c>
      <c r="F4082" t="s">
        <v>533</v>
      </c>
      <c r="G4082" t="s">
        <v>373</v>
      </c>
      <c r="H4082" t="s">
        <v>375</v>
      </c>
      <c r="I4082" t="s">
        <v>373</v>
      </c>
      <c r="J4082" t="s">
        <v>373</v>
      </c>
      <c r="K4082" t="s">
        <v>373</v>
      </c>
    </row>
    <row r="4083" spans="1:11" hidden="1" x14ac:dyDescent="0.25">
      <c r="A4083" t="s">
        <v>535</v>
      </c>
      <c r="B4083" t="s">
        <v>535</v>
      </c>
      <c r="C4083">
        <v>1983</v>
      </c>
      <c r="D4083" t="s">
        <v>534</v>
      </c>
      <c r="E4083">
        <v>347</v>
      </c>
      <c r="F4083" t="s">
        <v>533</v>
      </c>
      <c r="G4083" t="s">
        <v>373</v>
      </c>
      <c r="H4083" t="s">
        <v>375</v>
      </c>
      <c r="I4083" t="s">
        <v>373</v>
      </c>
      <c r="J4083" t="s">
        <v>373</v>
      </c>
      <c r="K4083" t="s">
        <v>373</v>
      </c>
    </row>
    <row r="4084" spans="1:11" hidden="1" x14ac:dyDescent="0.25">
      <c r="A4084" t="s">
        <v>535</v>
      </c>
      <c r="B4084" t="s">
        <v>535</v>
      </c>
      <c r="C4084">
        <v>1984</v>
      </c>
      <c r="D4084" t="s">
        <v>534</v>
      </c>
      <c r="E4084">
        <v>347</v>
      </c>
      <c r="F4084" t="s">
        <v>533</v>
      </c>
      <c r="G4084" t="s">
        <v>373</v>
      </c>
      <c r="H4084" t="s">
        <v>375</v>
      </c>
      <c r="I4084" t="s">
        <v>373</v>
      </c>
      <c r="J4084" t="s">
        <v>373</v>
      </c>
      <c r="K4084" t="s">
        <v>373</v>
      </c>
    </row>
    <row r="4085" spans="1:11" hidden="1" x14ac:dyDescent="0.25">
      <c r="A4085" t="s">
        <v>535</v>
      </c>
      <c r="B4085" t="s">
        <v>535</v>
      </c>
      <c r="C4085">
        <v>1985</v>
      </c>
      <c r="D4085" t="s">
        <v>534</v>
      </c>
      <c r="E4085">
        <v>347</v>
      </c>
      <c r="F4085" t="s">
        <v>533</v>
      </c>
      <c r="G4085" t="s">
        <v>373</v>
      </c>
      <c r="H4085" t="s">
        <v>375</v>
      </c>
      <c r="I4085" t="s">
        <v>373</v>
      </c>
      <c r="J4085" t="s">
        <v>373</v>
      </c>
      <c r="K4085" t="s">
        <v>373</v>
      </c>
    </row>
    <row r="4086" spans="1:11" hidden="1" x14ac:dyDescent="0.25">
      <c r="A4086" t="s">
        <v>535</v>
      </c>
      <c r="B4086" t="s">
        <v>535</v>
      </c>
      <c r="C4086">
        <v>1986</v>
      </c>
      <c r="D4086" t="s">
        <v>534</v>
      </c>
      <c r="E4086">
        <v>347</v>
      </c>
      <c r="F4086" t="s">
        <v>533</v>
      </c>
      <c r="G4086" t="s">
        <v>373</v>
      </c>
      <c r="H4086" t="s">
        <v>375</v>
      </c>
      <c r="I4086" t="s">
        <v>373</v>
      </c>
      <c r="J4086" t="s">
        <v>373</v>
      </c>
      <c r="K4086" t="s">
        <v>373</v>
      </c>
    </row>
    <row r="4087" spans="1:11" hidden="1" x14ac:dyDescent="0.25">
      <c r="A4087" t="s">
        <v>535</v>
      </c>
      <c r="B4087" t="s">
        <v>535</v>
      </c>
      <c r="C4087">
        <v>1987</v>
      </c>
      <c r="D4087" t="s">
        <v>534</v>
      </c>
      <c r="E4087">
        <v>347</v>
      </c>
      <c r="F4087" t="s">
        <v>533</v>
      </c>
      <c r="G4087" t="s">
        <v>373</v>
      </c>
      <c r="H4087" t="s">
        <v>375</v>
      </c>
      <c r="I4087" t="s">
        <v>373</v>
      </c>
      <c r="J4087" t="s">
        <v>373</v>
      </c>
      <c r="K4087" t="s">
        <v>373</v>
      </c>
    </row>
    <row r="4088" spans="1:11" hidden="1" x14ac:dyDescent="0.25">
      <c r="A4088" t="s">
        <v>535</v>
      </c>
      <c r="B4088" t="s">
        <v>535</v>
      </c>
      <c r="C4088">
        <v>1988</v>
      </c>
      <c r="D4088" t="s">
        <v>534</v>
      </c>
      <c r="E4088">
        <v>347</v>
      </c>
      <c r="F4088" t="s">
        <v>533</v>
      </c>
      <c r="G4088" t="s">
        <v>373</v>
      </c>
      <c r="H4088" t="s">
        <v>375</v>
      </c>
      <c r="I4088" t="s">
        <v>373</v>
      </c>
      <c r="J4088" t="s">
        <v>373</v>
      </c>
      <c r="K4088" t="s">
        <v>373</v>
      </c>
    </row>
    <row r="4089" spans="1:11" hidden="1" x14ac:dyDescent="0.25">
      <c r="A4089" t="s">
        <v>535</v>
      </c>
      <c r="B4089" t="s">
        <v>535</v>
      </c>
      <c r="C4089">
        <v>1989</v>
      </c>
      <c r="D4089" t="s">
        <v>534</v>
      </c>
      <c r="E4089">
        <v>347</v>
      </c>
      <c r="F4089" t="s">
        <v>533</v>
      </c>
      <c r="G4089" t="s">
        <v>373</v>
      </c>
      <c r="H4089" t="s">
        <v>375</v>
      </c>
      <c r="I4089" t="s">
        <v>373</v>
      </c>
      <c r="J4089" t="s">
        <v>373</v>
      </c>
      <c r="K4089" t="s">
        <v>373</v>
      </c>
    </row>
    <row r="4090" spans="1:11" hidden="1" x14ac:dyDescent="0.25">
      <c r="A4090" t="s">
        <v>535</v>
      </c>
      <c r="B4090" t="s">
        <v>535</v>
      </c>
      <c r="C4090">
        <v>1990</v>
      </c>
      <c r="D4090" t="s">
        <v>534</v>
      </c>
      <c r="E4090">
        <v>347</v>
      </c>
      <c r="F4090" t="s">
        <v>533</v>
      </c>
      <c r="G4090" t="s">
        <v>373</v>
      </c>
      <c r="H4090" t="s">
        <v>375</v>
      </c>
      <c r="I4090" t="s">
        <v>373</v>
      </c>
      <c r="J4090" t="s">
        <v>373</v>
      </c>
      <c r="K4090" t="s">
        <v>373</v>
      </c>
    </row>
    <row r="4091" spans="1:11" hidden="1" x14ac:dyDescent="0.25">
      <c r="A4091" t="s">
        <v>535</v>
      </c>
      <c r="B4091" t="s">
        <v>535</v>
      </c>
      <c r="C4091">
        <v>1991</v>
      </c>
      <c r="D4091" t="s">
        <v>534</v>
      </c>
      <c r="E4091">
        <v>347</v>
      </c>
      <c r="F4091" t="s">
        <v>533</v>
      </c>
      <c r="G4091" t="s">
        <v>373</v>
      </c>
      <c r="H4091" t="s">
        <v>375</v>
      </c>
      <c r="I4091" t="s">
        <v>373</v>
      </c>
      <c r="J4091" t="s">
        <v>373</v>
      </c>
      <c r="K4091" t="s">
        <v>373</v>
      </c>
    </row>
    <row r="4092" spans="1:11" hidden="1" x14ac:dyDescent="0.25">
      <c r="A4092" t="s">
        <v>535</v>
      </c>
      <c r="B4092" t="s">
        <v>535</v>
      </c>
      <c r="C4092">
        <v>1992</v>
      </c>
      <c r="D4092" t="s">
        <v>534</v>
      </c>
      <c r="E4092">
        <v>347</v>
      </c>
      <c r="F4092" t="s">
        <v>533</v>
      </c>
      <c r="G4092" t="s">
        <v>373</v>
      </c>
      <c r="H4092" t="s">
        <v>375</v>
      </c>
      <c r="I4092" t="s">
        <v>373</v>
      </c>
      <c r="J4092" t="s">
        <v>373</v>
      </c>
      <c r="K4092" t="s">
        <v>373</v>
      </c>
    </row>
    <row r="4093" spans="1:11" hidden="1" x14ac:dyDescent="0.25">
      <c r="A4093" t="s">
        <v>535</v>
      </c>
      <c r="B4093" t="s">
        <v>535</v>
      </c>
      <c r="C4093">
        <v>1993</v>
      </c>
      <c r="D4093" t="s">
        <v>534</v>
      </c>
      <c r="E4093">
        <v>347</v>
      </c>
      <c r="F4093" t="s">
        <v>533</v>
      </c>
      <c r="G4093" t="s">
        <v>373</v>
      </c>
      <c r="H4093" t="s">
        <v>375</v>
      </c>
      <c r="I4093" t="s">
        <v>373</v>
      </c>
      <c r="J4093" t="s">
        <v>373</v>
      </c>
      <c r="K4093" t="s">
        <v>373</v>
      </c>
    </row>
    <row r="4094" spans="1:11" hidden="1" x14ac:dyDescent="0.25">
      <c r="A4094" t="s">
        <v>535</v>
      </c>
      <c r="B4094" t="s">
        <v>535</v>
      </c>
      <c r="C4094">
        <v>1994</v>
      </c>
      <c r="D4094" t="s">
        <v>534</v>
      </c>
      <c r="E4094">
        <v>347</v>
      </c>
      <c r="F4094" t="s">
        <v>533</v>
      </c>
      <c r="G4094" t="s">
        <v>373</v>
      </c>
      <c r="H4094" t="s">
        <v>375</v>
      </c>
      <c r="I4094" t="s">
        <v>373</v>
      </c>
      <c r="J4094" t="s">
        <v>373</v>
      </c>
      <c r="K4094" t="s">
        <v>373</v>
      </c>
    </row>
    <row r="4095" spans="1:11" hidden="1" x14ac:dyDescent="0.25">
      <c r="A4095" t="s">
        <v>535</v>
      </c>
      <c r="B4095" t="s">
        <v>535</v>
      </c>
      <c r="C4095">
        <v>1995</v>
      </c>
      <c r="D4095" t="s">
        <v>534</v>
      </c>
      <c r="E4095">
        <v>347</v>
      </c>
      <c r="F4095" t="s">
        <v>533</v>
      </c>
      <c r="G4095" t="s">
        <v>373</v>
      </c>
      <c r="H4095" t="s">
        <v>375</v>
      </c>
      <c r="I4095" t="s">
        <v>373</v>
      </c>
      <c r="J4095" t="s">
        <v>373</v>
      </c>
      <c r="K4095" t="s">
        <v>373</v>
      </c>
    </row>
    <row r="4096" spans="1:11" hidden="1" x14ac:dyDescent="0.25">
      <c r="A4096" t="s">
        <v>535</v>
      </c>
      <c r="B4096" t="s">
        <v>535</v>
      </c>
      <c r="C4096">
        <v>1996</v>
      </c>
      <c r="D4096" t="s">
        <v>534</v>
      </c>
      <c r="E4096">
        <v>347</v>
      </c>
      <c r="F4096" t="s">
        <v>533</v>
      </c>
      <c r="G4096" t="s">
        <v>373</v>
      </c>
      <c r="H4096" t="s">
        <v>375</v>
      </c>
      <c r="I4096" t="s">
        <v>373</v>
      </c>
      <c r="J4096" t="s">
        <v>373</v>
      </c>
      <c r="K4096" t="s">
        <v>373</v>
      </c>
    </row>
    <row r="4097" spans="1:11" hidden="1" x14ac:dyDescent="0.25">
      <c r="A4097" t="s">
        <v>535</v>
      </c>
      <c r="B4097" t="s">
        <v>535</v>
      </c>
      <c r="C4097">
        <v>1997</v>
      </c>
      <c r="D4097" t="s">
        <v>534</v>
      </c>
      <c r="E4097">
        <v>347</v>
      </c>
      <c r="F4097" t="s">
        <v>533</v>
      </c>
      <c r="G4097" t="s">
        <v>373</v>
      </c>
      <c r="H4097" t="s">
        <v>375</v>
      </c>
      <c r="I4097" t="s">
        <v>373</v>
      </c>
      <c r="J4097" t="s">
        <v>373</v>
      </c>
      <c r="K4097" t="s">
        <v>373</v>
      </c>
    </row>
    <row r="4098" spans="1:11" hidden="1" x14ac:dyDescent="0.25">
      <c r="A4098" t="s">
        <v>535</v>
      </c>
      <c r="B4098" t="s">
        <v>535</v>
      </c>
      <c r="C4098">
        <v>1998</v>
      </c>
      <c r="D4098" t="s">
        <v>534</v>
      </c>
      <c r="E4098">
        <v>347</v>
      </c>
      <c r="F4098" t="s">
        <v>533</v>
      </c>
      <c r="G4098" t="s">
        <v>373</v>
      </c>
      <c r="H4098" t="s">
        <v>375</v>
      </c>
      <c r="I4098" t="s">
        <v>373</v>
      </c>
      <c r="J4098" t="s">
        <v>373</v>
      </c>
      <c r="K4098" t="s">
        <v>373</v>
      </c>
    </row>
    <row r="4099" spans="1:11" hidden="1" x14ac:dyDescent="0.25">
      <c r="A4099" t="s">
        <v>535</v>
      </c>
      <c r="B4099" t="s">
        <v>535</v>
      </c>
      <c r="C4099">
        <v>1999</v>
      </c>
      <c r="D4099" t="s">
        <v>534</v>
      </c>
      <c r="E4099">
        <v>347</v>
      </c>
      <c r="F4099" t="s">
        <v>533</v>
      </c>
      <c r="G4099" t="s">
        <v>373</v>
      </c>
      <c r="H4099" t="s">
        <v>375</v>
      </c>
      <c r="I4099" t="s">
        <v>373</v>
      </c>
      <c r="J4099" t="s">
        <v>373</v>
      </c>
      <c r="K4099" t="s">
        <v>373</v>
      </c>
    </row>
    <row r="4100" spans="1:11" hidden="1" x14ac:dyDescent="0.25">
      <c r="A4100" t="s">
        <v>535</v>
      </c>
      <c r="B4100" t="s">
        <v>535</v>
      </c>
      <c r="C4100">
        <v>2000</v>
      </c>
      <c r="D4100" t="s">
        <v>534</v>
      </c>
      <c r="E4100">
        <v>347</v>
      </c>
      <c r="F4100" t="s">
        <v>533</v>
      </c>
      <c r="G4100" t="s">
        <v>373</v>
      </c>
      <c r="H4100" t="s">
        <v>375</v>
      </c>
      <c r="I4100" t="s">
        <v>373</v>
      </c>
      <c r="J4100" t="s">
        <v>373</v>
      </c>
      <c r="K4100" t="s">
        <v>373</v>
      </c>
    </row>
    <row r="4101" spans="1:11" hidden="1" x14ac:dyDescent="0.25">
      <c r="A4101" t="s">
        <v>535</v>
      </c>
      <c r="B4101" t="s">
        <v>535</v>
      </c>
      <c r="C4101">
        <v>2001</v>
      </c>
      <c r="D4101" t="s">
        <v>534</v>
      </c>
      <c r="E4101">
        <v>347</v>
      </c>
      <c r="F4101" t="s">
        <v>533</v>
      </c>
      <c r="G4101" t="s">
        <v>373</v>
      </c>
      <c r="H4101" t="s">
        <v>375</v>
      </c>
      <c r="I4101" t="s">
        <v>373</v>
      </c>
      <c r="J4101" t="s">
        <v>373</v>
      </c>
      <c r="K4101" t="s">
        <v>373</v>
      </c>
    </row>
    <row r="4102" spans="1:11" hidden="1" x14ac:dyDescent="0.25">
      <c r="A4102" t="s">
        <v>535</v>
      </c>
      <c r="B4102" t="s">
        <v>535</v>
      </c>
      <c r="C4102">
        <v>2002</v>
      </c>
      <c r="D4102" t="s">
        <v>534</v>
      </c>
      <c r="E4102">
        <v>347</v>
      </c>
      <c r="F4102" t="s">
        <v>533</v>
      </c>
      <c r="G4102" t="s">
        <v>373</v>
      </c>
      <c r="H4102" t="s">
        <v>375</v>
      </c>
      <c r="I4102" t="s">
        <v>373</v>
      </c>
      <c r="J4102" t="s">
        <v>373</v>
      </c>
      <c r="K4102" t="s">
        <v>373</v>
      </c>
    </row>
    <row r="4103" spans="1:11" hidden="1" x14ac:dyDescent="0.25">
      <c r="A4103" t="s">
        <v>535</v>
      </c>
      <c r="B4103" t="s">
        <v>535</v>
      </c>
      <c r="C4103">
        <v>2003</v>
      </c>
      <c r="D4103" t="s">
        <v>534</v>
      </c>
      <c r="E4103">
        <v>347</v>
      </c>
      <c r="F4103" t="s">
        <v>533</v>
      </c>
      <c r="G4103" t="s">
        <v>373</v>
      </c>
      <c r="H4103" t="s">
        <v>375</v>
      </c>
      <c r="I4103" t="s">
        <v>373</v>
      </c>
      <c r="J4103" t="s">
        <v>373</v>
      </c>
      <c r="K4103" t="s">
        <v>373</v>
      </c>
    </row>
    <row r="4104" spans="1:11" hidden="1" x14ac:dyDescent="0.25">
      <c r="A4104" t="s">
        <v>535</v>
      </c>
      <c r="B4104" t="s">
        <v>535</v>
      </c>
      <c r="C4104">
        <v>2004</v>
      </c>
      <c r="D4104" t="s">
        <v>534</v>
      </c>
      <c r="E4104">
        <v>347</v>
      </c>
      <c r="F4104" t="s">
        <v>533</v>
      </c>
      <c r="G4104" t="s">
        <v>373</v>
      </c>
      <c r="H4104" t="s">
        <v>375</v>
      </c>
      <c r="I4104" t="s">
        <v>373</v>
      </c>
      <c r="J4104" t="s">
        <v>373</v>
      </c>
      <c r="K4104" t="s">
        <v>373</v>
      </c>
    </row>
    <row r="4105" spans="1:11" hidden="1" x14ac:dyDescent="0.25">
      <c r="A4105" t="s">
        <v>535</v>
      </c>
      <c r="B4105" t="s">
        <v>535</v>
      </c>
      <c r="C4105">
        <v>2005</v>
      </c>
      <c r="D4105" t="s">
        <v>534</v>
      </c>
      <c r="E4105">
        <v>347</v>
      </c>
      <c r="F4105" t="s">
        <v>533</v>
      </c>
      <c r="G4105" t="s">
        <v>373</v>
      </c>
      <c r="H4105" t="s">
        <v>375</v>
      </c>
      <c r="I4105" t="s">
        <v>373</v>
      </c>
      <c r="J4105" t="s">
        <v>373</v>
      </c>
      <c r="K4105" t="s">
        <v>373</v>
      </c>
    </row>
    <row r="4106" spans="1:11" hidden="1" x14ac:dyDescent="0.25">
      <c r="A4106" t="s">
        <v>535</v>
      </c>
      <c r="B4106" t="s">
        <v>535</v>
      </c>
      <c r="C4106">
        <v>2006</v>
      </c>
      <c r="D4106" t="s">
        <v>534</v>
      </c>
      <c r="E4106">
        <v>347</v>
      </c>
      <c r="F4106" t="s">
        <v>533</v>
      </c>
      <c r="G4106" t="s">
        <v>373</v>
      </c>
      <c r="H4106" t="s">
        <v>375</v>
      </c>
      <c r="I4106" t="s">
        <v>373</v>
      </c>
      <c r="J4106" t="s">
        <v>373</v>
      </c>
      <c r="K4106" t="s">
        <v>373</v>
      </c>
    </row>
    <row r="4107" spans="1:11" hidden="1" x14ac:dyDescent="0.25">
      <c r="A4107" t="s">
        <v>535</v>
      </c>
      <c r="B4107" t="s">
        <v>535</v>
      </c>
      <c r="C4107">
        <v>2007</v>
      </c>
      <c r="D4107" t="s">
        <v>534</v>
      </c>
      <c r="E4107">
        <v>347</v>
      </c>
      <c r="F4107" t="s">
        <v>533</v>
      </c>
      <c r="G4107" t="s">
        <v>373</v>
      </c>
      <c r="H4107" t="s">
        <v>375</v>
      </c>
      <c r="I4107" t="s">
        <v>373</v>
      </c>
      <c r="J4107" t="s">
        <v>373</v>
      </c>
      <c r="K4107" t="s">
        <v>373</v>
      </c>
    </row>
    <row r="4108" spans="1:11" hidden="1" x14ac:dyDescent="0.25">
      <c r="A4108" t="s">
        <v>535</v>
      </c>
      <c r="B4108" t="s">
        <v>535</v>
      </c>
      <c r="C4108">
        <v>2008</v>
      </c>
      <c r="D4108" t="s">
        <v>534</v>
      </c>
      <c r="E4108">
        <v>347</v>
      </c>
      <c r="F4108" t="s">
        <v>533</v>
      </c>
      <c r="G4108" t="s">
        <v>373</v>
      </c>
      <c r="H4108" t="s">
        <v>375</v>
      </c>
      <c r="I4108" t="s">
        <v>373</v>
      </c>
      <c r="J4108" t="s">
        <v>373</v>
      </c>
      <c r="K4108">
        <v>1</v>
      </c>
    </row>
    <row r="4109" spans="1:11" hidden="1" x14ac:dyDescent="0.25">
      <c r="A4109" t="s">
        <v>535</v>
      </c>
      <c r="B4109" t="s">
        <v>535</v>
      </c>
      <c r="C4109">
        <v>2009</v>
      </c>
      <c r="D4109" t="s">
        <v>534</v>
      </c>
      <c r="E4109">
        <v>347</v>
      </c>
      <c r="F4109" t="s">
        <v>533</v>
      </c>
      <c r="G4109" t="s">
        <v>373</v>
      </c>
      <c r="H4109" t="s">
        <v>375</v>
      </c>
      <c r="I4109" t="s">
        <v>373</v>
      </c>
      <c r="J4109" t="s">
        <v>373</v>
      </c>
      <c r="K4109">
        <v>2</v>
      </c>
    </row>
    <row r="4110" spans="1:11" hidden="1" x14ac:dyDescent="0.25">
      <c r="A4110" t="s">
        <v>535</v>
      </c>
      <c r="B4110" t="s">
        <v>535</v>
      </c>
      <c r="C4110">
        <v>2010</v>
      </c>
      <c r="D4110" t="s">
        <v>534</v>
      </c>
      <c r="E4110">
        <v>347</v>
      </c>
      <c r="F4110" t="s">
        <v>533</v>
      </c>
      <c r="G4110" t="s">
        <v>373</v>
      </c>
      <c r="H4110" t="s">
        <v>375</v>
      </c>
      <c r="I4110" t="s">
        <v>373</v>
      </c>
      <c r="J4110" t="s">
        <v>373</v>
      </c>
      <c r="K4110">
        <v>1</v>
      </c>
    </row>
    <row r="4111" spans="1:11" hidden="1" x14ac:dyDescent="0.25">
      <c r="A4111" t="s">
        <v>535</v>
      </c>
      <c r="B4111" t="s">
        <v>535</v>
      </c>
      <c r="C4111">
        <v>2011</v>
      </c>
      <c r="D4111" t="s">
        <v>534</v>
      </c>
      <c r="E4111">
        <v>347</v>
      </c>
      <c r="F4111" t="s">
        <v>533</v>
      </c>
      <c r="G4111" t="s">
        <v>373</v>
      </c>
      <c r="H4111" t="s">
        <v>375</v>
      </c>
      <c r="I4111" t="s">
        <v>373</v>
      </c>
      <c r="J4111" t="s">
        <v>373</v>
      </c>
      <c r="K4111">
        <v>2</v>
      </c>
    </row>
    <row r="4112" spans="1:11" hidden="1" x14ac:dyDescent="0.25">
      <c r="A4112" t="s">
        <v>535</v>
      </c>
      <c r="B4112" t="s">
        <v>535</v>
      </c>
      <c r="C4112">
        <v>2012</v>
      </c>
      <c r="D4112" t="s">
        <v>534</v>
      </c>
      <c r="E4112">
        <v>347</v>
      </c>
      <c r="F4112" t="s">
        <v>533</v>
      </c>
      <c r="G4112" t="s">
        <v>373</v>
      </c>
      <c r="H4112" t="s">
        <v>375</v>
      </c>
      <c r="I4112" t="s">
        <v>373</v>
      </c>
      <c r="J4112" t="s">
        <v>373</v>
      </c>
      <c r="K4112">
        <v>1</v>
      </c>
    </row>
    <row r="4113" spans="1:12" hidden="1" x14ac:dyDescent="0.25">
      <c r="A4113" t="s">
        <v>535</v>
      </c>
      <c r="B4113" t="s">
        <v>535</v>
      </c>
      <c r="C4113">
        <v>2013</v>
      </c>
      <c r="D4113" t="s">
        <v>534</v>
      </c>
      <c r="E4113">
        <v>347</v>
      </c>
      <c r="F4113" t="s">
        <v>533</v>
      </c>
      <c r="G4113" t="s">
        <v>373</v>
      </c>
      <c r="H4113" t="s">
        <v>375</v>
      </c>
      <c r="I4113" t="s">
        <v>373</v>
      </c>
      <c r="J4113">
        <v>2</v>
      </c>
      <c r="K4113">
        <v>1</v>
      </c>
    </row>
    <row r="4114" spans="1:12" hidden="1" x14ac:dyDescent="0.25">
      <c r="A4114" t="s">
        <v>535</v>
      </c>
      <c r="B4114" t="s">
        <v>535</v>
      </c>
      <c r="C4114">
        <v>2014</v>
      </c>
      <c r="D4114" t="s">
        <v>534</v>
      </c>
      <c r="E4114">
        <v>347</v>
      </c>
      <c r="F4114" t="s">
        <v>533</v>
      </c>
      <c r="G4114" t="s">
        <v>373</v>
      </c>
      <c r="H4114" t="s">
        <v>375</v>
      </c>
      <c r="I4114" t="s">
        <v>373</v>
      </c>
      <c r="J4114">
        <v>2</v>
      </c>
      <c r="K4114">
        <v>2</v>
      </c>
    </row>
    <row r="4115" spans="1:12" hidden="1" x14ac:dyDescent="0.25">
      <c r="A4115" t="s">
        <v>535</v>
      </c>
      <c r="B4115" t="s">
        <v>535</v>
      </c>
      <c r="C4115">
        <v>2015</v>
      </c>
      <c r="D4115" t="s">
        <v>534</v>
      </c>
      <c r="E4115">
        <v>347</v>
      </c>
      <c r="F4115" t="s">
        <v>533</v>
      </c>
      <c r="G4115" t="s">
        <v>373</v>
      </c>
      <c r="H4115" t="s">
        <v>375</v>
      </c>
      <c r="I4115" t="s">
        <v>373</v>
      </c>
      <c r="J4115">
        <v>1</v>
      </c>
      <c r="K4115">
        <v>1</v>
      </c>
    </row>
    <row r="4116" spans="1:12" hidden="1" x14ac:dyDescent="0.25">
      <c r="A4116" t="s">
        <v>535</v>
      </c>
      <c r="B4116" t="s">
        <v>535</v>
      </c>
      <c r="C4116">
        <v>2016</v>
      </c>
      <c r="D4116" t="s">
        <v>534</v>
      </c>
      <c r="E4116">
        <v>347</v>
      </c>
      <c r="F4116" t="s">
        <v>533</v>
      </c>
      <c r="G4116" t="s">
        <v>373</v>
      </c>
      <c r="H4116" t="s">
        <v>375</v>
      </c>
      <c r="I4116" t="s">
        <v>373</v>
      </c>
      <c r="J4116">
        <v>1</v>
      </c>
      <c r="K4116">
        <v>2</v>
      </c>
    </row>
    <row r="4117" spans="1:12" x14ac:dyDescent="0.25">
      <c r="A4117" t="s">
        <v>535</v>
      </c>
      <c r="B4117" t="s">
        <v>535</v>
      </c>
      <c r="C4117">
        <v>2017</v>
      </c>
      <c r="D4117" t="s">
        <v>534</v>
      </c>
      <c r="E4117">
        <v>347</v>
      </c>
      <c r="F4117" t="s">
        <v>533</v>
      </c>
      <c r="G4117" t="s">
        <v>373</v>
      </c>
      <c r="H4117" t="s">
        <v>375</v>
      </c>
      <c r="I4117" s="109" t="s">
        <v>373</v>
      </c>
      <c r="J4117" s="109">
        <v>1</v>
      </c>
      <c r="K4117" s="109">
        <v>2</v>
      </c>
      <c r="L4117" s="108">
        <f>AVERAGE(I4117:K4117)</f>
        <v>1.5</v>
      </c>
    </row>
    <row r="4118" spans="1:12" hidden="1" x14ac:dyDescent="0.25">
      <c r="A4118" t="s">
        <v>208</v>
      </c>
      <c r="B4118" t="s">
        <v>208</v>
      </c>
      <c r="C4118">
        <v>1976</v>
      </c>
      <c r="D4118" t="s">
        <v>532</v>
      </c>
      <c r="E4118">
        <v>690</v>
      </c>
      <c r="F4118" t="s">
        <v>72</v>
      </c>
      <c r="G4118">
        <v>414</v>
      </c>
      <c r="H4118" t="s">
        <v>381</v>
      </c>
      <c r="I4118">
        <v>1</v>
      </c>
      <c r="J4118" t="s">
        <v>373</v>
      </c>
      <c r="K4118">
        <v>1</v>
      </c>
    </row>
    <row r="4119" spans="1:12" hidden="1" x14ac:dyDescent="0.25">
      <c r="A4119" t="s">
        <v>208</v>
      </c>
      <c r="B4119" t="s">
        <v>208</v>
      </c>
      <c r="C4119">
        <v>1977</v>
      </c>
      <c r="D4119" t="s">
        <v>532</v>
      </c>
      <c r="E4119">
        <v>690</v>
      </c>
      <c r="F4119" t="s">
        <v>72</v>
      </c>
      <c r="G4119">
        <v>414</v>
      </c>
      <c r="H4119" t="s">
        <v>381</v>
      </c>
      <c r="I4119" t="s">
        <v>373</v>
      </c>
      <c r="J4119" t="s">
        <v>373</v>
      </c>
      <c r="K4119">
        <v>1</v>
      </c>
    </row>
    <row r="4120" spans="1:12" hidden="1" x14ac:dyDescent="0.25">
      <c r="A4120" t="s">
        <v>208</v>
      </c>
      <c r="B4120" t="s">
        <v>208</v>
      </c>
      <c r="C4120">
        <v>1978</v>
      </c>
      <c r="D4120" t="s">
        <v>532</v>
      </c>
      <c r="E4120">
        <v>690</v>
      </c>
      <c r="F4120" t="s">
        <v>72</v>
      </c>
      <c r="G4120">
        <v>414</v>
      </c>
      <c r="H4120" t="s">
        <v>381</v>
      </c>
      <c r="I4120" t="s">
        <v>373</v>
      </c>
      <c r="J4120" t="s">
        <v>373</v>
      </c>
      <c r="K4120">
        <v>1</v>
      </c>
    </row>
    <row r="4121" spans="1:12" hidden="1" x14ac:dyDescent="0.25">
      <c r="A4121" t="s">
        <v>208</v>
      </c>
      <c r="B4121" t="s">
        <v>208</v>
      </c>
      <c r="C4121">
        <v>1979</v>
      </c>
      <c r="D4121" t="s">
        <v>532</v>
      </c>
      <c r="E4121">
        <v>690</v>
      </c>
      <c r="F4121" t="s">
        <v>72</v>
      </c>
      <c r="G4121">
        <v>414</v>
      </c>
      <c r="H4121" t="s">
        <v>381</v>
      </c>
      <c r="I4121" t="s">
        <v>373</v>
      </c>
      <c r="J4121" t="s">
        <v>373</v>
      </c>
      <c r="K4121">
        <v>1</v>
      </c>
    </row>
    <row r="4122" spans="1:12" hidden="1" x14ac:dyDescent="0.25">
      <c r="A4122" t="s">
        <v>208</v>
      </c>
      <c r="B4122" t="s">
        <v>208</v>
      </c>
      <c r="C4122">
        <v>1980</v>
      </c>
      <c r="D4122" t="s">
        <v>532</v>
      </c>
      <c r="E4122">
        <v>690</v>
      </c>
      <c r="F4122" t="s">
        <v>72</v>
      </c>
      <c r="G4122">
        <v>414</v>
      </c>
      <c r="H4122" t="s">
        <v>381</v>
      </c>
      <c r="I4122" t="s">
        <v>373</v>
      </c>
      <c r="J4122" t="s">
        <v>373</v>
      </c>
      <c r="K4122" t="s">
        <v>373</v>
      </c>
    </row>
    <row r="4123" spans="1:12" hidden="1" x14ac:dyDescent="0.25">
      <c r="A4123" t="s">
        <v>208</v>
      </c>
      <c r="B4123" t="s">
        <v>208</v>
      </c>
      <c r="C4123">
        <v>1981</v>
      </c>
      <c r="D4123" t="s">
        <v>532</v>
      </c>
      <c r="E4123">
        <v>690</v>
      </c>
      <c r="F4123" t="s">
        <v>72</v>
      </c>
      <c r="G4123">
        <v>414</v>
      </c>
      <c r="H4123" t="s">
        <v>381</v>
      </c>
      <c r="I4123" t="s">
        <v>373</v>
      </c>
      <c r="J4123" t="s">
        <v>373</v>
      </c>
      <c r="K4123">
        <v>1</v>
      </c>
    </row>
    <row r="4124" spans="1:12" hidden="1" x14ac:dyDescent="0.25">
      <c r="A4124" t="s">
        <v>208</v>
      </c>
      <c r="B4124" t="s">
        <v>208</v>
      </c>
      <c r="C4124">
        <v>1982</v>
      </c>
      <c r="D4124" t="s">
        <v>532</v>
      </c>
      <c r="E4124">
        <v>690</v>
      </c>
      <c r="F4124" t="s">
        <v>72</v>
      </c>
      <c r="G4124">
        <v>414</v>
      </c>
      <c r="H4124" t="s">
        <v>381</v>
      </c>
      <c r="I4124" t="s">
        <v>373</v>
      </c>
      <c r="J4124" t="s">
        <v>373</v>
      </c>
      <c r="K4124">
        <v>1</v>
      </c>
    </row>
    <row r="4125" spans="1:12" hidden="1" x14ac:dyDescent="0.25">
      <c r="A4125" t="s">
        <v>208</v>
      </c>
      <c r="B4125" t="s">
        <v>208</v>
      </c>
      <c r="C4125">
        <v>1983</v>
      </c>
      <c r="D4125" t="s">
        <v>532</v>
      </c>
      <c r="E4125">
        <v>690</v>
      </c>
      <c r="F4125" t="s">
        <v>72</v>
      </c>
      <c r="G4125">
        <v>414</v>
      </c>
      <c r="H4125" t="s">
        <v>381</v>
      </c>
      <c r="I4125">
        <v>3</v>
      </c>
      <c r="J4125" t="s">
        <v>373</v>
      </c>
      <c r="K4125">
        <v>1</v>
      </c>
    </row>
    <row r="4126" spans="1:12" hidden="1" x14ac:dyDescent="0.25">
      <c r="A4126" t="s">
        <v>208</v>
      </c>
      <c r="B4126" t="s">
        <v>208</v>
      </c>
      <c r="C4126">
        <v>1984</v>
      </c>
      <c r="D4126" t="s">
        <v>532</v>
      </c>
      <c r="E4126">
        <v>690</v>
      </c>
      <c r="F4126" t="s">
        <v>72</v>
      </c>
      <c r="G4126">
        <v>414</v>
      </c>
      <c r="H4126" t="s">
        <v>381</v>
      </c>
      <c r="I4126">
        <v>2</v>
      </c>
      <c r="J4126" t="s">
        <v>373</v>
      </c>
      <c r="K4126" t="s">
        <v>373</v>
      </c>
    </row>
    <row r="4127" spans="1:12" hidden="1" x14ac:dyDescent="0.25">
      <c r="A4127" t="s">
        <v>208</v>
      </c>
      <c r="B4127" t="s">
        <v>208</v>
      </c>
      <c r="C4127">
        <v>1985</v>
      </c>
      <c r="D4127" t="s">
        <v>532</v>
      </c>
      <c r="E4127">
        <v>690</v>
      </c>
      <c r="F4127" t="s">
        <v>72</v>
      </c>
      <c r="G4127">
        <v>414</v>
      </c>
      <c r="H4127" t="s">
        <v>381</v>
      </c>
      <c r="I4127">
        <v>3</v>
      </c>
      <c r="J4127" t="s">
        <v>373</v>
      </c>
      <c r="K4127">
        <v>2</v>
      </c>
    </row>
    <row r="4128" spans="1:12" hidden="1" x14ac:dyDescent="0.25">
      <c r="A4128" t="s">
        <v>208</v>
      </c>
      <c r="B4128" t="s">
        <v>208</v>
      </c>
      <c r="C4128">
        <v>1986</v>
      </c>
      <c r="D4128" t="s">
        <v>532</v>
      </c>
      <c r="E4128">
        <v>690</v>
      </c>
      <c r="F4128" t="s">
        <v>72</v>
      </c>
      <c r="G4128">
        <v>414</v>
      </c>
      <c r="H4128" t="s">
        <v>381</v>
      </c>
      <c r="I4128">
        <v>2</v>
      </c>
      <c r="J4128" t="s">
        <v>373</v>
      </c>
      <c r="K4128">
        <v>2</v>
      </c>
    </row>
    <row r="4129" spans="1:11" hidden="1" x14ac:dyDescent="0.25">
      <c r="A4129" t="s">
        <v>208</v>
      </c>
      <c r="B4129" t="s">
        <v>208</v>
      </c>
      <c r="C4129">
        <v>1987</v>
      </c>
      <c r="D4129" t="s">
        <v>532</v>
      </c>
      <c r="E4129">
        <v>690</v>
      </c>
      <c r="F4129" t="s">
        <v>72</v>
      </c>
      <c r="G4129">
        <v>414</v>
      </c>
      <c r="H4129" t="s">
        <v>381</v>
      </c>
      <c r="I4129">
        <v>2</v>
      </c>
      <c r="J4129" t="s">
        <v>373</v>
      </c>
      <c r="K4129">
        <v>2</v>
      </c>
    </row>
    <row r="4130" spans="1:11" hidden="1" x14ac:dyDescent="0.25">
      <c r="A4130" t="s">
        <v>208</v>
      </c>
      <c r="B4130" t="s">
        <v>208</v>
      </c>
      <c r="C4130">
        <v>1988</v>
      </c>
      <c r="D4130" t="s">
        <v>532</v>
      </c>
      <c r="E4130">
        <v>690</v>
      </c>
      <c r="F4130" t="s">
        <v>72</v>
      </c>
      <c r="G4130">
        <v>414</v>
      </c>
      <c r="H4130" t="s">
        <v>381</v>
      </c>
      <c r="I4130">
        <v>1</v>
      </c>
      <c r="J4130" t="s">
        <v>373</v>
      </c>
      <c r="K4130">
        <v>2</v>
      </c>
    </row>
    <row r="4131" spans="1:11" hidden="1" x14ac:dyDescent="0.25">
      <c r="A4131" t="s">
        <v>208</v>
      </c>
      <c r="B4131" t="s">
        <v>208</v>
      </c>
      <c r="C4131">
        <v>1989</v>
      </c>
      <c r="D4131" t="s">
        <v>532</v>
      </c>
      <c r="E4131">
        <v>690</v>
      </c>
      <c r="F4131" t="s">
        <v>72</v>
      </c>
      <c r="G4131">
        <v>414</v>
      </c>
      <c r="H4131" t="s">
        <v>381</v>
      </c>
      <c r="I4131">
        <v>2</v>
      </c>
      <c r="J4131" t="s">
        <v>373</v>
      </c>
      <c r="K4131">
        <v>2</v>
      </c>
    </row>
    <row r="4132" spans="1:11" hidden="1" x14ac:dyDescent="0.25">
      <c r="A4132" t="s">
        <v>208</v>
      </c>
      <c r="B4132" t="s">
        <v>208</v>
      </c>
      <c r="C4132">
        <v>1990</v>
      </c>
      <c r="D4132" t="s">
        <v>532</v>
      </c>
      <c r="E4132">
        <v>690</v>
      </c>
      <c r="F4132" t="s">
        <v>72</v>
      </c>
      <c r="G4132">
        <v>414</v>
      </c>
      <c r="H4132" t="s">
        <v>381</v>
      </c>
      <c r="I4132">
        <v>5</v>
      </c>
      <c r="J4132" t="s">
        <v>373</v>
      </c>
      <c r="K4132">
        <v>5</v>
      </c>
    </row>
    <row r="4133" spans="1:11" hidden="1" x14ac:dyDescent="0.25">
      <c r="A4133" t="s">
        <v>208</v>
      </c>
      <c r="B4133" t="s">
        <v>208</v>
      </c>
      <c r="C4133">
        <v>1991</v>
      </c>
      <c r="D4133" t="s">
        <v>532</v>
      </c>
      <c r="E4133">
        <v>690</v>
      </c>
      <c r="F4133" t="s">
        <v>72</v>
      </c>
      <c r="G4133">
        <v>414</v>
      </c>
      <c r="H4133" t="s">
        <v>381</v>
      </c>
      <c r="I4133">
        <v>4</v>
      </c>
      <c r="J4133" t="s">
        <v>373</v>
      </c>
      <c r="K4133">
        <v>5</v>
      </c>
    </row>
    <row r="4134" spans="1:11" hidden="1" x14ac:dyDescent="0.25">
      <c r="A4134" t="s">
        <v>208</v>
      </c>
      <c r="B4134" t="s">
        <v>208</v>
      </c>
      <c r="C4134">
        <v>1992</v>
      </c>
      <c r="D4134" t="s">
        <v>532</v>
      </c>
      <c r="E4134">
        <v>690</v>
      </c>
      <c r="F4134" t="s">
        <v>72</v>
      </c>
      <c r="G4134">
        <v>414</v>
      </c>
      <c r="H4134" t="s">
        <v>381</v>
      </c>
      <c r="I4134">
        <v>3</v>
      </c>
      <c r="J4134" t="s">
        <v>373</v>
      </c>
      <c r="K4134" t="s">
        <v>373</v>
      </c>
    </row>
    <row r="4135" spans="1:11" hidden="1" x14ac:dyDescent="0.25">
      <c r="A4135" t="s">
        <v>208</v>
      </c>
      <c r="B4135" t="s">
        <v>208</v>
      </c>
      <c r="C4135">
        <v>1993</v>
      </c>
      <c r="D4135" t="s">
        <v>532</v>
      </c>
      <c r="E4135">
        <v>690</v>
      </c>
      <c r="F4135" t="s">
        <v>72</v>
      </c>
      <c r="G4135">
        <v>414</v>
      </c>
      <c r="H4135" t="s">
        <v>381</v>
      </c>
      <c r="I4135">
        <v>3</v>
      </c>
      <c r="J4135" t="s">
        <v>373</v>
      </c>
      <c r="K4135">
        <v>3</v>
      </c>
    </row>
    <row r="4136" spans="1:11" hidden="1" x14ac:dyDescent="0.25">
      <c r="A4136" t="s">
        <v>208</v>
      </c>
      <c r="B4136" t="s">
        <v>208</v>
      </c>
      <c r="C4136">
        <v>1994</v>
      </c>
      <c r="D4136" t="s">
        <v>532</v>
      </c>
      <c r="E4136">
        <v>690</v>
      </c>
      <c r="F4136" t="s">
        <v>72</v>
      </c>
      <c r="G4136">
        <v>414</v>
      </c>
      <c r="H4136" t="s">
        <v>381</v>
      </c>
      <c r="I4136">
        <v>3</v>
      </c>
      <c r="J4136" t="s">
        <v>373</v>
      </c>
      <c r="K4136">
        <v>2</v>
      </c>
    </row>
    <row r="4137" spans="1:11" hidden="1" x14ac:dyDescent="0.25">
      <c r="A4137" t="s">
        <v>208</v>
      </c>
      <c r="B4137" t="s">
        <v>208</v>
      </c>
      <c r="C4137">
        <v>1995</v>
      </c>
      <c r="D4137" t="s">
        <v>532</v>
      </c>
      <c r="E4137">
        <v>690</v>
      </c>
      <c r="F4137" t="s">
        <v>72</v>
      </c>
      <c r="G4137">
        <v>414</v>
      </c>
      <c r="H4137" t="s">
        <v>381</v>
      </c>
      <c r="I4137">
        <v>3</v>
      </c>
      <c r="J4137" t="s">
        <v>373</v>
      </c>
      <c r="K4137">
        <v>2</v>
      </c>
    </row>
    <row r="4138" spans="1:11" hidden="1" x14ac:dyDescent="0.25">
      <c r="A4138" t="s">
        <v>208</v>
      </c>
      <c r="B4138" t="s">
        <v>208</v>
      </c>
      <c r="C4138">
        <v>1996</v>
      </c>
      <c r="D4138" t="s">
        <v>532</v>
      </c>
      <c r="E4138">
        <v>690</v>
      </c>
      <c r="F4138" t="s">
        <v>72</v>
      </c>
      <c r="G4138">
        <v>414</v>
      </c>
      <c r="H4138" t="s">
        <v>381</v>
      </c>
      <c r="I4138">
        <v>2</v>
      </c>
      <c r="J4138" t="s">
        <v>373</v>
      </c>
      <c r="K4138">
        <v>2</v>
      </c>
    </row>
    <row r="4139" spans="1:11" hidden="1" x14ac:dyDescent="0.25">
      <c r="A4139" t="s">
        <v>208</v>
      </c>
      <c r="B4139" t="s">
        <v>208</v>
      </c>
      <c r="C4139">
        <v>1997</v>
      </c>
      <c r="D4139" t="s">
        <v>532</v>
      </c>
      <c r="E4139">
        <v>690</v>
      </c>
      <c r="F4139" t="s">
        <v>72</v>
      </c>
      <c r="G4139">
        <v>414</v>
      </c>
      <c r="H4139" t="s">
        <v>381</v>
      </c>
      <c r="I4139">
        <v>2</v>
      </c>
      <c r="J4139" t="s">
        <v>373</v>
      </c>
      <c r="K4139">
        <v>2</v>
      </c>
    </row>
    <row r="4140" spans="1:11" hidden="1" x14ac:dyDescent="0.25">
      <c r="A4140" t="s">
        <v>208</v>
      </c>
      <c r="B4140" t="s">
        <v>208</v>
      </c>
      <c r="C4140">
        <v>1998</v>
      </c>
      <c r="D4140" t="s">
        <v>532</v>
      </c>
      <c r="E4140">
        <v>690</v>
      </c>
      <c r="F4140" t="s">
        <v>72</v>
      </c>
      <c r="G4140">
        <v>414</v>
      </c>
      <c r="H4140" t="s">
        <v>381</v>
      </c>
      <c r="I4140">
        <v>2</v>
      </c>
      <c r="J4140" t="s">
        <v>373</v>
      </c>
      <c r="K4140">
        <v>2</v>
      </c>
    </row>
    <row r="4141" spans="1:11" hidden="1" x14ac:dyDescent="0.25">
      <c r="A4141" t="s">
        <v>208</v>
      </c>
      <c r="B4141" t="s">
        <v>208</v>
      </c>
      <c r="C4141">
        <v>1999</v>
      </c>
      <c r="D4141" t="s">
        <v>532</v>
      </c>
      <c r="E4141">
        <v>690</v>
      </c>
      <c r="F4141" t="s">
        <v>72</v>
      </c>
      <c r="G4141">
        <v>414</v>
      </c>
      <c r="H4141" t="s">
        <v>381</v>
      </c>
      <c r="I4141">
        <v>2</v>
      </c>
      <c r="J4141" t="s">
        <v>373</v>
      </c>
      <c r="K4141">
        <v>1</v>
      </c>
    </row>
    <row r="4142" spans="1:11" hidden="1" x14ac:dyDescent="0.25">
      <c r="A4142" t="s">
        <v>208</v>
      </c>
      <c r="B4142" t="s">
        <v>208</v>
      </c>
      <c r="C4142">
        <v>2000</v>
      </c>
      <c r="D4142" t="s">
        <v>532</v>
      </c>
      <c r="E4142">
        <v>690</v>
      </c>
      <c r="F4142" t="s">
        <v>72</v>
      </c>
      <c r="G4142">
        <v>414</v>
      </c>
      <c r="H4142" t="s">
        <v>381</v>
      </c>
      <c r="I4142">
        <v>2</v>
      </c>
      <c r="J4142" t="s">
        <v>373</v>
      </c>
      <c r="K4142">
        <v>1</v>
      </c>
    </row>
    <row r="4143" spans="1:11" hidden="1" x14ac:dyDescent="0.25">
      <c r="A4143" t="s">
        <v>208</v>
      </c>
      <c r="B4143" t="s">
        <v>208</v>
      </c>
      <c r="C4143">
        <v>2001</v>
      </c>
      <c r="D4143" t="s">
        <v>532</v>
      </c>
      <c r="E4143">
        <v>690</v>
      </c>
      <c r="F4143" t="s">
        <v>72</v>
      </c>
      <c r="G4143">
        <v>414</v>
      </c>
      <c r="H4143" t="s">
        <v>381</v>
      </c>
      <c r="I4143">
        <v>2</v>
      </c>
      <c r="J4143" t="s">
        <v>373</v>
      </c>
      <c r="K4143">
        <v>1</v>
      </c>
    </row>
    <row r="4144" spans="1:11" hidden="1" x14ac:dyDescent="0.25">
      <c r="A4144" t="s">
        <v>208</v>
      </c>
      <c r="B4144" t="s">
        <v>208</v>
      </c>
      <c r="C4144">
        <v>2002</v>
      </c>
      <c r="D4144" t="s">
        <v>532</v>
      </c>
      <c r="E4144">
        <v>690</v>
      </c>
      <c r="F4144" t="s">
        <v>72</v>
      </c>
      <c r="G4144">
        <v>414</v>
      </c>
      <c r="H4144" t="s">
        <v>381</v>
      </c>
      <c r="I4144">
        <v>2</v>
      </c>
      <c r="J4144" t="s">
        <v>373</v>
      </c>
      <c r="K4144">
        <v>2</v>
      </c>
    </row>
    <row r="4145" spans="1:12" hidden="1" x14ac:dyDescent="0.25">
      <c r="A4145" t="s">
        <v>208</v>
      </c>
      <c r="B4145" t="s">
        <v>208</v>
      </c>
      <c r="C4145">
        <v>2003</v>
      </c>
      <c r="D4145" t="s">
        <v>532</v>
      </c>
      <c r="E4145">
        <v>690</v>
      </c>
      <c r="F4145" t="s">
        <v>72</v>
      </c>
      <c r="G4145">
        <v>414</v>
      </c>
      <c r="H4145" t="s">
        <v>381</v>
      </c>
      <c r="I4145">
        <v>2</v>
      </c>
      <c r="J4145" t="s">
        <v>373</v>
      </c>
      <c r="K4145">
        <v>2</v>
      </c>
    </row>
    <row r="4146" spans="1:12" hidden="1" x14ac:dyDescent="0.25">
      <c r="A4146" t="s">
        <v>208</v>
      </c>
      <c r="B4146" t="s">
        <v>208</v>
      </c>
      <c r="C4146">
        <v>2004</v>
      </c>
      <c r="D4146" t="s">
        <v>532</v>
      </c>
      <c r="E4146">
        <v>690</v>
      </c>
      <c r="F4146" t="s">
        <v>72</v>
      </c>
      <c r="G4146">
        <v>414</v>
      </c>
      <c r="H4146" t="s">
        <v>381</v>
      </c>
      <c r="I4146">
        <v>2</v>
      </c>
      <c r="J4146" t="s">
        <v>373</v>
      </c>
      <c r="K4146">
        <v>2</v>
      </c>
    </row>
    <row r="4147" spans="1:12" hidden="1" x14ac:dyDescent="0.25">
      <c r="A4147" t="s">
        <v>208</v>
      </c>
      <c r="B4147" t="s">
        <v>208</v>
      </c>
      <c r="C4147">
        <v>2005</v>
      </c>
      <c r="D4147" t="s">
        <v>532</v>
      </c>
      <c r="E4147">
        <v>690</v>
      </c>
      <c r="F4147" t="s">
        <v>72</v>
      </c>
      <c r="G4147">
        <v>414</v>
      </c>
      <c r="H4147" t="s">
        <v>381</v>
      </c>
      <c r="I4147">
        <v>2</v>
      </c>
      <c r="J4147" t="s">
        <v>373</v>
      </c>
      <c r="K4147">
        <v>2</v>
      </c>
    </row>
    <row r="4148" spans="1:12" hidden="1" x14ac:dyDescent="0.25">
      <c r="A4148" t="s">
        <v>208</v>
      </c>
      <c r="B4148" t="s">
        <v>208</v>
      </c>
      <c r="C4148">
        <v>2006</v>
      </c>
      <c r="D4148" t="s">
        <v>532</v>
      </c>
      <c r="E4148">
        <v>690</v>
      </c>
      <c r="F4148" t="s">
        <v>72</v>
      </c>
      <c r="G4148">
        <v>414</v>
      </c>
      <c r="H4148" t="s">
        <v>381</v>
      </c>
      <c r="I4148">
        <v>2</v>
      </c>
      <c r="J4148" t="s">
        <v>373</v>
      </c>
      <c r="K4148">
        <v>2</v>
      </c>
    </row>
    <row r="4149" spans="1:12" hidden="1" x14ac:dyDescent="0.25">
      <c r="A4149" t="s">
        <v>208</v>
      </c>
      <c r="B4149" t="s">
        <v>208</v>
      </c>
      <c r="C4149">
        <v>2007</v>
      </c>
      <c r="D4149" t="s">
        <v>532</v>
      </c>
      <c r="E4149">
        <v>690</v>
      </c>
      <c r="F4149" t="s">
        <v>72</v>
      </c>
      <c r="G4149">
        <v>414</v>
      </c>
      <c r="H4149" t="s">
        <v>381</v>
      </c>
      <c r="I4149">
        <v>2</v>
      </c>
      <c r="J4149" t="s">
        <v>373</v>
      </c>
      <c r="K4149">
        <v>2</v>
      </c>
    </row>
    <row r="4150" spans="1:12" hidden="1" x14ac:dyDescent="0.25">
      <c r="A4150" t="s">
        <v>208</v>
      </c>
      <c r="B4150" t="s">
        <v>208</v>
      </c>
      <c r="C4150">
        <v>2008</v>
      </c>
      <c r="D4150" t="s">
        <v>532</v>
      </c>
      <c r="E4150">
        <v>690</v>
      </c>
      <c r="F4150" t="s">
        <v>72</v>
      </c>
      <c r="G4150">
        <v>414</v>
      </c>
      <c r="H4150" t="s">
        <v>381</v>
      </c>
      <c r="I4150">
        <v>1</v>
      </c>
      <c r="J4150" t="s">
        <v>373</v>
      </c>
      <c r="K4150">
        <v>2</v>
      </c>
    </row>
    <row r="4151" spans="1:12" hidden="1" x14ac:dyDescent="0.25">
      <c r="A4151" t="s">
        <v>208</v>
      </c>
      <c r="B4151" t="s">
        <v>208</v>
      </c>
      <c r="C4151">
        <v>2009</v>
      </c>
      <c r="D4151" t="s">
        <v>532</v>
      </c>
      <c r="E4151">
        <v>690</v>
      </c>
      <c r="F4151" t="s">
        <v>72</v>
      </c>
      <c r="G4151">
        <v>414</v>
      </c>
      <c r="H4151" t="s">
        <v>381</v>
      </c>
      <c r="I4151">
        <v>2</v>
      </c>
      <c r="J4151" t="s">
        <v>373</v>
      </c>
      <c r="K4151">
        <v>2</v>
      </c>
    </row>
    <row r="4152" spans="1:12" hidden="1" x14ac:dyDescent="0.25">
      <c r="A4152" t="s">
        <v>208</v>
      </c>
      <c r="B4152" t="s">
        <v>208</v>
      </c>
      <c r="C4152">
        <v>2010</v>
      </c>
      <c r="D4152" t="s">
        <v>532</v>
      </c>
      <c r="E4152">
        <v>690</v>
      </c>
      <c r="F4152" t="s">
        <v>72</v>
      </c>
      <c r="G4152">
        <v>414</v>
      </c>
      <c r="H4152" t="s">
        <v>381</v>
      </c>
      <c r="I4152">
        <v>2</v>
      </c>
      <c r="J4152" t="s">
        <v>373</v>
      </c>
      <c r="K4152">
        <v>2</v>
      </c>
    </row>
    <row r="4153" spans="1:12" hidden="1" x14ac:dyDescent="0.25">
      <c r="A4153" t="s">
        <v>208</v>
      </c>
      <c r="B4153" t="s">
        <v>208</v>
      </c>
      <c r="C4153">
        <v>2011</v>
      </c>
      <c r="D4153" t="s">
        <v>532</v>
      </c>
      <c r="E4153">
        <v>690</v>
      </c>
      <c r="F4153" t="s">
        <v>72</v>
      </c>
      <c r="G4153">
        <v>414</v>
      </c>
      <c r="H4153" t="s">
        <v>381</v>
      </c>
      <c r="I4153">
        <v>2</v>
      </c>
      <c r="J4153" t="s">
        <v>373</v>
      </c>
      <c r="K4153">
        <v>2</v>
      </c>
    </row>
    <row r="4154" spans="1:12" hidden="1" x14ac:dyDescent="0.25">
      <c r="A4154" t="s">
        <v>208</v>
      </c>
      <c r="B4154" t="s">
        <v>208</v>
      </c>
      <c r="C4154">
        <v>2012</v>
      </c>
      <c r="D4154" t="s">
        <v>532</v>
      </c>
      <c r="E4154">
        <v>690</v>
      </c>
      <c r="F4154" t="s">
        <v>72</v>
      </c>
      <c r="G4154">
        <v>414</v>
      </c>
      <c r="H4154" t="s">
        <v>381</v>
      </c>
      <c r="I4154">
        <v>2</v>
      </c>
      <c r="J4154" t="s">
        <v>373</v>
      </c>
      <c r="K4154">
        <v>2</v>
      </c>
    </row>
    <row r="4155" spans="1:12" hidden="1" x14ac:dyDescent="0.25">
      <c r="A4155" t="s">
        <v>208</v>
      </c>
      <c r="B4155" t="s">
        <v>208</v>
      </c>
      <c r="C4155">
        <v>2013</v>
      </c>
      <c r="D4155" t="s">
        <v>532</v>
      </c>
      <c r="E4155">
        <v>690</v>
      </c>
      <c r="F4155" t="s">
        <v>72</v>
      </c>
      <c r="G4155">
        <v>414</v>
      </c>
      <c r="H4155" t="s">
        <v>381</v>
      </c>
      <c r="I4155" t="s">
        <v>373</v>
      </c>
      <c r="J4155">
        <v>2</v>
      </c>
      <c r="K4155">
        <v>2</v>
      </c>
    </row>
    <row r="4156" spans="1:12" hidden="1" x14ac:dyDescent="0.25">
      <c r="A4156" t="s">
        <v>208</v>
      </c>
      <c r="B4156" t="s">
        <v>208</v>
      </c>
      <c r="C4156">
        <v>2014</v>
      </c>
      <c r="D4156" t="s">
        <v>532</v>
      </c>
      <c r="E4156">
        <v>690</v>
      </c>
      <c r="F4156" t="s">
        <v>72</v>
      </c>
      <c r="G4156">
        <v>414</v>
      </c>
      <c r="H4156" t="s">
        <v>381</v>
      </c>
      <c r="I4156">
        <v>2</v>
      </c>
      <c r="J4156">
        <v>2</v>
      </c>
      <c r="K4156">
        <v>2</v>
      </c>
    </row>
    <row r="4157" spans="1:12" hidden="1" x14ac:dyDescent="0.25">
      <c r="A4157" t="s">
        <v>208</v>
      </c>
      <c r="B4157" t="s">
        <v>208</v>
      </c>
      <c r="C4157">
        <v>2015</v>
      </c>
      <c r="D4157" t="s">
        <v>532</v>
      </c>
      <c r="E4157">
        <v>690</v>
      </c>
      <c r="F4157" t="s">
        <v>72</v>
      </c>
      <c r="G4157">
        <v>414</v>
      </c>
      <c r="H4157" t="s">
        <v>381</v>
      </c>
      <c r="I4157">
        <v>3</v>
      </c>
      <c r="J4157">
        <v>2</v>
      </c>
      <c r="K4157">
        <v>3</v>
      </c>
    </row>
    <row r="4158" spans="1:12" hidden="1" x14ac:dyDescent="0.25">
      <c r="A4158" t="s">
        <v>208</v>
      </c>
      <c r="B4158" t="s">
        <v>208</v>
      </c>
      <c r="C4158">
        <v>2016</v>
      </c>
      <c r="D4158" t="s">
        <v>532</v>
      </c>
      <c r="E4158">
        <v>690</v>
      </c>
      <c r="F4158" t="s">
        <v>72</v>
      </c>
      <c r="G4158">
        <v>414</v>
      </c>
      <c r="H4158" t="s">
        <v>381</v>
      </c>
      <c r="I4158">
        <v>2</v>
      </c>
      <c r="J4158">
        <v>1</v>
      </c>
      <c r="K4158">
        <v>3</v>
      </c>
    </row>
    <row r="4159" spans="1:12" x14ac:dyDescent="0.25">
      <c r="A4159" t="s">
        <v>208</v>
      </c>
      <c r="B4159" t="s">
        <v>208</v>
      </c>
      <c r="C4159">
        <v>2017</v>
      </c>
      <c r="D4159" t="s">
        <v>532</v>
      </c>
      <c r="E4159">
        <v>690</v>
      </c>
      <c r="F4159" t="s">
        <v>72</v>
      </c>
      <c r="G4159">
        <v>414</v>
      </c>
      <c r="H4159" t="s">
        <v>381</v>
      </c>
      <c r="I4159" s="109">
        <v>2</v>
      </c>
      <c r="J4159" s="109">
        <v>2</v>
      </c>
      <c r="K4159" s="109">
        <v>2</v>
      </c>
      <c r="L4159" s="108">
        <f>AVERAGE(I4159:K4159)</f>
        <v>2</v>
      </c>
    </row>
    <row r="4160" spans="1:12" hidden="1" x14ac:dyDescent="0.25">
      <c r="A4160" t="s">
        <v>209</v>
      </c>
      <c r="B4160" t="s">
        <v>531</v>
      </c>
      <c r="C4160">
        <v>1976</v>
      </c>
      <c r="D4160" t="s">
        <v>530</v>
      </c>
      <c r="E4160">
        <v>703</v>
      </c>
      <c r="F4160" t="s">
        <v>73</v>
      </c>
      <c r="G4160">
        <v>417</v>
      </c>
      <c r="H4160" t="s">
        <v>375</v>
      </c>
      <c r="I4160" t="s">
        <v>373</v>
      </c>
      <c r="J4160" t="s">
        <v>373</v>
      </c>
      <c r="K4160" t="s">
        <v>373</v>
      </c>
    </row>
    <row r="4161" spans="1:11" hidden="1" x14ac:dyDescent="0.25">
      <c r="A4161" t="s">
        <v>209</v>
      </c>
      <c r="B4161" t="s">
        <v>531</v>
      </c>
      <c r="C4161">
        <v>1977</v>
      </c>
      <c r="D4161" t="s">
        <v>530</v>
      </c>
      <c r="E4161">
        <v>703</v>
      </c>
      <c r="F4161" t="s">
        <v>73</v>
      </c>
      <c r="G4161">
        <v>417</v>
      </c>
      <c r="H4161" t="s">
        <v>375</v>
      </c>
      <c r="I4161" t="s">
        <v>373</v>
      </c>
      <c r="J4161" t="s">
        <v>373</v>
      </c>
      <c r="K4161" t="s">
        <v>373</v>
      </c>
    </row>
    <row r="4162" spans="1:11" hidden="1" x14ac:dyDescent="0.25">
      <c r="A4162" t="s">
        <v>209</v>
      </c>
      <c r="B4162" t="s">
        <v>531</v>
      </c>
      <c r="C4162">
        <v>1978</v>
      </c>
      <c r="D4162" t="s">
        <v>530</v>
      </c>
      <c r="E4162">
        <v>703</v>
      </c>
      <c r="F4162" t="s">
        <v>73</v>
      </c>
      <c r="G4162">
        <v>417</v>
      </c>
      <c r="H4162" t="s">
        <v>375</v>
      </c>
      <c r="I4162" t="s">
        <v>373</v>
      </c>
      <c r="J4162" t="s">
        <v>373</v>
      </c>
      <c r="K4162" t="s">
        <v>373</v>
      </c>
    </row>
    <row r="4163" spans="1:11" hidden="1" x14ac:dyDescent="0.25">
      <c r="A4163" t="s">
        <v>209</v>
      </c>
      <c r="B4163" t="s">
        <v>531</v>
      </c>
      <c r="C4163">
        <v>1979</v>
      </c>
      <c r="D4163" t="s">
        <v>530</v>
      </c>
      <c r="E4163">
        <v>703</v>
      </c>
      <c r="F4163" t="s">
        <v>73</v>
      </c>
      <c r="G4163">
        <v>417</v>
      </c>
      <c r="H4163" t="s">
        <v>375</v>
      </c>
      <c r="I4163" t="s">
        <v>373</v>
      </c>
      <c r="J4163" t="s">
        <v>373</v>
      </c>
      <c r="K4163" t="s">
        <v>373</v>
      </c>
    </row>
    <row r="4164" spans="1:11" hidden="1" x14ac:dyDescent="0.25">
      <c r="A4164" t="s">
        <v>209</v>
      </c>
      <c r="B4164" t="s">
        <v>531</v>
      </c>
      <c r="C4164">
        <v>1980</v>
      </c>
      <c r="D4164" t="s">
        <v>530</v>
      </c>
      <c r="E4164">
        <v>703</v>
      </c>
      <c r="F4164" t="s">
        <v>73</v>
      </c>
      <c r="G4164">
        <v>417</v>
      </c>
      <c r="H4164" t="s">
        <v>375</v>
      </c>
      <c r="I4164" t="s">
        <v>373</v>
      </c>
      <c r="J4164" t="s">
        <v>373</v>
      </c>
      <c r="K4164" t="s">
        <v>373</v>
      </c>
    </row>
    <row r="4165" spans="1:11" hidden="1" x14ac:dyDescent="0.25">
      <c r="A4165" t="s">
        <v>209</v>
      </c>
      <c r="B4165" t="s">
        <v>531</v>
      </c>
      <c r="C4165">
        <v>1981</v>
      </c>
      <c r="D4165" t="s">
        <v>530</v>
      </c>
      <c r="E4165">
        <v>703</v>
      </c>
      <c r="F4165" t="s">
        <v>73</v>
      </c>
      <c r="G4165">
        <v>417</v>
      </c>
      <c r="H4165" t="s">
        <v>375</v>
      </c>
      <c r="I4165" t="s">
        <v>373</v>
      </c>
      <c r="J4165" t="s">
        <v>373</v>
      </c>
      <c r="K4165" t="s">
        <v>373</v>
      </c>
    </row>
    <row r="4166" spans="1:11" hidden="1" x14ac:dyDescent="0.25">
      <c r="A4166" t="s">
        <v>209</v>
      </c>
      <c r="B4166" t="s">
        <v>531</v>
      </c>
      <c r="C4166">
        <v>1982</v>
      </c>
      <c r="D4166" t="s">
        <v>530</v>
      </c>
      <c r="E4166">
        <v>703</v>
      </c>
      <c r="F4166" t="s">
        <v>73</v>
      </c>
      <c r="G4166">
        <v>417</v>
      </c>
      <c r="H4166" t="s">
        <v>375</v>
      </c>
      <c r="I4166" t="s">
        <v>373</v>
      </c>
      <c r="J4166" t="s">
        <v>373</v>
      </c>
      <c r="K4166" t="s">
        <v>373</v>
      </c>
    </row>
    <row r="4167" spans="1:11" hidden="1" x14ac:dyDescent="0.25">
      <c r="A4167" t="s">
        <v>209</v>
      </c>
      <c r="B4167" t="s">
        <v>531</v>
      </c>
      <c r="C4167">
        <v>1983</v>
      </c>
      <c r="D4167" t="s">
        <v>530</v>
      </c>
      <c r="E4167">
        <v>703</v>
      </c>
      <c r="F4167" t="s">
        <v>73</v>
      </c>
      <c r="G4167">
        <v>417</v>
      </c>
      <c r="H4167" t="s">
        <v>375</v>
      </c>
      <c r="I4167" t="s">
        <v>373</v>
      </c>
      <c r="J4167" t="s">
        <v>373</v>
      </c>
      <c r="K4167" t="s">
        <v>373</v>
      </c>
    </row>
    <row r="4168" spans="1:11" hidden="1" x14ac:dyDescent="0.25">
      <c r="A4168" t="s">
        <v>209</v>
      </c>
      <c r="B4168" t="s">
        <v>531</v>
      </c>
      <c r="C4168">
        <v>1984</v>
      </c>
      <c r="D4168" t="s">
        <v>530</v>
      </c>
      <c r="E4168">
        <v>703</v>
      </c>
      <c r="F4168" t="s">
        <v>73</v>
      </c>
      <c r="G4168">
        <v>417</v>
      </c>
      <c r="H4168" t="s">
        <v>375</v>
      </c>
      <c r="I4168" t="s">
        <v>373</v>
      </c>
      <c r="J4168" t="s">
        <v>373</v>
      </c>
      <c r="K4168" t="s">
        <v>373</v>
      </c>
    </row>
    <row r="4169" spans="1:11" hidden="1" x14ac:dyDescent="0.25">
      <c r="A4169" t="s">
        <v>209</v>
      </c>
      <c r="B4169" t="s">
        <v>531</v>
      </c>
      <c r="C4169">
        <v>1985</v>
      </c>
      <c r="D4169" t="s">
        <v>530</v>
      </c>
      <c r="E4169">
        <v>703</v>
      </c>
      <c r="F4169" t="s">
        <v>73</v>
      </c>
      <c r="G4169">
        <v>417</v>
      </c>
      <c r="H4169" t="s">
        <v>375</v>
      </c>
      <c r="I4169" t="s">
        <v>373</v>
      </c>
      <c r="J4169" t="s">
        <v>373</v>
      </c>
      <c r="K4169" t="s">
        <v>373</v>
      </c>
    </row>
    <row r="4170" spans="1:11" hidden="1" x14ac:dyDescent="0.25">
      <c r="A4170" t="s">
        <v>209</v>
      </c>
      <c r="B4170" t="s">
        <v>531</v>
      </c>
      <c r="C4170">
        <v>1986</v>
      </c>
      <c r="D4170" t="s">
        <v>530</v>
      </c>
      <c r="E4170">
        <v>703</v>
      </c>
      <c r="F4170" t="s">
        <v>73</v>
      </c>
      <c r="G4170">
        <v>417</v>
      </c>
      <c r="H4170" t="s">
        <v>375</v>
      </c>
      <c r="I4170" t="s">
        <v>373</v>
      </c>
      <c r="J4170" t="s">
        <v>373</v>
      </c>
      <c r="K4170" t="s">
        <v>373</v>
      </c>
    </row>
    <row r="4171" spans="1:11" hidden="1" x14ac:dyDescent="0.25">
      <c r="A4171" t="s">
        <v>209</v>
      </c>
      <c r="B4171" t="s">
        <v>531</v>
      </c>
      <c r="C4171">
        <v>1987</v>
      </c>
      <c r="D4171" t="s">
        <v>530</v>
      </c>
      <c r="E4171">
        <v>703</v>
      </c>
      <c r="F4171" t="s">
        <v>73</v>
      </c>
      <c r="G4171">
        <v>417</v>
      </c>
      <c r="H4171" t="s">
        <v>375</v>
      </c>
      <c r="I4171" t="s">
        <v>373</v>
      </c>
      <c r="J4171" t="s">
        <v>373</v>
      </c>
      <c r="K4171" t="s">
        <v>373</v>
      </c>
    </row>
    <row r="4172" spans="1:11" hidden="1" x14ac:dyDescent="0.25">
      <c r="A4172" t="s">
        <v>209</v>
      </c>
      <c r="B4172" t="s">
        <v>531</v>
      </c>
      <c r="C4172">
        <v>1988</v>
      </c>
      <c r="D4172" t="s">
        <v>530</v>
      </c>
      <c r="E4172">
        <v>703</v>
      </c>
      <c r="F4172" t="s">
        <v>73</v>
      </c>
      <c r="G4172">
        <v>417</v>
      </c>
      <c r="H4172" t="s">
        <v>375</v>
      </c>
      <c r="I4172" t="s">
        <v>373</v>
      </c>
      <c r="J4172" t="s">
        <v>373</v>
      </c>
      <c r="K4172" t="s">
        <v>373</v>
      </c>
    </row>
    <row r="4173" spans="1:11" hidden="1" x14ac:dyDescent="0.25">
      <c r="A4173" t="s">
        <v>209</v>
      </c>
      <c r="B4173" t="s">
        <v>531</v>
      </c>
      <c r="C4173">
        <v>1989</v>
      </c>
      <c r="D4173" t="s">
        <v>530</v>
      </c>
      <c r="E4173">
        <v>703</v>
      </c>
      <c r="F4173" t="s">
        <v>73</v>
      </c>
      <c r="G4173">
        <v>417</v>
      </c>
      <c r="H4173" t="s">
        <v>375</v>
      </c>
      <c r="I4173" t="s">
        <v>373</v>
      </c>
      <c r="J4173" t="s">
        <v>373</v>
      </c>
      <c r="K4173" t="s">
        <v>373</v>
      </c>
    </row>
    <row r="4174" spans="1:11" hidden="1" x14ac:dyDescent="0.25">
      <c r="A4174" t="s">
        <v>209</v>
      </c>
      <c r="B4174" t="s">
        <v>531</v>
      </c>
      <c r="C4174">
        <v>1990</v>
      </c>
      <c r="D4174" t="s">
        <v>530</v>
      </c>
      <c r="E4174">
        <v>703</v>
      </c>
      <c r="F4174" t="s">
        <v>73</v>
      </c>
      <c r="G4174">
        <v>417</v>
      </c>
      <c r="H4174" t="s">
        <v>375</v>
      </c>
      <c r="I4174" t="s">
        <v>373</v>
      </c>
      <c r="J4174" t="s">
        <v>373</v>
      </c>
      <c r="K4174" t="s">
        <v>373</v>
      </c>
    </row>
    <row r="4175" spans="1:11" hidden="1" x14ac:dyDescent="0.25">
      <c r="A4175" t="s">
        <v>209</v>
      </c>
      <c r="B4175" t="s">
        <v>531</v>
      </c>
      <c r="C4175">
        <v>1991</v>
      </c>
      <c r="D4175" t="s">
        <v>530</v>
      </c>
      <c r="E4175">
        <v>703</v>
      </c>
      <c r="F4175" t="s">
        <v>73</v>
      </c>
      <c r="G4175">
        <v>417</v>
      </c>
      <c r="H4175" t="s">
        <v>375</v>
      </c>
      <c r="I4175" t="s">
        <v>373</v>
      </c>
      <c r="J4175" t="s">
        <v>373</v>
      </c>
      <c r="K4175" t="s">
        <v>373</v>
      </c>
    </row>
    <row r="4176" spans="1:11" hidden="1" x14ac:dyDescent="0.25">
      <c r="A4176" t="s">
        <v>209</v>
      </c>
      <c r="B4176" t="s">
        <v>531</v>
      </c>
      <c r="C4176">
        <v>1992</v>
      </c>
      <c r="D4176" t="s">
        <v>530</v>
      </c>
      <c r="E4176">
        <v>703</v>
      </c>
      <c r="F4176" t="s">
        <v>73</v>
      </c>
      <c r="G4176">
        <v>417</v>
      </c>
      <c r="H4176" t="s">
        <v>375</v>
      </c>
      <c r="I4176" t="s">
        <v>373</v>
      </c>
      <c r="J4176" t="s">
        <v>373</v>
      </c>
      <c r="K4176">
        <v>1</v>
      </c>
    </row>
    <row r="4177" spans="1:11" hidden="1" x14ac:dyDescent="0.25">
      <c r="A4177" t="s">
        <v>209</v>
      </c>
      <c r="B4177" t="s">
        <v>531</v>
      </c>
      <c r="C4177">
        <v>1993</v>
      </c>
      <c r="D4177" t="s">
        <v>530</v>
      </c>
      <c r="E4177">
        <v>703</v>
      </c>
      <c r="F4177" t="s">
        <v>73</v>
      </c>
      <c r="G4177">
        <v>417</v>
      </c>
      <c r="H4177" t="s">
        <v>375</v>
      </c>
      <c r="I4177">
        <v>1</v>
      </c>
      <c r="J4177" t="s">
        <v>373</v>
      </c>
      <c r="K4177">
        <v>1</v>
      </c>
    </row>
    <row r="4178" spans="1:11" hidden="1" x14ac:dyDescent="0.25">
      <c r="A4178" t="s">
        <v>209</v>
      </c>
      <c r="B4178" t="s">
        <v>531</v>
      </c>
      <c r="C4178">
        <v>1994</v>
      </c>
      <c r="D4178" t="s">
        <v>530</v>
      </c>
      <c r="E4178">
        <v>703</v>
      </c>
      <c r="F4178" t="s">
        <v>73</v>
      </c>
      <c r="G4178">
        <v>417</v>
      </c>
      <c r="H4178" t="s">
        <v>375</v>
      </c>
      <c r="I4178">
        <v>2</v>
      </c>
      <c r="J4178" t="s">
        <v>373</v>
      </c>
      <c r="K4178">
        <v>1</v>
      </c>
    </row>
    <row r="4179" spans="1:11" hidden="1" x14ac:dyDescent="0.25">
      <c r="A4179" t="s">
        <v>209</v>
      </c>
      <c r="B4179" t="s">
        <v>531</v>
      </c>
      <c r="C4179">
        <v>1995</v>
      </c>
      <c r="D4179" t="s">
        <v>530</v>
      </c>
      <c r="E4179">
        <v>703</v>
      </c>
      <c r="F4179" t="s">
        <v>73</v>
      </c>
      <c r="G4179">
        <v>417</v>
      </c>
      <c r="H4179" t="s">
        <v>375</v>
      </c>
      <c r="I4179">
        <v>2</v>
      </c>
      <c r="J4179" t="s">
        <v>373</v>
      </c>
      <c r="K4179">
        <v>1</v>
      </c>
    </row>
    <row r="4180" spans="1:11" hidden="1" x14ac:dyDescent="0.25">
      <c r="A4180" t="s">
        <v>209</v>
      </c>
      <c r="B4180" t="s">
        <v>531</v>
      </c>
      <c r="C4180">
        <v>1996</v>
      </c>
      <c r="D4180" t="s">
        <v>530</v>
      </c>
      <c r="E4180">
        <v>703</v>
      </c>
      <c r="F4180" t="s">
        <v>73</v>
      </c>
      <c r="G4180">
        <v>417</v>
      </c>
      <c r="H4180" t="s">
        <v>375</v>
      </c>
      <c r="I4180">
        <v>2</v>
      </c>
      <c r="J4180" t="s">
        <v>373</v>
      </c>
      <c r="K4180">
        <v>1</v>
      </c>
    </row>
    <row r="4181" spans="1:11" hidden="1" x14ac:dyDescent="0.25">
      <c r="A4181" t="s">
        <v>209</v>
      </c>
      <c r="B4181" t="s">
        <v>531</v>
      </c>
      <c r="C4181">
        <v>1997</v>
      </c>
      <c r="D4181" t="s">
        <v>530</v>
      </c>
      <c r="E4181">
        <v>703</v>
      </c>
      <c r="F4181" t="s">
        <v>73</v>
      </c>
      <c r="G4181">
        <v>417</v>
      </c>
      <c r="H4181" t="s">
        <v>375</v>
      </c>
      <c r="I4181">
        <v>2</v>
      </c>
      <c r="J4181" t="s">
        <v>373</v>
      </c>
      <c r="K4181">
        <v>2</v>
      </c>
    </row>
    <row r="4182" spans="1:11" hidden="1" x14ac:dyDescent="0.25">
      <c r="A4182" t="s">
        <v>209</v>
      </c>
      <c r="B4182" t="s">
        <v>531</v>
      </c>
      <c r="C4182">
        <v>1998</v>
      </c>
      <c r="D4182" t="s">
        <v>530</v>
      </c>
      <c r="E4182">
        <v>703</v>
      </c>
      <c r="F4182" t="s">
        <v>73</v>
      </c>
      <c r="G4182">
        <v>417</v>
      </c>
      <c r="H4182" t="s">
        <v>375</v>
      </c>
      <c r="I4182">
        <v>2</v>
      </c>
      <c r="J4182" t="s">
        <v>373</v>
      </c>
      <c r="K4182">
        <v>2</v>
      </c>
    </row>
    <row r="4183" spans="1:11" hidden="1" x14ac:dyDescent="0.25">
      <c r="A4183" t="s">
        <v>209</v>
      </c>
      <c r="B4183" t="s">
        <v>531</v>
      </c>
      <c r="C4183">
        <v>1999</v>
      </c>
      <c r="D4183" t="s">
        <v>530</v>
      </c>
      <c r="E4183">
        <v>703</v>
      </c>
      <c r="F4183" t="s">
        <v>73</v>
      </c>
      <c r="G4183">
        <v>417</v>
      </c>
      <c r="H4183" t="s">
        <v>375</v>
      </c>
      <c r="I4183">
        <v>3</v>
      </c>
      <c r="J4183" t="s">
        <v>373</v>
      </c>
      <c r="K4183">
        <v>3</v>
      </c>
    </row>
    <row r="4184" spans="1:11" hidden="1" x14ac:dyDescent="0.25">
      <c r="A4184" t="s">
        <v>209</v>
      </c>
      <c r="B4184" t="s">
        <v>531</v>
      </c>
      <c r="C4184">
        <v>2000</v>
      </c>
      <c r="D4184" t="s">
        <v>530</v>
      </c>
      <c r="E4184">
        <v>703</v>
      </c>
      <c r="F4184" t="s">
        <v>73</v>
      </c>
      <c r="G4184">
        <v>417</v>
      </c>
      <c r="H4184" t="s">
        <v>375</v>
      </c>
      <c r="I4184">
        <v>2</v>
      </c>
      <c r="J4184" t="s">
        <v>373</v>
      </c>
      <c r="K4184">
        <v>3</v>
      </c>
    </row>
    <row r="4185" spans="1:11" hidden="1" x14ac:dyDescent="0.25">
      <c r="A4185" t="s">
        <v>209</v>
      </c>
      <c r="B4185" t="s">
        <v>531</v>
      </c>
      <c r="C4185">
        <v>2001</v>
      </c>
      <c r="D4185" t="s">
        <v>530</v>
      </c>
      <c r="E4185">
        <v>703</v>
      </c>
      <c r="F4185" t="s">
        <v>73</v>
      </c>
      <c r="G4185">
        <v>417</v>
      </c>
      <c r="H4185" t="s">
        <v>375</v>
      </c>
      <c r="I4185">
        <v>2</v>
      </c>
      <c r="J4185" t="s">
        <v>373</v>
      </c>
      <c r="K4185">
        <v>3</v>
      </c>
    </row>
    <row r="4186" spans="1:11" hidden="1" x14ac:dyDescent="0.25">
      <c r="A4186" t="s">
        <v>209</v>
      </c>
      <c r="B4186" t="s">
        <v>531</v>
      </c>
      <c r="C4186">
        <v>2002</v>
      </c>
      <c r="D4186" t="s">
        <v>530</v>
      </c>
      <c r="E4186">
        <v>703</v>
      </c>
      <c r="F4186" t="s">
        <v>73</v>
      </c>
      <c r="G4186">
        <v>417</v>
      </c>
      <c r="H4186" t="s">
        <v>375</v>
      </c>
      <c r="I4186">
        <v>2</v>
      </c>
      <c r="J4186" t="s">
        <v>373</v>
      </c>
      <c r="K4186">
        <v>3</v>
      </c>
    </row>
    <row r="4187" spans="1:11" hidden="1" x14ac:dyDescent="0.25">
      <c r="A4187" t="s">
        <v>209</v>
      </c>
      <c r="B4187" t="s">
        <v>531</v>
      </c>
      <c r="C4187">
        <v>2003</v>
      </c>
      <c r="D4187" t="s">
        <v>530</v>
      </c>
      <c r="E4187">
        <v>703</v>
      </c>
      <c r="F4187" t="s">
        <v>73</v>
      </c>
      <c r="G4187">
        <v>417</v>
      </c>
      <c r="H4187" t="s">
        <v>375</v>
      </c>
      <c r="I4187">
        <v>2</v>
      </c>
      <c r="J4187" t="s">
        <v>373</v>
      </c>
      <c r="K4187">
        <v>3</v>
      </c>
    </row>
    <row r="4188" spans="1:11" hidden="1" x14ac:dyDescent="0.25">
      <c r="A4188" t="s">
        <v>209</v>
      </c>
      <c r="B4188" t="s">
        <v>531</v>
      </c>
      <c r="C4188">
        <v>2004</v>
      </c>
      <c r="D4188" t="s">
        <v>530</v>
      </c>
      <c r="E4188">
        <v>703</v>
      </c>
      <c r="F4188" t="s">
        <v>73</v>
      </c>
      <c r="G4188">
        <v>417</v>
      </c>
      <c r="H4188" t="s">
        <v>375</v>
      </c>
      <c r="I4188">
        <v>2</v>
      </c>
      <c r="J4188" t="s">
        <v>373</v>
      </c>
      <c r="K4188">
        <v>3</v>
      </c>
    </row>
    <row r="4189" spans="1:11" hidden="1" x14ac:dyDescent="0.25">
      <c r="A4189" t="s">
        <v>209</v>
      </c>
      <c r="B4189" t="s">
        <v>531</v>
      </c>
      <c r="C4189">
        <v>2005</v>
      </c>
      <c r="D4189" t="s">
        <v>530</v>
      </c>
      <c r="E4189">
        <v>703</v>
      </c>
      <c r="F4189" t="s">
        <v>73</v>
      </c>
      <c r="G4189">
        <v>417</v>
      </c>
      <c r="H4189" t="s">
        <v>375</v>
      </c>
      <c r="I4189">
        <v>2</v>
      </c>
      <c r="J4189" t="s">
        <v>373</v>
      </c>
      <c r="K4189">
        <v>3</v>
      </c>
    </row>
    <row r="4190" spans="1:11" hidden="1" x14ac:dyDescent="0.25">
      <c r="A4190" t="s">
        <v>209</v>
      </c>
      <c r="B4190" t="s">
        <v>531</v>
      </c>
      <c r="C4190">
        <v>2006</v>
      </c>
      <c r="D4190" t="s">
        <v>530</v>
      </c>
      <c r="E4190">
        <v>703</v>
      </c>
      <c r="F4190" t="s">
        <v>73</v>
      </c>
      <c r="G4190">
        <v>417</v>
      </c>
      <c r="H4190" t="s">
        <v>375</v>
      </c>
      <c r="I4190">
        <v>3</v>
      </c>
      <c r="J4190" t="s">
        <v>373</v>
      </c>
      <c r="K4190">
        <v>3</v>
      </c>
    </row>
    <row r="4191" spans="1:11" hidden="1" x14ac:dyDescent="0.25">
      <c r="A4191" t="s">
        <v>209</v>
      </c>
      <c r="B4191" t="s">
        <v>531</v>
      </c>
      <c r="C4191">
        <v>2007</v>
      </c>
      <c r="D4191" t="s">
        <v>530</v>
      </c>
      <c r="E4191">
        <v>703</v>
      </c>
      <c r="F4191" t="s">
        <v>73</v>
      </c>
      <c r="G4191">
        <v>417</v>
      </c>
      <c r="H4191" t="s">
        <v>375</v>
      </c>
      <c r="I4191">
        <v>3</v>
      </c>
      <c r="J4191" t="s">
        <v>373</v>
      </c>
      <c r="K4191">
        <v>3</v>
      </c>
    </row>
    <row r="4192" spans="1:11" hidden="1" x14ac:dyDescent="0.25">
      <c r="A4192" t="s">
        <v>209</v>
      </c>
      <c r="B4192" t="s">
        <v>531</v>
      </c>
      <c r="C4192">
        <v>2008</v>
      </c>
      <c r="D4192" t="s">
        <v>530</v>
      </c>
      <c r="E4192">
        <v>703</v>
      </c>
      <c r="F4192" t="s">
        <v>73</v>
      </c>
      <c r="G4192">
        <v>417</v>
      </c>
      <c r="H4192" t="s">
        <v>375</v>
      </c>
      <c r="I4192">
        <v>1</v>
      </c>
      <c r="J4192" t="s">
        <v>373</v>
      </c>
      <c r="K4192">
        <v>2</v>
      </c>
    </row>
    <row r="4193" spans="1:12" hidden="1" x14ac:dyDescent="0.25">
      <c r="A4193" t="s">
        <v>209</v>
      </c>
      <c r="B4193" t="s">
        <v>531</v>
      </c>
      <c r="C4193">
        <v>2009</v>
      </c>
      <c r="D4193" t="s">
        <v>530</v>
      </c>
      <c r="E4193">
        <v>703</v>
      </c>
      <c r="F4193" t="s">
        <v>73</v>
      </c>
      <c r="G4193">
        <v>417</v>
      </c>
      <c r="H4193" t="s">
        <v>375</v>
      </c>
      <c r="I4193">
        <v>2</v>
      </c>
      <c r="J4193" t="s">
        <v>373</v>
      </c>
      <c r="K4193">
        <v>3</v>
      </c>
    </row>
    <row r="4194" spans="1:12" hidden="1" x14ac:dyDescent="0.25">
      <c r="A4194" t="s">
        <v>209</v>
      </c>
      <c r="B4194" t="s">
        <v>531</v>
      </c>
      <c r="C4194">
        <v>2010</v>
      </c>
      <c r="D4194" t="s">
        <v>530</v>
      </c>
      <c r="E4194">
        <v>703</v>
      </c>
      <c r="F4194" t="s">
        <v>73</v>
      </c>
      <c r="G4194">
        <v>417</v>
      </c>
      <c r="H4194" t="s">
        <v>375</v>
      </c>
      <c r="I4194">
        <v>4</v>
      </c>
      <c r="J4194" t="s">
        <v>373</v>
      </c>
      <c r="K4194">
        <v>4</v>
      </c>
    </row>
    <row r="4195" spans="1:12" hidden="1" x14ac:dyDescent="0.25">
      <c r="A4195" t="s">
        <v>209</v>
      </c>
      <c r="B4195" t="s">
        <v>531</v>
      </c>
      <c r="C4195">
        <v>2011</v>
      </c>
      <c r="D4195" t="s">
        <v>530</v>
      </c>
      <c r="E4195">
        <v>703</v>
      </c>
      <c r="F4195" t="s">
        <v>73</v>
      </c>
      <c r="G4195">
        <v>417</v>
      </c>
      <c r="H4195" t="s">
        <v>375</v>
      </c>
      <c r="I4195">
        <v>3</v>
      </c>
      <c r="J4195" t="s">
        <v>373</v>
      </c>
      <c r="K4195">
        <v>3</v>
      </c>
    </row>
    <row r="4196" spans="1:12" hidden="1" x14ac:dyDescent="0.25">
      <c r="A4196" t="s">
        <v>209</v>
      </c>
      <c r="B4196" t="s">
        <v>531</v>
      </c>
      <c r="C4196">
        <v>2012</v>
      </c>
      <c r="D4196" t="s">
        <v>530</v>
      </c>
      <c r="E4196">
        <v>703</v>
      </c>
      <c r="F4196" t="s">
        <v>73</v>
      </c>
      <c r="G4196">
        <v>417</v>
      </c>
      <c r="H4196" t="s">
        <v>375</v>
      </c>
      <c r="I4196">
        <v>3</v>
      </c>
      <c r="J4196" t="s">
        <v>373</v>
      </c>
      <c r="K4196">
        <v>3</v>
      </c>
    </row>
    <row r="4197" spans="1:12" hidden="1" x14ac:dyDescent="0.25">
      <c r="A4197" t="s">
        <v>209</v>
      </c>
      <c r="B4197" t="s">
        <v>531</v>
      </c>
      <c r="C4197">
        <v>2013</v>
      </c>
      <c r="D4197" t="s">
        <v>530</v>
      </c>
      <c r="E4197">
        <v>703</v>
      </c>
      <c r="F4197" t="s">
        <v>73</v>
      </c>
      <c r="G4197">
        <v>417</v>
      </c>
      <c r="H4197" t="s">
        <v>375</v>
      </c>
      <c r="I4197" t="s">
        <v>373</v>
      </c>
      <c r="J4197">
        <v>3</v>
      </c>
      <c r="K4197">
        <v>3</v>
      </c>
    </row>
    <row r="4198" spans="1:12" hidden="1" x14ac:dyDescent="0.25">
      <c r="A4198" t="s">
        <v>209</v>
      </c>
      <c r="B4198" t="s">
        <v>531</v>
      </c>
      <c r="C4198">
        <v>2014</v>
      </c>
      <c r="D4198" t="s">
        <v>530</v>
      </c>
      <c r="E4198">
        <v>703</v>
      </c>
      <c r="F4198" t="s">
        <v>73</v>
      </c>
      <c r="G4198">
        <v>417</v>
      </c>
      <c r="H4198" t="s">
        <v>375</v>
      </c>
      <c r="I4198">
        <v>3</v>
      </c>
      <c r="J4198">
        <v>3</v>
      </c>
      <c r="K4198">
        <v>3</v>
      </c>
    </row>
    <row r="4199" spans="1:12" hidden="1" x14ac:dyDescent="0.25">
      <c r="A4199" t="s">
        <v>209</v>
      </c>
      <c r="B4199" t="s">
        <v>531</v>
      </c>
      <c r="C4199">
        <v>2015</v>
      </c>
      <c r="D4199" t="s">
        <v>530</v>
      </c>
      <c r="E4199">
        <v>703</v>
      </c>
      <c r="F4199" t="s">
        <v>73</v>
      </c>
      <c r="G4199">
        <v>417</v>
      </c>
      <c r="H4199" t="s">
        <v>375</v>
      </c>
      <c r="I4199">
        <v>3</v>
      </c>
      <c r="J4199">
        <v>3</v>
      </c>
      <c r="K4199">
        <v>3</v>
      </c>
    </row>
    <row r="4200" spans="1:12" hidden="1" x14ac:dyDescent="0.25">
      <c r="A4200" t="s">
        <v>209</v>
      </c>
      <c r="B4200" t="s">
        <v>531</v>
      </c>
      <c r="C4200">
        <v>2016</v>
      </c>
      <c r="D4200" t="s">
        <v>530</v>
      </c>
      <c r="E4200">
        <v>703</v>
      </c>
      <c r="F4200" t="s">
        <v>73</v>
      </c>
      <c r="G4200">
        <v>417</v>
      </c>
      <c r="H4200" t="s">
        <v>375</v>
      </c>
      <c r="I4200">
        <v>3</v>
      </c>
      <c r="J4200">
        <v>3</v>
      </c>
      <c r="K4200">
        <v>3</v>
      </c>
    </row>
    <row r="4201" spans="1:12" x14ac:dyDescent="0.25">
      <c r="A4201" t="s">
        <v>209</v>
      </c>
      <c r="B4201" t="s">
        <v>531</v>
      </c>
      <c r="C4201">
        <v>2017</v>
      </c>
      <c r="D4201" t="s">
        <v>530</v>
      </c>
      <c r="E4201">
        <v>703</v>
      </c>
      <c r="F4201" t="s">
        <v>73</v>
      </c>
      <c r="G4201">
        <v>417</v>
      </c>
      <c r="H4201" t="s">
        <v>375</v>
      </c>
      <c r="I4201" s="109">
        <v>3</v>
      </c>
      <c r="J4201" s="109">
        <v>3</v>
      </c>
      <c r="K4201" s="109">
        <v>3</v>
      </c>
      <c r="L4201" s="108">
        <f>AVERAGE(I4201:K4201)</f>
        <v>3</v>
      </c>
    </row>
    <row r="4202" spans="1:12" hidden="1" x14ac:dyDescent="0.25">
      <c r="A4202" t="s">
        <v>529</v>
      </c>
      <c r="B4202" t="s">
        <v>528</v>
      </c>
      <c r="C4202">
        <v>1976</v>
      </c>
      <c r="D4202" t="s">
        <v>74</v>
      </c>
      <c r="E4202">
        <v>812</v>
      </c>
      <c r="F4202" t="s">
        <v>74</v>
      </c>
      <c r="G4202">
        <v>418</v>
      </c>
      <c r="H4202" t="s">
        <v>390</v>
      </c>
      <c r="I4202">
        <v>4</v>
      </c>
      <c r="J4202" t="s">
        <v>373</v>
      </c>
      <c r="K4202" t="s">
        <v>373</v>
      </c>
    </row>
    <row r="4203" spans="1:12" hidden="1" x14ac:dyDescent="0.25">
      <c r="A4203" t="s">
        <v>529</v>
      </c>
      <c r="B4203" t="s">
        <v>528</v>
      </c>
      <c r="C4203">
        <v>1977</v>
      </c>
      <c r="D4203" t="s">
        <v>74</v>
      </c>
      <c r="E4203">
        <v>812</v>
      </c>
      <c r="F4203" t="s">
        <v>74</v>
      </c>
      <c r="G4203">
        <v>418</v>
      </c>
      <c r="H4203" t="s">
        <v>390</v>
      </c>
      <c r="I4203">
        <v>4</v>
      </c>
      <c r="J4203" t="s">
        <v>373</v>
      </c>
      <c r="K4203" t="s">
        <v>373</v>
      </c>
    </row>
    <row r="4204" spans="1:12" hidden="1" x14ac:dyDescent="0.25">
      <c r="A4204" t="s">
        <v>529</v>
      </c>
      <c r="B4204" t="s">
        <v>528</v>
      </c>
      <c r="C4204">
        <v>1978</v>
      </c>
      <c r="D4204" t="s">
        <v>74</v>
      </c>
      <c r="E4204">
        <v>812</v>
      </c>
      <c r="F4204" t="s">
        <v>74</v>
      </c>
      <c r="G4204">
        <v>418</v>
      </c>
      <c r="H4204" t="s">
        <v>390</v>
      </c>
      <c r="I4204">
        <v>4</v>
      </c>
      <c r="J4204" t="s">
        <v>373</v>
      </c>
      <c r="K4204" t="s">
        <v>373</v>
      </c>
    </row>
    <row r="4205" spans="1:12" hidden="1" x14ac:dyDescent="0.25">
      <c r="A4205" t="s">
        <v>529</v>
      </c>
      <c r="B4205" t="s">
        <v>528</v>
      </c>
      <c r="C4205">
        <v>1979</v>
      </c>
      <c r="D4205" t="s">
        <v>74</v>
      </c>
      <c r="E4205">
        <v>812</v>
      </c>
      <c r="F4205" t="s">
        <v>74</v>
      </c>
      <c r="G4205">
        <v>418</v>
      </c>
      <c r="H4205" t="s">
        <v>390</v>
      </c>
      <c r="I4205">
        <v>4</v>
      </c>
      <c r="J4205" t="s">
        <v>373</v>
      </c>
      <c r="K4205">
        <v>4</v>
      </c>
    </row>
    <row r="4206" spans="1:12" hidden="1" x14ac:dyDescent="0.25">
      <c r="A4206" t="s">
        <v>529</v>
      </c>
      <c r="B4206" t="s">
        <v>528</v>
      </c>
      <c r="C4206">
        <v>1980</v>
      </c>
      <c r="D4206" t="s">
        <v>74</v>
      </c>
      <c r="E4206">
        <v>812</v>
      </c>
      <c r="F4206" t="s">
        <v>74</v>
      </c>
      <c r="G4206">
        <v>418</v>
      </c>
      <c r="H4206" t="s">
        <v>390</v>
      </c>
      <c r="I4206">
        <v>3</v>
      </c>
      <c r="J4206" t="s">
        <v>373</v>
      </c>
      <c r="K4206">
        <v>3</v>
      </c>
    </row>
    <row r="4207" spans="1:12" hidden="1" x14ac:dyDescent="0.25">
      <c r="A4207" t="s">
        <v>529</v>
      </c>
      <c r="B4207" t="s">
        <v>528</v>
      </c>
      <c r="C4207">
        <v>1981</v>
      </c>
      <c r="D4207" t="s">
        <v>74</v>
      </c>
      <c r="E4207">
        <v>812</v>
      </c>
      <c r="F4207" t="s">
        <v>74</v>
      </c>
      <c r="G4207">
        <v>418</v>
      </c>
      <c r="H4207" t="s">
        <v>390</v>
      </c>
      <c r="I4207">
        <v>3</v>
      </c>
      <c r="J4207" t="s">
        <v>373</v>
      </c>
      <c r="K4207">
        <v>3</v>
      </c>
    </row>
    <row r="4208" spans="1:12" hidden="1" x14ac:dyDescent="0.25">
      <c r="A4208" t="s">
        <v>529</v>
      </c>
      <c r="B4208" t="s">
        <v>528</v>
      </c>
      <c r="C4208">
        <v>1982</v>
      </c>
      <c r="D4208" t="s">
        <v>74</v>
      </c>
      <c r="E4208">
        <v>812</v>
      </c>
      <c r="F4208" t="s">
        <v>74</v>
      </c>
      <c r="G4208">
        <v>418</v>
      </c>
      <c r="H4208" t="s">
        <v>390</v>
      </c>
      <c r="I4208">
        <v>3</v>
      </c>
      <c r="J4208" t="s">
        <v>373</v>
      </c>
      <c r="K4208">
        <v>3</v>
      </c>
    </row>
    <row r="4209" spans="1:11" hidden="1" x14ac:dyDescent="0.25">
      <c r="A4209" t="s">
        <v>529</v>
      </c>
      <c r="B4209" t="s">
        <v>528</v>
      </c>
      <c r="C4209">
        <v>1983</v>
      </c>
      <c r="D4209" t="s">
        <v>74</v>
      </c>
      <c r="E4209">
        <v>812</v>
      </c>
      <c r="F4209" t="s">
        <v>74</v>
      </c>
      <c r="G4209">
        <v>418</v>
      </c>
      <c r="H4209" t="s">
        <v>390</v>
      </c>
      <c r="I4209">
        <v>3</v>
      </c>
      <c r="J4209" t="s">
        <v>373</v>
      </c>
      <c r="K4209">
        <v>4</v>
      </c>
    </row>
    <row r="4210" spans="1:11" hidden="1" x14ac:dyDescent="0.25">
      <c r="A4210" t="s">
        <v>529</v>
      </c>
      <c r="B4210" t="s">
        <v>528</v>
      </c>
      <c r="C4210">
        <v>1984</v>
      </c>
      <c r="D4210" t="s">
        <v>74</v>
      </c>
      <c r="E4210">
        <v>812</v>
      </c>
      <c r="F4210" t="s">
        <v>74</v>
      </c>
      <c r="G4210">
        <v>418</v>
      </c>
      <c r="H4210" t="s">
        <v>390</v>
      </c>
      <c r="I4210">
        <v>3</v>
      </c>
      <c r="J4210" t="s">
        <v>373</v>
      </c>
      <c r="K4210">
        <v>4</v>
      </c>
    </row>
    <row r="4211" spans="1:11" hidden="1" x14ac:dyDescent="0.25">
      <c r="A4211" t="s">
        <v>529</v>
      </c>
      <c r="B4211" t="s">
        <v>528</v>
      </c>
      <c r="C4211">
        <v>1985</v>
      </c>
      <c r="D4211" t="s">
        <v>74</v>
      </c>
      <c r="E4211">
        <v>812</v>
      </c>
      <c r="F4211" t="s">
        <v>74</v>
      </c>
      <c r="G4211">
        <v>418</v>
      </c>
      <c r="H4211" t="s">
        <v>390</v>
      </c>
      <c r="I4211">
        <v>3</v>
      </c>
      <c r="J4211" t="s">
        <v>373</v>
      </c>
      <c r="K4211">
        <v>4</v>
      </c>
    </row>
    <row r="4212" spans="1:11" hidden="1" x14ac:dyDescent="0.25">
      <c r="A4212" t="s">
        <v>529</v>
      </c>
      <c r="B4212" t="s">
        <v>528</v>
      </c>
      <c r="C4212">
        <v>1986</v>
      </c>
      <c r="D4212" t="s">
        <v>74</v>
      </c>
      <c r="E4212">
        <v>812</v>
      </c>
      <c r="F4212" t="s">
        <v>74</v>
      </c>
      <c r="G4212">
        <v>418</v>
      </c>
      <c r="H4212" t="s">
        <v>390</v>
      </c>
      <c r="I4212">
        <v>4</v>
      </c>
      <c r="J4212" t="s">
        <v>373</v>
      </c>
      <c r="K4212">
        <v>4</v>
      </c>
    </row>
    <row r="4213" spans="1:11" hidden="1" x14ac:dyDescent="0.25">
      <c r="A4213" t="s">
        <v>529</v>
      </c>
      <c r="B4213" t="s">
        <v>528</v>
      </c>
      <c r="C4213">
        <v>1987</v>
      </c>
      <c r="D4213" t="s">
        <v>74</v>
      </c>
      <c r="E4213">
        <v>812</v>
      </c>
      <c r="F4213" t="s">
        <v>74</v>
      </c>
      <c r="G4213">
        <v>418</v>
      </c>
      <c r="H4213" t="s">
        <v>390</v>
      </c>
      <c r="I4213">
        <v>3</v>
      </c>
      <c r="J4213" t="s">
        <v>373</v>
      </c>
      <c r="K4213">
        <v>4</v>
      </c>
    </row>
    <row r="4214" spans="1:11" hidden="1" x14ac:dyDescent="0.25">
      <c r="A4214" t="s">
        <v>529</v>
      </c>
      <c r="B4214" t="s">
        <v>528</v>
      </c>
      <c r="C4214">
        <v>1988</v>
      </c>
      <c r="D4214" t="s">
        <v>74</v>
      </c>
      <c r="E4214">
        <v>812</v>
      </c>
      <c r="F4214" t="s">
        <v>74</v>
      </c>
      <c r="G4214">
        <v>418</v>
      </c>
      <c r="H4214" t="s">
        <v>390</v>
      </c>
      <c r="I4214">
        <v>3</v>
      </c>
      <c r="J4214" t="s">
        <v>373</v>
      </c>
      <c r="K4214">
        <v>3</v>
      </c>
    </row>
    <row r="4215" spans="1:11" hidden="1" x14ac:dyDescent="0.25">
      <c r="A4215" t="s">
        <v>529</v>
      </c>
      <c r="B4215" t="s">
        <v>528</v>
      </c>
      <c r="C4215">
        <v>1989</v>
      </c>
      <c r="D4215" t="s">
        <v>74</v>
      </c>
      <c r="E4215">
        <v>812</v>
      </c>
      <c r="F4215" t="s">
        <v>74</v>
      </c>
      <c r="G4215">
        <v>418</v>
      </c>
      <c r="H4215" t="s">
        <v>390</v>
      </c>
      <c r="I4215">
        <v>2</v>
      </c>
      <c r="J4215" t="s">
        <v>373</v>
      </c>
      <c r="K4215">
        <v>3</v>
      </c>
    </row>
    <row r="4216" spans="1:11" hidden="1" x14ac:dyDescent="0.25">
      <c r="A4216" t="s">
        <v>529</v>
      </c>
      <c r="B4216" t="s">
        <v>528</v>
      </c>
      <c r="C4216">
        <v>1990</v>
      </c>
      <c r="D4216" t="s">
        <v>74</v>
      </c>
      <c r="E4216">
        <v>812</v>
      </c>
      <c r="F4216" t="s">
        <v>74</v>
      </c>
      <c r="G4216">
        <v>418</v>
      </c>
      <c r="H4216" t="s">
        <v>390</v>
      </c>
      <c r="I4216">
        <v>2</v>
      </c>
      <c r="J4216" t="s">
        <v>373</v>
      </c>
      <c r="K4216">
        <v>3</v>
      </c>
    </row>
    <row r="4217" spans="1:11" hidden="1" x14ac:dyDescent="0.25">
      <c r="A4217" t="s">
        <v>529</v>
      </c>
      <c r="B4217" t="s">
        <v>528</v>
      </c>
      <c r="C4217">
        <v>1991</v>
      </c>
      <c r="D4217" t="s">
        <v>74</v>
      </c>
      <c r="E4217">
        <v>812</v>
      </c>
      <c r="F4217" t="s">
        <v>74</v>
      </c>
      <c r="G4217">
        <v>418</v>
      </c>
      <c r="H4217" t="s">
        <v>390</v>
      </c>
      <c r="I4217">
        <v>2</v>
      </c>
      <c r="J4217" t="s">
        <v>373</v>
      </c>
      <c r="K4217">
        <v>2</v>
      </c>
    </row>
    <row r="4218" spans="1:11" hidden="1" x14ac:dyDescent="0.25">
      <c r="A4218" t="s">
        <v>529</v>
      </c>
      <c r="B4218" t="s">
        <v>528</v>
      </c>
      <c r="C4218">
        <v>1992</v>
      </c>
      <c r="D4218" t="s">
        <v>74</v>
      </c>
      <c r="E4218">
        <v>812</v>
      </c>
      <c r="F4218" t="s">
        <v>74</v>
      </c>
      <c r="G4218">
        <v>418</v>
      </c>
      <c r="H4218" t="s">
        <v>390</v>
      </c>
      <c r="I4218">
        <v>2</v>
      </c>
      <c r="J4218" t="s">
        <v>373</v>
      </c>
      <c r="K4218">
        <v>3</v>
      </c>
    </row>
    <row r="4219" spans="1:11" hidden="1" x14ac:dyDescent="0.25">
      <c r="A4219" t="s">
        <v>529</v>
      </c>
      <c r="B4219" t="s">
        <v>528</v>
      </c>
      <c r="C4219">
        <v>1993</v>
      </c>
      <c r="D4219" t="s">
        <v>74</v>
      </c>
      <c r="E4219">
        <v>812</v>
      </c>
      <c r="F4219" t="s">
        <v>74</v>
      </c>
      <c r="G4219">
        <v>418</v>
      </c>
      <c r="H4219" t="s">
        <v>390</v>
      </c>
      <c r="I4219">
        <v>2</v>
      </c>
      <c r="J4219" t="s">
        <v>373</v>
      </c>
      <c r="K4219">
        <v>3</v>
      </c>
    </row>
    <row r="4220" spans="1:11" hidden="1" x14ac:dyDescent="0.25">
      <c r="A4220" t="s">
        <v>529</v>
      </c>
      <c r="B4220" t="s">
        <v>528</v>
      </c>
      <c r="C4220">
        <v>1994</v>
      </c>
      <c r="D4220" t="s">
        <v>74</v>
      </c>
      <c r="E4220">
        <v>812</v>
      </c>
      <c r="F4220" t="s">
        <v>74</v>
      </c>
      <c r="G4220">
        <v>418</v>
      </c>
      <c r="H4220" t="s">
        <v>390</v>
      </c>
      <c r="I4220" t="s">
        <v>373</v>
      </c>
      <c r="J4220" t="s">
        <v>373</v>
      </c>
      <c r="K4220">
        <v>2</v>
      </c>
    </row>
    <row r="4221" spans="1:11" hidden="1" x14ac:dyDescent="0.25">
      <c r="A4221" t="s">
        <v>529</v>
      </c>
      <c r="B4221" t="s">
        <v>528</v>
      </c>
      <c r="C4221">
        <v>1995</v>
      </c>
      <c r="D4221" t="s">
        <v>74</v>
      </c>
      <c r="E4221">
        <v>812</v>
      </c>
      <c r="F4221" t="s">
        <v>74</v>
      </c>
      <c r="G4221">
        <v>418</v>
      </c>
      <c r="H4221" t="s">
        <v>390</v>
      </c>
      <c r="I4221">
        <v>1</v>
      </c>
      <c r="J4221" t="s">
        <v>373</v>
      </c>
      <c r="K4221">
        <v>2</v>
      </c>
    </row>
    <row r="4222" spans="1:11" hidden="1" x14ac:dyDescent="0.25">
      <c r="A4222" t="s">
        <v>529</v>
      </c>
      <c r="B4222" t="s">
        <v>528</v>
      </c>
      <c r="C4222">
        <v>1996</v>
      </c>
      <c r="D4222" t="s">
        <v>74</v>
      </c>
      <c r="E4222">
        <v>812</v>
      </c>
      <c r="F4222" t="s">
        <v>74</v>
      </c>
      <c r="G4222">
        <v>418</v>
      </c>
      <c r="H4222" t="s">
        <v>390</v>
      </c>
      <c r="I4222">
        <v>1</v>
      </c>
      <c r="J4222" t="s">
        <v>373</v>
      </c>
      <c r="K4222">
        <v>1</v>
      </c>
    </row>
    <row r="4223" spans="1:11" hidden="1" x14ac:dyDescent="0.25">
      <c r="A4223" t="s">
        <v>529</v>
      </c>
      <c r="B4223" t="s">
        <v>528</v>
      </c>
      <c r="C4223">
        <v>1997</v>
      </c>
      <c r="D4223" t="s">
        <v>74</v>
      </c>
      <c r="E4223">
        <v>812</v>
      </c>
      <c r="F4223" t="s">
        <v>74</v>
      </c>
      <c r="G4223">
        <v>418</v>
      </c>
      <c r="H4223" t="s">
        <v>390</v>
      </c>
      <c r="I4223" t="s">
        <v>373</v>
      </c>
      <c r="J4223" t="s">
        <v>373</v>
      </c>
      <c r="K4223">
        <v>2</v>
      </c>
    </row>
    <row r="4224" spans="1:11" hidden="1" x14ac:dyDescent="0.25">
      <c r="A4224" t="s">
        <v>529</v>
      </c>
      <c r="B4224" t="s">
        <v>528</v>
      </c>
      <c r="C4224">
        <v>1998</v>
      </c>
      <c r="D4224" t="s">
        <v>74</v>
      </c>
      <c r="E4224">
        <v>812</v>
      </c>
      <c r="F4224" t="s">
        <v>74</v>
      </c>
      <c r="G4224">
        <v>418</v>
      </c>
      <c r="H4224" t="s">
        <v>390</v>
      </c>
      <c r="I4224">
        <v>3</v>
      </c>
      <c r="J4224" t="s">
        <v>373</v>
      </c>
      <c r="K4224">
        <v>2</v>
      </c>
    </row>
    <row r="4225" spans="1:11" hidden="1" x14ac:dyDescent="0.25">
      <c r="A4225" t="s">
        <v>529</v>
      </c>
      <c r="B4225" t="s">
        <v>528</v>
      </c>
      <c r="C4225">
        <v>1999</v>
      </c>
      <c r="D4225" t="s">
        <v>74</v>
      </c>
      <c r="E4225">
        <v>812</v>
      </c>
      <c r="F4225" t="s">
        <v>74</v>
      </c>
      <c r="G4225">
        <v>418</v>
      </c>
      <c r="H4225" t="s">
        <v>390</v>
      </c>
      <c r="I4225">
        <v>2</v>
      </c>
      <c r="J4225" t="s">
        <v>373</v>
      </c>
      <c r="K4225">
        <v>2</v>
      </c>
    </row>
    <row r="4226" spans="1:11" hidden="1" x14ac:dyDescent="0.25">
      <c r="A4226" t="s">
        <v>529</v>
      </c>
      <c r="B4226" t="s">
        <v>528</v>
      </c>
      <c r="C4226">
        <v>2000</v>
      </c>
      <c r="D4226" t="s">
        <v>74</v>
      </c>
      <c r="E4226">
        <v>812</v>
      </c>
      <c r="F4226" t="s">
        <v>74</v>
      </c>
      <c r="G4226">
        <v>418</v>
      </c>
      <c r="H4226" t="s">
        <v>390</v>
      </c>
      <c r="I4226">
        <v>3</v>
      </c>
      <c r="J4226" t="s">
        <v>373</v>
      </c>
      <c r="K4226">
        <v>3</v>
      </c>
    </row>
    <row r="4227" spans="1:11" hidden="1" x14ac:dyDescent="0.25">
      <c r="A4227" t="s">
        <v>529</v>
      </c>
      <c r="B4227" t="s">
        <v>528</v>
      </c>
      <c r="C4227">
        <v>2001</v>
      </c>
      <c r="D4227" t="s">
        <v>74</v>
      </c>
      <c r="E4227">
        <v>812</v>
      </c>
      <c r="F4227" t="s">
        <v>74</v>
      </c>
      <c r="G4227">
        <v>418</v>
      </c>
      <c r="H4227" t="s">
        <v>390</v>
      </c>
      <c r="I4227">
        <v>3</v>
      </c>
      <c r="J4227" t="s">
        <v>373</v>
      </c>
      <c r="K4227">
        <v>2</v>
      </c>
    </row>
    <row r="4228" spans="1:11" hidden="1" x14ac:dyDescent="0.25">
      <c r="A4228" t="s">
        <v>529</v>
      </c>
      <c r="B4228" t="s">
        <v>528</v>
      </c>
      <c r="C4228">
        <v>2002</v>
      </c>
      <c r="D4228" t="s">
        <v>74</v>
      </c>
      <c r="E4228">
        <v>812</v>
      </c>
      <c r="F4228" t="s">
        <v>74</v>
      </c>
      <c r="G4228">
        <v>418</v>
      </c>
      <c r="H4228" t="s">
        <v>390</v>
      </c>
      <c r="I4228">
        <v>3</v>
      </c>
      <c r="J4228" t="s">
        <v>373</v>
      </c>
      <c r="K4228">
        <v>2</v>
      </c>
    </row>
    <row r="4229" spans="1:11" hidden="1" x14ac:dyDescent="0.25">
      <c r="A4229" t="s">
        <v>529</v>
      </c>
      <c r="B4229" t="s">
        <v>528</v>
      </c>
      <c r="C4229">
        <v>2003</v>
      </c>
      <c r="D4229" t="s">
        <v>74</v>
      </c>
      <c r="E4229">
        <v>812</v>
      </c>
      <c r="F4229" t="s">
        <v>74</v>
      </c>
      <c r="G4229">
        <v>418</v>
      </c>
      <c r="H4229" t="s">
        <v>390</v>
      </c>
      <c r="I4229">
        <v>3</v>
      </c>
      <c r="J4229" t="s">
        <v>373</v>
      </c>
      <c r="K4229">
        <v>3</v>
      </c>
    </row>
    <row r="4230" spans="1:11" hidden="1" x14ac:dyDescent="0.25">
      <c r="A4230" t="s">
        <v>529</v>
      </c>
      <c r="B4230" t="s">
        <v>528</v>
      </c>
      <c r="C4230">
        <v>2004</v>
      </c>
      <c r="D4230" t="s">
        <v>74</v>
      </c>
      <c r="E4230">
        <v>812</v>
      </c>
      <c r="F4230" t="s">
        <v>74</v>
      </c>
      <c r="G4230">
        <v>418</v>
      </c>
      <c r="H4230" t="s">
        <v>390</v>
      </c>
      <c r="I4230">
        <v>3</v>
      </c>
      <c r="J4230" t="s">
        <v>373</v>
      </c>
      <c r="K4230">
        <v>3</v>
      </c>
    </row>
    <row r="4231" spans="1:11" hidden="1" x14ac:dyDescent="0.25">
      <c r="A4231" t="s">
        <v>529</v>
      </c>
      <c r="B4231" t="s">
        <v>528</v>
      </c>
      <c r="C4231">
        <v>2005</v>
      </c>
      <c r="D4231" t="s">
        <v>74</v>
      </c>
      <c r="E4231">
        <v>812</v>
      </c>
      <c r="F4231" t="s">
        <v>74</v>
      </c>
      <c r="G4231">
        <v>418</v>
      </c>
      <c r="H4231" t="s">
        <v>390</v>
      </c>
      <c r="I4231">
        <v>3</v>
      </c>
      <c r="J4231" t="s">
        <v>373</v>
      </c>
      <c r="K4231">
        <v>3</v>
      </c>
    </row>
    <row r="4232" spans="1:11" hidden="1" x14ac:dyDescent="0.25">
      <c r="A4232" t="s">
        <v>529</v>
      </c>
      <c r="B4232" t="s">
        <v>528</v>
      </c>
      <c r="C4232">
        <v>2006</v>
      </c>
      <c r="D4232" t="s">
        <v>74</v>
      </c>
      <c r="E4232">
        <v>812</v>
      </c>
      <c r="F4232" t="s">
        <v>74</v>
      </c>
      <c r="G4232">
        <v>418</v>
      </c>
      <c r="H4232" t="s">
        <v>390</v>
      </c>
      <c r="I4232">
        <v>3</v>
      </c>
      <c r="J4232" t="s">
        <v>373</v>
      </c>
      <c r="K4232">
        <v>3</v>
      </c>
    </row>
    <row r="4233" spans="1:11" hidden="1" x14ac:dyDescent="0.25">
      <c r="A4233" t="s">
        <v>529</v>
      </c>
      <c r="B4233" t="s">
        <v>528</v>
      </c>
      <c r="C4233">
        <v>2007</v>
      </c>
      <c r="D4233" t="s">
        <v>74</v>
      </c>
      <c r="E4233">
        <v>812</v>
      </c>
      <c r="F4233" t="s">
        <v>74</v>
      </c>
      <c r="G4233">
        <v>418</v>
      </c>
      <c r="H4233" t="s">
        <v>390</v>
      </c>
      <c r="I4233">
        <v>3</v>
      </c>
      <c r="J4233" t="s">
        <v>373</v>
      </c>
      <c r="K4233">
        <v>3</v>
      </c>
    </row>
    <row r="4234" spans="1:11" hidden="1" x14ac:dyDescent="0.25">
      <c r="A4234" t="s">
        <v>529</v>
      </c>
      <c r="B4234" t="s">
        <v>528</v>
      </c>
      <c r="C4234">
        <v>2008</v>
      </c>
      <c r="D4234" t="s">
        <v>74</v>
      </c>
      <c r="E4234">
        <v>812</v>
      </c>
      <c r="F4234" t="s">
        <v>74</v>
      </c>
      <c r="G4234">
        <v>418</v>
      </c>
      <c r="H4234" t="s">
        <v>390</v>
      </c>
      <c r="I4234">
        <v>1</v>
      </c>
      <c r="J4234" t="s">
        <v>373</v>
      </c>
      <c r="K4234">
        <v>2</v>
      </c>
    </row>
    <row r="4235" spans="1:11" hidden="1" x14ac:dyDescent="0.25">
      <c r="A4235" t="s">
        <v>529</v>
      </c>
      <c r="B4235" t="s">
        <v>528</v>
      </c>
      <c r="C4235">
        <v>2009</v>
      </c>
      <c r="D4235" t="s">
        <v>74</v>
      </c>
      <c r="E4235">
        <v>812</v>
      </c>
      <c r="F4235" t="s">
        <v>74</v>
      </c>
      <c r="G4235">
        <v>418</v>
      </c>
      <c r="H4235" t="s">
        <v>390</v>
      </c>
      <c r="I4235">
        <v>2</v>
      </c>
      <c r="J4235" t="s">
        <v>373</v>
      </c>
      <c r="K4235">
        <v>2</v>
      </c>
    </row>
    <row r="4236" spans="1:11" hidden="1" x14ac:dyDescent="0.25">
      <c r="A4236" t="s">
        <v>529</v>
      </c>
      <c r="B4236" t="s">
        <v>528</v>
      </c>
      <c r="C4236">
        <v>2010</v>
      </c>
      <c r="D4236" t="s">
        <v>74</v>
      </c>
      <c r="E4236">
        <v>812</v>
      </c>
      <c r="F4236" t="s">
        <v>74</v>
      </c>
      <c r="G4236">
        <v>418</v>
      </c>
      <c r="H4236" t="s">
        <v>390</v>
      </c>
      <c r="I4236">
        <v>2</v>
      </c>
      <c r="J4236" t="s">
        <v>373</v>
      </c>
      <c r="K4236">
        <v>2</v>
      </c>
    </row>
    <row r="4237" spans="1:11" hidden="1" x14ac:dyDescent="0.25">
      <c r="A4237" t="s">
        <v>529</v>
      </c>
      <c r="B4237" t="s">
        <v>528</v>
      </c>
      <c r="C4237">
        <v>2011</v>
      </c>
      <c r="D4237" t="s">
        <v>74</v>
      </c>
      <c r="E4237">
        <v>812</v>
      </c>
      <c r="F4237" t="s">
        <v>74</v>
      </c>
      <c r="G4237">
        <v>418</v>
      </c>
      <c r="H4237" t="s">
        <v>390</v>
      </c>
      <c r="I4237">
        <v>2</v>
      </c>
      <c r="J4237" t="s">
        <v>373</v>
      </c>
      <c r="K4237">
        <v>2</v>
      </c>
    </row>
    <row r="4238" spans="1:11" hidden="1" x14ac:dyDescent="0.25">
      <c r="A4238" t="s">
        <v>529</v>
      </c>
      <c r="B4238" t="s">
        <v>528</v>
      </c>
      <c r="C4238">
        <v>2012</v>
      </c>
      <c r="D4238" t="s">
        <v>74</v>
      </c>
      <c r="E4238">
        <v>812</v>
      </c>
      <c r="F4238" t="s">
        <v>74</v>
      </c>
      <c r="G4238">
        <v>418</v>
      </c>
      <c r="H4238" t="s">
        <v>390</v>
      </c>
      <c r="I4238">
        <v>2</v>
      </c>
      <c r="J4238" t="s">
        <v>373</v>
      </c>
      <c r="K4238">
        <v>2</v>
      </c>
    </row>
    <row r="4239" spans="1:11" hidden="1" x14ac:dyDescent="0.25">
      <c r="A4239" t="s">
        <v>529</v>
      </c>
      <c r="B4239" t="s">
        <v>528</v>
      </c>
      <c r="C4239">
        <v>2013</v>
      </c>
      <c r="D4239" t="s">
        <v>74</v>
      </c>
      <c r="E4239">
        <v>812</v>
      </c>
      <c r="F4239" t="s">
        <v>74</v>
      </c>
      <c r="G4239">
        <v>418</v>
      </c>
      <c r="H4239" t="s">
        <v>390</v>
      </c>
      <c r="I4239" t="s">
        <v>373</v>
      </c>
      <c r="J4239" t="s">
        <v>373</v>
      </c>
      <c r="K4239">
        <v>2</v>
      </c>
    </row>
    <row r="4240" spans="1:11" hidden="1" x14ac:dyDescent="0.25">
      <c r="A4240" t="s">
        <v>529</v>
      </c>
      <c r="B4240" t="s">
        <v>528</v>
      </c>
      <c r="C4240">
        <v>2014</v>
      </c>
      <c r="D4240" t="s">
        <v>74</v>
      </c>
      <c r="E4240">
        <v>812</v>
      </c>
      <c r="F4240" t="s">
        <v>74</v>
      </c>
      <c r="G4240">
        <v>418</v>
      </c>
      <c r="H4240" t="s">
        <v>390</v>
      </c>
      <c r="I4240">
        <v>2</v>
      </c>
      <c r="J4240" t="s">
        <v>373</v>
      </c>
      <c r="K4240">
        <v>2</v>
      </c>
    </row>
    <row r="4241" spans="1:12" hidden="1" x14ac:dyDescent="0.25">
      <c r="A4241" t="s">
        <v>529</v>
      </c>
      <c r="B4241" t="s">
        <v>528</v>
      </c>
      <c r="C4241">
        <v>2015</v>
      </c>
      <c r="D4241" t="s">
        <v>74</v>
      </c>
      <c r="E4241">
        <v>812</v>
      </c>
      <c r="F4241" t="s">
        <v>74</v>
      </c>
      <c r="G4241">
        <v>418</v>
      </c>
      <c r="H4241" t="s">
        <v>390</v>
      </c>
      <c r="I4241">
        <v>2</v>
      </c>
      <c r="J4241" t="s">
        <v>373</v>
      </c>
      <c r="K4241">
        <v>2</v>
      </c>
    </row>
    <row r="4242" spans="1:12" hidden="1" x14ac:dyDescent="0.25">
      <c r="A4242" t="s">
        <v>529</v>
      </c>
      <c r="B4242" t="s">
        <v>528</v>
      </c>
      <c r="C4242">
        <v>2016</v>
      </c>
      <c r="D4242" t="s">
        <v>74</v>
      </c>
      <c r="E4242">
        <v>812</v>
      </c>
      <c r="F4242" t="s">
        <v>74</v>
      </c>
      <c r="G4242">
        <v>418</v>
      </c>
      <c r="H4242" t="s">
        <v>390</v>
      </c>
      <c r="I4242">
        <v>2</v>
      </c>
      <c r="J4242" t="s">
        <v>373</v>
      </c>
      <c r="K4242">
        <v>2</v>
      </c>
    </row>
    <row r="4243" spans="1:12" x14ac:dyDescent="0.25">
      <c r="A4243" t="s">
        <v>529</v>
      </c>
      <c r="B4243" t="s">
        <v>528</v>
      </c>
      <c r="C4243">
        <v>2017</v>
      </c>
      <c r="D4243" t="s">
        <v>74</v>
      </c>
      <c r="E4243">
        <v>812</v>
      </c>
      <c r="F4243" t="s">
        <v>74</v>
      </c>
      <c r="G4243">
        <v>418</v>
      </c>
      <c r="H4243" t="s">
        <v>390</v>
      </c>
      <c r="I4243" s="109">
        <v>2</v>
      </c>
      <c r="J4243" s="109" t="s">
        <v>373</v>
      </c>
      <c r="K4243" s="109">
        <v>2</v>
      </c>
      <c r="L4243" s="108">
        <f>AVERAGE(I4243:K4243)</f>
        <v>2</v>
      </c>
    </row>
    <row r="4244" spans="1:12" hidden="1" x14ac:dyDescent="0.25">
      <c r="A4244" t="s">
        <v>527</v>
      </c>
      <c r="B4244" t="s">
        <v>527</v>
      </c>
      <c r="C4244">
        <v>1976</v>
      </c>
      <c r="D4244" t="s">
        <v>526</v>
      </c>
      <c r="E4244">
        <v>367</v>
      </c>
      <c r="F4244" t="s">
        <v>525</v>
      </c>
      <c r="G4244">
        <v>428</v>
      </c>
      <c r="H4244" t="s">
        <v>375</v>
      </c>
      <c r="I4244" t="s">
        <v>373</v>
      </c>
      <c r="J4244" t="s">
        <v>373</v>
      </c>
      <c r="K4244" t="s">
        <v>373</v>
      </c>
    </row>
    <row r="4245" spans="1:12" hidden="1" x14ac:dyDescent="0.25">
      <c r="A4245" t="s">
        <v>527</v>
      </c>
      <c r="B4245" t="s">
        <v>527</v>
      </c>
      <c r="C4245">
        <v>1977</v>
      </c>
      <c r="D4245" t="s">
        <v>526</v>
      </c>
      <c r="E4245">
        <v>367</v>
      </c>
      <c r="F4245" t="s">
        <v>525</v>
      </c>
      <c r="G4245">
        <v>428</v>
      </c>
      <c r="H4245" t="s">
        <v>375</v>
      </c>
      <c r="I4245" t="s">
        <v>373</v>
      </c>
      <c r="J4245" t="s">
        <v>373</v>
      </c>
      <c r="K4245" t="s">
        <v>373</v>
      </c>
    </row>
    <row r="4246" spans="1:12" hidden="1" x14ac:dyDescent="0.25">
      <c r="A4246" t="s">
        <v>527</v>
      </c>
      <c r="B4246" t="s">
        <v>527</v>
      </c>
      <c r="C4246">
        <v>1978</v>
      </c>
      <c r="D4246" t="s">
        <v>526</v>
      </c>
      <c r="E4246">
        <v>367</v>
      </c>
      <c r="F4246" t="s">
        <v>525</v>
      </c>
      <c r="G4246">
        <v>428</v>
      </c>
      <c r="H4246" t="s">
        <v>375</v>
      </c>
      <c r="I4246" t="s">
        <v>373</v>
      </c>
      <c r="J4246" t="s">
        <v>373</v>
      </c>
      <c r="K4246" t="s">
        <v>373</v>
      </c>
    </row>
    <row r="4247" spans="1:12" hidden="1" x14ac:dyDescent="0.25">
      <c r="A4247" t="s">
        <v>527</v>
      </c>
      <c r="B4247" t="s">
        <v>527</v>
      </c>
      <c r="C4247">
        <v>1979</v>
      </c>
      <c r="D4247" t="s">
        <v>526</v>
      </c>
      <c r="E4247">
        <v>367</v>
      </c>
      <c r="F4247" t="s">
        <v>525</v>
      </c>
      <c r="G4247">
        <v>428</v>
      </c>
      <c r="H4247" t="s">
        <v>375</v>
      </c>
      <c r="I4247" t="s">
        <v>373</v>
      </c>
      <c r="J4247" t="s">
        <v>373</v>
      </c>
      <c r="K4247" t="s">
        <v>373</v>
      </c>
    </row>
    <row r="4248" spans="1:12" hidden="1" x14ac:dyDescent="0.25">
      <c r="A4248" t="s">
        <v>527</v>
      </c>
      <c r="B4248" t="s">
        <v>527</v>
      </c>
      <c r="C4248">
        <v>1980</v>
      </c>
      <c r="D4248" t="s">
        <v>526</v>
      </c>
      <c r="E4248">
        <v>367</v>
      </c>
      <c r="F4248" t="s">
        <v>525</v>
      </c>
      <c r="G4248">
        <v>428</v>
      </c>
      <c r="H4248" t="s">
        <v>375</v>
      </c>
      <c r="I4248" t="s">
        <v>373</v>
      </c>
      <c r="J4248" t="s">
        <v>373</v>
      </c>
      <c r="K4248" t="s">
        <v>373</v>
      </c>
    </row>
    <row r="4249" spans="1:12" hidden="1" x14ac:dyDescent="0.25">
      <c r="A4249" t="s">
        <v>527</v>
      </c>
      <c r="B4249" t="s">
        <v>527</v>
      </c>
      <c r="C4249">
        <v>1981</v>
      </c>
      <c r="D4249" t="s">
        <v>526</v>
      </c>
      <c r="E4249">
        <v>367</v>
      </c>
      <c r="F4249" t="s">
        <v>525</v>
      </c>
      <c r="G4249">
        <v>428</v>
      </c>
      <c r="H4249" t="s">
        <v>375</v>
      </c>
      <c r="I4249" t="s">
        <v>373</v>
      </c>
      <c r="J4249" t="s">
        <v>373</v>
      </c>
      <c r="K4249" t="s">
        <v>373</v>
      </c>
    </row>
    <row r="4250" spans="1:12" hidden="1" x14ac:dyDescent="0.25">
      <c r="A4250" t="s">
        <v>527</v>
      </c>
      <c r="B4250" t="s">
        <v>527</v>
      </c>
      <c r="C4250">
        <v>1982</v>
      </c>
      <c r="D4250" t="s">
        <v>526</v>
      </c>
      <c r="E4250">
        <v>367</v>
      </c>
      <c r="F4250" t="s">
        <v>525</v>
      </c>
      <c r="G4250">
        <v>428</v>
      </c>
      <c r="H4250" t="s">
        <v>375</v>
      </c>
      <c r="I4250" t="s">
        <v>373</v>
      </c>
      <c r="J4250" t="s">
        <v>373</v>
      </c>
      <c r="K4250" t="s">
        <v>373</v>
      </c>
    </row>
    <row r="4251" spans="1:12" hidden="1" x14ac:dyDescent="0.25">
      <c r="A4251" t="s">
        <v>527</v>
      </c>
      <c r="B4251" t="s">
        <v>527</v>
      </c>
      <c r="C4251">
        <v>1983</v>
      </c>
      <c r="D4251" t="s">
        <v>526</v>
      </c>
      <c r="E4251">
        <v>367</v>
      </c>
      <c r="F4251" t="s">
        <v>525</v>
      </c>
      <c r="G4251">
        <v>428</v>
      </c>
      <c r="H4251" t="s">
        <v>375</v>
      </c>
      <c r="I4251" t="s">
        <v>373</v>
      </c>
      <c r="J4251" t="s">
        <v>373</v>
      </c>
      <c r="K4251" t="s">
        <v>373</v>
      </c>
    </row>
    <row r="4252" spans="1:12" hidden="1" x14ac:dyDescent="0.25">
      <c r="A4252" t="s">
        <v>527</v>
      </c>
      <c r="B4252" t="s">
        <v>527</v>
      </c>
      <c r="C4252">
        <v>1984</v>
      </c>
      <c r="D4252" t="s">
        <v>526</v>
      </c>
      <c r="E4252">
        <v>367</v>
      </c>
      <c r="F4252" t="s">
        <v>525</v>
      </c>
      <c r="G4252">
        <v>428</v>
      </c>
      <c r="H4252" t="s">
        <v>375</v>
      </c>
      <c r="I4252" t="s">
        <v>373</v>
      </c>
      <c r="J4252" t="s">
        <v>373</v>
      </c>
      <c r="K4252" t="s">
        <v>373</v>
      </c>
    </row>
    <row r="4253" spans="1:12" hidden="1" x14ac:dyDescent="0.25">
      <c r="A4253" t="s">
        <v>527</v>
      </c>
      <c r="B4253" t="s">
        <v>527</v>
      </c>
      <c r="C4253">
        <v>1985</v>
      </c>
      <c r="D4253" t="s">
        <v>526</v>
      </c>
      <c r="E4253">
        <v>367</v>
      </c>
      <c r="F4253" t="s">
        <v>525</v>
      </c>
      <c r="G4253">
        <v>428</v>
      </c>
      <c r="H4253" t="s">
        <v>375</v>
      </c>
      <c r="I4253" t="s">
        <v>373</v>
      </c>
      <c r="J4253" t="s">
        <v>373</v>
      </c>
      <c r="K4253" t="s">
        <v>373</v>
      </c>
    </row>
    <row r="4254" spans="1:12" hidden="1" x14ac:dyDescent="0.25">
      <c r="A4254" t="s">
        <v>527</v>
      </c>
      <c r="B4254" t="s">
        <v>527</v>
      </c>
      <c r="C4254">
        <v>1986</v>
      </c>
      <c r="D4254" t="s">
        <v>526</v>
      </c>
      <c r="E4254">
        <v>367</v>
      </c>
      <c r="F4254" t="s">
        <v>525</v>
      </c>
      <c r="G4254">
        <v>428</v>
      </c>
      <c r="H4254" t="s">
        <v>375</v>
      </c>
      <c r="I4254" t="s">
        <v>373</v>
      </c>
      <c r="J4254" t="s">
        <v>373</v>
      </c>
      <c r="K4254" t="s">
        <v>373</v>
      </c>
    </row>
    <row r="4255" spans="1:12" hidden="1" x14ac:dyDescent="0.25">
      <c r="A4255" t="s">
        <v>527</v>
      </c>
      <c r="B4255" t="s">
        <v>527</v>
      </c>
      <c r="C4255">
        <v>1987</v>
      </c>
      <c r="D4255" t="s">
        <v>526</v>
      </c>
      <c r="E4255">
        <v>367</v>
      </c>
      <c r="F4255" t="s">
        <v>525</v>
      </c>
      <c r="G4255">
        <v>428</v>
      </c>
      <c r="H4255" t="s">
        <v>375</v>
      </c>
      <c r="I4255" t="s">
        <v>373</v>
      </c>
      <c r="J4255" t="s">
        <v>373</v>
      </c>
      <c r="K4255" t="s">
        <v>373</v>
      </c>
    </row>
    <row r="4256" spans="1:12" hidden="1" x14ac:dyDescent="0.25">
      <c r="A4256" t="s">
        <v>527</v>
      </c>
      <c r="B4256" t="s">
        <v>527</v>
      </c>
      <c r="C4256">
        <v>1988</v>
      </c>
      <c r="D4256" t="s">
        <v>526</v>
      </c>
      <c r="E4256">
        <v>367</v>
      </c>
      <c r="F4256" t="s">
        <v>525</v>
      </c>
      <c r="G4256">
        <v>428</v>
      </c>
      <c r="H4256" t="s">
        <v>375</v>
      </c>
      <c r="I4256" t="s">
        <v>373</v>
      </c>
      <c r="J4256" t="s">
        <v>373</v>
      </c>
      <c r="K4256" t="s">
        <v>373</v>
      </c>
    </row>
    <row r="4257" spans="1:11" hidden="1" x14ac:dyDescent="0.25">
      <c r="A4257" t="s">
        <v>527</v>
      </c>
      <c r="B4257" t="s">
        <v>527</v>
      </c>
      <c r="C4257">
        <v>1989</v>
      </c>
      <c r="D4257" t="s">
        <v>526</v>
      </c>
      <c r="E4257">
        <v>367</v>
      </c>
      <c r="F4257" t="s">
        <v>525</v>
      </c>
      <c r="G4257">
        <v>428</v>
      </c>
      <c r="H4257" t="s">
        <v>375</v>
      </c>
      <c r="I4257" t="s">
        <v>373</v>
      </c>
      <c r="J4257" t="s">
        <v>373</v>
      </c>
      <c r="K4257" t="s">
        <v>373</v>
      </c>
    </row>
    <row r="4258" spans="1:11" hidden="1" x14ac:dyDescent="0.25">
      <c r="A4258" t="s">
        <v>527</v>
      </c>
      <c r="B4258" t="s">
        <v>527</v>
      </c>
      <c r="C4258">
        <v>1990</v>
      </c>
      <c r="D4258" t="s">
        <v>526</v>
      </c>
      <c r="E4258">
        <v>367</v>
      </c>
      <c r="F4258" t="s">
        <v>525</v>
      </c>
      <c r="G4258">
        <v>428</v>
      </c>
      <c r="H4258" t="s">
        <v>375</v>
      </c>
      <c r="I4258" t="s">
        <v>373</v>
      </c>
      <c r="J4258" t="s">
        <v>373</v>
      </c>
      <c r="K4258" t="s">
        <v>373</v>
      </c>
    </row>
    <row r="4259" spans="1:11" hidden="1" x14ac:dyDescent="0.25">
      <c r="A4259" t="s">
        <v>527</v>
      </c>
      <c r="B4259" t="s">
        <v>527</v>
      </c>
      <c r="C4259">
        <v>1991</v>
      </c>
      <c r="D4259" t="s">
        <v>526</v>
      </c>
      <c r="E4259">
        <v>367</v>
      </c>
      <c r="F4259" t="s">
        <v>525</v>
      </c>
      <c r="G4259">
        <v>428</v>
      </c>
      <c r="H4259" t="s">
        <v>375</v>
      </c>
      <c r="I4259" t="s">
        <v>373</v>
      </c>
      <c r="J4259" t="s">
        <v>373</v>
      </c>
      <c r="K4259" t="s">
        <v>373</v>
      </c>
    </row>
    <row r="4260" spans="1:11" hidden="1" x14ac:dyDescent="0.25">
      <c r="A4260" t="s">
        <v>527</v>
      </c>
      <c r="B4260" t="s">
        <v>527</v>
      </c>
      <c r="C4260">
        <v>1992</v>
      </c>
      <c r="D4260" t="s">
        <v>526</v>
      </c>
      <c r="E4260">
        <v>367</v>
      </c>
      <c r="F4260" t="s">
        <v>525</v>
      </c>
      <c r="G4260">
        <v>428</v>
      </c>
      <c r="H4260" t="s">
        <v>375</v>
      </c>
      <c r="I4260" t="s">
        <v>373</v>
      </c>
      <c r="J4260" t="s">
        <v>373</v>
      </c>
      <c r="K4260">
        <v>1</v>
      </c>
    </row>
    <row r="4261" spans="1:11" hidden="1" x14ac:dyDescent="0.25">
      <c r="A4261" t="s">
        <v>527</v>
      </c>
      <c r="B4261" t="s">
        <v>527</v>
      </c>
      <c r="C4261">
        <v>1993</v>
      </c>
      <c r="D4261" t="s">
        <v>526</v>
      </c>
      <c r="E4261">
        <v>367</v>
      </c>
      <c r="F4261" t="s">
        <v>525</v>
      </c>
      <c r="G4261">
        <v>428</v>
      </c>
      <c r="H4261" t="s">
        <v>375</v>
      </c>
      <c r="I4261">
        <v>1</v>
      </c>
      <c r="J4261" t="s">
        <v>373</v>
      </c>
      <c r="K4261">
        <v>2</v>
      </c>
    </row>
    <row r="4262" spans="1:11" hidden="1" x14ac:dyDescent="0.25">
      <c r="A4262" t="s">
        <v>527</v>
      </c>
      <c r="B4262" t="s">
        <v>527</v>
      </c>
      <c r="C4262">
        <v>1994</v>
      </c>
      <c r="D4262" t="s">
        <v>526</v>
      </c>
      <c r="E4262">
        <v>367</v>
      </c>
      <c r="F4262" t="s">
        <v>525</v>
      </c>
      <c r="G4262">
        <v>428</v>
      </c>
      <c r="H4262" t="s">
        <v>375</v>
      </c>
      <c r="I4262">
        <v>1</v>
      </c>
      <c r="J4262" t="s">
        <v>373</v>
      </c>
      <c r="K4262">
        <v>2</v>
      </c>
    </row>
    <row r="4263" spans="1:11" hidden="1" x14ac:dyDescent="0.25">
      <c r="A4263" t="s">
        <v>527</v>
      </c>
      <c r="B4263" t="s">
        <v>527</v>
      </c>
      <c r="C4263">
        <v>1995</v>
      </c>
      <c r="D4263" t="s">
        <v>526</v>
      </c>
      <c r="E4263">
        <v>367</v>
      </c>
      <c r="F4263" t="s">
        <v>525</v>
      </c>
      <c r="G4263">
        <v>428</v>
      </c>
      <c r="H4263" t="s">
        <v>375</v>
      </c>
      <c r="I4263">
        <v>2</v>
      </c>
      <c r="J4263" t="s">
        <v>373</v>
      </c>
      <c r="K4263">
        <v>2</v>
      </c>
    </row>
    <row r="4264" spans="1:11" hidden="1" x14ac:dyDescent="0.25">
      <c r="A4264" t="s">
        <v>527</v>
      </c>
      <c r="B4264" t="s">
        <v>527</v>
      </c>
      <c r="C4264">
        <v>1996</v>
      </c>
      <c r="D4264" t="s">
        <v>526</v>
      </c>
      <c r="E4264">
        <v>367</v>
      </c>
      <c r="F4264" t="s">
        <v>525</v>
      </c>
      <c r="G4264">
        <v>428</v>
      </c>
      <c r="H4264" t="s">
        <v>375</v>
      </c>
      <c r="I4264">
        <v>2</v>
      </c>
      <c r="J4264" t="s">
        <v>373</v>
      </c>
      <c r="K4264">
        <v>1</v>
      </c>
    </row>
    <row r="4265" spans="1:11" hidden="1" x14ac:dyDescent="0.25">
      <c r="A4265" t="s">
        <v>527</v>
      </c>
      <c r="B4265" t="s">
        <v>527</v>
      </c>
      <c r="C4265">
        <v>1997</v>
      </c>
      <c r="D4265" t="s">
        <v>526</v>
      </c>
      <c r="E4265">
        <v>367</v>
      </c>
      <c r="F4265" t="s">
        <v>525</v>
      </c>
      <c r="G4265">
        <v>428</v>
      </c>
      <c r="H4265" t="s">
        <v>375</v>
      </c>
      <c r="I4265" t="s">
        <v>373</v>
      </c>
      <c r="J4265" t="s">
        <v>373</v>
      </c>
      <c r="K4265">
        <v>2</v>
      </c>
    </row>
    <row r="4266" spans="1:11" hidden="1" x14ac:dyDescent="0.25">
      <c r="A4266" t="s">
        <v>527</v>
      </c>
      <c r="B4266" t="s">
        <v>527</v>
      </c>
      <c r="C4266">
        <v>1998</v>
      </c>
      <c r="D4266" t="s">
        <v>526</v>
      </c>
      <c r="E4266">
        <v>367</v>
      </c>
      <c r="F4266" t="s">
        <v>525</v>
      </c>
      <c r="G4266">
        <v>428</v>
      </c>
      <c r="H4266" t="s">
        <v>375</v>
      </c>
      <c r="I4266" t="s">
        <v>373</v>
      </c>
      <c r="J4266" t="s">
        <v>373</v>
      </c>
      <c r="K4266">
        <v>2</v>
      </c>
    </row>
    <row r="4267" spans="1:11" hidden="1" x14ac:dyDescent="0.25">
      <c r="A4267" t="s">
        <v>527</v>
      </c>
      <c r="B4267" t="s">
        <v>527</v>
      </c>
      <c r="C4267">
        <v>1999</v>
      </c>
      <c r="D4267" t="s">
        <v>526</v>
      </c>
      <c r="E4267">
        <v>367</v>
      </c>
      <c r="F4267" t="s">
        <v>525</v>
      </c>
      <c r="G4267">
        <v>428</v>
      </c>
      <c r="H4267" t="s">
        <v>375</v>
      </c>
      <c r="I4267">
        <v>1</v>
      </c>
      <c r="J4267" t="s">
        <v>373</v>
      </c>
      <c r="K4267">
        <v>2</v>
      </c>
    </row>
    <row r="4268" spans="1:11" hidden="1" x14ac:dyDescent="0.25">
      <c r="A4268" t="s">
        <v>527</v>
      </c>
      <c r="B4268" t="s">
        <v>527</v>
      </c>
      <c r="C4268">
        <v>2000</v>
      </c>
      <c r="D4268" t="s">
        <v>526</v>
      </c>
      <c r="E4268">
        <v>367</v>
      </c>
      <c r="F4268" t="s">
        <v>525</v>
      </c>
      <c r="G4268">
        <v>428</v>
      </c>
      <c r="H4268" t="s">
        <v>375</v>
      </c>
      <c r="I4268">
        <v>1</v>
      </c>
      <c r="J4268" t="s">
        <v>373</v>
      </c>
      <c r="K4268">
        <v>1</v>
      </c>
    </row>
    <row r="4269" spans="1:11" hidden="1" x14ac:dyDescent="0.25">
      <c r="A4269" t="s">
        <v>527</v>
      </c>
      <c r="B4269" t="s">
        <v>527</v>
      </c>
      <c r="C4269">
        <v>2001</v>
      </c>
      <c r="D4269" t="s">
        <v>526</v>
      </c>
      <c r="E4269">
        <v>367</v>
      </c>
      <c r="F4269" t="s">
        <v>525</v>
      </c>
      <c r="G4269">
        <v>428</v>
      </c>
      <c r="H4269" t="s">
        <v>375</v>
      </c>
      <c r="I4269">
        <v>2</v>
      </c>
      <c r="J4269" t="s">
        <v>373</v>
      </c>
      <c r="K4269">
        <v>1</v>
      </c>
    </row>
    <row r="4270" spans="1:11" hidden="1" x14ac:dyDescent="0.25">
      <c r="A4270" t="s">
        <v>527</v>
      </c>
      <c r="B4270" t="s">
        <v>527</v>
      </c>
      <c r="C4270">
        <v>2002</v>
      </c>
      <c r="D4270" t="s">
        <v>526</v>
      </c>
      <c r="E4270">
        <v>367</v>
      </c>
      <c r="F4270" t="s">
        <v>525</v>
      </c>
      <c r="G4270">
        <v>428</v>
      </c>
      <c r="H4270" t="s">
        <v>375</v>
      </c>
      <c r="I4270">
        <v>1</v>
      </c>
      <c r="J4270" t="s">
        <v>373</v>
      </c>
      <c r="K4270">
        <v>1</v>
      </c>
    </row>
    <row r="4271" spans="1:11" hidden="1" x14ac:dyDescent="0.25">
      <c r="A4271" t="s">
        <v>527</v>
      </c>
      <c r="B4271" t="s">
        <v>527</v>
      </c>
      <c r="C4271">
        <v>2003</v>
      </c>
      <c r="D4271" t="s">
        <v>526</v>
      </c>
      <c r="E4271">
        <v>367</v>
      </c>
      <c r="F4271" t="s">
        <v>525</v>
      </c>
      <c r="G4271">
        <v>428</v>
      </c>
      <c r="H4271" t="s">
        <v>375</v>
      </c>
      <c r="I4271">
        <v>1</v>
      </c>
      <c r="J4271" t="s">
        <v>373</v>
      </c>
      <c r="K4271">
        <v>1</v>
      </c>
    </row>
    <row r="4272" spans="1:11" hidden="1" x14ac:dyDescent="0.25">
      <c r="A4272" t="s">
        <v>527</v>
      </c>
      <c r="B4272" t="s">
        <v>527</v>
      </c>
      <c r="C4272">
        <v>2004</v>
      </c>
      <c r="D4272" t="s">
        <v>526</v>
      </c>
      <c r="E4272">
        <v>367</v>
      </c>
      <c r="F4272" t="s">
        <v>525</v>
      </c>
      <c r="G4272">
        <v>428</v>
      </c>
      <c r="H4272" t="s">
        <v>375</v>
      </c>
      <c r="I4272">
        <v>1</v>
      </c>
      <c r="J4272" t="s">
        <v>373</v>
      </c>
      <c r="K4272">
        <v>1</v>
      </c>
    </row>
    <row r="4273" spans="1:12" hidden="1" x14ac:dyDescent="0.25">
      <c r="A4273" t="s">
        <v>527</v>
      </c>
      <c r="B4273" t="s">
        <v>527</v>
      </c>
      <c r="C4273">
        <v>2005</v>
      </c>
      <c r="D4273" t="s">
        <v>526</v>
      </c>
      <c r="E4273">
        <v>367</v>
      </c>
      <c r="F4273" t="s">
        <v>525</v>
      </c>
      <c r="G4273">
        <v>428</v>
      </c>
      <c r="H4273" t="s">
        <v>375</v>
      </c>
      <c r="I4273">
        <v>2</v>
      </c>
      <c r="J4273" t="s">
        <v>373</v>
      </c>
      <c r="K4273">
        <v>2</v>
      </c>
    </row>
    <row r="4274" spans="1:12" hidden="1" x14ac:dyDescent="0.25">
      <c r="A4274" t="s">
        <v>527</v>
      </c>
      <c r="B4274" t="s">
        <v>527</v>
      </c>
      <c r="C4274">
        <v>2006</v>
      </c>
      <c r="D4274" t="s">
        <v>526</v>
      </c>
      <c r="E4274">
        <v>367</v>
      </c>
      <c r="F4274" t="s">
        <v>525</v>
      </c>
      <c r="G4274">
        <v>428</v>
      </c>
      <c r="H4274" t="s">
        <v>375</v>
      </c>
      <c r="I4274">
        <v>1</v>
      </c>
      <c r="J4274" t="s">
        <v>373</v>
      </c>
      <c r="K4274">
        <v>2</v>
      </c>
    </row>
    <row r="4275" spans="1:12" hidden="1" x14ac:dyDescent="0.25">
      <c r="A4275" t="s">
        <v>527</v>
      </c>
      <c r="B4275" t="s">
        <v>527</v>
      </c>
      <c r="C4275">
        <v>2007</v>
      </c>
      <c r="D4275" t="s">
        <v>526</v>
      </c>
      <c r="E4275">
        <v>367</v>
      </c>
      <c r="F4275" t="s">
        <v>525</v>
      </c>
      <c r="G4275">
        <v>428</v>
      </c>
      <c r="H4275" t="s">
        <v>375</v>
      </c>
      <c r="I4275">
        <v>1</v>
      </c>
      <c r="J4275" t="s">
        <v>373</v>
      </c>
      <c r="K4275">
        <v>2</v>
      </c>
    </row>
    <row r="4276" spans="1:12" hidden="1" x14ac:dyDescent="0.25">
      <c r="A4276" t="s">
        <v>527</v>
      </c>
      <c r="B4276" t="s">
        <v>527</v>
      </c>
      <c r="C4276">
        <v>2008</v>
      </c>
      <c r="D4276" t="s">
        <v>526</v>
      </c>
      <c r="E4276">
        <v>367</v>
      </c>
      <c r="F4276" t="s">
        <v>525</v>
      </c>
      <c r="G4276">
        <v>428</v>
      </c>
      <c r="H4276" t="s">
        <v>375</v>
      </c>
      <c r="I4276">
        <v>2</v>
      </c>
      <c r="J4276" t="s">
        <v>373</v>
      </c>
      <c r="K4276">
        <v>2</v>
      </c>
    </row>
    <row r="4277" spans="1:12" hidden="1" x14ac:dyDescent="0.25">
      <c r="A4277" t="s">
        <v>527</v>
      </c>
      <c r="B4277" t="s">
        <v>527</v>
      </c>
      <c r="C4277">
        <v>2009</v>
      </c>
      <c r="D4277" t="s">
        <v>526</v>
      </c>
      <c r="E4277">
        <v>367</v>
      </c>
      <c r="F4277" t="s">
        <v>525</v>
      </c>
      <c r="G4277">
        <v>428</v>
      </c>
      <c r="H4277" t="s">
        <v>375</v>
      </c>
      <c r="I4277">
        <v>2</v>
      </c>
      <c r="J4277" t="s">
        <v>373</v>
      </c>
      <c r="K4277">
        <v>2</v>
      </c>
    </row>
    <row r="4278" spans="1:12" hidden="1" x14ac:dyDescent="0.25">
      <c r="A4278" t="s">
        <v>527</v>
      </c>
      <c r="B4278" t="s">
        <v>527</v>
      </c>
      <c r="C4278">
        <v>2010</v>
      </c>
      <c r="D4278" t="s">
        <v>526</v>
      </c>
      <c r="E4278">
        <v>367</v>
      </c>
      <c r="F4278" t="s">
        <v>525</v>
      </c>
      <c r="G4278">
        <v>428</v>
      </c>
      <c r="H4278" t="s">
        <v>375</v>
      </c>
      <c r="I4278" t="s">
        <v>373</v>
      </c>
      <c r="J4278" t="s">
        <v>373</v>
      </c>
      <c r="K4278">
        <v>2</v>
      </c>
    </row>
    <row r="4279" spans="1:12" hidden="1" x14ac:dyDescent="0.25">
      <c r="A4279" t="s">
        <v>527</v>
      </c>
      <c r="B4279" t="s">
        <v>527</v>
      </c>
      <c r="C4279">
        <v>2011</v>
      </c>
      <c r="D4279" t="s">
        <v>526</v>
      </c>
      <c r="E4279">
        <v>367</v>
      </c>
      <c r="F4279" t="s">
        <v>525</v>
      </c>
      <c r="G4279">
        <v>428</v>
      </c>
      <c r="H4279" t="s">
        <v>375</v>
      </c>
      <c r="I4279" t="s">
        <v>373</v>
      </c>
      <c r="J4279" t="s">
        <v>373</v>
      </c>
      <c r="K4279">
        <v>2</v>
      </c>
    </row>
    <row r="4280" spans="1:12" hidden="1" x14ac:dyDescent="0.25">
      <c r="A4280" t="s">
        <v>527</v>
      </c>
      <c r="B4280" t="s">
        <v>527</v>
      </c>
      <c r="C4280">
        <v>2012</v>
      </c>
      <c r="D4280" t="s">
        <v>526</v>
      </c>
      <c r="E4280">
        <v>367</v>
      </c>
      <c r="F4280" t="s">
        <v>525</v>
      </c>
      <c r="G4280">
        <v>428</v>
      </c>
      <c r="H4280" t="s">
        <v>375</v>
      </c>
      <c r="I4280">
        <v>1</v>
      </c>
      <c r="J4280" t="s">
        <v>373</v>
      </c>
      <c r="K4280">
        <v>2</v>
      </c>
    </row>
    <row r="4281" spans="1:12" hidden="1" x14ac:dyDescent="0.25">
      <c r="A4281" t="s">
        <v>527</v>
      </c>
      <c r="B4281" t="s">
        <v>527</v>
      </c>
      <c r="C4281">
        <v>2013</v>
      </c>
      <c r="D4281" t="s">
        <v>526</v>
      </c>
      <c r="E4281">
        <v>367</v>
      </c>
      <c r="F4281" t="s">
        <v>525</v>
      </c>
      <c r="G4281">
        <v>428</v>
      </c>
      <c r="H4281" t="s">
        <v>375</v>
      </c>
      <c r="I4281" t="s">
        <v>373</v>
      </c>
      <c r="J4281" t="s">
        <v>373</v>
      </c>
      <c r="K4281">
        <v>1</v>
      </c>
    </row>
    <row r="4282" spans="1:12" hidden="1" x14ac:dyDescent="0.25">
      <c r="A4282" t="s">
        <v>527</v>
      </c>
      <c r="B4282" t="s">
        <v>527</v>
      </c>
      <c r="C4282">
        <v>2014</v>
      </c>
      <c r="D4282" t="s">
        <v>526</v>
      </c>
      <c r="E4282">
        <v>367</v>
      </c>
      <c r="F4282" t="s">
        <v>525</v>
      </c>
      <c r="G4282">
        <v>428</v>
      </c>
      <c r="H4282" t="s">
        <v>375</v>
      </c>
      <c r="I4282">
        <v>2</v>
      </c>
      <c r="J4282" t="s">
        <v>373</v>
      </c>
      <c r="K4282">
        <v>1</v>
      </c>
    </row>
    <row r="4283" spans="1:12" hidden="1" x14ac:dyDescent="0.25">
      <c r="A4283" t="s">
        <v>527</v>
      </c>
      <c r="B4283" t="s">
        <v>527</v>
      </c>
      <c r="C4283">
        <v>2015</v>
      </c>
      <c r="D4283" t="s">
        <v>526</v>
      </c>
      <c r="E4283">
        <v>367</v>
      </c>
      <c r="F4283" t="s">
        <v>525</v>
      </c>
      <c r="G4283">
        <v>428</v>
      </c>
      <c r="H4283" t="s">
        <v>375</v>
      </c>
      <c r="I4283">
        <v>1</v>
      </c>
      <c r="J4283" t="s">
        <v>373</v>
      </c>
      <c r="K4283">
        <v>2</v>
      </c>
    </row>
    <row r="4284" spans="1:12" hidden="1" x14ac:dyDescent="0.25">
      <c r="A4284" t="s">
        <v>527</v>
      </c>
      <c r="B4284" t="s">
        <v>527</v>
      </c>
      <c r="C4284">
        <v>2016</v>
      </c>
      <c r="D4284" t="s">
        <v>526</v>
      </c>
      <c r="E4284">
        <v>367</v>
      </c>
      <c r="F4284" t="s">
        <v>525</v>
      </c>
      <c r="G4284">
        <v>428</v>
      </c>
      <c r="H4284" t="s">
        <v>375</v>
      </c>
      <c r="I4284">
        <v>1</v>
      </c>
      <c r="J4284" t="s">
        <v>373</v>
      </c>
      <c r="K4284">
        <v>1</v>
      </c>
    </row>
    <row r="4285" spans="1:12" x14ac:dyDescent="0.25">
      <c r="A4285" t="s">
        <v>527</v>
      </c>
      <c r="B4285" t="s">
        <v>527</v>
      </c>
      <c r="C4285">
        <v>2017</v>
      </c>
      <c r="D4285" t="s">
        <v>526</v>
      </c>
      <c r="E4285">
        <v>367</v>
      </c>
      <c r="F4285" t="s">
        <v>525</v>
      </c>
      <c r="G4285">
        <v>428</v>
      </c>
      <c r="H4285" t="s">
        <v>375</v>
      </c>
      <c r="I4285" s="109">
        <v>1</v>
      </c>
      <c r="J4285" s="109" t="s">
        <v>373</v>
      </c>
      <c r="K4285" s="109">
        <v>1</v>
      </c>
      <c r="L4285" s="108">
        <f>AVERAGE(I4285:K4285)</f>
        <v>1</v>
      </c>
    </row>
    <row r="4286" spans="1:12" hidden="1" x14ac:dyDescent="0.25">
      <c r="A4286" t="s">
        <v>368</v>
      </c>
      <c r="B4286" t="s">
        <v>368</v>
      </c>
      <c r="C4286">
        <v>1976</v>
      </c>
      <c r="D4286" t="s">
        <v>524</v>
      </c>
      <c r="E4286">
        <v>660</v>
      </c>
      <c r="F4286" t="s">
        <v>75</v>
      </c>
      <c r="G4286">
        <v>422</v>
      </c>
      <c r="H4286" t="s">
        <v>381</v>
      </c>
      <c r="I4286" t="s">
        <v>373</v>
      </c>
      <c r="J4286" t="s">
        <v>373</v>
      </c>
      <c r="K4286" t="s">
        <v>373</v>
      </c>
    </row>
    <row r="4287" spans="1:12" hidden="1" x14ac:dyDescent="0.25">
      <c r="A4287" t="s">
        <v>368</v>
      </c>
      <c r="B4287" t="s">
        <v>368</v>
      </c>
      <c r="C4287">
        <v>1977</v>
      </c>
      <c r="D4287" t="s">
        <v>524</v>
      </c>
      <c r="E4287">
        <v>660</v>
      </c>
      <c r="F4287" t="s">
        <v>75</v>
      </c>
      <c r="G4287">
        <v>422</v>
      </c>
      <c r="H4287" t="s">
        <v>381</v>
      </c>
      <c r="I4287" t="s">
        <v>373</v>
      </c>
      <c r="J4287" t="s">
        <v>373</v>
      </c>
      <c r="K4287">
        <v>2</v>
      </c>
    </row>
    <row r="4288" spans="1:12" hidden="1" x14ac:dyDescent="0.25">
      <c r="A4288" t="s">
        <v>368</v>
      </c>
      <c r="B4288" t="s">
        <v>368</v>
      </c>
      <c r="C4288">
        <v>1978</v>
      </c>
      <c r="D4288" t="s">
        <v>524</v>
      </c>
      <c r="E4288">
        <v>660</v>
      </c>
      <c r="F4288" t="s">
        <v>75</v>
      </c>
      <c r="G4288">
        <v>422</v>
      </c>
      <c r="H4288" t="s">
        <v>381</v>
      </c>
      <c r="I4288" t="s">
        <v>373</v>
      </c>
      <c r="J4288" t="s">
        <v>373</v>
      </c>
      <c r="K4288">
        <v>2</v>
      </c>
    </row>
    <row r="4289" spans="1:11" hidden="1" x14ac:dyDescent="0.25">
      <c r="A4289" t="s">
        <v>368</v>
      </c>
      <c r="B4289" t="s">
        <v>368</v>
      </c>
      <c r="C4289">
        <v>1979</v>
      </c>
      <c r="D4289" t="s">
        <v>524</v>
      </c>
      <c r="E4289">
        <v>660</v>
      </c>
      <c r="F4289" t="s">
        <v>75</v>
      </c>
      <c r="G4289">
        <v>422</v>
      </c>
      <c r="H4289" t="s">
        <v>381</v>
      </c>
      <c r="I4289" t="s">
        <v>373</v>
      </c>
      <c r="J4289" t="s">
        <v>373</v>
      </c>
      <c r="K4289">
        <v>2</v>
      </c>
    </row>
    <row r="4290" spans="1:11" hidden="1" x14ac:dyDescent="0.25">
      <c r="A4290" t="s">
        <v>368</v>
      </c>
      <c r="B4290" t="s">
        <v>368</v>
      </c>
      <c r="C4290">
        <v>1980</v>
      </c>
      <c r="D4290" t="s">
        <v>524</v>
      </c>
      <c r="E4290">
        <v>660</v>
      </c>
      <c r="F4290" t="s">
        <v>75</v>
      </c>
      <c r="G4290">
        <v>422</v>
      </c>
      <c r="H4290" t="s">
        <v>381</v>
      </c>
      <c r="I4290" t="s">
        <v>373</v>
      </c>
      <c r="J4290" t="s">
        <v>373</v>
      </c>
      <c r="K4290" t="s">
        <v>373</v>
      </c>
    </row>
    <row r="4291" spans="1:11" hidden="1" x14ac:dyDescent="0.25">
      <c r="A4291" t="s">
        <v>368</v>
      </c>
      <c r="B4291" t="s">
        <v>368</v>
      </c>
      <c r="C4291">
        <v>1981</v>
      </c>
      <c r="D4291" t="s">
        <v>524</v>
      </c>
      <c r="E4291">
        <v>660</v>
      </c>
      <c r="F4291" t="s">
        <v>75</v>
      </c>
      <c r="G4291">
        <v>422</v>
      </c>
      <c r="H4291" t="s">
        <v>381</v>
      </c>
      <c r="I4291" t="s">
        <v>373</v>
      </c>
      <c r="J4291" t="s">
        <v>373</v>
      </c>
      <c r="K4291" t="s">
        <v>373</v>
      </c>
    </row>
    <row r="4292" spans="1:11" hidden="1" x14ac:dyDescent="0.25">
      <c r="A4292" t="s">
        <v>368</v>
      </c>
      <c r="B4292" t="s">
        <v>368</v>
      </c>
      <c r="C4292">
        <v>1982</v>
      </c>
      <c r="D4292" t="s">
        <v>524</v>
      </c>
      <c r="E4292">
        <v>660</v>
      </c>
      <c r="F4292" t="s">
        <v>75</v>
      </c>
      <c r="G4292">
        <v>422</v>
      </c>
      <c r="H4292" t="s">
        <v>381</v>
      </c>
      <c r="I4292" t="s">
        <v>373</v>
      </c>
      <c r="J4292" t="s">
        <v>373</v>
      </c>
      <c r="K4292" t="s">
        <v>373</v>
      </c>
    </row>
    <row r="4293" spans="1:11" hidden="1" x14ac:dyDescent="0.25">
      <c r="A4293" t="s">
        <v>368</v>
      </c>
      <c r="B4293" t="s">
        <v>368</v>
      </c>
      <c r="C4293">
        <v>1983</v>
      </c>
      <c r="D4293" t="s">
        <v>524</v>
      </c>
      <c r="E4293">
        <v>660</v>
      </c>
      <c r="F4293" t="s">
        <v>75</v>
      </c>
      <c r="G4293">
        <v>422</v>
      </c>
      <c r="H4293" t="s">
        <v>381</v>
      </c>
      <c r="I4293" t="s">
        <v>373</v>
      </c>
      <c r="J4293" t="s">
        <v>373</v>
      </c>
      <c r="K4293" t="s">
        <v>373</v>
      </c>
    </row>
    <row r="4294" spans="1:11" hidden="1" x14ac:dyDescent="0.25">
      <c r="A4294" t="s">
        <v>368</v>
      </c>
      <c r="B4294" t="s">
        <v>368</v>
      </c>
      <c r="C4294">
        <v>1984</v>
      </c>
      <c r="D4294" t="s">
        <v>524</v>
      </c>
      <c r="E4294">
        <v>660</v>
      </c>
      <c r="F4294" t="s">
        <v>75</v>
      </c>
      <c r="G4294">
        <v>422</v>
      </c>
      <c r="H4294" t="s">
        <v>381</v>
      </c>
      <c r="I4294" t="s">
        <v>373</v>
      </c>
      <c r="J4294" t="s">
        <v>373</v>
      </c>
      <c r="K4294" t="s">
        <v>373</v>
      </c>
    </row>
    <row r="4295" spans="1:11" hidden="1" x14ac:dyDescent="0.25">
      <c r="A4295" t="s">
        <v>368</v>
      </c>
      <c r="B4295" t="s">
        <v>368</v>
      </c>
      <c r="C4295">
        <v>1985</v>
      </c>
      <c r="D4295" t="s">
        <v>524</v>
      </c>
      <c r="E4295">
        <v>660</v>
      </c>
      <c r="F4295" t="s">
        <v>75</v>
      </c>
      <c r="G4295">
        <v>422</v>
      </c>
      <c r="H4295" t="s">
        <v>381</v>
      </c>
      <c r="I4295" t="s">
        <v>373</v>
      </c>
      <c r="J4295" t="s">
        <v>373</v>
      </c>
      <c r="K4295" t="s">
        <v>373</v>
      </c>
    </row>
    <row r="4296" spans="1:11" hidden="1" x14ac:dyDescent="0.25">
      <c r="A4296" t="s">
        <v>368</v>
      </c>
      <c r="B4296" t="s">
        <v>368</v>
      </c>
      <c r="C4296">
        <v>1986</v>
      </c>
      <c r="D4296" t="s">
        <v>524</v>
      </c>
      <c r="E4296">
        <v>660</v>
      </c>
      <c r="F4296" t="s">
        <v>75</v>
      </c>
      <c r="G4296">
        <v>422</v>
      </c>
      <c r="H4296" t="s">
        <v>381</v>
      </c>
      <c r="I4296" t="s">
        <v>373</v>
      </c>
      <c r="J4296" t="s">
        <v>373</v>
      </c>
      <c r="K4296" t="s">
        <v>373</v>
      </c>
    </row>
    <row r="4297" spans="1:11" hidden="1" x14ac:dyDescent="0.25">
      <c r="A4297" t="s">
        <v>368</v>
      </c>
      <c r="B4297" t="s">
        <v>368</v>
      </c>
      <c r="C4297">
        <v>1987</v>
      </c>
      <c r="D4297" t="s">
        <v>524</v>
      </c>
      <c r="E4297">
        <v>660</v>
      </c>
      <c r="F4297" t="s">
        <v>75</v>
      </c>
      <c r="G4297">
        <v>422</v>
      </c>
      <c r="H4297" t="s">
        <v>381</v>
      </c>
      <c r="I4297" t="s">
        <v>373</v>
      </c>
      <c r="J4297" t="s">
        <v>373</v>
      </c>
      <c r="K4297" t="s">
        <v>373</v>
      </c>
    </row>
    <row r="4298" spans="1:11" hidden="1" x14ac:dyDescent="0.25">
      <c r="A4298" t="s">
        <v>368</v>
      </c>
      <c r="B4298" t="s">
        <v>368</v>
      </c>
      <c r="C4298">
        <v>1988</v>
      </c>
      <c r="D4298" t="s">
        <v>524</v>
      </c>
      <c r="E4298">
        <v>660</v>
      </c>
      <c r="F4298" t="s">
        <v>75</v>
      </c>
      <c r="G4298">
        <v>422</v>
      </c>
      <c r="H4298" t="s">
        <v>381</v>
      </c>
      <c r="I4298" t="s">
        <v>373</v>
      </c>
      <c r="J4298" t="s">
        <v>373</v>
      </c>
      <c r="K4298" t="s">
        <v>373</v>
      </c>
    </row>
    <row r="4299" spans="1:11" hidden="1" x14ac:dyDescent="0.25">
      <c r="A4299" t="s">
        <v>368</v>
      </c>
      <c r="B4299" t="s">
        <v>368</v>
      </c>
      <c r="C4299">
        <v>1989</v>
      </c>
      <c r="D4299" t="s">
        <v>524</v>
      </c>
      <c r="E4299">
        <v>660</v>
      </c>
      <c r="F4299" t="s">
        <v>75</v>
      </c>
      <c r="G4299">
        <v>422</v>
      </c>
      <c r="H4299" t="s">
        <v>381</v>
      </c>
      <c r="I4299">
        <v>3</v>
      </c>
      <c r="J4299" t="s">
        <v>373</v>
      </c>
      <c r="K4299" t="s">
        <v>373</v>
      </c>
    </row>
    <row r="4300" spans="1:11" hidden="1" x14ac:dyDescent="0.25">
      <c r="A4300" t="s">
        <v>368</v>
      </c>
      <c r="B4300" t="s">
        <v>368</v>
      </c>
      <c r="C4300">
        <v>1990</v>
      </c>
      <c r="D4300" t="s">
        <v>524</v>
      </c>
      <c r="E4300">
        <v>660</v>
      </c>
      <c r="F4300" t="s">
        <v>75</v>
      </c>
      <c r="G4300">
        <v>422</v>
      </c>
      <c r="H4300" t="s">
        <v>381</v>
      </c>
      <c r="I4300">
        <v>4</v>
      </c>
      <c r="J4300" t="s">
        <v>373</v>
      </c>
      <c r="K4300">
        <v>4</v>
      </c>
    </row>
    <row r="4301" spans="1:11" hidden="1" x14ac:dyDescent="0.25">
      <c r="A4301" t="s">
        <v>368</v>
      </c>
      <c r="B4301" t="s">
        <v>368</v>
      </c>
      <c r="C4301">
        <v>1991</v>
      </c>
      <c r="D4301" t="s">
        <v>524</v>
      </c>
      <c r="E4301">
        <v>660</v>
      </c>
      <c r="F4301" t="s">
        <v>75</v>
      </c>
      <c r="G4301">
        <v>422</v>
      </c>
      <c r="H4301" t="s">
        <v>381</v>
      </c>
      <c r="I4301">
        <v>3</v>
      </c>
      <c r="J4301" t="s">
        <v>373</v>
      </c>
      <c r="K4301">
        <v>3</v>
      </c>
    </row>
    <row r="4302" spans="1:11" hidden="1" x14ac:dyDescent="0.25">
      <c r="A4302" t="s">
        <v>368</v>
      </c>
      <c r="B4302" t="s">
        <v>368</v>
      </c>
      <c r="C4302">
        <v>1992</v>
      </c>
      <c r="D4302" t="s">
        <v>524</v>
      </c>
      <c r="E4302">
        <v>660</v>
      </c>
      <c r="F4302" t="s">
        <v>75</v>
      </c>
      <c r="G4302">
        <v>422</v>
      </c>
      <c r="H4302" t="s">
        <v>381</v>
      </c>
      <c r="I4302">
        <v>4</v>
      </c>
      <c r="J4302" t="s">
        <v>373</v>
      </c>
      <c r="K4302">
        <v>3</v>
      </c>
    </row>
    <row r="4303" spans="1:11" hidden="1" x14ac:dyDescent="0.25">
      <c r="A4303" t="s">
        <v>368</v>
      </c>
      <c r="B4303" t="s">
        <v>368</v>
      </c>
      <c r="C4303">
        <v>1993</v>
      </c>
      <c r="D4303" t="s">
        <v>524</v>
      </c>
      <c r="E4303">
        <v>660</v>
      </c>
      <c r="F4303" t="s">
        <v>75</v>
      </c>
      <c r="G4303">
        <v>422</v>
      </c>
      <c r="H4303" t="s">
        <v>381</v>
      </c>
      <c r="I4303">
        <v>3</v>
      </c>
      <c r="J4303" t="s">
        <v>373</v>
      </c>
      <c r="K4303">
        <v>4</v>
      </c>
    </row>
    <row r="4304" spans="1:11" hidden="1" x14ac:dyDescent="0.25">
      <c r="A4304" t="s">
        <v>368</v>
      </c>
      <c r="B4304" t="s">
        <v>368</v>
      </c>
      <c r="C4304">
        <v>1994</v>
      </c>
      <c r="D4304" t="s">
        <v>524</v>
      </c>
      <c r="E4304">
        <v>660</v>
      </c>
      <c r="F4304" t="s">
        <v>75</v>
      </c>
      <c r="G4304">
        <v>422</v>
      </c>
      <c r="H4304" t="s">
        <v>381</v>
      </c>
      <c r="I4304">
        <v>4</v>
      </c>
      <c r="J4304" t="s">
        <v>373</v>
      </c>
      <c r="K4304">
        <v>4</v>
      </c>
    </row>
    <row r="4305" spans="1:11" hidden="1" x14ac:dyDescent="0.25">
      <c r="A4305" t="s">
        <v>368</v>
      </c>
      <c r="B4305" t="s">
        <v>368</v>
      </c>
      <c r="C4305">
        <v>1995</v>
      </c>
      <c r="D4305" t="s">
        <v>524</v>
      </c>
      <c r="E4305">
        <v>660</v>
      </c>
      <c r="F4305" t="s">
        <v>75</v>
      </c>
      <c r="G4305">
        <v>422</v>
      </c>
      <c r="H4305" t="s">
        <v>381</v>
      </c>
      <c r="I4305">
        <v>4</v>
      </c>
      <c r="J4305" t="s">
        <v>373</v>
      </c>
      <c r="K4305">
        <v>4</v>
      </c>
    </row>
    <row r="4306" spans="1:11" hidden="1" x14ac:dyDescent="0.25">
      <c r="A4306" t="s">
        <v>368</v>
      </c>
      <c r="B4306" t="s">
        <v>368</v>
      </c>
      <c r="C4306">
        <v>1996</v>
      </c>
      <c r="D4306" t="s">
        <v>524</v>
      </c>
      <c r="E4306">
        <v>660</v>
      </c>
      <c r="F4306" t="s">
        <v>75</v>
      </c>
      <c r="G4306">
        <v>422</v>
      </c>
      <c r="H4306" t="s">
        <v>381</v>
      </c>
      <c r="I4306">
        <v>3</v>
      </c>
      <c r="J4306" t="s">
        <v>373</v>
      </c>
      <c r="K4306">
        <v>3</v>
      </c>
    </row>
    <row r="4307" spans="1:11" hidden="1" x14ac:dyDescent="0.25">
      <c r="A4307" t="s">
        <v>368</v>
      </c>
      <c r="B4307" t="s">
        <v>368</v>
      </c>
      <c r="C4307">
        <v>1997</v>
      </c>
      <c r="D4307" t="s">
        <v>524</v>
      </c>
      <c r="E4307">
        <v>660</v>
      </c>
      <c r="F4307" t="s">
        <v>75</v>
      </c>
      <c r="G4307">
        <v>422</v>
      </c>
      <c r="H4307" t="s">
        <v>381</v>
      </c>
      <c r="I4307">
        <v>4</v>
      </c>
      <c r="J4307" t="s">
        <v>373</v>
      </c>
      <c r="K4307">
        <v>3</v>
      </c>
    </row>
    <row r="4308" spans="1:11" hidden="1" x14ac:dyDescent="0.25">
      <c r="A4308" t="s">
        <v>368</v>
      </c>
      <c r="B4308" t="s">
        <v>368</v>
      </c>
      <c r="C4308">
        <v>1998</v>
      </c>
      <c r="D4308" t="s">
        <v>524</v>
      </c>
      <c r="E4308">
        <v>660</v>
      </c>
      <c r="F4308" t="s">
        <v>75</v>
      </c>
      <c r="G4308">
        <v>422</v>
      </c>
      <c r="H4308" t="s">
        <v>381</v>
      </c>
      <c r="I4308">
        <v>3</v>
      </c>
      <c r="J4308" t="s">
        <v>373</v>
      </c>
      <c r="K4308">
        <v>3</v>
      </c>
    </row>
    <row r="4309" spans="1:11" hidden="1" x14ac:dyDescent="0.25">
      <c r="A4309" t="s">
        <v>368</v>
      </c>
      <c r="B4309" t="s">
        <v>368</v>
      </c>
      <c r="C4309">
        <v>1999</v>
      </c>
      <c r="D4309" t="s">
        <v>524</v>
      </c>
      <c r="E4309">
        <v>660</v>
      </c>
      <c r="F4309" t="s">
        <v>75</v>
      </c>
      <c r="G4309">
        <v>422</v>
      </c>
      <c r="H4309" t="s">
        <v>381</v>
      </c>
      <c r="I4309">
        <v>3</v>
      </c>
      <c r="J4309" t="s">
        <v>373</v>
      </c>
      <c r="K4309">
        <v>3</v>
      </c>
    </row>
    <row r="4310" spans="1:11" hidden="1" x14ac:dyDescent="0.25">
      <c r="A4310" t="s">
        <v>368</v>
      </c>
      <c r="B4310" t="s">
        <v>368</v>
      </c>
      <c r="C4310">
        <v>2000</v>
      </c>
      <c r="D4310" t="s">
        <v>524</v>
      </c>
      <c r="E4310">
        <v>660</v>
      </c>
      <c r="F4310" t="s">
        <v>75</v>
      </c>
      <c r="G4310">
        <v>422</v>
      </c>
      <c r="H4310" t="s">
        <v>381</v>
      </c>
      <c r="I4310">
        <v>3</v>
      </c>
      <c r="J4310" t="s">
        <v>373</v>
      </c>
      <c r="K4310">
        <v>3</v>
      </c>
    </row>
    <row r="4311" spans="1:11" hidden="1" x14ac:dyDescent="0.25">
      <c r="A4311" t="s">
        <v>368</v>
      </c>
      <c r="B4311" t="s">
        <v>368</v>
      </c>
      <c r="C4311">
        <v>2001</v>
      </c>
      <c r="D4311" t="s">
        <v>524</v>
      </c>
      <c r="E4311">
        <v>660</v>
      </c>
      <c r="F4311" t="s">
        <v>75</v>
      </c>
      <c r="G4311">
        <v>422</v>
      </c>
      <c r="H4311" t="s">
        <v>381</v>
      </c>
      <c r="I4311">
        <v>3</v>
      </c>
      <c r="J4311" t="s">
        <v>373</v>
      </c>
      <c r="K4311">
        <v>3</v>
      </c>
    </row>
    <row r="4312" spans="1:11" hidden="1" x14ac:dyDescent="0.25">
      <c r="A4312" t="s">
        <v>368</v>
      </c>
      <c r="B4312" t="s">
        <v>368</v>
      </c>
      <c r="C4312">
        <v>2002</v>
      </c>
      <c r="D4312" t="s">
        <v>524</v>
      </c>
      <c r="E4312">
        <v>660</v>
      </c>
      <c r="F4312" t="s">
        <v>75</v>
      </c>
      <c r="G4312">
        <v>422</v>
      </c>
      <c r="H4312" t="s">
        <v>381</v>
      </c>
      <c r="I4312">
        <v>3</v>
      </c>
      <c r="J4312" t="s">
        <v>373</v>
      </c>
      <c r="K4312">
        <v>3</v>
      </c>
    </row>
    <row r="4313" spans="1:11" hidden="1" x14ac:dyDescent="0.25">
      <c r="A4313" t="s">
        <v>368</v>
      </c>
      <c r="B4313" t="s">
        <v>368</v>
      </c>
      <c r="C4313">
        <v>2003</v>
      </c>
      <c r="D4313" t="s">
        <v>524</v>
      </c>
      <c r="E4313">
        <v>660</v>
      </c>
      <c r="F4313" t="s">
        <v>75</v>
      </c>
      <c r="G4313">
        <v>422</v>
      </c>
      <c r="H4313" t="s">
        <v>381</v>
      </c>
      <c r="I4313">
        <v>3</v>
      </c>
      <c r="J4313" t="s">
        <v>373</v>
      </c>
      <c r="K4313">
        <v>3</v>
      </c>
    </row>
    <row r="4314" spans="1:11" hidden="1" x14ac:dyDescent="0.25">
      <c r="A4314" t="s">
        <v>368</v>
      </c>
      <c r="B4314" t="s">
        <v>368</v>
      </c>
      <c r="C4314">
        <v>2004</v>
      </c>
      <c r="D4314" t="s">
        <v>524</v>
      </c>
      <c r="E4314">
        <v>660</v>
      </c>
      <c r="F4314" t="s">
        <v>75</v>
      </c>
      <c r="G4314">
        <v>422</v>
      </c>
      <c r="H4314" t="s">
        <v>381</v>
      </c>
      <c r="I4314">
        <v>3</v>
      </c>
      <c r="J4314" t="s">
        <v>373</v>
      </c>
      <c r="K4314">
        <v>3</v>
      </c>
    </row>
    <row r="4315" spans="1:11" hidden="1" x14ac:dyDescent="0.25">
      <c r="A4315" t="s">
        <v>368</v>
      </c>
      <c r="B4315" t="s">
        <v>368</v>
      </c>
      <c r="C4315">
        <v>2005</v>
      </c>
      <c r="D4315" t="s">
        <v>524</v>
      </c>
      <c r="E4315">
        <v>660</v>
      </c>
      <c r="F4315" t="s">
        <v>75</v>
      </c>
      <c r="G4315">
        <v>422</v>
      </c>
      <c r="H4315" t="s">
        <v>381</v>
      </c>
      <c r="I4315">
        <v>3</v>
      </c>
      <c r="J4315" t="s">
        <v>373</v>
      </c>
      <c r="K4315">
        <v>3</v>
      </c>
    </row>
    <row r="4316" spans="1:11" hidden="1" x14ac:dyDescent="0.25">
      <c r="A4316" t="s">
        <v>368</v>
      </c>
      <c r="B4316" t="s">
        <v>368</v>
      </c>
      <c r="C4316">
        <v>2006</v>
      </c>
      <c r="D4316" t="s">
        <v>524</v>
      </c>
      <c r="E4316">
        <v>660</v>
      </c>
      <c r="F4316" t="s">
        <v>75</v>
      </c>
      <c r="G4316">
        <v>422</v>
      </c>
      <c r="H4316" t="s">
        <v>381</v>
      </c>
      <c r="I4316">
        <v>3</v>
      </c>
      <c r="J4316" t="s">
        <v>373</v>
      </c>
      <c r="K4316">
        <v>3</v>
      </c>
    </row>
    <row r="4317" spans="1:11" hidden="1" x14ac:dyDescent="0.25">
      <c r="A4317" t="s">
        <v>368</v>
      </c>
      <c r="B4317" t="s">
        <v>368</v>
      </c>
      <c r="C4317">
        <v>2007</v>
      </c>
      <c r="D4317" t="s">
        <v>524</v>
      </c>
      <c r="E4317">
        <v>660</v>
      </c>
      <c r="F4317" t="s">
        <v>75</v>
      </c>
      <c r="G4317">
        <v>422</v>
      </c>
      <c r="H4317" t="s">
        <v>381</v>
      </c>
      <c r="I4317">
        <v>4</v>
      </c>
      <c r="J4317" t="s">
        <v>373</v>
      </c>
      <c r="K4317">
        <v>3</v>
      </c>
    </row>
    <row r="4318" spans="1:11" hidden="1" x14ac:dyDescent="0.25">
      <c r="A4318" t="s">
        <v>368</v>
      </c>
      <c r="B4318" t="s">
        <v>368</v>
      </c>
      <c r="C4318">
        <v>2008</v>
      </c>
      <c r="D4318" t="s">
        <v>524</v>
      </c>
      <c r="E4318">
        <v>660</v>
      </c>
      <c r="F4318" t="s">
        <v>75</v>
      </c>
      <c r="G4318">
        <v>422</v>
      </c>
      <c r="H4318" t="s">
        <v>381</v>
      </c>
      <c r="I4318">
        <v>3</v>
      </c>
      <c r="J4318" t="s">
        <v>373</v>
      </c>
      <c r="K4318">
        <v>3</v>
      </c>
    </row>
    <row r="4319" spans="1:11" hidden="1" x14ac:dyDescent="0.25">
      <c r="A4319" t="s">
        <v>368</v>
      </c>
      <c r="B4319" t="s">
        <v>368</v>
      </c>
      <c r="C4319">
        <v>2009</v>
      </c>
      <c r="D4319" t="s">
        <v>524</v>
      </c>
      <c r="E4319">
        <v>660</v>
      </c>
      <c r="F4319" t="s">
        <v>75</v>
      </c>
      <c r="G4319">
        <v>422</v>
      </c>
      <c r="H4319" t="s">
        <v>381</v>
      </c>
      <c r="I4319">
        <v>2</v>
      </c>
      <c r="J4319" t="s">
        <v>373</v>
      </c>
      <c r="K4319">
        <v>3</v>
      </c>
    </row>
    <row r="4320" spans="1:11" hidden="1" x14ac:dyDescent="0.25">
      <c r="A4320" t="s">
        <v>368</v>
      </c>
      <c r="B4320" t="s">
        <v>368</v>
      </c>
      <c r="C4320">
        <v>2010</v>
      </c>
      <c r="D4320" t="s">
        <v>524</v>
      </c>
      <c r="E4320">
        <v>660</v>
      </c>
      <c r="F4320" t="s">
        <v>75</v>
      </c>
      <c r="G4320">
        <v>422</v>
      </c>
      <c r="H4320" t="s">
        <v>381</v>
      </c>
      <c r="I4320">
        <v>2</v>
      </c>
      <c r="J4320" t="s">
        <v>373</v>
      </c>
      <c r="K4320">
        <v>3</v>
      </c>
    </row>
    <row r="4321" spans="1:12" hidden="1" x14ac:dyDescent="0.25">
      <c r="A4321" t="s">
        <v>368</v>
      </c>
      <c r="B4321" t="s">
        <v>368</v>
      </c>
      <c r="C4321">
        <v>2011</v>
      </c>
      <c r="D4321" t="s">
        <v>524</v>
      </c>
      <c r="E4321">
        <v>660</v>
      </c>
      <c r="F4321" t="s">
        <v>75</v>
      </c>
      <c r="G4321">
        <v>422</v>
      </c>
      <c r="H4321" t="s">
        <v>381</v>
      </c>
      <c r="I4321">
        <v>2</v>
      </c>
      <c r="J4321" t="s">
        <v>373</v>
      </c>
      <c r="K4321">
        <v>3</v>
      </c>
    </row>
    <row r="4322" spans="1:12" hidden="1" x14ac:dyDescent="0.25">
      <c r="A4322" t="s">
        <v>368</v>
      </c>
      <c r="B4322" t="s">
        <v>368</v>
      </c>
      <c r="C4322">
        <v>2012</v>
      </c>
      <c r="D4322" t="s">
        <v>524</v>
      </c>
      <c r="E4322">
        <v>660</v>
      </c>
      <c r="F4322" t="s">
        <v>75</v>
      </c>
      <c r="G4322">
        <v>422</v>
      </c>
      <c r="H4322" t="s">
        <v>381</v>
      </c>
      <c r="I4322">
        <v>3</v>
      </c>
      <c r="J4322" t="s">
        <v>373</v>
      </c>
      <c r="K4322">
        <v>3</v>
      </c>
    </row>
    <row r="4323" spans="1:12" hidden="1" x14ac:dyDescent="0.25">
      <c r="A4323" t="s">
        <v>368</v>
      </c>
      <c r="B4323" t="s">
        <v>368</v>
      </c>
      <c r="C4323">
        <v>2013</v>
      </c>
      <c r="D4323" t="s">
        <v>524</v>
      </c>
      <c r="E4323">
        <v>660</v>
      </c>
      <c r="F4323" t="s">
        <v>75</v>
      </c>
      <c r="G4323">
        <v>422</v>
      </c>
      <c r="H4323" t="s">
        <v>381</v>
      </c>
      <c r="I4323" t="s">
        <v>373</v>
      </c>
      <c r="J4323">
        <v>3</v>
      </c>
      <c r="K4323">
        <v>3</v>
      </c>
    </row>
    <row r="4324" spans="1:12" hidden="1" x14ac:dyDescent="0.25">
      <c r="A4324" t="s">
        <v>368</v>
      </c>
      <c r="B4324" t="s">
        <v>368</v>
      </c>
      <c r="C4324">
        <v>2014</v>
      </c>
      <c r="D4324" t="s">
        <v>524</v>
      </c>
      <c r="E4324">
        <v>660</v>
      </c>
      <c r="F4324" t="s">
        <v>75</v>
      </c>
      <c r="G4324">
        <v>422</v>
      </c>
      <c r="H4324" t="s">
        <v>381</v>
      </c>
      <c r="I4324">
        <v>3</v>
      </c>
      <c r="J4324">
        <v>3</v>
      </c>
      <c r="K4324">
        <v>3</v>
      </c>
    </row>
    <row r="4325" spans="1:12" hidden="1" x14ac:dyDescent="0.25">
      <c r="A4325" t="s">
        <v>368</v>
      </c>
      <c r="B4325" t="s">
        <v>368</v>
      </c>
      <c r="C4325">
        <v>2015</v>
      </c>
      <c r="D4325" t="s">
        <v>524</v>
      </c>
      <c r="E4325">
        <v>660</v>
      </c>
      <c r="F4325" t="s">
        <v>75</v>
      </c>
      <c r="G4325">
        <v>422</v>
      </c>
      <c r="H4325" t="s">
        <v>381</v>
      </c>
      <c r="I4325">
        <v>2</v>
      </c>
      <c r="J4325">
        <v>3</v>
      </c>
      <c r="K4325">
        <v>3</v>
      </c>
    </row>
    <row r="4326" spans="1:12" hidden="1" x14ac:dyDescent="0.25">
      <c r="A4326" t="s">
        <v>368</v>
      </c>
      <c r="B4326" t="s">
        <v>368</v>
      </c>
      <c r="C4326">
        <v>2016</v>
      </c>
      <c r="D4326" t="s">
        <v>524</v>
      </c>
      <c r="E4326">
        <v>660</v>
      </c>
      <c r="F4326" t="s">
        <v>75</v>
      </c>
      <c r="G4326">
        <v>422</v>
      </c>
      <c r="H4326" t="s">
        <v>381</v>
      </c>
      <c r="I4326">
        <v>2</v>
      </c>
      <c r="J4326">
        <v>3</v>
      </c>
      <c r="K4326">
        <v>3</v>
      </c>
    </row>
    <row r="4327" spans="1:12" x14ac:dyDescent="0.25">
      <c r="A4327" t="s">
        <v>368</v>
      </c>
      <c r="B4327" t="s">
        <v>368</v>
      </c>
      <c r="C4327">
        <v>2017</v>
      </c>
      <c r="D4327" t="s">
        <v>524</v>
      </c>
      <c r="E4327">
        <v>660</v>
      </c>
      <c r="F4327" t="s">
        <v>75</v>
      </c>
      <c r="G4327">
        <v>422</v>
      </c>
      <c r="H4327" t="s">
        <v>381</v>
      </c>
      <c r="I4327" s="109">
        <v>3</v>
      </c>
      <c r="J4327" s="109">
        <v>3</v>
      </c>
      <c r="K4327" s="109">
        <v>3</v>
      </c>
      <c r="L4327" s="108">
        <f>AVERAGE(I4327:K4327)</f>
        <v>3</v>
      </c>
    </row>
    <row r="4328" spans="1:12" hidden="1" x14ac:dyDescent="0.25">
      <c r="A4328" t="s">
        <v>211</v>
      </c>
      <c r="B4328" t="s">
        <v>211</v>
      </c>
      <c r="C4328">
        <v>1976</v>
      </c>
      <c r="D4328" t="s">
        <v>523</v>
      </c>
      <c r="E4328">
        <v>570</v>
      </c>
      <c r="F4328" t="s">
        <v>25</v>
      </c>
      <c r="G4328">
        <v>426</v>
      </c>
      <c r="H4328" t="s">
        <v>371</v>
      </c>
      <c r="I4328">
        <v>2</v>
      </c>
      <c r="J4328" t="s">
        <v>373</v>
      </c>
      <c r="K4328">
        <v>1</v>
      </c>
    </row>
    <row r="4329" spans="1:12" hidden="1" x14ac:dyDescent="0.25">
      <c r="A4329" t="s">
        <v>211</v>
      </c>
      <c r="B4329" t="s">
        <v>211</v>
      </c>
      <c r="C4329">
        <v>1977</v>
      </c>
      <c r="D4329" t="s">
        <v>523</v>
      </c>
      <c r="E4329">
        <v>570</v>
      </c>
      <c r="F4329" t="s">
        <v>25</v>
      </c>
      <c r="G4329">
        <v>426</v>
      </c>
      <c r="H4329" t="s">
        <v>371</v>
      </c>
      <c r="I4329">
        <v>2</v>
      </c>
      <c r="J4329" t="s">
        <v>373</v>
      </c>
      <c r="K4329">
        <v>1</v>
      </c>
    </row>
    <row r="4330" spans="1:12" hidden="1" x14ac:dyDescent="0.25">
      <c r="A4330" t="s">
        <v>211</v>
      </c>
      <c r="B4330" t="s">
        <v>211</v>
      </c>
      <c r="C4330">
        <v>1978</v>
      </c>
      <c r="D4330" t="s">
        <v>523</v>
      </c>
      <c r="E4330">
        <v>570</v>
      </c>
      <c r="F4330" t="s">
        <v>25</v>
      </c>
      <c r="G4330">
        <v>426</v>
      </c>
      <c r="H4330" t="s">
        <v>371</v>
      </c>
      <c r="I4330">
        <v>2</v>
      </c>
      <c r="J4330" t="s">
        <v>373</v>
      </c>
      <c r="K4330">
        <v>1</v>
      </c>
    </row>
    <row r="4331" spans="1:12" hidden="1" x14ac:dyDescent="0.25">
      <c r="A4331" t="s">
        <v>211</v>
      </c>
      <c r="B4331" t="s">
        <v>211</v>
      </c>
      <c r="C4331">
        <v>1979</v>
      </c>
      <c r="D4331" t="s">
        <v>523</v>
      </c>
      <c r="E4331">
        <v>570</v>
      </c>
      <c r="F4331" t="s">
        <v>25</v>
      </c>
      <c r="G4331">
        <v>426</v>
      </c>
      <c r="H4331" t="s">
        <v>371</v>
      </c>
      <c r="I4331">
        <v>3</v>
      </c>
      <c r="J4331" t="s">
        <v>373</v>
      </c>
      <c r="K4331">
        <v>2</v>
      </c>
    </row>
    <row r="4332" spans="1:12" hidden="1" x14ac:dyDescent="0.25">
      <c r="A4332" t="s">
        <v>211</v>
      </c>
      <c r="B4332" t="s">
        <v>211</v>
      </c>
      <c r="C4332">
        <v>1980</v>
      </c>
      <c r="D4332" t="s">
        <v>523</v>
      </c>
      <c r="E4332">
        <v>570</v>
      </c>
      <c r="F4332" t="s">
        <v>25</v>
      </c>
      <c r="G4332">
        <v>426</v>
      </c>
      <c r="H4332" t="s">
        <v>371</v>
      </c>
      <c r="I4332">
        <v>2</v>
      </c>
      <c r="J4332" t="s">
        <v>373</v>
      </c>
      <c r="K4332">
        <v>2</v>
      </c>
    </row>
    <row r="4333" spans="1:12" hidden="1" x14ac:dyDescent="0.25">
      <c r="A4333" t="s">
        <v>211</v>
      </c>
      <c r="B4333" t="s">
        <v>211</v>
      </c>
      <c r="C4333">
        <v>1981</v>
      </c>
      <c r="D4333" t="s">
        <v>523</v>
      </c>
      <c r="E4333">
        <v>570</v>
      </c>
      <c r="F4333" t="s">
        <v>25</v>
      </c>
      <c r="G4333">
        <v>426</v>
      </c>
      <c r="H4333" t="s">
        <v>371</v>
      </c>
      <c r="I4333">
        <v>3</v>
      </c>
      <c r="J4333" t="s">
        <v>373</v>
      </c>
      <c r="K4333">
        <v>2</v>
      </c>
    </row>
    <row r="4334" spans="1:12" hidden="1" x14ac:dyDescent="0.25">
      <c r="A4334" t="s">
        <v>211</v>
      </c>
      <c r="B4334" t="s">
        <v>211</v>
      </c>
      <c r="C4334">
        <v>1982</v>
      </c>
      <c r="D4334" t="s">
        <v>523</v>
      </c>
      <c r="E4334">
        <v>570</v>
      </c>
      <c r="F4334" t="s">
        <v>25</v>
      </c>
      <c r="G4334">
        <v>426</v>
      </c>
      <c r="H4334" t="s">
        <v>371</v>
      </c>
      <c r="I4334">
        <v>3</v>
      </c>
      <c r="J4334" t="s">
        <v>373</v>
      </c>
      <c r="K4334">
        <v>2</v>
      </c>
    </row>
    <row r="4335" spans="1:12" hidden="1" x14ac:dyDescent="0.25">
      <c r="A4335" t="s">
        <v>211</v>
      </c>
      <c r="B4335" t="s">
        <v>211</v>
      </c>
      <c r="C4335">
        <v>1983</v>
      </c>
      <c r="D4335" t="s">
        <v>523</v>
      </c>
      <c r="E4335">
        <v>570</v>
      </c>
      <c r="F4335" t="s">
        <v>25</v>
      </c>
      <c r="G4335">
        <v>426</v>
      </c>
      <c r="H4335" t="s">
        <v>371</v>
      </c>
      <c r="I4335">
        <v>2</v>
      </c>
      <c r="J4335" t="s">
        <v>373</v>
      </c>
      <c r="K4335">
        <v>2</v>
      </c>
    </row>
    <row r="4336" spans="1:12" hidden="1" x14ac:dyDescent="0.25">
      <c r="A4336" t="s">
        <v>211</v>
      </c>
      <c r="B4336" t="s">
        <v>211</v>
      </c>
      <c r="C4336">
        <v>1984</v>
      </c>
      <c r="D4336" t="s">
        <v>523</v>
      </c>
      <c r="E4336">
        <v>570</v>
      </c>
      <c r="F4336" t="s">
        <v>25</v>
      </c>
      <c r="G4336">
        <v>426</v>
      </c>
      <c r="H4336" t="s">
        <v>371</v>
      </c>
      <c r="I4336">
        <v>2</v>
      </c>
      <c r="J4336" t="s">
        <v>373</v>
      </c>
      <c r="K4336">
        <v>2</v>
      </c>
    </row>
    <row r="4337" spans="1:11" hidden="1" x14ac:dyDescent="0.25">
      <c r="A4337" t="s">
        <v>211</v>
      </c>
      <c r="B4337" t="s">
        <v>211</v>
      </c>
      <c r="C4337">
        <v>1985</v>
      </c>
      <c r="D4337" t="s">
        <v>523</v>
      </c>
      <c r="E4337">
        <v>570</v>
      </c>
      <c r="F4337" t="s">
        <v>25</v>
      </c>
      <c r="G4337">
        <v>426</v>
      </c>
      <c r="H4337" t="s">
        <v>371</v>
      </c>
      <c r="I4337">
        <v>3</v>
      </c>
      <c r="J4337" t="s">
        <v>373</v>
      </c>
      <c r="K4337">
        <v>3</v>
      </c>
    </row>
    <row r="4338" spans="1:11" hidden="1" x14ac:dyDescent="0.25">
      <c r="A4338" t="s">
        <v>211</v>
      </c>
      <c r="B4338" t="s">
        <v>211</v>
      </c>
      <c r="C4338">
        <v>1986</v>
      </c>
      <c r="D4338" t="s">
        <v>523</v>
      </c>
      <c r="E4338">
        <v>570</v>
      </c>
      <c r="F4338" t="s">
        <v>25</v>
      </c>
      <c r="G4338">
        <v>426</v>
      </c>
      <c r="H4338" t="s">
        <v>371</v>
      </c>
      <c r="I4338">
        <v>3</v>
      </c>
      <c r="J4338" t="s">
        <v>373</v>
      </c>
      <c r="K4338">
        <v>2</v>
      </c>
    </row>
    <row r="4339" spans="1:11" hidden="1" x14ac:dyDescent="0.25">
      <c r="A4339" t="s">
        <v>211</v>
      </c>
      <c r="B4339" t="s">
        <v>211</v>
      </c>
      <c r="C4339">
        <v>1987</v>
      </c>
      <c r="D4339" t="s">
        <v>523</v>
      </c>
      <c r="E4339">
        <v>570</v>
      </c>
      <c r="F4339" t="s">
        <v>25</v>
      </c>
      <c r="G4339">
        <v>426</v>
      </c>
      <c r="H4339" t="s">
        <v>371</v>
      </c>
      <c r="I4339">
        <v>2</v>
      </c>
      <c r="J4339" t="s">
        <v>373</v>
      </c>
      <c r="K4339">
        <v>2</v>
      </c>
    </row>
    <row r="4340" spans="1:11" hidden="1" x14ac:dyDescent="0.25">
      <c r="A4340" t="s">
        <v>211</v>
      </c>
      <c r="B4340" t="s">
        <v>211</v>
      </c>
      <c r="C4340">
        <v>1988</v>
      </c>
      <c r="D4340" t="s">
        <v>523</v>
      </c>
      <c r="E4340">
        <v>570</v>
      </c>
      <c r="F4340" t="s">
        <v>25</v>
      </c>
      <c r="G4340">
        <v>426</v>
      </c>
      <c r="H4340" t="s">
        <v>371</v>
      </c>
      <c r="I4340">
        <v>3</v>
      </c>
      <c r="J4340" t="s">
        <v>373</v>
      </c>
      <c r="K4340">
        <v>3</v>
      </c>
    </row>
    <row r="4341" spans="1:11" hidden="1" x14ac:dyDescent="0.25">
      <c r="A4341" t="s">
        <v>211</v>
      </c>
      <c r="B4341" t="s">
        <v>211</v>
      </c>
      <c r="C4341">
        <v>1989</v>
      </c>
      <c r="D4341" t="s">
        <v>523</v>
      </c>
      <c r="E4341">
        <v>570</v>
      </c>
      <c r="F4341" t="s">
        <v>25</v>
      </c>
      <c r="G4341">
        <v>426</v>
      </c>
      <c r="H4341" t="s">
        <v>371</v>
      </c>
      <c r="I4341">
        <v>2</v>
      </c>
      <c r="J4341" t="s">
        <v>373</v>
      </c>
      <c r="K4341">
        <v>2</v>
      </c>
    </row>
    <row r="4342" spans="1:11" hidden="1" x14ac:dyDescent="0.25">
      <c r="A4342" t="s">
        <v>211</v>
      </c>
      <c r="B4342" t="s">
        <v>211</v>
      </c>
      <c r="C4342">
        <v>1990</v>
      </c>
      <c r="D4342" t="s">
        <v>523</v>
      </c>
      <c r="E4342">
        <v>570</v>
      </c>
      <c r="F4342" t="s">
        <v>25</v>
      </c>
      <c r="G4342">
        <v>426</v>
      </c>
      <c r="H4342" t="s">
        <v>371</v>
      </c>
      <c r="I4342">
        <v>2</v>
      </c>
      <c r="J4342" t="s">
        <v>373</v>
      </c>
      <c r="K4342">
        <v>2</v>
      </c>
    </row>
    <row r="4343" spans="1:11" hidden="1" x14ac:dyDescent="0.25">
      <c r="A4343" t="s">
        <v>211</v>
      </c>
      <c r="B4343" t="s">
        <v>211</v>
      </c>
      <c r="C4343">
        <v>1991</v>
      </c>
      <c r="D4343" t="s">
        <v>523</v>
      </c>
      <c r="E4343">
        <v>570</v>
      </c>
      <c r="F4343" t="s">
        <v>25</v>
      </c>
      <c r="G4343">
        <v>426</v>
      </c>
      <c r="H4343" t="s">
        <v>371</v>
      </c>
      <c r="I4343">
        <v>3</v>
      </c>
      <c r="J4343" t="s">
        <v>373</v>
      </c>
      <c r="K4343">
        <v>2</v>
      </c>
    </row>
    <row r="4344" spans="1:11" hidden="1" x14ac:dyDescent="0.25">
      <c r="A4344" t="s">
        <v>211</v>
      </c>
      <c r="B4344" t="s">
        <v>211</v>
      </c>
      <c r="C4344">
        <v>1992</v>
      </c>
      <c r="D4344" t="s">
        <v>523</v>
      </c>
      <c r="E4344">
        <v>570</v>
      </c>
      <c r="F4344" t="s">
        <v>25</v>
      </c>
      <c r="G4344">
        <v>426</v>
      </c>
      <c r="H4344" t="s">
        <v>371</v>
      </c>
      <c r="I4344" t="s">
        <v>373</v>
      </c>
      <c r="J4344" t="s">
        <v>373</v>
      </c>
      <c r="K4344">
        <v>3</v>
      </c>
    </row>
    <row r="4345" spans="1:11" hidden="1" x14ac:dyDescent="0.25">
      <c r="A4345" t="s">
        <v>211</v>
      </c>
      <c r="B4345" t="s">
        <v>211</v>
      </c>
      <c r="C4345">
        <v>1993</v>
      </c>
      <c r="D4345" t="s">
        <v>523</v>
      </c>
      <c r="E4345">
        <v>570</v>
      </c>
      <c r="F4345" t="s">
        <v>25</v>
      </c>
      <c r="G4345">
        <v>426</v>
      </c>
      <c r="H4345" t="s">
        <v>371</v>
      </c>
      <c r="I4345">
        <v>2</v>
      </c>
      <c r="J4345" t="s">
        <v>373</v>
      </c>
      <c r="K4345">
        <v>3</v>
      </c>
    </row>
    <row r="4346" spans="1:11" hidden="1" x14ac:dyDescent="0.25">
      <c r="A4346" t="s">
        <v>211</v>
      </c>
      <c r="B4346" t="s">
        <v>211</v>
      </c>
      <c r="C4346">
        <v>1994</v>
      </c>
      <c r="D4346" t="s">
        <v>523</v>
      </c>
      <c r="E4346">
        <v>570</v>
      </c>
      <c r="F4346" t="s">
        <v>25</v>
      </c>
      <c r="G4346">
        <v>426</v>
      </c>
      <c r="H4346" t="s">
        <v>371</v>
      </c>
      <c r="I4346">
        <v>3</v>
      </c>
      <c r="J4346" t="s">
        <v>373</v>
      </c>
      <c r="K4346">
        <v>3</v>
      </c>
    </row>
    <row r="4347" spans="1:11" hidden="1" x14ac:dyDescent="0.25">
      <c r="A4347" t="s">
        <v>211</v>
      </c>
      <c r="B4347" t="s">
        <v>211</v>
      </c>
      <c r="C4347">
        <v>1995</v>
      </c>
      <c r="D4347" t="s">
        <v>523</v>
      </c>
      <c r="E4347">
        <v>570</v>
      </c>
      <c r="F4347" t="s">
        <v>25</v>
      </c>
      <c r="G4347">
        <v>426</v>
      </c>
      <c r="H4347" t="s">
        <v>371</v>
      </c>
      <c r="I4347">
        <v>2</v>
      </c>
      <c r="J4347" t="s">
        <v>373</v>
      </c>
      <c r="K4347">
        <v>2</v>
      </c>
    </row>
    <row r="4348" spans="1:11" hidden="1" x14ac:dyDescent="0.25">
      <c r="A4348" t="s">
        <v>211</v>
      </c>
      <c r="B4348" t="s">
        <v>211</v>
      </c>
      <c r="C4348">
        <v>1996</v>
      </c>
      <c r="D4348" t="s">
        <v>523</v>
      </c>
      <c r="E4348">
        <v>570</v>
      </c>
      <c r="F4348" t="s">
        <v>25</v>
      </c>
      <c r="G4348">
        <v>426</v>
      </c>
      <c r="H4348" t="s">
        <v>371</v>
      </c>
      <c r="I4348">
        <v>2</v>
      </c>
      <c r="J4348" t="s">
        <v>373</v>
      </c>
      <c r="K4348">
        <v>1</v>
      </c>
    </row>
    <row r="4349" spans="1:11" hidden="1" x14ac:dyDescent="0.25">
      <c r="A4349" t="s">
        <v>211</v>
      </c>
      <c r="B4349" t="s">
        <v>211</v>
      </c>
      <c r="C4349">
        <v>1997</v>
      </c>
      <c r="D4349" t="s">
        <v>523</v>
      </c>
      <c r="E4349">
        <v>570</v>
      </c>
      <c r="F4349" t="s">
        <v>25</v>
      </c>
      <c r="G4349">
        <v>426</v>
      </c>
      <c r="H4349" t="s">
        <v>371</v>
      </c>
      <c r="I4349">
        <v>2</v>
      </c>
      <c r="J4349" t="s">
        <v>373</v>
      </c>
      <c r="K4349">
        <v>2</v>
      </c>
    </row>
    <row r="4350" spans="1:11" hidden="1" x14ac:dyDescent="0.25">
      <c r="A4350" t="s">
        <v>211</v>
      </c>
      <c r="B4350" t="s">
        <v>211</v>
      </c>
      <c r="C4350">
        <v>1998</v>
      </c>
      <c r="D4350" t="s">
        <v>523</v>
      </c>
      <c r="E4350">
        <v>570</v>
      </c>
      <c r="F4350" t="s">
        <v>25</v>
      </c>
      <c r="G4350">
        <v>426</v>
      </c>
      <c r="H4350" t="s">
        <v>371</v>
      </c>
      <c r="I4350">
        <v>3</v>
      </c>
      <c r="J4350" t="s">
        <v>373</v>
      </c>
      <c r="K4350">
        <v>2</v>
      </c>
    </row>
    <row r="4351" spans="1:11" hidden="1" x14ac:dyDescent="0.25">
      <c r="A4351" t="s">
        <v>211</v>
      </c>
      <c r="B4351" t="s">
        <v>211</v>
      </c>
      <c r="C4351">
        <v>1999</v>
      </c>
      <c r="D4351" t="s">
        <v>523</v>
      </c>
      <c r="E4351">
        <v>570</v>
      </c>
      <c r="F4351" t="s">
        <v>25</v>
      </c>
      <c r="G4351">
        <v>426</v>
      </c>
      <c r="H4351" t="s">
        <v>371</v>
      </c>
      <c r="I4351">
        <v>2</v>
      </c>
      <c r="J4351" t="s">
        <v>373</v>
      </c>
      <c r="K4351">
        <v>2</v>
      </c>
    </row>
    <row r="4352" spans="1:11" hidden="1" x14ac:dyDescent="0.25">
      <c r="A4352" t="s">
        <v>211</v>
      </c>
      <c r="B4352" t="s">
        <v>211</v>
      </c>
      <c r="C4352">
        <v>2000</v>
      </c>
      <c r="D4352" t="s">
        <v>523</v>
      </c>
      <c r="E4352">
        <v>570</v>
      </c>
      <c r="F4352" t="s">
        <v>25</v>
      </c>
      <c r="G4352">
        <v>426</v>
      </c>
      <c r="H4352" t="s">
        <v>371</v>
      </c>
      <c r="I4352">
        <v>2</v>
      </c>
      <c r="J4352" t="s">
        <v>373</v>
      </c>
      <c r="K4352">
        <v>1</v>
      </c>
    </row>
    <row r="4353" spans="1:11" hidden="1" x14ac:dyDescent="0.25">
      <c r="A4353" t="s">
        <v>211</v>
      </c>
      <c r="B4353" t="s">
        <v>211</v>
      </c>
      <c r="C4353">
        <v>2001</v>
      </c>
      <c r="D4353" t="s">
        <v>523</v>
      </c>
      <c r="E4353">
        <v>570</v>
      </c>
      <c r="F4353" t="s">
        <v>25</v>
      </c>
      <c r="G4353">
        <v>426</v>
      </c>
      <c r="H4353" t="s">
        <v>371</v>
      </c>
      <c r="I4353">
        <v>2</v>
      </c>
      <c r="J4353" t="s">
        <v>373</v>
      </c>
      <c r="K4353">
        <v>2</v>
      </c>
    </row>
    <row r="4354" spans="1:11" hidden="1" x14ac:dyDescent="0.25">
      <c r="A4354" t="s">
        <v>211</v>
      </c>
      <c r="B4354" t="s">
        <v>211</v>
      </c>
      <c r="C4354">
        <v>2002</v>
      </c>
      <c r="D4354" t="s">
        <v>523</v>
      </c>
      <c r="E4354">
        <v>570</v>
      </c>
      <c r="F4354" t="s">
        <v>25</v>
      </c>
      <c r="G4354">
        <v>426</v>
      </c>
      <c r="H4354" t="s">
        <v>371</v>
      </c>
      <c r="I4354" t="s">
        <v>373</v>
      </c>
      <c r="J4354" t="s">
        <v>373</v>
      </c>
      <c r="K4354">
        <v>2</v>
      </c>
    </row>
    <row r="4355" spans="1:11" hidden="1" x14ac:dyDescent="0.25">
      <c r="A4355" t="s">
        <v>211</v>
      </c>
      <c r="B4355" t="s">
        <v>211</v>
      </c>
      <c r="C4355">
        <v>2003</v>
      </c>
      <c r="D4355" t="s">
        <v>523</v>
      </c>
      <c r="E4355">
        <v>570</v>
      </c>
      <c r="F4355" t="s">
        <v>25</v>
      </c>
      <c r="G4355">
        <v>426</v>
      </c>
      <c r="H4355" t="s">
        <v>371</v>
      </c>
      <c r="I4355" t="s">
        <v>373</v>
      </c>
      <c r="J4355" t="s">
        <v>373</v>
      </c>
      <c r="K4355">
        <v>2</v>
      </c>
    </row>
    <row r="4356" spans="1:11" hidden="1" x14ac:dyDescent="0.25">
      <c r="A4356" t="s">
        <v>211</v>
      </c>
      <c r="B4356" t="s">
        <v>211</v>
      </c>
      <c r="C4356">
        <v>2004</v>
      </c>
      <c r="D4356" t="s">
        <v>523</v>
      </c>
      <c r="E4356">
        <v>570</v>
      </c>
      <c r="F4356" t="s">
        <v>25</v>
      </c>
      <c r="G4356">
        <v>426</v>
      </c>
      <c r="H4356" t="s">
        <v>371</v>
      </c>
      <c r="I4356" t="s">
        <v>373</v>
      </c>
      <c r="J4356" t="s">
        <v>373</v>
      </c>
      <c r="K4356">
        <v>2</v>
      </c>
    </row>
    <row r="4357" spans="1:11" hidden="1" x14ac:dyDescent="0.25">
      <c r="A4357" t="s">
        <v>211</v>
      </c>
      <c r="B4357" t="s">
        <v>211</v>
      </c>
      <c r="C4357">
        <v>2005</v>
      </c>
      <c r="D4357" t="s">
        <v>523</v>
      </c>
      <c r="E4357">
        <v>570</v>
      </c>
      <c r="F4357" t="s">
        <v>25</v>
      </c>
      <c r="G4357">
        <v>426</v>
      </c>
      <c r="H4357" t="s">
        <v>371</v>
      </c>
      <c r="I4357" t="s">
        <v>373</v>
      </c>
      <c r="J4357" t="s">
        <v>373</v>
      </c>
      <c r="K4357">
        <v>2</v>
      </c>
    </row>
    <row r="4358" spans="1:11" hidden="1" x14ac:dyDescent="0.25">
      <c r="A4358" t="s">
        <v>211</v>
      </c>
      <c r="B4358" t="s">
        <v>211</v>
      </c>
      <c r="C4358">
        <v>2006</v>
      </c>
      <c r="D4358" t="s">
        <v>523</v>
      </c>
      <c r="E4358">
        <v>570</v>
      </c>
      <c r="F4358" t="s">
        <v>25</v>
      </c>
      <c r="G4358">
        <v>426</v>
      </c>
      <c r="H4358" t="s">
        <v>371</v>
      </c>
      <c r="I4358" t="s">
        <v>373</v>
      </c>
      <c r="J4358" t="s">
        <v>373</v>
      </c>
      <c r="K4358">
        <v>2</v>
      </c>
    </row>
    <row r="4359" spans="1:11" hidden="1" x14ac:dyDescent="0.25">
      <c r="A4359" t="s">
        <v>211</v>
      </c>
      <c r="B4359" t="s">
        <v>211</v>
      </c>
      <c r="C4359">
        <v>2007</v>
      </c>
      <c r="D4359" t="s">
        <v>523</v>
      </c>
      <c r="E4359">
        <v>570</v>
      </c>
      <c r="F4359" t="s">
        <v>25</v>
      </c>
      <c r="G4359">
        <v>426</v>
      </c>
      <c r="H4359" t="s">
        <v>371</v>
      </c>
      <c r="I4359" t="s">
        <v>373</v>
      </c>
      <c r="J4359" t="s">
        <v>373</v>
      </c>
      <c r="K4359">
        <v>3</v>
      </c>
    </row>
    <row r="4360" spans="1:11" hidden="1" x14ac:dyDescent="0.25">
      <c r="A4360" t="s">
        <v>211</v>
      </c>
      <c r="B4360" t="s">
        <v>211</v>
      </c>
      <c r="C4360">
        <v>2008</v>
      </c>
      <c r="D4360" t="s">
        <v>523</v>
      </c>
      <c r="E4360">
        <v>570</v>
      </c>
      <c r="F4360" t="s">
        <v>25</v>
      </c>
      <c r="G4360">
        <v>426</v>
      </c>
      <c r="H4360" t="s">
        <v>371</v>
      </c>
      <c r="I4360" t="s">
        <v>373</v>
      </c>
      <c r="J4360" t="s">
        <v>373</v>
      </c>
      <c r="K4360">
        <v>2</v>
      </c>
    </row>
    <row r="4361" spans="1:11" hidden="1" x14ac:dyDescent="0.25">
      <c r="A4361" t="s">
        <v>211</v>
      </c>
      <c r="B4361" t="s">
        <v>211</v>
      </c>
      <c r="C4361">
        <v>2009</v>
      </c>
      <c r="D4361" t="s">
        <v>523</v>
      </c>
      <c r="E4361">
        <v>570</v>
      </c>
      <c r="F4361" t="s">
        <v>25</v>
      </c>
      <c r="G4361">
        <v>426</v>
      </c>
      <c r="H4361" t="s">
        <v>371</v>
      </c>
      <c r="I4361" t="s">
        <v>373</v>
      </c>
      <c r="J4361" t="s">
        <v>373</v>
      </c>
      <c r="K4361">
        <v>2</v>
      </c>
    </row>
    <row r="4362" spans="1:11" hidden="1" x14ac:dyDescent="0.25">
      <c r="A4362" t="s">
        <v>211</v>
      </c>
      <c r="B4362" t="s">
        <v>211</v>
      </c>
      <c r="C4362">
        <v>2010</v>
      </c>
      <c r="D4362" t="s">
        <v>523</v>
      </c>
      <c r="E4362">
        <v>570</v>
      </c>
      <c r="F4362" t="s">
        <v>25</v>
      </c>
      <c r="G4362">
        <v>426</v>
      </c>
      <c r="H4362" t="s">
        <v>371</v>
      </c>
      <c r="I4362" t="s">
        <v>373</v>
      </c>
      <c r="J4362" t="s">
        <v>373</v>
      </c>
      <c r="K4362">
        <v>2</v>
      </c>
    </row>
    <row r="4363" spans="1:11" hidden="1" x14ac:dyDescent="0.25">
      <c r="A4363" t="s">
        <v>211</v>
      </c>
      <c r="B4363" t="s">
        <v>211</v>
      </c>
      <c r="C4363">
        <v>2011</v>
      </c>
      <c r="D4363" t="s">
        <v>523</v>
      </c>
      <c r="E4363">
        <v>570</v>
      </c>
      <c r="F4363" t="s">
        <v>25</v>
      </c>
      <c r="G4363">
        <v>426</v>
      </c>
      <c r="H4363" t="s">
        <v>371</v>
      </c>
      <c r="I4363" t="s">
        <v>373</v>
      </c>
      <c r="J4363" t="s">
        <v>373</v>
      </c>
      <c r="K4363">
        <v>2</v>
      </c>
    </row>
    <row r="4364" spans="1:11" hidden="1" x14ac:dyDescent="0.25">
      <c r="A4364" t="s">
        <v>211</v>
      </c>
      <c r="B4364" t="s">
        <v>211</v>
      </c>
      <c r="C4364">
        <v>2012</v>
      </c>
      <c r="D4364" t="s">
        <v>523</v>
      </c>
      <c r="E4364">
        <v>570</v>
      </c>
      <c r="F4364" t="s">
        <v>25</v>
      </c>
      <c r="G4364">
        <v>426</v>
      </c>
      <c r="H4364" t="s">
        <v>371</v>
      </c>
      <c r="I4364" t="s">
        <v>373</v>
      </c>
      <c r="J4364" t="s">
        <v>373</v>
      </c>
      <c r="K4364">
        <v>2</v>
      </c>
    </row>
    <row r="4365" spans="1:11" hidden="1" x14ac:dyDescent="0.25">
      <c r="A4365" t="s">
        <v>211</v>
      </c>
      <c r="B4365" t="s">
        <v>211</v>
      </c>
      <c r="C4365">
        <v>2013</v>
      </c>
      <c r="D4365" t="s">
        <v>523</v>
      </c>
      <c r="E4365">
        <v>570</v>
      </c>
      <c r="F4365" t="s">
        <v>25</v>
      </c>
      <c r="G4365">
        <v>426</v>
      </c>
      <c r="H4365" t="s">
        <v>371</v>
      </c>
      <c r="I4365" t="s">
        <v>373</v>
      </c>
      <c r="J4365" t="s">
        <v>373</v>
      </c>
      <c r="K4365">
        <v>2</v>
      </c>
    </row>
    <row r="4366" spans="1:11" hidden="1" x14ac:dyDescent="0.25">
      <c r="A4366" t="s">
        <v>211</v>
      </c>
      <c r="B4366" t="s">
        <v>211</v>
      </c>
      <c r="C4366">
        <v>2014</v>
      </c>
      <c r="D4366" t="s">
        <v>523</v>
      </c>
      <c r="E4366">
        <v>570</v>
      </c>
      <c r="F4366" t="s">
        <v>25</v>
      </c>
      <c r="G4366">
        <v>426</v>
      </c>
      <c r="H4366" t="s">
        <v>371</v>
      </c>
      <c r="I4366" t="s">
        <v>373</v>
      </c>
      <c r="J4366" t="s">
        <v>373</v>
      </c>
      <c r="K4366">
        <v>2</v>
      </c>
    </row>
    <row r="4367" spans="1:11" hidden="1" x14ac:dyDescent="0.25">
      <c r="A4367" t="s">
        <v>211</v>
      </c>
      <c r="B4367" t="s">
        <v>211</v>
      </c>
      <c r="C4367">
        <v>2015</v>
      </c>
      <c r="D4367" t="s">
        <v>523</v>
      </c>
      <c r="E4367">
        <v>570</v>
      </c>
      <c r="F4367" t="s">
        <v>25</v>
      </c>
      <c r="G4367">
        <v>426</v>
      </c>
      <c r="H4367" t="s">
        <v>371</v>
      </c>
      <c r="I4367">
        <v>3</v>
      </c>
      <c r="J4367" t="s">
        <v>373</v>
      </c>
      <c r="K4367">
        <v>3</v>
      </c>
    </row>
    <row r="4368" spans="1:11" hidden="1" x14ac:dyDescent="0.25">
      <c r="A4368" t="s">
        <v>211</v>
      </c>
      <c r="B4368" t="s">
        <v>211</v>
      </c>
      <c r="C4368">
        <v>2016</v>
      </c>
      <c r="D4368" t="s">
        <v>523</v>
      </c>
      <c r="E4368">
        <v>570</v>
      </c>
      <c r="F4368" t="s">
        <v>25</v>
      </c>
      <c r="G4368">
        <v>426</v>
      </c>
      <c r="H4368" t="s">
        <v>371</v>
      </c>
      <c r="I4368">
        <v>3</v>
      </c>
      <c r="J4368" t="s">
        <v>373</v>
      </c>
      <c r="K4368">
        <v>3</v>
      </c>
    </row>
    <row r="4369" spans="1:12" x14ac:dyDescent="0.25">
      <c r="A4369" t="s">
        <v>211</v>
      </c>
      <c r="B4369" t="s">
        <v>211</v>
      </c>
      <c r="C4369">
        <v>2017</v>
      </c>
      <c r="D4369" t="s">
        <v>523</v>
      </c>
      <c r="E4369">
        <v>570</v>
      </c>
      <c r="F4369" t="s">
        <v>25</v>
      </c>
      <c r="G4369">
        <v>426</v>
      </c>
      <c r="H4369" t="s">
        <v>371</v>
      </c>
      <c r="I4369" s="109">
        <v>3</v>
      </c>
      <c r="J4369" s="109" t="s">
        <v>373</v>
      </c>
      <c r="K4369" s="109">
        <v>2</v>
      </c>
      <c r="L4369" s="108">
        <f>AVERAGE(I4369:K4369)</f>
        <v>2.5</v>
      </c>
    </row>
    <row r="4370" spans="1:12" hidden="1" x14ac:dyDescent="0.25">
      <c r="A4370" t="s">
        <v>212</v>
      </c>
      <c r="B4370" t="s">
        <v>212</v>
      </c>
      <c r="C4370">
        <v>1976</v>
      </c>
      <c r="D4370" t="s">
        <v>26</v>
      </c>
      <c r="E4370">
        <v>450</v>
      </c>
      <c r="F4370" t="s">
        <v>26</v>
      </c>
      <c r="G4370">
        <v>430</v>
      </c>
      <c r="H4370" t="s">
        <v>371</v>
      </c>
      <c r="I4370" t="s">
        <v>373</v>
      </c>
      <c r="J4370" t="s">
        <v>373</v>
      </c>
      <c r="K4370">
        <v>1</v>
      </c>
    </row>
    <row r="4371" spans="1:12" hidden="1" x14ac:dyDescent="0.25">
      <c r="A4371" t="s">
        <v>212</v>
      </c>
      <c r="B4371" t="s">
        <v>212</v>
      </c>
      <c r="C4371">
        <v>1977</v>
      </c>
      <c r="D4371" t="s">
        <v>26</v>
      </c>
      <c r="E4371">
        <v>450</v>
      </c>
      <c r="F4371" t="s">
        <v>26</v>
      </c>
      <c r="G4371">
        <v>430</v>
      </c>
      <c r="H4371" t="s">
        <v>371</v>
      </c>
      <c r="I4371" t="s">
        <v>373</v>
      </c>
      <c r="J4371" t="s">
        <v>373</v>
      </c>
      <c r="K4371">
        <v>1</v>
      </c>
    </row>
    <row r="4372" spans="1:12" hidden="1" x14ac:dyDescent="0.25">
      <c r="A4372" t="s">
        <v>212</v>
      </c>
      <c r="B4372" t="s">
        <v>212</v>
      </c>
      <c r="C4372">
        <v>1978</v>
      </c>
      <c r="D4372" t="s">
        <v>26</v>
      </c>
      <c r="E4372">
        <v>450</v>
      </c>
      <c r="F4372" t="s">
        <v>26</v>
      </c>
      <c r="G4372">
        <v>430</v>
      </c>
      <c r="H4372" t="s">
        <v>371</v>
      </c>
      <c r="I4372" t="s">
        <v>373</v>
      </c>
      <c r="J4372" t="s">
        <v>373</v>
      </c>
      <c r="K4372">
        <v>1</v>
      </c>
    </row>
    <row r="4373" spans="1:12" hidden="1" x14ac:dyDescent="0.25">
      <c r="A4373" t="s">
        <v>212</v>
      </c>
      <c r="B4373" t="s">
        <v>212</v>
      </c>
      <c r="C4373">
        <v>1979</v>
      </c>
      <c r="D4373" t="s">
        <v>26</v>
      </c>
      <c r="E4373">
        <v>450</v>
      </c>
      <c r="F4373" t="s">
        <v>26</v>
      </c>
      <c r="G4373">
        <v>430</v>
      </c>
      <c r="H4373" t="s">
        <v>371</v>
      </c>
      <c r="I4373">
        <v>3</v>
      </c>
      <c r="J4373" t="s">
        <v>373</v>
      </c>
      <c r="K4373">
        <v>2</v>
      </c>
    </row>
    <row r="4374" spans="1:12" hidden="1" x14ac:dyDescent="0.25">
      <c r="A4374" t="s">
        <v>212</v>
      </c>
      <c r="B4374" t="s">
        <v>212</v>
      </c>
      <c r="C4374">
        <v>1980</v>
      </c>
      <c r="D4374" t="s">
        <v>26</v>
      </c>
      <c r="E4374">
        <v>450</v>
      </c>
      <c r="F4374" t="s">
        <v>26</v>
      </c>
      <c r="G4374">
        <v>430</v>
      </c>
      <c r="H4374" t="s">
        <v>371</v>
      </c>
      <c r="I4374">
        <v>3</v>
      </c>
      <c r="J4374" t="s">
        <v>373</v>
      </c>
      <c r="K4374">
        <v>3</v>
      </c>
    </row>
    <row r="4375" spans="1:12" hidden="1" x14ac:dyDescent="0.25">
      <c r="A4375" t="s">
        <v>212</v>
      </c>
      <c r="B4375" t="s">
        <v>212</v>
      </c>
      <c r="C4375">
        <v>1981</v>
      </c>
      <c r="D4375" t="s">
        <v>26</v>
      </c>
      <c r="E4375">
        <v>450</v>
      </c>
      <c r="F4375" t="s">
        <v>26</v>
      </c>
      <c r="G4375">
        <v>430</v>
      </c>
      <c r="H4375" t="s">
        <v>371</v>
      </c>
      <c r="I4375">
        <v>3</v>
      </c>
      <c r="J4375" t="s">
        <v>373</v>
      </c>
      <c r="K4375">
        <v>2</v>
      </c>
    </row>
    <row r="4376" spans="1:12" hidden="1" x14ac:dyDescent="0.25">
      <c r="A4376" t="s">
        <v>212</v>
      </c>
      <c r="B4376" t="s">
        <v>212</v>
      </c>
      <c r="C4376">
        <v>1982</v>
      </c>
      <c r="D4376" t="s">
        <v>26</v>
      </c>
      <c r="E4376">
        <v>450</v>
      </c>
      <c r="F4376" t="s">
        <v>26</v>
      </c>
      <c r="G4376">
        <v>430</v>
      </c>
      <c r="H4376" t="s">
        <v>371</v>
      </c>
      <c r="I4376">
        <v>3</v>
      </c>
      <c r="J4376" t="s">
        <v>373</v>
      </c>
      <c r="K4376">
        <v>2</v>
      </c>
    </row>
    <row r="4377" spans="1:12" hidden="1" x14ac:dyDescent="0.25">
      <c r="A4377" t="s">
        <v>212</v>
      </c>
      <c r="B4377" t="s">
        <v>212</v>
      </c>
      <c r="C4377">
        <v>1983</v>
      </c>
      <c r="D4377" t="s">
        <v>26</v>
      </c>
      <c r="E4377">
        <v>450</v>
      </c>
      <c r="F4377" t="s">
        <v>26</v>
      </c>
      <c r="G4377">
        <v>430</v>
      </c>
      <c r="H4377" t="s">
        <v>371</v>
      </c>
      <c r="I4377">
        <v>3</v>
      </c>
      <c r="J4377" t="s">
        <v>373</v>
      </c>
      <c r="K4377">
        <v>3</v>
      </c>
    </row>
    <row r="4378" spans="1:12" hidden="1" x14ac:dyDescent="0.25">
      <c r="A4378" t="s">
        <v>212</v>
      </c>
      <c r="B4378" t="s">
        <v>212</v>
      </c>
      <c r="C4378">
        <v>1984</v>
      </c>
      <c r="D4378" t="s">
        <v>26</v>
      </c>
      <c r="E4378">
        <v>450</v>
      </c>
      <c r="F4378" t="s">
        <v>26</v>
      </c>
      <c r="G4378">
        <v>430</v>
      </c>
      <c r="H4378" t="s">
        <v>371</v>
      </c>
      <c r="I4378">
        <v>2</v>
      </c>
      <c r="J4378" t="s">
        <v>373</v>
      </c>
      <c r="K4378">
        <v>3</v>
      </c>
    </row>
    <row r="4379" spans="1:12" hidden="1" x14ac:dyDescent="0.25">
      <c r="A4379" t="s">
        <v>212</v>
      </c>
      <c r="B4379" t="s">
        <v>212</v>
      </c>
      <c r="C4379">
        <v>1985</v>
      </c>
      <c r="D4379" t="s">
        <v>26</v>
      </c>
      <c r="E4379">
        <v>450</v>
      </c>
      <c r="F4379" t="s">
        <v>26</v>
      </c>
      <c r="G4379">
        <v>430</v>
      </c>
      <c r="H4379" t="s">
        <v>371</v>
      </c>
      <c r="I4379">
        <v>3</v>
      </c>
      <c r="J4379" t="s">
        <v>373</v>
      </c>
      <c r="K4379">
        <v>3</v>
      </c>
    </row>
    <row r="4380" spans="1:12" hidden="1" x14ac:dyDescent="0.25">
      <c r="A4380" t="s">
        <v>212</v>
      </c>
      <c r="B4380" t="s">
        <v>212</v>
      </c>
      <c r="C4380">
        <v>1986</v>
      </c>
      <c r="D4380" t="s">
        <v>26</v>
      </c>
      <c r="E4380">
        <v>450</v>
      </c>
      <c r="F4380" t="s">
        <v>26</v>
      </c>
      <c r="G4380">
        <v>430</v>
      </c>
      <c r="H4380" t="s">
        <v>371</v>
      </c>
      <c r="I4380">
        <v>3</v>
      </c>
      <c r="J4380" t="s">
        <v>373</v>
      </c>
      <c r="K4380">
        <v>3</v>
      </c>
    </row>
    <row r="4381" spans="1:12" hidden="1" x14ac:dyDescent="0.25">
      <c r="A4381" t="s">
        <v>212</v>
      </c>
      <c r="B4381" t="s">
        <v>212</v>
      </c>
      <c r="C4381">
        <v>1987</v>
      </c>
      <c r="D4381" t="s">
        <v>26</v>
      </c>
      <c r="E4381">
        <v>450</v>
      </c>
      <c r="F4381" t="s">
        <v>26</v>
      </c>
      <c r="G4381">
        <v>430</v>
      </c>
      <c r="H4381" t="s">
        <v>371</v>
      </c>
      <c r="I4381">
        <v>2</v>
      </c>
      <c r="J4381" t="s">
        <v>373</v>
      </c>
      <c r="K4381">
        <v>3</v>
      </c>
    </row>
    <row r="4382" spans="1:12" hidden="1" x14ac:dyDescent="0.25">
      <c r="A4382" t="s">
        <v>212</v>
      </c>
      <c r="B4382" t="s">
        <v>212</v>
      </c>
      <c r="C4382">
        <v>1988</v>
      </c>
      <c r="D4382" t="s">
        <v>26</v>
      </c>
      <c r="E4382">
        <v>450</v>
      </c>
      <c r="F4382" t="s">
        <v>26</v>
      </c>
      <c r="G4382">
        <v>430</v>
      </c>
      <c r="H4382" t="s">
        <v>371</v>
      </c>
      <c r="I4382">
        <v>3</v>
      </c>
      <c r="J4382" t="s">
        <v>373</v>
      </c>
      <c r="K4382">
        <v>3</v>
      </c>
    </row>
    <row r="4383" spans="1:12" hidden="1" x14ac:dyDescent="0.25">
      <c r="A4383" t="s">
        <v>212</v>
      </c>
      <c r="B4383" t="s">
        <v>212</v>
      </c>
      <c r="C4383">
        <v>1989</v>
      </c>
      <c r="D4383" t="s">
        <v>26</v>
      </c>
      <c r="E4383">
        <v>450</v>
      </c>
      <c r="F4383" t="s">
        <v>26</v>
      </c>
      <c r="G4383">
        <v>430</v>
      </c>
      <c r="H4383" t="s">
        <v>371</v>
      </c>
      <c r="I4383">
        <v>4</v>
      </c>
      <c r="J4383" t="s">
        <v>373</v>
      </c>
      <c r="K4383">
        <v>3</v>
      </c>
    </row>
    <row r="4384" spans="1:12" hidden="1" x14ac:dyDescent="0.25">
      <c r="A4384" t="s">
        <v>212</v>
      </c>
      <c r="B4384" t="s">
        <v>212</v>
      </c>
      <c r="C4384">
        <v>1990</v>
      </c>
      <c r="D4384" t="s">
        <v>26</v>
      </c>
      <c r="E4384">
        <v>450</v>
      </c>
      <c r="F4384" t="s">
        <v>26</v>
      </c>
      <c r="G4384">
        <v>430</v>
      </c>
      <c r="H4384" t="s">
        <v>371</v>
      </c>
      <c r="I4384">
        <v>5</v>
      </c>
      <c r="J4384" t="s">
        <v>373</v>
      </c>
      <c r="K4384">
        <v>5</v>
      </c>
    </row>
    <row r="4385" spans="1:11" hidden="1" x14ac:dyDescent="0.25">
      <c r="A4385" t="s">
        <v>212</v>
      </c>
      <c r="B4385" t="s">
        <v>212</v>
      </c>
      <c r="C4385">
        <v>1991</v>
      </c>
      <c r="D4385" t="s">
        <v>26</v>
      </c>
      <c r="E4385">
        <v>450</v>
      </c>
      <c r="F4385" t="s">
        <v>26</v>
      </c>
      <c r="G4385">
        <v>430</v>
      </c>
      <c r="H4385" t="s">
        <v>371</v>
      </c>
      <c r="I4385">
        <v>4</v>
      </c>
      <c r="J4385" t="s">
        <v>373</v>
      </c>
      <c r="K4385">
        <v>5</v>
      </c>
    </row>
    <row r="4386" spans="1:11" hidden="1" x14ac:dyDescent="0.25">
      <c r="A4386" t="s">
        <v>212</v>
      </c>
      <c r="B4386" t="s">
        <v>212</v>
      </c>
      <c r="C4386">
        <v>1992</v>
      </c>
      <c r="D4386" t="s">
        <v>26</v>
      </c>
      <c r="E4386">
        <v>450</v>
      </c>
      <c r="F4386" t="s">
        <v>26</v>
      </c>
      <c r="G4386">
        <v>430</v>
      </c>
      <c r="H4386" t="s">
        <v>371</v>
      </c>
      <c r="I4386">
        <v>4</v>
      </c>
      <c r="J4386" t="s">
        <v>373</v>
      </c>
      <c r="K4386">
        <v>5</v>
      </c>
    </row>
    <row r="4387" spans="1:11" hidden="1" x14ac:dyDescent="0.25">
      <c r="A4387" t="s">
        <v>212</v>
      </c>
      <c r="B4387" t="s">
        <v>212</v>
      </c>
      <c r="C4387">
        <v>1993</v>
      </c>
      <c r="D4387" t="s">
        <v>26</v>
      </c>
      <c r="E4387">
        <v>450</v>
      </c>
      <c r="F4387" t="s">
        <v>26</v>
      </c>
      <c r="G4387">
        <v>430</v>
      </c>
      <c r="H4387" t="s">
        <v>371</v>
      </c>
      <c r="I4387">
        <v>5</v>
      </c>
      <c r="J4387" t="s">
        <v>373</v>
      </c>
      <c r="K4387">
        <v>5</v>
      </c>
    </row>
    <row r="4388" spans="1:11" hidden="1" x14ac:dyDescent="0.25">
      <c r="A4388" t="s">
        <v>212</v>
      </c>
      <c r="B4388" t="s">
        <v>212</v>
      </c>
      <c r="C4388">
        <v>1994</v>
      </c>
      <c r="D4388" t="s">
        <v>26</v>
      </c>
      <c r="E4388">
        <v>450</v>
      </c>
      <c r="F4388" t="s">
        <v>26</v>
      </c>
      <c r="G4388">
        <v>430</v>
      </c>
      <c r="H4388" t="s">
        <v>371</v>
      </c>
      <c r="I4388">
        <v>5</v>
      </c>
      <c r="J4388" t="s">
        <v>373</v>
      </c>
      <c r="K4388">
        <v>5</v>
      </c>
    </row>
    <row r="4389" spans="1:11" hidden="1" x14ac:dyDescent="0.25">
      <c r="A4389" t="s">
        <v>212</v>
      </c>
      <c r="B4389" t="s">
        <v>212</v>
      </c>
      <c r="C4389">
        <v>1995</v>
      </c>
      <c r="D4389" t="s">
        <v>26</v>
      </c>
      <c r="E4389">
        <v>450</v>
      </c>
      <c r="F4389" t="s">
        <v>26</v>
      </c>
      <c r="G4389">
        <v>430</v>
      </c>
      <c r="H4389" t="s">
        <v>371</v>
      </c>
      <c r="I4389">
        <v>5</v>
      </c>
      <c r="J4389" t="s">
        <v>373</v>
      </c>
      <c r="K4389">
        <v>5</v>
      </c>
    </row>
    <row r="4390" spans="1:11" hidden="1" x14ac:dyDescent="0.25">
      <c r="A4390" t="s">
        <v>212</v>
      </c>
      <c r="B4390" t="s">
        <v>212</v>
      </c>
      <c r="C4390">
        <v>1996</v>
      </c>
      <c r="D4390" t="s">
        <v>26</v>
      </c>
      <c r="E4390">
        <v>450</v>
      </c>
      <c r="F4390" t="s">
        <v>26</v>
      </c>
      <c r="G4390">
        <v>430</v>
      </c>
      <c r="H4390" t="s">
        <v>371</v>
      </c>
      <c r="I4390">
        <v>5</v>
      </c>
      <c r="J4390" t="s">
        <v>373</v>
      </c>
      <c r="K4390">
        <v>5</v>
      </c>
    </row>
    <row r="4391" spans="1:11" hidden="1" x14ac:dyDescent="0.25">
      <c r="A4391" t="s">
        <v>212</v>
      </c>
      <c r="B4391" t="s">
        <v>212</v>
      </c>
      <c r="C4391">
        <v>1997</v>
      </c>
      <c r="D4391" t="s">
        <v>26</v>
      </c>
      <c r="E4391">
        <v>450</v>
      </c>
      <c r="F4391" t="s">
        <v>26</v>
      </c>
      <c r="G4391">
        <v>430</v>
      </c>
      <c r="H4391" t="s">
        <v>371</v>
      </c>
      <c r="I4391">
        <v>2</v>
      </c>
      <c r="J4391" t="s">
        <v>373</v>
      </c>
      <c r="K4391">
        <v>4</v>
      </c>
    </row>
    <row r="4392" spans="1:11" hidden="1" x14ac:dyDescent="0.25">
      <c r="A4392" t="s">
        <v>212</v>
      </c>
      <c r="B4392" t="s">
        <v>212</v>
      </c>
      <c r="C4392">
        <v>1998</v>
      </c>
      <c r="D4392" t="s">
        <v>26</v>
      </c>
      <c r="E4392">
        <v>450</v>
      </c>
      <c r="F4392" t="s">
        <v>26</v>
      </c>
      <c r="G4392">
        <v>430</v>
      </c>
      <c r="H4392" t="s">
        <v>371</v>
      </c>
      <c r="I4392">
        <v>3</v>
      </c>
      <c r="J4392" t="s">
        <v>373</v>
      </c>
      <c r="K4392">
        <v>4</v>
      </c>
    </row>
    <row r="4393" spans="1:11" hidden="1" x14ac:dyDescent="0.25">
      <c r="A4393" t="s">
        <v>212</v>
      </c>
      <c r="B4393" t="s">
        <v>212</v>
      </c>
      <c r="C4393">
        <v>1999</v>
      </c>
      <c r="D4393" t="s">
        <v>26</v>
      </c>
      <c r="E4393">
        <v>450</v>
      </c>
      <c r="F4393" t="s">
        <v>26</v>
      </c>
      <c r="G4393">
        <v>430</v>
      </c>
      <c r="H4393" t="s">
        <v>371</v>
      </c>
      <c r="I4393">
        <v>5</v>
      </c>
      <c r="J4393" t="s">
        <v>373</v>
      </c>
      <c r="K4393">
        <v>4</v>
      </c>
    </row>
    <row r="4394" spans="1:11" hidden="1" x14ac:dyDescent="0.25">
      <c r="A4394" t="s">
        <v>212</v>
      </c>
      <c r="B4394" t="s">
        <v>212</v>
      </c>
      <c r="C4394">
        <v>2000</v>
      </c>
      <c r="D4394" t="s">
        <v>26</v>
      </c>
      <c r="E4394">
        <v>450</v>
      </c>
      <c r="F4394" t="s">
        <v>26</v>
      </c>
      <c r="G4394">
        <v>430</v>
      </c>
      <c r="H4394" t="s">
        <v>371</v>
      </c>
      <c r="I4394">
        <v>4</v>
      </c>
      <c r="J4394" t="s">
        <v>373</v>
      </c>
      <c r="K4394">
        <v>4</v>
      </c>
    </row>
    <row r="4395" spans="1:11" hidden="1" x14ac:dyDescent="0.25">
      <c r="A4395" t="s">
        <v>212</v>
      </c>
      <c r="B4395" t="s">
        <v>212</v>
      </c>
      <c r="C4395">
        <v>2001</v>
      </c>
      <c r="D4395" t="s">
        <v>26</v>
      </c>
      <c r="E4395">
        <v>450</v>
      </c>
      <c r="F4395" t="s">
        <v>26</v>
      </c>
      <c r="G4395">
        <v>430</v>
      </c>
      <c r="H4395" t="s">
        <v>371</v>
      </c>
      <c r="I4395">
        <v>5</v>
      </c>
      <c r="J4395" t="s">
        <v>373</v>
      </c>
      <c r="K4395">
        <v>5</v>
      </c>
    </row>
    <row r="4396" spans="1:11" hidden="1" x14ac:dyDescent="0.25">
      <c r="A4396" t="s">
        <v>212</v>
      </c>
      <c r="B4396" t="s">
        <v>212</v>
      </c>
      <c r="C4396">
        <v>2002</v>
      </c>
      <c r="D4396" t="s">
        <v>26</v>
      </c>
      <c r="E4396">
        <v>450</v>
      </c>
      <c r="F4396" t="s">
        <v>26</v>
      </c>
      <c r="G4396">
        <v>430</v>
      </c>
      <c r="H4396" t="s">
        <v>371</v>
      </c>
      <c r="I4396">
        <v>5</v>
      </c>
      <c r="J4396" t="s">
        <v>373</v>
      </c>
      <c r="K4396">
        <v>4</v>
      </c>
    </row>
    <row r="4397" spans="1:11" hidden="1" x14ac:dyDescent="0.25">
      <c r="A4397" t="s">
        <v>212</v>
      </c>
      <c r="B4397" t="s">
        <v>212</v>
      </c>
      <c r="C4397">
        <v>2003</v>
      </c>
      <c r="D4397" t="s">
        <v>26</v>
      </c>
      <c r="E4397">
        <v>450</v>
      </c>
      <c r="F4397" t="s">
        <v>26</v>
      </c>
      <c r="G4397">
        <v>430</v>
      </c>
      <c r="H4397" t="s">
        <v>371</v>
      </c>
      <c r="I4397">
        <v>5</v>
      </c>
      <c r="J4397" t="s">
        <v>373</v>
      </c>
      <c r="K4397">
        <v>4</v>
      </c>
    </row>
    <row r="4398" spans="1:11" hidden="1" x14ac:dyDescent="0.25">
      <c r="A4398" t="s">
        <v>212</v>
      </c>
      <c r="B4398" t="s">
        <v>212</v>
      </c>
      <c r="C4398">
        <v>2004</v>
      </c>
      <c r="D4398" t="s">
        <v>26</v>
      </c>
      <c r="E4398">
        <v>450</v>
      </c>
      <c r="F4398" t="s">
        <v>26</v>
      </c>
      <c r="G4398">
        <v>430</v>
      </c>
      <c r="H4398" t="s">
        <v>371</v>
      </c>
      <c r="I4398">
        <v>3</v>
      </c>
      <c r="J4398" t="s">
        <v>373</v>
      </c>
      <c r="K4398">
        <v>3</v>
      </c>
    </row>
    <row r="4399" spans="1:11" hidden="1" x14ac:dyDescent="0.25">
      <c r="A4399" t="s">
        <v>212</v>
      </c>
      <c r="B4399" t="s">
        <v>212</v>
      </c>
      <c r="C4399">
        <v>2005</v>
      </c>
      <c r="D4399" t="s">
        <v>26</v>
      </c>
      <c r="E4399">
        <v>450</v>
      </c>
      <c r="F4399" t="s">
        <v>26</v>
      </c>
      <c r="G4399">
        <v>430</v>
      </c>
      <c r="H4399" t="s">
        <v>371</v>
      </c>
      <c r="I4399">
        <v>3</v>
      </c>
      <c r="J4399" t="s">
        <v>373</v>
      </c>
      <c r="K4399">
        <v>3</v>
      </c>
    </row>
    <row r="4400" spans="1:11" hidden="1" x14ac:dyDescent="0.25">
      <c r="A4400" t="s">
        <v>212</v>
      </c>
      <c r="B4400" t="s">
        <v>212</v>
      </c>
      <c r="C4400">
        <v>2006</v>
      </c>
      <c r="D4400" t="s">
        <v>26</v>
      </c>
      <c r="E4400">
        <v>450</v>
      </c>
      <c r="F4400" t="s">
        <v>26</v>
      </c>
      <c r="G4400">
        <v>430</v>
      </c>
      <c r="H4400" t="s">
        <v>371</v>
      </c>
      <c r="I4400">
        <v>3</v>
      </c>
      <c r="J4400" t="s">
        <v>373</v>
      </c>
      <c r="K4400">
        <v>3</v>
      </c>
    </row>
    <row r="4401" spans="1:12" hidden="1" x14ac:dyDescent="0.25">
      <c r="A4401" t="s">
        <v>212</v>
      </c>
      <c r="B4401" t="s">
        <v>212</v>
      </c>
      <c r="C4401">
        <v>2007</v>
      </c>
      <c r="D4401" t="s">
        <v>26</v>
      </c>
      <c r="E4401">
        <v>450</v>
      </c>
      <c r="F4401" t="s">
        <v>26</v>
      </c>
      <c r="G4401">
        <v>430</v>
      </c>
      <c r="H4401" t="s">
        <v>371</v>
      </c>
      <c r="I4401">
        <v>3</v>
      </c>
      <c r="J4401" t="s">
        <v>373</v>
      </c>
      <c r="K4401">
        <v>3</v>
      </c>
    </row>
    <row r="4402" spans="1:12" hidden="1" x14ac:dyDescent="0.25">
      <c r="A4402" t="s">
        <v>212</v>
      </c>
      <c r="B4402" t="s">
        <v>212</v>
      </c>
      <c r="C4402">
        <v>2008</v>
      </c>
      <c r="D4402" t="s">
        <v>26</v>
      </c>
      <c r="E4402">
        <v>450</v>
      </c>
      <c r="F4402" t="s">
        <v>26</v>
      </c>
      <c r="G4402">
        <v>430</v>
      </c>
      <c r="H4402" t="s">
        <v>371</v>
      </c>
      <c r="I4402">
        <v>2</v>
      </c>
      <c r="J4402" t="s">
        <v>373</v>
      </c>
      <c r="K4402">
        <v>3</v>
      </c>
    </row>
    <row r="4403" spans="1:12" hidden="1" x14ac:dyDescent="0.25">
      <c r="A4403" t="s">
        <v>212</v>
      </c>
      <c r="B4403" t="s">
        <v>212</v>
      </c>
      <c r="C4403">
        <v>2009</v>
      </c>
      <c r="D4403" t="s">
        <v>26</v>
      </c>
      <c r="E4403">
        <v>450</v>
      </c>
      <c r="F4403" t="s">
        <v>26</v>
      </c>
      <c r="G4403">
        <v>430</v>
      </c>
      <c r="H4403" t="s">
        <v>371</v>
      </c>
      <c r="I4403">
        <v>2</v>
      </c>
      <c r="J4403" t="s">
        <v>373</v>
      </c>
      <c r="K4403">
        <v>3</v>
      </c>
    </row>
    <row r="4404" spans="1:12" hidden="1" x14ac:dyDescent="0.25">
      <c r="A4404" t="s">
        <v>212</v>
      </c>
      <c r="B4404" t="s">
        <v>212</v>
      </c>
      <c r="C4404">
        <v>2010</v>
      </c>
      <c r="D4404" t="s">
        <v>26</v>
      </c>
      <c r="E4404">
        <v>450</v>
      </c>
      <c r="F4404" t="s">
        <v>26</v>
      </c>
      <c r="G4404">
        <v>430</v>
      </c>
      <c r="H4404" t="s">
        <v>371</v>
      </c>
      <c r="I4404">
        <v>3</v>
      </c>
      <c r="J4404" t="s">
        <v>373</v>
      </c>
      <c r="K4404">
        <v>2</v>
      </c>
    </row>
    <row r="4405" spans="1:12" hidden="1" x14ac:dyDescent="0.25">
      <c r="A4405" t="s">
        <v>212</v>
      </c>
      <c r="B4405" t="s">
        <v>212</v>
      </c>
      <c r="C4405">
        <v>2011</v>
      </c>
      <c r="D4405" t="s">
        <v>26</v>
      </c>
      <c r="E4405">
        <v>450</v>
      </c>
      <c r="F4405" t="s">
        <v>26</v>
      </c>
      <c r="G4405">
        <v>430</v>
      </c>
      <c r="H4405" t="s">
        <v>371</v>
      </c>
      <c r="I4405">
        <v>2</v>
      </c>
      <c r="J4405" t="s">
        <v>373</v>
      </c>
      <c r="K4405">
        <v>2</v>
      </c>
    </row>
    <row r="4406" spans="1:12" hidden="1" x14ac:dyDescent="0.25">
      <c r="A4406" t="s">
        <v>212</v>
      </c>
      <c r="B4406" t="s">
        <v>212</v>
      </c>
      <c r="C4406">
        <v>2012</v>
      </c>
      <c r="D4406" t="s">
        <v>26</v>
      </c>
      <c r="E4406">
        <v>450</v>
      </c>
      <c r="F4406" t="s">
        <v>26</v>
      </c>
      <c r="G4406">
        <v>430</v>
      </c>
      <c r="H4406" t="s">
        <v>371</v>
      </c>
      <c r="I4406">
        <v>2</v>
      </c>
      <c r="J4406" t="s">
        <v>373</v>
      </c>
      <c r="K4406">
        <v>2</v>
      </c>
    </row>
    <row r="4407" spans="1:12" hidden="1" x14ac:dyDescent="0.25">
      <c r="A4407" t="s">
        <v>212</v>
      </c>
      <c r="B4407" t="s">
        <v>212</v>
      </c>
      <c r="C4407">
        <v>2013</v>
      </c>
      <c r="D4407" t="s">
        <v>26</v>
      </c>
      <c r="E4407">
        <v>450</v>
      </c>
      <c r="F4407" t="s">
        <v>26</v>
      </c>
      <c r="G4407">
        <v>430</v>
      </c>
      <c r="H4407" t="s">
        <v>371</v>
      </c>
      <c r="I4407" t="s">
        <v>373</v>
      </c>
      <c r="J4407">
        <v>2</v>
      </c>
      <c r="K4407">
        <v>2</v>
      </c>
    </row>
    <row r="4408" spans="1:12" hidden="1" x14ac:dyDescent="0.25">
      <c r="A4408" t="s">
        <v>212</v>
      </c>
      <c r="B4408" t="s">
        <v>212</v>
      </c>
      <c r="C4408">
        <v>2014</v>
      </c>
      <c r="D4408" t="s">
        <v>26</v>
      </c>
      <c r="E4408">
        <v>450</v>
      </c>
      <c r="F4408" t="s">
        <v>26</v>
      </c>
      <c r="G4408">
        <v>430</v>
      </c>
      <c r="H4408" t="s">
        <v>371</v>
      </c>
      <c r="I4408" t="s">
        <v>373</v>
      </c>
      <c r="J4408" t="s">
        <v>373</v>
      </c>
      <c r="K4408">
        <v>2</v>
      </c>
    </row>
    <row r="4409" spans="1:12" hidden="1" x14ac:dyDescent="0.25">
      <c r="A4409" t="s">
        <v>212</v>
      </c>
      <c r="B4409" t="s">
        <v>212</v>
      </c>
      <c r="C4409">
        <v>2015</v>
      </c>
      <c r="D4409" t="s">
        <v>26</v>
      </c>
      <c r="E4409">
        <v>450</v>
      </c>
      <c r="F4409" t="s">
        <v>26</v>
      </c>
      <c r="G4409">
        <v>430</v>
      </c>
      <c r="H4409" t="s">
        <v>371</v>
      </c>
      <c r="I4409" t="s">
        <v>373</v>
      </c>
      <c r="J4409" t="s">
        <v>373</v>
      </c>
      <c r="K4409">
        <v>3</v>
      </c>
    </row>
    <row r="4410" spans="1:12" hidden="1" x14ac:dyDescent="0.25">
      <c r="A4410" t="s">
        <v>212</v>
      </c>
      <c r="B4410" t="s">
        <v>212</v>
      </c>
      <c r="C4410">
        <v>2016</v>
      </c>
      <c r="D4410" t="s">
        <v>26</v>
      </c>
      <c r="E4410">
        <v>450</v>
      </c>
      <c r="F4410" t="s">
        <v>26</v>
      </c>
      <c r="G4410">
        <v>430</v>
      </c>
      <c r="H4410" t="s">
        <v>371</v>
      </c>
      <c r="I4410" t="s">
        <v>373</v>
      </c>
      <c r="J4410" t="s">
        <v>373</v>
      </c>
      <c r="K4410">
        <v>2</v>
      </c>
    </row>
    <row r="4411" spans="1:12" x14ac:dyDescent="0.25">
      <c r="A4411" t="s">
        <v>212</v>
      </c>
      <c r="B4411" t="s">
        <v>212</v>
      </c>
      <c r="C4411">
        <v>2017</v>
      </c>
      <c r="D4411" t="s">
        <v>26</v>
      </c>
      <c r="E4411">
        <v>450</v>
      </c>
      <c r="F4411" t="s">
        <v>26</v>
      </c>
      <c r="G4411">
        <v>430</v>
      </c>
      <c r="H4411" t="s">
        <v>371</v>
      </c>
      <c r="I4411" s="109">
        <v>1</v>
      </c>
      <c r="J4411" s="109" t="s">
        <v>373</v>
      </c>
      <c r="K4411" s="109">
        <v>2</v>
      </c>
      <c r="L4411" s="108">
        <f>AVERAGE(I4411:K4411)</f>
        <v>1.5</v>
      </c>
    </row>
    <row r="4412" spans="1:12" hidden="1" x14ac:dyDescent="0.25">
      <c r="A4412" t="s">
        <v>213</v>
      </c>
      <c r="B4412" t="s">
        <v>213</v>
      </c>
      <c r="C4412">
        <v>1976</v>
      </c>
      <c r="D4412" t="s">
        <v>522</v>
      </c>
      <c r="E4412">
        <v>620</v>
      </c>
      <c r="F4412" t="s">
        <v>27</v>
      </c>
      <c r="G4412">
        <v>434</v>
      </c>
      <c r="H4412" t="s">
        <v>381</v>
      </c>
      <c r="I4412">
        <v>3</v>
      </c>
      <c r="J4412" t="s">
        <v>373</v>
      </c>
      <c r="K4412" t="s">
        <v>373</v>
      </c>
    </row>
    <row r="4413" spans="1:12" hidden="1" x14ac:dyDescent="0.25">
      <c r="A4413" t="s">
        <v>213</v>
      </c>
      <c r="B4413" t="s">
        <v>213</v>
      </c>
      <c r="C4413">
        <v>1977</v>
      </c>
      <c r="D4413" t="s">
        <v>522</v>
      </c>
      <c r="E4413">
        <v>620</v>
      </c>
      <c r="F4413" t="s">
        <v>27</v>
      </c>
      <c r="G4413">
        <v>434</v>
      </c>
      <c r="H4413" t="s">
        <v>381</v>
      </c>
      <c r="I4413">
        <v>3</v>
      </c>
      <c r="J4413" t="s">
        <v>373</v>
      </c>
      <c r="K4413" t="s">
        <v>373</v>
      </c>
    </row>
    <row r="4414" spans="1:12" hidden="1" x14ac:dyDescent="0.25">
      <c r="A4414" t="s">
        <v>213</v>
      </c>
      <c r="B4414" t="s">
        <v>213</v>
      </c>
      <c r="C4414">
        <v>1978</v>
      </c>
      <c r="D4414" t="s">
        <v>522</v>
      </c>
      <c r="E4414">
        <v>620</v>
      </c>
      <c r="F4414" t="s">
        <v>27</v>
      </c>
      <c r="G4414">
        <v>434</v>
      </c>
      <c r="H4414" t="s">
        <v>381</v>
      </c>
      <c r="I4414">
        <v>3</v>
      </c>
      <c r="J4414" t="s">
        <v>373</v>
      </c>
      <c r="K4414" t="s">
        <v>373</v>
      </c>
    </row>
    <row r="4415" spans="1:12" hidden="1" x14ac:dyDescent="0.25">
      <c r="A4415" t="s">
        <v>213</v>
      </c>
      <c r="B4415" t="s">
        <v>213</v>
      </c>
      <c r="C4415">
        <v>1979</v>
      </c>
      <c r="D4415" t="s">
        <v>522</v>
      </c>
      <c r="E4415">
        <v>620</v>
      </c>
      <c r="F4415" t="s">
        <v>27</v>
      </c>
      <c r="G4415">
        <v>434</v>
      </c>
      <c r="H4415" t="s">
        <v>381</v>
      </c>
      <c r="I4415">
        <v>3</v>
      </c>
      <c r="J4415" t="s">
        <v>373</v>
      </c>
      <c r="K4415">
        <v>2</v>
      </c>
    </row>
    <row r="4416" spans="1:12" hidden="1" x14ac:dyDescent="0.25">
      <c r="A4416" t="s">
        <v>213</v>
      </c>
      <c r="B4416" t="s">
        <v>213</v>
      </c>
      <c r="C4416">
        <v>1980</v>
      </c>
      <c r="D4416" t="s">
        <v>522</v>
      </c>
      <c r="E4416">
        <v>620</v>
      </c>
      <c r="F4416" t="s">
        <v>27</v>
      </c>
      <c r="G4416">
        <v>434</v>
      </c>
      <c r="H4416" t="s">
        <v>381</v>
      </c>
      <c r="I4416">
        <v>4</v>
      </c>
      <c r="J4416" t="s">
        <v>373</v>
      </c>
      <c r="K4416">
        <v>4</v>
      </c>
    </row>
    <row r="4417" spans="1:11" hidden="1" x14ac:dyDescent="0.25">
      <c r="A4417" t="s">
        <v>213</v>
      </c>
      <c r="B4417" t="s">
        <v>213</v>
      </c>
      <c r="C4417">
        <v>1981</v>
      </c>
      <c r="D4417" t="s">
        <v>522</v>
      </c>
      <c r="E4417">
        <v>620</v>
      </c>
      <c r="F4417" t="s">
        <v>27</v>
      </c>
      <c r="G4417">
        <v>434</v>
      </c>
      <c r="H4417" t="s">
        <v>381</v>
      </c>
      <c r="I4417">
        <v>3</v>
      </c>
      <c r="J4417" t="s">
        <v>373</v>
      </c>
      <c r="K4417">
        <v>4</v>
      </c>
    </row>
    <row r="4418" spans="1:11" hidden="1" x14ac:dyDescent="0.25">
      <c r="A4418" t="s">
        <v>213</v>
      </c>
      <c r="B4418" t="s">
        <v>213</v>
      </c>
      <c r="C4418">
        <v>1982</v>
      </c>
      <c r="D4418" t="s">
        <v>522</v>
      </c>
      <c r="E4418">
        <v>620</v>
      </c>
      <c r="F4418" t="s">
        <v>27</v>
      </c>
      <c r="G4418">
        <v>434</v>
      </c>
      <c r="H4418" t="s">
        <v>381</v>
      </c>
      <c r="I4418">
        <v>3</v>
      </c>
      <c r="J4418" t="s">
        <v>373</v>
      </c>
      <c r="K4418">
        <v>3</v>
      </c>
    </row>
    <row r="4419" spans="1:11" hidden="1" x14ac:dyDescent="0.25">
      <c r="A4419" t="s">
        <v>213</v>
      </c>
      <c r="B4419" t="s">
        <v>213</v>
      </c>
      <c r="C4419">
        <v>1983</v>
      </c>
      <c r="D4419" t="s">
        <v>522</v>
      </c>
      <c r="E4419">
        <v>620</v>
      </c>
      <c r="F4419" t="s">
        <v>27</v>
      </c>
      <c r="G4419">
        <v>434</v>
      </c>
      <c r="H4419" t="s">
        <v>381</v>
      </c>
      <c r="I4419">
        <v>3</v>
      </c>
      <c r="J4419" t="s">
        <v>373</v>
      </c>
      <c r="K4419">
        <v>3</v>
      </c>
    </row>
    <row r="4420" spans="1:11" hidden="1" x14ac:dyDescent="0.25">
      <c r="A4420" t="s">
        <v>213</v>
      </c>
      <c r="B4420" t="s">
        <v>213</v>
      </c>
      <c r="C4420">
        <v>1984</v>
      </c>
      <c r="D4420" t="s">
        <v>522</v>
      </c>
      <c r="E4420">
        <v>620</v>
      </c>
      <c r="F4420" t="s">
        <v>27</v>
      </c>
      <c r="G4420">
        <v>434</v>
      </c>
      <c r="H4420" t="s">
        <v>381</v>
      </c>
      <c r="I4420">
        <v>3</v>
      </c>
      <c r="J4420" t="s">
        <v>373</v>
      </c>
      <c r="K4420">
        <v>4</v>
      </c>
    </row>
    <row r="4421" spans="1:11" hidden="1" x14ac:dyDescent="0.25">
      <c r="A4421" t="s">
        <v>213</v>
      </c>
      <c r="B4421" t="s">
        <v>213</v>
      </c>
      <c r="C4421">
        <v>1985</v>
      </c>
      <c r="D4421" t="s">
        <v>522</v>
      </c>
      <c r="E4421">
        <v>620</v>
      </c>
      <c r="F4421" t="s">
        <v>27</v>
      </c>
      <c r="G4421">
        <v>434</v>
      </c>
      <c r="H4421" t="s">
        <v>381</v>
      </c>
      <c r="I4421">
        <v>3</v>
      </c>
      <c r="J4421" t="s">
        <v>373</v>
      </c>
      <c r="K4421">
        <v>3</v>
      </c>
    </row>
    <row r="4422" spans="1:11" hidden="1" x14ac:dyDescent="0.25">
      <c r="A4422" t="s">
        <v>213</v>
      </c>
      <c r="B4422" t="s">
        <v>213</v>
      </c>
      <c r="C4422">
        <v>1986</v>
      </c>
      <c r="D4422" t="s">
        <v>522</v>
      </c>
      <c r="E4422">
        <v>620</v>
      </c>
      <c r="F4422" t="s">
        <v>27</v>
      </c>
      <c r="G4422">
        <v>434</v>
      </c>
      <c r="H4422" t="s">
        <v>381</v>
      </c>
      <c r="I4422">
        <v>3</v>
      </c>
      <c r="J4422" t="s">
        <v>373</v>
      </c>
      <c r="K4422">
        <v>4</v>
      </c>
    </row>
    <row r="4423" spans="1:11" hidden="1" x14ac:dyDescent="0.25">
      <c r="A4423" t="s">
        <v>213</v>
      </c>
      <c r="B4423" t="s">
        <v>213</v>
      </c>
      <c r="C4423">
        <v>1987</v>
      </c>
      <c r="D4423" t="s">
        <v>522</v>
      </c>
      <c r="E4423">
        <v>620</v>
      </c>
      <c r="F4423" t="s">
        <v>27</v>
      </c>
      <c r="G4423">
        <v>434</v>
      </c>
      <c r="H4423" t="s">
        <v>381</v>
      </c>
      <c r="I4423">
        <v>4</v>
      </c>
      <c r="J4423" t="s">
        <v>373</v>
      </c>
      <c r="K4423">
        <v>4</v>
      </c>
    </row>
    <row r="4424" spans="1:11" hidden="1" x14ac:dyDescent="0.25">
      <c r="A4424" t="s">
        <v>213</v>
      </c>
      <c r="B4424" t="s">
        <v>213</v>
      </c>
      <c r="C4424">
        <v>1988</v>
      </c>
      <c r="D4424" t="s">
        <v>522</v>
      </c>
      <c r="E4424">
        <v>620</v>
      </c>
      <c r="F4424" t="s">
        <v>27</v>
      </c>
      <c r="G4424">
        <v>434</v>
      </c>
      <c r="H4424" t="s">
        <v>381</v>
      </c>
      <c r="I4424">
        <v>3</v>
      </c>
      <c r="J4424" t="s">
        <v>373</v>
      </c>
      <c r="K4424">
        <v>3</v>
      </c>
    </row>
    <row r="4425" spans="1:11" hidden="1" x14ac:dyDescent="0.25">
      <c r="A4425" t="s">
        <v>213</v>
      </c>
      <c r="B4425" t="s">
        <v>213</v>
      </c>
      <c r="C4425">
        <v>1989</v>
      </c>
      <c r="D4425" t="s">
        <v>522</v>
      </c>
      <c r="E4425">
        <v>620</v>
      </c>
      <c r="F4425" t="s">
        <v>27</v>
      </c>
      <c r="G4425">
        <v>434</v>
      </c>
      <c r="H4425" t="s">
        <v>381</v>
      </c>
      <c r="I4425">
        <v>3</v>
      </c>
      <c r="J4425" t="s">
        <v>373</v>
      </c>
      <c r="K4425">
        <v>3</v>
      </c>
    </row>
    <row r="4426" spans="1:11" hidden="1" x14ac:dyDescent="0.25">
      <c r="A4426" t="s">
        <v>213</v>
      </c>
      <c r="B4426" t="s">
        <v>213</v>
      </c>
      <c r="C4426">
        <v>1990</v>
      </c>
      <c r="D4426" t="s">
        <v>522</v>
      </c>
      <c r="E4426">
        <v>620</v>
      </c>
      <c r="F4426" t="s">
        <v>27</v>
      </c>
      <c r="G4426">
        <v>434</v>
      </c>
      <c r="H4426" t="s">
        <v>381</v>
      </c>
      <c r="I4426">
        <v>3</v>
      </c>
      <c r="J4426" t="s">
        <v>373</v>
      </c>
      <c r="K4426">
        <v>3</v>
      </c>
    </row>
    <row r="4427" spans="1:11" hidden="1" x14ac:dyDescent="0.25">
      <c r="A4427" t="s">
        <v>213</v>
      </c>
      <c r="B4427" t="s">
        <v>213</v>
      </c>
      <c r="C4427">
        <v>1991</v>
      </c>
      <c r="D4427" t="s">
        <v>522</v>
      </c>
      <c r="E4427">
        <v>620</v>
      </c>
      <c r="F4427" t="s">
        <v>27</v>
      </c>
      <c r="G4427">
        <v>434</v>
      </c>
      <c r="H4427" t="s">
        <v>381</v>
      </c>
      <c r="I4427">
        <v>3</v>
      </c>
      <c r="J4427" t="s">
        <v>373</v>
      </c>
      <c r="K4427">
        <v>3</v>
      </c>
    </row>
    <row r="4428" spans="1:11" hidden="1" x14ac:dyDescent="0.25">
      <c r="A4428" t="s">
        <v>213</v>
      </c>
      <c r="B4428" t="s">
        <v>213</v>
      </c>
      <c r="C4428">
        <v>1992</v>
      </c>
      <c r="D4428" t="s">
        <v>522</v>
      </c>
      <c r="E4428">
        <v>620</v>
      </c>
      <c r="F4428" t="s">
        <v>27</v>
      </c>
      <c r="G4428">
        <v>434</v>
      </c>
      <c r="H4428" t="s">
        <v>381</v>
      </c>
      <c r="I4428">
        <v>3</v>
      </c>
      <c r="J4428" t="s">
        <v>373</v>
      </c>
      <c r="K4428">
        <v>3</v>
      </c>
    </row>
    <row r="4429" spans="1:11" hidden="1" x14ac:dyDescent="0.25">
      <c r="A4429" t="s">
        <v>213</v>
      </c>
      <c r="B4429" t="s">
        <v>213</v>
      </c>
      <c r="C4429">
        <v>1993</v>
      </c>
      <c r="D4429" t="s">
        <v>522</v>
      </c>
      <c r="E4429">
        <v>620</v>
      </c>
      <c r="F4429" t="s">
        <v>27</v>
      </c>
      <c r="G4429">
        <v>434</v>
      </c>
      <c r="H4429" t="s">
        <v>381</v>
      </c>
      <c r="I4429">
        <v>3</v>
      </c>
      <c r="J4429" t="s">
        <v>373</v>
      </c>
      <c r="K4429">
        <v>3</v>
      </c>
    </row>
    <row r="4430" spans="1:11" hidden="1" x14ac:dyDescent="0.25">
      <c r="A4430" t="s">
        <v>213</v>
      </c>
      <c r="B4430" t="s">
        <v>213</v>
      </c>
      <c r="C4430">
        <v>1994</v>
      </c>
      <c r="D4430" t="s">
        <v>522</v>
      </c>
      <c r="E4430">
        <v>620</v>
      </c>
      <c r="F4430" t="s">
        <v>27</v>
      </c>
      <c r="G4430">
        <v>434</v>
      </c>
      <c r="H4430" t="s">
        <v>381</v>
      </c>
      <c r="I4430">
        <v>3</v>
      </c>
      <c r="J4430" t="s">
        <v>373</v>
      </c>
      <c r="K4430">
        <v>3</v>
      </c>
    </row>
    <row r="4431" spans="1:11" hidden="1" x14ac:dyDescent="0.25">
      <c r="A4431" t="s">
        <v>213</v>
      </c>
      <c r="B4431" t="s">
        <v>213</v>
      </c>
      <c r="C4431">
        <v>1995</v>
      </c>
      <c r="D4431" t="s">
        <v>522</v>
      </c>
      <c r="E4431">
        <v>620</v>
      </c>
      <c r="F4431" t="s">
        <v>27</v>
      </c>
      <c r="G4431">
        <v>434</v>
      </c>
      <c r="H4431" t="s">
        <v>381</v>
      </c>
      <c r="I4431">
        <v>3</v>
      </c>
      <c r="J4431" t="s">
        <v>373</v>
      </c>
      <c r="K4431">
        <v>3</v>
      </c>
    </row>
    <row r="4432" spans="1:11" hidden="1" x14ac:dyDescent="0.25">
      <c r="A4432" t="s">
        <v>213</v>
      </c>
      <c r="B4432" t="s">
        <v>213</v>
      </c>
      <c r="C4432">
        <v>1996</v>
      </c>
      <c r="D4432" t="s">
        <v>522</v>
      </c>
      <c r="E4432">
        <v>620</v>
      </c>
      <c r="F4432" t="s">
        <v>27</v>
      </c>
      <c r="G4432">
        <v>434</v>
      </c>
      <c r="H4432" t="s">
        <v>381</v>
      </c>
      <c r="I4432">
        <v>3</v>
      </c>
      <c r="J4432" t="s">
        <v>373</v>
      </c>
      <c r="K4432">
        <v>3</v>
      </c>
    </row>
    <row r="4433" spans="1:11" hidden="1" x14ac:dyDescent="0.25">
      <c r="A4433" t="s">
        <v>213</v>
      </c>
      <c r="B4433" t="s">
        <v>213</v>
      </c>
      <c r="C4433">
        <v>1997</v>
      </c>
      <c r="D4433" t="s">
        <v>522</v>
      </c>
      <c r="E4433">
        <v>620</v>
      </c>
      <c r="F4433" t="s">
        <v>27</v>
      </c>
      <c r="G4433">
        <v>434</v>
      </c>
      <c r="H4433" t="s">
        <v>381</v>
      </c>
      <c r="I4433">
        <v>4</v>
      </c>
      <c r="J4433" t="s">
        <v>373</v>
      </c>
      <c r="K4433">
        <v>3</v>
      </c>
    </row>
    <row r="4434" spans="1:11" hidden="1" x14ac:dyDescent="0.25">
      <c r="A4434" t="s">
        <v>213</v>
      </c>
      <c r="B4434" t="s">
        <v>213</v>
      </c>
      <c r="C4434">
        <v>1998</v>
      </c>
      <c r="D4434" t="s">
        <v>522</v>
      </c>
      <c r="E4434">
        <v>620</v>
      </c>
      <c r="F4434" t="s">
        <v>27</v>
      </c>
      <c r="G4434">
        <v>434</v>
      </c>
      <c r="H4434" t="s">
        <v>381</v>
      </c>
      <c r="I4434">
        <v>3</v>
      </c>
      <c r="J4434" t="s">
        <v>373</v>
      </c>
      <c r="K4434">
        <v>4</v>
      </c>
    </row>
    <row r="4435" spans="1:11" hidden="1" x14ac:dyDescent="0.25">
      <c r="A4435" t="s">
        <v>213</v>
      </c>
      <c r="B4435" t="s">
        <v>213</v>
      </c>
      <c r="C4435">
        <v>1999</v>
      </c>
      <c r="D4435" t="s">
        <v>522</v>
      </c>
      <c r="E4435">
        <v>620</v>
      </c>
      <c r="F4435" t="s">
        <v>27</v>
      </c>
      <c r="G4435">
        <v>434</v>
      </c>
      <c r="H4435" t="s">
        <v>381</v>
      </c>
      <c r="I4435">
        <v>3</v>
      </c>
      <c r="J4435" t="s">
        <v>373</v>
      </c>
      <c r="K4435">
        <v>4</v>
      </c>
    </row>
    <row r="4436" spans="1:11" hidden="1" x14ac:dyDescent="0.25">
      <c r="A4436" t="s">
        <v>213</v>
      </c>
      <c r="B4436" t="s">
        <v>213</v>
      </c>
      <c r="C4436">
        <v>2000</v>
      </c>
      <c r="D4436" t="s">
        <v>522</v>
      </c>
      <c r="E4436">
        <v>620</v>
      </c>
      <c r="F4436" t="s">
        <v>27</v>
      </c>
      <c r="G4436">
        <v>434</v>
      </c>
      <c r="H4436" t="s">
        <v>381</v>
      </c>
      <c r="I4436">
        <v>3</v>
      </c>
      <c r="J4436" t="s">
        <v>373</v>
      </c>
      <c r="K4436">
        <v>3</v>
      </c>
    </row>
    <row r="4437" spans="1:11" hidden="1" x14ac:dyDescent="0.25">
      <c r="A4437" t="s">
        <v>213</v>
      </c>
      <c r="B4437" t="s">
        <v>213</v>
      </c>
      <c r="C4437">
        <v>2001</v>
      </c>
      <c r="D4437" t="s">
        <v>522</v>
      </c>
      <c r="E4437">
        <v>620</v>
      </c>
      <c r="F4437" t="s">
        <v>27</v>
      </c>
      <c r="G4437">
        <v>434</v>
      </c>
      <c r="H4437" t="s">
        <v>381</v>
      </c>
      <c r="I4437">
        <v>3</v>
      </c>
      <c r="J4437" t="s">
        <v>373</v>
      </c>
      <c r="K4437">
        <v>3</v>
      </c>
    </row>
    <row r="4438" spans="1:11" hidden="1" x14ac:dyDescent="0.25">
      <c r="A4438" t="s">
        <v>213</v>
      </c>
      <c r="B4438" t="s">
        <v>213</v>
      </c>
      <c r="C4438">
        <v>2002</v>
      </c>
      <c r="D4438" t="s">
        <v>522</v>
      </c>
      <c r="E4438">
        <v>620</v>
      </c>
      <c r="F4438" t="s">
        <v>27</v>
      </c>
      <c r="G4438">
        <v>434</v>
      </c>
      <c r="H4438" t="s">
        <v>381</v>
      </c>
      <c r="I4438">
        <v>3</v>
      </c>
      <c r="J4438" t="s">
        <v>373</v>
      </c>
      <c r="K4438">
        <v>3</v>
      </c>
    </row>
    <row r="4439" spans="1:11" hidden="1" x14ac:dyDescent="0.25">
      <c r="A4439" t="s">
        <v>213</v>
      </c>
      <c r="B4439" t="s">
        <v>213</v>
      </c>
      <c r="C4439">
        <v>2003</v>
      </c>
      <c r="D4439" t="s">
        <v>522</v>
      </c>
      <c r="E4439">
        <v>620</v>
      </c>
      <c r="F4439" t="s">
        <v>27</v>
      </c>
      <c r="G4439">
        <v>434</v>
      </c>
      <c r="H4439" t="s">
        <v>381</v>
      </c>
      <c r="I4439">
        <v>3</v>
      </c>
      <c r="J4439" t="s">
        <v>373</v>
      </c>
      <c r="K4439">
        <v>3</v>
      </c>
    </row>
    <row r="4440" spans="1:11" hidden="1" x14ac:dyDescent="0.25">
      <c r="A4440" t="s">
        <v>213</v>
      </c>
      <c r="B4440" t="s">
        <v>213</v>
      </c>
      <c r="C4440">
        <v>2004</v>
      </c>
      <c r="D4440" t="s">
        <v>522</v>
      </c>
      <c r="E4440">
        <v>620</v>
      </c>
      <c r="F4440" t="s">
        <v>27</v>
      </c>
      <c r="G4440">
        <v>434</v>
      </c>
      <c r="H4440" t="s">
        <v>381</v>
      </c>
      <c r="I4440">
        <v>3</v>
      </c>
      <c r="J4440" t="s">
        <v>373</v>
      </c>
      <c r="K4440">
        <v>3</v>
      </c>
    </row>
    <row r="4441" spans="1:11" hidden="1" x14ac:dyDescent="0.25">
      <c r="A4441" t="s">
        <v>213</v>
      </c>
      <c r="B4441" t="s">
        <v>213</v>
      </c>
      <c r="C4441">
        <v>2005</v>
      </c>
      <c r="D4441" t="s">
        <v>522</v>
      </c>
      <c r="E4441">
        <v>620</v>
      </c>
      <c r="F4441" t="s">
        <v>27</v>
      </c>
      <c r="G4441">
        <v>434</v>
      </c>
      <c r="H4441" t="s">
        <v>381</v>
      </c>
      <c r="I4441">
        <v>3</v>
      </c>
      <c r="J4441" t="s">
        <v>373</v>
      </c>
      <c r="K4441">
        <v>3</v>
      </c>
    </row>
    <row r="4442" spans="1:11" hidden="1" x14ac:dyDescent="0.25">
      <c r="A4442" t="s">
        <v>213</v>
      </c>
      <c r="B4442" t="s">
        <v>213</v>
      </c>
      <c r="C4442">
        <v>2006</v>
      </c>
      <c r="D4442" t="s">
        <v>522</v>
      </c>
      <c r="E4442">
        <v>620</v>
      </c>
      <c r="F4442" t="s">
        <v>27</v>
      </c>
      <c r="G4442">
        <v>434</v>
      </c>
      <c r="H4442" t="s">
        <v>381</v>
      </c>
      <c r="I4442">
        <v>3</v>
      </c>
      <c r="J4442" t="s">
        <v>373</v>
      </c>
      <c r="K4442">
        <v>3</v>
      </c>
    </row>
    <row r="4443" spans="1:11" hidden="1" x14ac:dyDescent="0.25">
      <c r="A4443" t="s">
        <v>213</v>
      </c>
      <c r="B4443" t="s">
        <v>213</v>
      </c>
      <c r="C4443">
        <v>2007</v>
      </c>
      <c r="D4443" t="s">
        <v>522</v>
      </c>
      <c r="E4443">
        <v>620</v>
      </c>
      <c r="F4443" t="s">
        <v>27</v>
      </c>
      <c r="G4443">
        <v>434</v>
      </c>
      <c r="H4443" t="s">
        <v>381</v>
      </c>
      <c r="I4443">
        <v>3</v>
      </c>
      <c r="J4443" t="s">
        <v>373</v>
      </c>
      <c r="K4443">
        <v>3</v>
      </c>
    </row>
    <row r="4444" spans="1:11" hidden="1" x14ac:dyDescent="0.25">
      <c r="A4444" t="s">
        <v>213</v>
      </c>
      <c r="B4444" t="s">
        <v>213</v>
      </c>
      <c r="C4444">
        <v>2008</v>
      </c>
      <c r="D4444" t="s">
        <v>522</v>
      </c>
      <c r="E4444">
        <v>620</v>
      </c>
      <c r="F4444" t="s">
        <v>27</v>
      </c>
      <c r="G4444">
        <v>434</v>
      </c>
      <c r="H4444" t="s">
        <v>381</v>
      </c>
      <c r="I4444">
        <v>3</v>
      </c>
      <c r="J4444" t="s">
        <v>373</v>
      </c>
      <c r="K4444">
        <v>3</v>
      </c>
    </row>
    <row r="4445" spans="1:11" hidden="1" x14ac:dyDescent="0.25">
      <c r="A4445" t="s">
        <v>213</v>
      </c>
      <c r="B4445" t="s">
        <v>213</v>
      </c>
      <c r="C4445">
        <v>2009</v>
      </c>
      <c r="D4445" t="s">
        <v>522</v>
      </c>
      <c r="E4445">
        <v>620</v>
      </c>
      <c r="F4445" t="s">
        <v>27</v>
      </c>
      <c r="G4445">
        <v>434</v>
      </c>
      <c r="H4445" t="s">
        <v>381</v>
      </c>
      <c r="I4445">
        <v>3</v>
      </c>
      <c r="J4445" t="s">
        <v>373</v>
      </c>
      <c r="K4445">
        <v>3</v>
      </c>
    </row>
    <row r="4446" spans="1:11" hidden="1" x14ac:dyDescent="0.25">
      <c r="A4446" t="s">
        <v>213</v>
      </c>
      <c r="B4446" t="s">
        <v>213</v>
      </c>
      <c r="C4446">
        <v>2010</v>
      </c>
      <c r="D4446" t="s">
        <v>522</v>
      </c>
      <c r="E4446">
        <v>620</v>
      </c>
      <c r="F4446" t="s">
        <v>27</v>
      </c>
      <c r="G4446">
        <v>434</v>
      </c>
      <c r="H4446" t="s">
        <v>381</v>
      </c>
      <c r="I4446">
        <v>3</v>
      </c>
      <c r="J4446" t="s">
        <v>373</v>
      </c>
      <c r="K4446">
        <v>3</v>
      </c>
    </row>
    <row r="4447" spans="1:11" hidden="1" x14ac:dyDescent="0.25">
      <c r="A4447" t="s">
        <v>213</v>
      </c>
      <c r="B4447" t="s">
        <v>213</v>
      </c>
      <c r="C4447">
        <v>2011</v>
      </c>
      <c r="D4447" t="s">
        <v>522</v>
      </c>
      <c r="E4447">
        <v>620</v>
      </c>
      <c r="F4447" t="s">
        <v>27</v>
      </c>
      <c r="G4447">
        <v>434</v>
      </c>
      <c r="H4447" t="s">
        <v>381</v>
      </c>
      <c r="I4447">
        <v>5</v>
      </c>
      <c r="J4447" t="s">
        <v>373</v>
      </c>
      <c r="K4447">
        <v>5</v>
      </c>
    </row>
    <row r="4448" spans="1:11" hidden="1" x14ac:dyDescent="0.25">
      <c r="A4448" t="s">
        <v>213</v>
      </c>
      <c r="B4448" t="s">
        <v>213</v>
      </c>
      <c r="C4448">
        <v>2012</v>
      </c>
      <c r="D4448" t="s">
        <v>522</v>
      </c>
      <c r="E4448">
        <v>620</v>
      </c>
      <c r="F4448" t="s">
        <v>27</v>
      </c>
      <c r="G4448">
        <v>434</v>
      </c>
      <c r="H4448" t="s">
        <v>381</v>
      </c>
      <c r="I4448">
        <v>4</v>
      </c>
      <c r="J4448" t="s">
        <v>373</v>
      </c>
      <c r="K4448">
        <v>4</v>
      </c>
    </row>
    <row r="4449" spans="1:12" hidden="1" x14ac:dyDescent="0.25">
      <c r="A4449" t="s">
        <v>213</v>
      </c>
      <c r="B4449" t="s">
        <v>213</v>
      </c>
      <c r="C4449">
        <v>2013</v>
      </c>
      <c r="D4449" t="s">
        <v>522</v>
      </c>
      <c r="E4449">
        <v>620</v>
      </c>
      <c r="F4449" t="s">
        <v>27</v>
      </c>
      <c r="G4449">
        <v>434</v>
      </c>
      <c r="H4449" t="s">
        <v>381</v>
      </c>
      <c r="I4449" t="s">
        <v>373</v>
      </c>
      <c r="J4449">
        <v>4</v>
      </c>
      <c r="K4449">
        <v>4</v>
      </c>
    </row>
    <row r="4450" spans="1:12" hidden="1" x14ac:dyDescent="0.25">
      <c r="A4450" t="s">
        <v>213</v>
      </c>
      <c r="B4450" t="s">
        <v>213</v>
      </c>
      <c r="C4450">
        <v>2014</v>
      </c>
      <c r="D4450" t="s">
        <v>522</v>
      </c>
      <c r="E4450">
        <v>620</v>
      </c>
      <c r="F4450" t="s">
        <v>27</v>
      </c>
      <c r="G4450">
        <v>434</v>
      </c>
      <c r="H4450" t="s">
        <v>381</v>
      </c>
      <c r="I4450">
        <v>5</v>
      </c>
      <c r="J4450">
        <v>4</v>
      </c>
      <c r="K4450">
        <v>4</v>
      </c>
    </row>
    <row r="4451" spans="1:12" hidden="1" x14ac:dyDescent="0.25">
      <c r="A4451" t="s">
        <v>213</v>
      </c>
      <c r="B4451" t="s">
        <v>213</v>
      </c>
      <c r="C4451">
        <v>2015</v>
      </c>
      <c r="D4451" t="s">
        <v>522</v>
      </c>
      <c r="E4451">
        <v>620</v>
      </c>
      <c r="F4451" t="s">
        <v>27</v>
      </c>
      <c r="G4451">
        <v>434</v>
      </c>
      <c r="H4451" t="s">
        <v>381</v>
      </c>
      <c r="I4451">
        <v>5</v>
      </c>
      <c r="J4451">
        <v>3</v>
      </c>
      <c r="K4451">
        <v>5</v>
      </c>
    </row>
    <row r="4452" spans="1:12" hidden="1" x14ac:dyDescent="0.25">
      <c r="A4452" t="s">
        <v>213</v>
      </c>
      <c r="B4452" t="s">
        <v>213</v>
      </c>
      <c r="C4452">
        <v>2016</v>
      </c>
      <c r="D4452" t="s">
        <v>522</v>
      </c>
      <c r="E4452">
        <v>620</v>
      </c>
      <c r="F4452" t="s">
        <v>27</v>
      </c>
      <c r="G4452">
        <v>434</v>
      </c>
      <c r="H4452" t="s">
        <v>381</v>
      </c>
      <c r="I4452">
        <v>5</v>
      </c>
      <c r="J4452">
        <v>5</v>
      </c>
      <c r="K4452">
        <v>4</v>
      </c>
    </row>
    <row r="4453" spans="1:12" x14ac:dyDescent="0.25">
      <c r="A4453" t="s">
        <v>213</v>
      </c>
      <c r="B4453" t="s">
        <v>213</v>
      </c>
      <c r="C4453">
        <v>2017</v>
      </c>
      <c r="D4453" t="s">
        <v>522</v>
      </c>
      <c r="E4453">
        <v>620</v>
      </c>
      <c r="F4453" t="s">
        <v>27</v>
      </c>
      <c r="G4453">
        <v>434</v>
      </c>
      <c r="H4453" t="s">
        <v>381</v>
      </c>
      <c r="I4453" s="109">
        <v>5</v>
      </c>
      <c r="J4453" s="109">
        <v>5</v>
      </c>
      <c r="K4453" s="109">
        <v>5</v>
      </c>
      <c r="L4453" s="108">
        <f>AVERAGE(I4453:K4453)</f>
        <v>5</v>
      </c>
    </row>
    <row r="4454" spans="1:12" hidden="1" x14ac:dyDescent="0.25">
      <c r="A4454" t="s">
        <v>521</v>
      </c>
      <c r="B4454" t="s">
        <v>521</v>
      </c>
      <c r="C4454">
        <v>1976</v>
      </c>
      <c r="D4454" t="s">
        <v>520</v>
      </c>
      <c r="E4454">
        <v>223</v>
      </c>
      <c r="F4454" t="s">
        <v>520</v>
      </c>
      <c r="G4454">
        <v>438</v>
      </c>
      <c r="H4454" t="s">
        <v>375</v>
      </c>
      <c r="I4454" t="s">
        <v>373</v>
      </c>
      <c r="J4454" t="s">
        <v>373</v>
      </c>
      <c r="K4454" t="s">
        <v>373</v>
      </c>
    </row>
    <row r="4455" spans="1:12" hidden="1" x14ac:dyDescent="0.25">
      <c r="A4455" t="s">
        <v>521</v>
      </c>
      <c r="B4455" t="s">
        <v>521</v>
      </c>
      <c r="C4455">
        <v>1977</v>
      </c>
      <c r="D4455" t="s">
        <v>520</v>
      </c>
      <c r="E4455">
        <v>223</v>
      </c>
      <c r="F4455" t="s">
        <v>520</v>
      </c>
      <c r="G4455">
        <v>438</v>
      </c>
      <c r="H4455" t="s">
        <v>375</v>
      </c>
      <c r="I4455" t="s">
        <v>373</v>
      </c>
      <c r="J4455" t="s">
        <v>373</v>
      </c>
      <c r="K4455" t="s">
        <v>373</v>
      </c>
    </row>
    <row r="4456" spans="1:12" hidden="1" x14ac:dyDescent="0.25">
      <c r="A4456" t="s">
        <v>521</v>
      </c>
      <c r="B4456" t="s">
        <v>521</v>
      </c>
      <c r="C4456">
        <v>1978</v>
      </c>
      <c r="D4456" t="s">
        <v>520</v>
      </c>
      <c r="E4456">
        <v>223</v>
      </c>
      <c r="F4456" t="s">
        <v>520</v>
      </c>
      <c r="G4456">
        <v>438</v>
      </c>
      <c r="H4456" t="s">
        <v>375</v>
      </c>
      <c r="I4456" t="s">
        <v>373</v>
      </c>
      <c r="J4456" t="s">
        <v>373</v>
      </c>
      <c r="K4456" t="s">
        <v>373</v>
      </c>
    </row>
    <row r="4457" spans="1:12" hidden="1" x14ac:dyDescent="0.25">
      <c r="A4457" t="s">
        <v>521</v>
      </c>
      <c r="B4457" t="s">
        <v>521</v>
      </c>
      <c r="C4457">
        <v>1979</v>
      </c>
      <c r="D4457" t="s">
        <v>520</v>
      </c>
      <c r="E4457">
        <v>223</v>
      </c>
      <c r="F4457" t="s">
        <v>520</v>
      </c>
      <c r="G4457">
        <v>438</v>
      </c>
      <c r="H4457" t="s">
        <v>375</v>
      </c>
      <c r="I4457" t="s">
        <v>373</v>
      </c>
      <c r="J4457" t="s">
        <v>373</v>
      </c>
      <c r="K4457" t="s">
        <v>373</v>
      </c>
    </row>
    <row r="4458" spans="1:12" hidden="1" x14ac:dyDescent="0.25">
      <c r="A4458" t="s">
        <v>521</v>
      </c>
      <c r="B4458" t="s">
        <v>521</v>
      </c>
      <c r="C4458">
        <v>1980</v>
      </c>
      <c r="D4458" t="s">
        <v>520</v>
      </c>
      <c r="E4458">
        <v>223</v>
      </c>
      <c r="F4458" t="s">
        <v>520</v>
      </c>
      <c r="G4458">
        <v>438</v>
      </c>
      <c r="H4458" t="s">
        <v>375</v>
      </c>
      <c r="I4458" t="s">
        <v>373</v>
      </c>
      <c r="J4458" t="s">
        <v>373</v>
      </c>
      <c r="K4458" t="s">
        <v>373</v>
      </c>
    </row>
    <row r="4459" spans="1:12" hidden="1" x14ac:dyDescent="0.25">
      <c r="A4459" t="s">
        <v>521</v>
      </c>
      <c r="B4459" t="s">
        <v>521</v>
      </c>
      <c r="C4459">
        <v>1981</v>
      </c>
      <c r="D4459" t="s">
        <v>520</v>
      </c>
      <c r="E4459">
        <v>223</v>
      </c>
      <c r="F4459" t="s">
        <v>520</v>
      </c>
      <c r="G4459">
        <v>438</v>
      </c>
      <c r="H4459" t="s">
        <v>375</v>
      </c>
      <c r="I4459" t="s">
        <v>373</v>
      </c>
      <c r="J4459" t="s">
        <v>373</v>
      </c>
      <c r="K4459" t="s">
        <v>373</v>
      </c>
    </row>
    <row r="4460" spans="1:12" hidden="1" x14ac:dyDescent="0.25">
      <c r="A4460" t="s">
        <v>521</v>
      </c>
      <c r="B4460" t="s">
        <v>521</v>
      </c>
      <c r="C4460">
        <v>1982</v>
      </c>
      <c r="D4460" t="s">
        <v>520</v>
      </c>
      <c r="E4460">
        <v>223</v>
      </c>
      <c r="F4460" t="s">
        <v>520</v>
      </c>
      <c r="G4460">
        <v>438</v>
      </c>
      <c r="H4460" t="s">
        <v>375</v>
      </c>
      <c r="I4460" t="s">
        <v>373</v>
      </c>
      <c r="J4460" t="s">
        <v>373</v>
      </c>
      <c r="K4460" t="s">
        <v>373</v>
      </c>
    </row>
    <row r="4461" spans="1:12" hidden="1" x14ac:dyDescent="0.25">
      <c r="A4461" t="s">
        <v>521</v>
      </c>
      <c r="B4461" t="s">
        <v>521</v>
      </c>
      <c r="C4461">
        <v>1983</v>
      </c>
      <c r="D4461" t="s">
        <v>520</v>
      </c>
      <c r="E4461">
        <v>223</v>
      </c>
      <c r="F4461" t="s">
        <v>520</v>
      </c>
      <c r="G4461">
        <v>438</v>
      </c>
      <c r="H4461" t="s">
        <v>375</v>
      </c>
      <c r="I4461" t="s">
        <v>373</v>
      </c>
      <c r="J4461" t="s">
        <v>373</v>
      </c>
      <c r="K4461" t="s">
        <v>373</v>
      </c>
    </row>
    <row r="4462" spans="1:12" hidden="1" x14ac:dyDescent="0.25">
      <c r="A4462" t="s">
        <v>521</v>
      </c>
      <c r="B4462" t="s">
        <v>521</v>
      </c>
      <c r="C4462">
        <v>1984</v>
      </c>
      <c r="D4462" t="s">
        <v>520</v>
      </c>
      <c r="E4462">
        <v>223</v>
      </c>
      <c r="F4462" t="s">
        <v>520</v>
      </c>
      <c r="G4462">
        <v>438</v>
      </c>
      <c r="H4462" t="s">
        <v>375</v>
      </c>
      <c r="I4462" t="s">
        <v>373</v>
      </c>
      <c r="J4462" t="s">
        <v>373</v>
      </c>
      <c r="K4462" t="s">
        <v>373</v>
      </c>
    </row>
    <row r="4463" spans="1:12" hidden="1" x14ac:dyDescent="0.25">
      <c r="A4463" t="s">
        <v>521</v>
      </c>
      <c r="B4463" t="s">
        <v>521</v>
      </c>
      <c r="C4463">
        <v>1985</v>
      </c>
      <c r="D4463" t="s">
        <v>520</v>
      </c>
      <c r="E4463">
        <v>223</v>
      </c>
      <c r="F4463" t="s">
        <v>520</v>
      </c>
      <c r="G4463">
        <v>438</v>
      </c>
      <c r="H4463" t="s">
        <v>375</v>
      </c>
      <c r="I4463" t="s">
        <v>373</v>
      </c>
      <c r="J4463" t="s">
        <v>373</v>
      </c>
      <c r="K4463" t="s">
        <v>373</v>
      </c>
    </row>
    <row r="4464" spans="1:12" hidden="1" x14ac:dyDescent="0.25">
      <c r="A4464" t="s">
        <v>521</v>
      </c>
      <c r="B4464" t="s">
        <v>521</v>
      </c>
      <c r="C4464">
        <v>1986</v>
      </c>
      <c r="D4464" t="s">
        <v>520</v>
      </c>
      <c r="E4464">
        <v>223</v>
      </c>
      <c r="F4464" t="s">
        <v>520</v>
      </c>
      <c r="G4464">
        <v>438</v>
      </c>
      <c r="H4464" t="s">
        <v>375</v>
      </c>
      <c r="I4464" t="s">
        <v>373</v>
      </c>
      <c r="J4464" t="s">
        <v>373</v>
      </c>
      <c r="K4464" t="s">
        <v>373</v>
      </c>
    </row>
    <row r="4465" spans="1:11" hidden="1" x14ac:dyDescent="0.25">
      <c r="A4465" t="s">
        <v>521</v>
      </c>
      <c r="B4465" t="s">
        <v>521</v>
      </c>
      <c r="C4465">
        <v>1987</v>
      </c>
      <c r="D4465" t="s">
        <v>520</v>
      </c>
      <c r="E4465">
        <v>223</v>
      </c>
      <c r="F4465" t="s">
        <v>520</v>
      </c>
      <c r="G4465">
        <v>438</v>
      </c>
      <c r="H4465" t="s">
        <v>375</v>
      </c>
      <c r="I4465" t="s">
        <v>373</v>
      </c>
      <c r="J4465" t="s">
        <v>373</v>
      </c>
      <c r="K4465" t="s">
        <v>373</v>
      </c>
    </row>
    <row r="4466" spans="1:11" hidden="1" x14ac:dyDescent="0.25">
      <c r="A4466" t="s">
        <v>521</v>
      </c>
      <c r="B4466" t="s">
        <v>521</v>
      </c>
      <c r="C4466">
        <v>1988</v>
      </c>
      <c r="D4466" t="s">
        <v>520</v>
      </c>
      <c r="E4466">
        <v>223</v>
      </c>
      <c r="F4466" t="s">
        <v>520</v>
      </c>
      <c r="G4466">
        <v>438</v>
      </c>
      <c r="H4466" t="s">
        <v>375</v>
      </c>
      <c r="I4466" t="s">
        <v>373</v>
      </c>
      <c r="J4466" t="s">
        <v>373</v>
      </c>
      <c r="K4466" t="s">
        <v>373</v>
      </c>
    </row>
    <row r="4467" spans="1:11" hidden="1" x14ac:dyDescent="0.25">
      <c r="A4467" t="s">
        <v>521</v>
      </c>
      <c r="B4467" t="s">
        <v>521</v>
      </c>
      <c r="C4467">
        <v>1989</v>
      </c>
      <c r="D4467" t="s">
        <v>520</v>
      </c>
      <c r="E4467">
        <v>223</v>
      </c>
      <c r="F4467" t="s">
        <v>520</v>
      </c>
      <c r="G4467">
        <v>438</v>
      </c>
      <c r="H4467" t="s">
        <v>375</v>
      </c>
      <c r="I4467" t="s">
        <v>373</v>
      </c>
      <c r="J4467" t="s">
        <v>373</v>
      </c>
      <c r="K4467" t="s">
        <v>373</v>
      </c>
    </row>
    <row r="4468" spans="1:11" hidden="1" x14ac:dyDescent="0.25">
      <c r="A4468" t="s">
        <v>521</v>
      </c>
      <c r="B4468" t="s">
        <v>521</v>
      </c>
      <c r="C4468">
        <v>1990</v>
      </c>
      <c r="D4468" t="s">
        <v>520</v>
      </c>
      <c r="E4468">
        <v>223</v>
      </c>
      <c r="F4468" t="s">
        <v>520</v>
      </c>
      <c r="G4468">
        <v>438</v>
      </c>
      <c r="H4468" t="s">
        <v>375</v>
      </c>
      <c r="I4468" t="s">
        <v>373</v>
      </c>
      <c r="J4468" t="s">
        <v>373</v>
      </c>
      <c r="K4468" t="s">
        <v>373</v>
      </c>
    </row>
    <row r="4469" spans="1:11" hidden="1" x14ac:dyDescent="0.25">
      <c r="A4469" t="s">
        <v>521</v>
      </c>
      <c r="B4469" t="s">
        <v>521</v>
      </c>
      <c r="C4469">
        <v>1991</v>
      </c>
      <c r="D4469" t="s">
        <v>520</v>
      </c>
      <c r="E4469">
        <v>223</v>
      </c>
      <c r="F4469" t="s">
        <v>520</v>
      </c>
      <c r="G4469">
        <v>438</v>
      </c>
      <c r="H4469" t="s">
        <v>375</v>
      </c>
      <c r="I4469" t="s">
        <v>373</v>
      </c>
      <c r="J4469" t="s">
        <v>373</v>
      </c>
      <c r="K4469" t="s">
        <v>373</v>
      </c>
    </row>
    <row r="4470" spans="1:11" hidden="1" x14ac:dyDescent="0.25">
      <c r="A4470" t="s">
        <v>521</v>
      </c>
      <c r="B4470" t="s">
        <v>521</v>
      </c>
      <c r="C4470">
        <v>1992</v>
      </c>
      <c r="D4470" t="s">
        <v>520</v>
      </c>
      <c r="E4470">
        <v>223</v>
      </c>
      <c r="F4470" t="s">
        <v>520</v>
      </c>
      <c r="G4470">
        <v>438</v>
      </c>
      <c r="H4470" t="s">
        <v>375</v>
      </c>
      <c r="I4470" t="s">
        <v>373</v>
      </c>
      <c r="J4470" t="s">
        <v>373</v>
      </c>
      <c r="K4470" t="s">
        <v>373</v>
      </c>
    </row>
    <row r="4471" spans="1:11" hidden="1" x14ac:dyDescent="0.25">
      <c r="A4471" t="s">
        <v>521</v>
      </c>
      <c r="B4471" t="s">
        <v>521</v>
      </c>
      <c r="C4471">
        <v>1993</v>
      </c>
      <c r="D4471" t="s">
        <v>520</v>
      </c>
      <c r="E4471">
        <v>223</v>
      </c>
      <c r="F4471" t="s">
        <v>520</v>
      </c>
      <c r="G4471">
        <v>438</v>
      </c>
      <c r="H4471" t="s">
        <v>375</v>
      </c>
      <c r="I4471" t="s">
        <v>373</v>
      </c>
      <c r="J4471" t="s">
        <v>373</v>
      </c>
      <c r="K4471" t="s">
        <v>373</v>
      </c>
    </row>
    <row r="4472" spans="1:11" hidden="1" x14ac:dyDescent="0.25">
      <c r="A4472" t="s">
        <v>521</v>
      </c>
      <c r="B4472" t="s">
        <v>521</v>
      </c>
      <c r="C4472">
        <v>1994</v>
      </c>
      <c r="D4472" t="s">
        <v>520</v>
      </c>
      <c r="E4472">
        <v>223</v>
      </c>
      <c r="F4472" t="s">
        <v>520</v>
      </c>
      <c r="G4472">
        <v>438</v>
      </c>
      <c r="H4472" t="s">
        <v>375</v>
      </c>
      <c r="I4472" t="s">
        <v>373</v>
      </c>
      <c r="J4472" t="s">
        <v>373</v>
      </c>
      <c r="K4472" t="s">
        <v>373</v>
      </c>
    </row>
    <row r="4473" spans="1:11" hidden="1" x14ac:dyDescent="0.25">
      <c r="A4473" t="s">
        <v>521</v>
      </c>
      <c r="B4473" t="s">
        <v>521</v>
      </c>
      <c r="C4473">
        <v>1995</v>
      </c>
      <c r="D4473" t="s">
        <v>520</v>
      </c>
      <c r="E4473">
        <v>223</v>
      </c>
      <c r="F4473" t="s">
        <v>520</v>
      </c>
      <c r="G4473">
        <v>438</v>
      </c>
      <c r="H4473" t="s">
        <v>375</v>
      </c>
      <c r="I4473" t="s">
        <v>373</v>
      </c>
      <c r="J4473" t="s">
        <v>373</v>
      </c>
      <c r="K4473" t="s">
        <v>373</v>
      </c>
    </row>
    <row r="4474" spans="1:11" hidden="1" x14ac:dyDescent="0.25">
      <c r="A4474" t="s">
        <v>521</v>
      </c>
      <c r="B4474" t="s">
        <v>521</v>
      </c>
      <c r="C4474">
        <v>1996</v>
      </c>
      <c r="D4474" t="s">
        <v>520</v>
      </c>
      <c r="E4474">
        <v>223</v>
      </c>
      <c r="F4474" t="s">
        <v>520</v>
      </c>
      <c r="G4474">
        <v>438</v>
      </c>
      <c r="H4474" t="s">
        <v>375</v>
      </c>
      <c r="I4474" t="s">
        <v>373</v>
      </c>
      <c r="J4474" t="s">
        <v>373</v>
      </c>
      <c r="K4474" t="s">
        <v>373</v>
      </c>
    </row>
    <row r="4475" spans="1:11" hidden="1" x14ac:dyDescent="0.25">
      <c r="A4475" t="s">
        <v>521</v>
      </c>
      <c r="B4475" t="s">
        <v>521</v>
      </c>
      <c r="C4475">
        <v>1997</v>
      </c>
      <c r="D4475" t="s">
        <v>520</v>
      </c>
      <c r="E4475">
        <v>223</v>
      </c>
      <c r="F4475" t="s">
        <v>520</v>
      </c>
      <c r="G4475">
        <v>438</v>
      </c>
      <c r="H4475" t="s">
        <v>375</v>
      </c>
      <c r="I4475" t="s">
        <v>373</v>
      </c>
      <c r="J4475" t="s">
        <v>373</v>
      </c>
      <c r="K4475" t="s">
        <v>373</v>
      </c>
    </row>
    <row r="4476" spans="1:11" hidden="1" x14ac:dyDescent="0.25">
      <c r="A4476" t="s">
        <v>521</v>
      </c>
      <c r="B4476" t="s">
        <v>521</v>
      </c>
      <c r="C4476">
        <v>1998</v>
      </c>
      <c r="D4476" t="s">
        <v>520</v>
      </c>
      <c r="E4476">
        <v>223</v>
      </c>
      <c r="F4476" t="s">
        <v>520</v>
      </c>
      <c r="G4476">
        <v>438</v>
      </c>
      <c r="H4476" t="s">
        <v>375</v>
      </c>
      <c r="I4476" t="s">
        <v>373</v>
      </c>
      <c r="J4476" t="s">
        <v>373</v>
      </c>
      <c r="K4476" t="s">
        <v>373</v>
      </c>
    </row>
    <row r="4477" spans="1:11" hidden="1" x14ac:dyDescent="0.25">
      <c r="A4477" t="s">
        <v>521</v>
      </c>
      <c r="B4477" t="s">
        <v>521</v>
      </c>
      <c r="C4477">
        <v>1999</v>
      </c>
      <c r="D4477" t="s">
        <v>520</v>
      </c>
      <c r="E4477">
        <v>223</v>
      </c>
      <c r="F4477" t="s">
        <v>520</v>
      </c>
      <c r="G4477">
        <v>438</v>
      </c>
      <c r="H4477" t="s">
        <v>375</v>
      </c>
      <c r="I4477" t="s">
        <v>373</v>
      </c>
      <c r="J4477" t="s">
        <v>373</v>
      </c>
      <c r="K4477" t="s">
        <v>373</v>
      </c>
    </row>
    <row r="4478" spans="1:11" hidden="1" x14ac:dyDescent="0.25">
      <c r="A4478" t="s">
        <v>521</v>
      </c>
      <c r="B4478" t="s">
        <v>521</v>
      </c>
      <c r="C4478">
        <v>2000</v>
      </c>
      <c r="D4478" t="s">
        <v>520</v>
      </c>
      <c r="E4478">
        <v>223</v>
      </c>
      <c r="F4478" t="s">
        <v>520</v>
      </c>
      <c r="G4478">
        <v>438</v>
      </c>
      <c r="H4478" t="s">
        <v>375</v>
      </c>
      <c r="I4478" t="s">
        <v>373</v>
      </c>
      <c r="J4478" t="s">
        <v>373</v>
      </c>
      <c r="K4478" t="s">
        <v>373</v>
      </c>
    </row>
    <row r="4479" spans="1:11" hidden="1" x14ac:dyDescent="0.25">
      <c r="A4479" t="s">
        <v>521</v>
      </c>
      <c r="B4479" t="s">
        <v>521</v>
      </c>
      <c r="C4479">
        <v>2001</v>
      </c>
      <c r="D4479" t="s">
        <v>520</v>
      </c>
      <c r="E4479">
        <v>223</v>
      </c>
      <c r="F4479" t="s">
        <v>520</v>
      </c>
      <c r="G4479">
        <v>438</v>
      </c>
      <c r="H4479" t="s">
        <v>375</v>
      </c>
      <c r="I4479" t="s">
        <v>373</v>
      </c>
      <c r="J4479" t="s">
        <v>373</v>
      </c>
      <c r="K4479" t="s">
        <v>373</v>
      </c>
    </row>
    <row r="4480" spans="1:11" hidden="1" x14ac:dyDescent="0.25">
      <c r="A4480" t="s">
        <v>521</v>
      </c>
      <c r="B4480" t="s">
        <v>521</v>
      </c>
      <c r="C4480">
        <v>2002</v>
      </c>
      <c r="D4480" t="s">
        <v>520</v>
      </c>
      <c r="E4480">
        <v>223</v>
      </c>
      <c r="F4480" t="s">
        <v>520</v>
      </c>
      <c r="G4480">
        <v>438</v>
      </c>
      <c r="H4480" t="s">
        <v>375</v>
      </c>
      <c r="I4480" t="s">
        <v>373</v>
      </c>
      <c r="J4480" t="s">
        <v>373</v>
      </c>
      <c r="K4480" t="s">
        <v>373</v>
      </c>
    </row>
    <row r="4481" spans="1:12" hidden="1" x14ac:dyDescent="0.25">
      <c r="A4481" t="s">
        <v>521</v>
      </c>
      <c r="B4481" t="s">
        <v>521</v>
      </c>
      <c r="C4481">
        <v>2003</v>
      </c>
      <c r="D4481" t="s">
        <v>520</v>
      </c>
      <c r="E4481">
        <v>223</v>
      </c>
      <c r="F4481" t="s">
        <v>520</v>
      </c>
      <c r="G4481">
        <v>438</v>
      </c>
      <c r="H4481" t="s">
        <v>375</v>
      </c>
      <c r="I4481" t="s">
        <v>373</v>
      </c>
      <c r="J4481" t="s">
        <v>373</v>
      </c>
      <c r="K4481" t="s">
        <v>373</v>
      </c>
    </row>
    <row r="4482" spans="1:12" hidden="1" x14ac:dyDescent="0.25">
      <c r="A4482" t="s">
        <v>521</v>
      </c>
      <c r="B4482" t="s">
        <v>521</v>
      </c>
      <c r="C4482">
        <v>2004</v>
      </c>
      <c r="D4482" t="s">
        <v>520</v>
      </c>
      <c r="E4482">
        <v>223</v>
      </c>
      <c r="F4482" t="s">
        <v>520</v>
      </c>
      <c r="G4482">
        <v>438</v>
      </c>
      <c r="H4482" t="s">
        <v>375</v>
      </c>
      <c r="I4482" t="s">
        <v>373</v>
      </c>
      <c r="J4482" t="s">
        <v>373</v>
      </c>
      <c r="K4482" t="s">
        <v>373</v>
      </c>
    </row>
    <row r="4483" spans="1:12" hidden="1" x14ac:dyDescent="0.25">
      <c r="A4483" t="s">
        <v>521</v>
      </c>
      <c r="B4483" t="s">
        <v>521</v>
      </c>
      <c r="C4483">
        <v>2005</v>
      </c>
      <c r="D4483" t="s">
        <v>520</v>
      </c>
      <c r="E4483">
        <v>223</v>
      </c>
      <c r="F4483" t="s">
        <v>520</v>
      </c>
      <c r="G4483">
        <v>438</v>
      </c>
      <c r="H4483" t="s">
        <v>375</v>
      </c>
      <c r="I4483" t="s">
        <v>373</v>
      </c>
      <c r="J4483" t="s">
        <v>373</v>
      </c>
      <c r="K4483" t="s">
        <v>373</v>
      </c>
    </row>
    <row r="4484" spans="1:12" hidden="1" x14ac:dyDescent="0.25">
      <c r="A4484" t="s">
        <v>521</v>
      </c>
      <c r="B4484" t="s">
        <v>521</v>
      </c>
      <c r="C4484">
        <v>2006</v>
      </c>
      <c r="D4484" t="s">
        <v>520</v>
      </c>
      <c r="E4484">
        <v>223</v>
      </c>
      <c r="F4484" t="s">
        <v>520</v>
      </c>
      <c r="G4484">
        <v>438</v>
      </c>
      <c r="H4484" t="s">
        <v>375</v>
      </c>
      <c r="I4484" t="s">
        <v>373</v>
      </c>
      <c r="J4484" t="s">
        <v>373</v>
      </c>
      <c r="K4484" t="s">
        <v>373</v>
      </c>
    </row>
    <row r="4485" spans="1:12" hidden="1" x14ac:dyDescent="0.25">
      <c r="A4485" t="s">
        <v>521</v>
      </c>
      <c r="B4485" t="s">
        <v>521</v>
      </c>
      <c r="C4485">
        <v>2007</v>
      </c>
      <c r="D4485" t="s">
        <v>520</v>
      </c>
      <c r="E4485">
        <v>223</v>
      </c>
      <c r="F4485" t="s">
        <v>520</v>
      </c>
      <c r="G4485">
        <v>438</v>
      </c>
      <c r="H4485" t="s">
        <v>375</v>
      </c>
      <c r="I4485" t="s">
        <v>373</v>
      </c>
      <c r="J4485" t="s">
        <v>373</v>
      </c>
      <c r="K4485" t="s">
        <v>373</v>
      </c>
    </row>
    <row r="4486" spans="1:12" hidden="1" x14ac:dyDescent="0.25">
      <c r="A4486" t="s">
        <v>521</v>
      </c>
      <c r="B4486" t="s">
        <v>521</v>
      </c>
      <c r="C4486">
        <v>2008</v>
      </c>
      <c r="D4486" t="s">
        <v>520</v>
      </c>
      <c r="E4486">
        <v>223</v>
      </c>
      <c r="F4486" t="s">
        <v>520</v>
      </c>
      <c r="G4486">
        <v>438</v>
      </c>
      <c r="H4486" t="s">
        <v>375</v>
      </c>
      <c r="I4486" t="s">
        <v>373</v>
      </c>
      <c r="J4486" t="s">
        <v>373</v>
      </c>
      <c r="K4486" t="s">
        <v>373</v>
      </c>
    </row>
    <row r="4487" spans="1:12" hidden="1" x14ac:dyDescent="0.25">
      <c r="A4487" t="s">
        <v>521</v>
      </c>
      <c r="B4487" t="s">
        <v>521</v>
      </c>
      <c r="C4487">
        <v>2009</v>
      </c>
      <c r="D4487" t="s">
        <v>520</v>
      </c>
      <c r="E4487">
        <v>223</v>
      </c>
      <c r="F4487" t="s">
        <v>520</v>
      </c>
      <c r="G4487">
        <v>438</v>
      </c>
      <c r="H4487" t="s">
        <v>375</v>
      </c>
      <c r="I4487" t="s">
        <v>373</v>
      </c>
      <c r="J4487" t="s">
        <v>373</v>
      </c>
      <c r="K4487" t="s">
        <v>373</v>
      </c>
    </row>
    <row r="4488" spans="1:12" hidden="1" x14ac:dyDescent="0.25">
      <c r="A4488" t="s">
        <v>521</v>
      </c>
      <c r="B4488" t="s">
        <v>521</v>
      </c>
      <c r="C4488">
        <v>2010</v>
      </c>
      <c r="D4488" t="s">
        <v>520</v>
      </c>
      <c r="E4488">
        <v>223</v>
      </c>
      <c r="F4488" t="s">
        <v>520</v>
      </c>
      <c r="G4488">
        <v>438</v>
      </c>
      <c r="H4488" t="s">
        <v>375</v>
      </c>
      <c r="I4488" t="s">
        <v>373</v>
      </c>
      <c r="J4488" t="s">
        <v>373</v>
      </c>
      <c r="K4488" t="s">
        <v>373</v>
      </c>
    </row>
    <row r="4489" spans="1:12" hidden="1" x14ac:dyDescent="0.25">
      <c r="A4489" t="s">
        <v>521</v>
      </c>
      <c r="B4489" t="s">
        <v>521</v>
      </c>
      <c r="C4489">
        <v>2011</v>
      </c>
      <c r="D4489" t="s">
        <v>520</v>
      </c>
      <c r="E4489">
        <v>223</v>
      </c>
      <c r="F4489" t="s">
        <v>520</v>
      </c>
      <c r="G4489">
        <v>438</v>
      </c>
      <c r="H4489" t="s">
        <v>375</v>
      </c>
      <c r="I4489" t="s">
        <v>373</v>
      </c>
      <c r="J4489" t="s">
        <v>373</v>
      </c>
      <c r="K4489" t="s">
        <v>373</v>
      </c>
    </row>
    <row r="4490" spans="1:12" hidden="1" x14ac:dyDescent="0.25">
      <c r="A4490" t="s">
        <v>521</v>
      </c>
      <c r="B4490" t="s">
        <v>521</v>
      </c>
      <c r="C4490">
        <v>2012</v>
      </c>
      <c r="D4490" t="s">
        <v>520</v>
      </c>
      <c r="E4490">
        <v>223</v>
      </c>
      <c r="F4490" t="s">
        <v>520</v>
      </c>
      <c r="G4490">
        <v>438</v>
      </c>
      <c r="H4490" t="s">
        <v>375</v>
      </c>
      <c r="I4490" t="s">
        <v>373</v>
      </c>
      <c r="J4490" t="s">
        <v>373</v>
      </c>
      <c r="K4490" t="s">
        <v>373</v>
      </c>
    </row>
    <row r="4491" spans="1:12" hidden="1" x14ac:dyDescent="0.25">
      <c r="A4491" t="s">
        <v>521</v>
      </c>
      <c r="B4491" t="s">
        <v>521</v>
      </c>
      <c r="C4491">
        <v>2013</v>
      </c>
      <c r="D4491" t="s">
        <v>520</v>
      </c>
      <c r="E4491">
        <v>223</v>
      </c>
      <c r="F4491" t="s">
        <v>520</v>
      </c>
      <c r="G4491">
        <v>438</v>
      </c>
      <c r="H4491" t="s">
        <v>375</v>
      </c>
      <c r="I4491" t="s">
        <v>373</v>
      </c>
      <c r="J4491" t="s">
        <v>373</v>
      </c>
      <c r="K4491" t="s">
        <v>373</v>
      </c>
    </row>
    <row r="4492" spans="1:12" hidden="1" x14ac:dyDescent="0.25">
      <c r="A4492" t="s">
        <v>521</v>
      </c>
      <c r="B4492" t="s">
        <v>521</v>
      </c>
      <c r="C4492">
        <v>2014</v>
      </c>
      <c r="D4492" t="s">
        <v>520</v>
      </c>
      <c r="E4492">
        <v>223</v>
      </c>
      <c r="F4492" t="s">
        <v>520</v>
      </c>
      <c r="G4492">
        <v>438</v>
      </c>
      <c r="H4492" t="s">
        <v>375</v>
      </c>
      <c r="I4492" t="s">
        <v>373</v>
      </c>
      <c r="J4492" t="s">
        <v>373</v>
      </c>
      <c r="K4492">
        <v>1</v>
      </c>
    </row>
    <row r="4493" spans="1:12" hidden="1" x14ac:dyDescent="0.25">
      <c r="A4493" t="s">
        <v>521</v>
      </c>
      <c r="B4493" t="s">
        <v>521</v>
      </c>
      <c r="C4493">
        <v>2015</v>
      </c>
      <c r="D4493" t="s">
        <v>520</v>
      </c>
      <c r="E4493">
        <v>223</v>
      </c>
      <c r="F4493" t="s">
        <v>520</v>
      </c>
      <c r="G4493">
        <v>438</v>
      </c>
      <c r="H4493" t="s">
        <v>375</v>
      </c>
      <c r="I4493" t="s">
        <v>373</v>
      </c>
      <c r="J4493" t="s">
        <v>373</v>
      </c>
      <c r="K4493">
        <v>1</v>
      </c>
    </row>
    <row r="4494" spans="1:12" hidden="1" x14ac:dyDescent="0.25">
      <c r="A4494" t="s">
        <v>521</v>
      </c>
      <c r="B4494" t="s">
        <v>521</v>
      </c>
      <c r="C4494">
        <v>2016</v>
      </c>
      <c r="D4494" t="s">
        <v>520</v>
      </c>
      <c r="E4494">
        <v>223</v>
      </c>
      <c r="F4494" t="s">
        <v>520</v>
      </c>
      <c r="G4494">
        <v>438</v>
      </c>
      <c r="H4494" t="s">
        <v>375</v>
      </c>
      <c r="I4494" t="s">
        <v>373</v>
      </c>
      <c r="J4494" t="s">
        <v>373</v>
      </c>
      <c r="K4494">
        <v>1</v>
      </c>
    </row>
    <row r="4495" spans="1:12" x14ac:dyDescent="0.25">
      <c r="A4495" t="s">
        <v>521</v>
      </c>
      <c r="B4495" t="s">
        <v>521</v>
      </c>
      <c r="C4495">
        <v>2017</v>
      </c>
      <c r="D4495" t="s">
        <v>520</v>
      </c>
      <c r="E4495">
        <v>223</v>
      </c>
      <c r="F4495" t="s">
        <v>520</v>
      </c>
      <c r="G4495">
        <v>438</v>
      </c>
      <c r="H4495" t="s">
        <v>375</v>
      </c>
      <c r="I4495" s="109" t="s">
        <v>373</v>
      </c>
      <c r="J4495" s="109" t="s">
        <v>373</v>
      </c>
      <c r="K4495" s="109">
        <v>1</v>
      </c>
      <c r="L4495" s="108">
        <f>AVERAGE(I4495:K4495)</f>
        <v>1</v>
      </c>
    </row>
    <row r="4496" spans="1:12" hidden="1" x14ac:dyDescent="0.25">
      <c r="A4496" t="s">
        <v>519</v>
      </c>
      <c r="B4496" t="s">
        <v>519</v>
      </c>
      <c r="C4496">
        <v>1976</v>
      </c>
      <c r="D4496" t="s">
        <v>518</v>
      </c>
      <c r="E4496">
        <v>368</v>
      </c>
      <c r="F4496" t="s">
        <v>517</v>
      </c>
      <c r="G4496">
        <v>440</v>
      </c>
      <c r="H4496" t="s">
        <v>375</v>
      </c>
      <c r="I4496" t="s">
        <v>373</v>
      </c>
      <c r="J4496" t="s">
        <v>373</v>
      </c>
      <c r="K4496" t="s">
        <v>373</v>
      </c>
    </row>
    <row r="4497" spans="1:11" hidden="1" x14ac:dyDescent="0.25">
      <c r="A4497" t="s">
        <v>519</v>
      </c>
      <c r="B4497" t="s">
        <v>519</v>
      </c>
      <c r="C4497">
        <v>1977</v>
      </c>
      <c r="D4497" t="s">
        <v>518</v>
      </c>
      <c r="E4497">
        <v>368</v>
      </c>
      <c r="F4497" t="s">
        <v>517</v>
      </c>
      <c r="G4497">
        <v>440</v>
      </c>
      <c r="H4497" t="s">
        <v>375</v>
      </c>
      <c r="I4497" t="s">
        <v>373</v>
      </c>
      <c r="J4497" t="s">
        <v>373</v>
      </c>
      <c r="K4497" t="s">
        <v>373</v>
      </c>
    </row>
    <row r="4498" spans="1:11" hidden="1" x14ac:dyDescent="0.25">
      <c r="A4498" t="s">
        <v>519</v>
      </c>
      <c r="B4498" t="s">
        <v>519</v>
      </c>
      <c r="C4498">
        <v>1978</v>
      </c>
      <c r="D4498" t="s">
        <v>518</v>
      </c>
      <c r="E4498">
        <v>368</v>
      </c>
      <c r="F4498" t="s">
        <v>517</v>
      </c>
      <c r="G4498">
        <v>440</v>
      </c>
      <c r="H4498" t="s">
        <v>375</v>
      </c>
      <c r="I4498" t="s">
        <v>373</v>
      </c>
      <c r="J4498" t="s">
        <v>373</v>
      </c>
      <c r="K4498" t="s">
        <v>373</v>
      </c>
    </row>
    <row r="4499" spans="1:11" hidden="1" x14ac:dyDescent="0.25">
      <c r="A4499" t="s">
        <v>519</v>
      </c>
      <c r="B4499" t="s">
        <v>519</v>
      </c>
      <c r="C4499">
        <v>1979</v>
      </c>
      <c r="D4499" t="s">
        <v>518</v>
      </c>
      <c r="E4499">
        <v>368</v>
      </c>
      <c r="F4499" t="s">
        <v>517</v>
      </c>
      <c r="G4499">
        <v>440</v>
      </c>
      <c r="H4499" t="s">
        <v>375</v>
      </c>
      <c r="I4499" t="s">
        <v>373</v>
      </c>
      <c r="J4499" t="s">
        <v>373</v>
      </c>
      <c r="K4499" t="s">
        <v>373</v>
      </c>
    </row>
    <row r="4500" spans="1:11" hidden="1" x14ac:dyDescent="0.25">
      <c r="A4500" t="s">
        <v>519</v>
      </c>
      <c r="B4500" t="s">
        <v>519</v>
      </c>
      <c r="C4500">
        <v>1980</v>
      </c>
      <c r="D4500" t="s">
        <v>518</v>
      </c>
      <c r="E4500">
        <v>368</v>
      </c>
      <c r="F4500" t="s">
        <v>517</v>
      </c>
      <c r="G4500">
        <v>440</v>
      </c>
      <c r="H4500" t="s">
        <v>375</v>
      </c>
      <c r="I4500" t="s">
        <v>373</v>
      </c>
      <c r="J4500" t="s">
        <v>373</v>
      </c>
      <c r="K4500" t="s">
        <v>373</v>
      </c>
    </row>
    <row r="4501" spans="1:11" hidden="1" x14ac:dyDescent="0.25">
      <c r="A4501" t="s">
        <v>519</v>
      </c>
      <c r="B4501" t="s">
        <v>519</v>
      </c>
      <c r="C4501">
        <v>1981</v>
      </c>
      <c r="D4501" t="s">
        <v>518</v>
      </c>
      <c r="E4501">
        <v>368</v>
      </c>
      <c r="F4501" t="s">
        <v>517</v>
      </c>
      <c r="G4501">
        <v>440</v>
      </c>
      <c r="H4501" t="s">
        <v>375</v>
      </c>
      <c r="I4501" t="s">
        <v>373</v>
      </c>
      <c r="J4501" t="s">
        <v>373</v>
      </c>
      <c r="K4501" t="s">
        <v>373</v>
      </c>
    </row>
    <row r="4502" spans="1:11" hidden="1" x14ac:dyDescent="0.25">
      <c r="A4502" t="s">
        <v>519</v>
      </c>
      <c r="B4502" t="s">
        <v>519</v>
      </c>
      <c r="C4502">
        <v>1982</v>
      </c>
      <c r="D4502" t="s">
        <v>518</v>
      </c>
      <c r="E4502">
        <v>368</v>
      </c>
      <c r="F4502" t="s">
        <v>517</v>
      </c>
      <c r="G4502">
        <v>440</v>
      </c>
      <c r="H4502" t="s">
        <v>375</v>
      </c>
      <c r="I4502" t="s">
        <v>373</v>
      </c>
      <c r="J4502" t="s">
        <v>373</v>
      </c>
      <c r="K4502" t="s">
        <v>373</v>
      </c>
    </row>
    <row r="4503" spans="1:11" hidden="1" x14ac:dyDescent="0.25">
      <c r="A4503" t="s">
        <v>519</v>
      </c>
      <c r="B4503" t="s">
        <v>519</v>
      </c>
      <c r="C4503">
        <v>1983</v>
      </c>
      <c r="D4503" t="s">
        <v>518</v>
      </c>
      <c r="E4503">
        <v>368</v>
      </c>
      <c r="F4503" t="s">
        <v>517</v>
      </c>
      <c r="G4503">
        <v>440</v>
      </c>
      <c r="H4503" t="s">
        <v>375</v>
      </c>
      <c r="I4503" t="s">
        <v>373</v>
      </c>
      <c r="J4503" t="s">
        <v>373</v>
      </c>
      <c r="K4503" t="s">
        <v>373</v>
      </c>
    </row>
    <row r="4504" spans="1:11" hidden="1" x14ac:dyDescent="0.25">
      <c r="A4504" t="s">
        <v>519</v>
      </c>
      <c r="B4504" t="s">
        <v>519</v>
      </c>
      <c r="C4504">
        <v>1984</v>
      </c>
      <c r="D4504" t="s">
        <v>518</v>
      </c>
      <c r="E4504">
        <v>368</v>
      </c>
      <c r="F4504" t="s">
        <v>517</v>
      </c>
      <c r="G4504">
        <v>440</v>
      </c>
      <c r="H4504" t="s">
        <v>375</v>
      </c>
      <c r="I4504" t="s">
        <v>373</v>
      </c>
      <c r="J4504" t="s">
        <v>373</v>
      </c>
      <c r="K4504" t="s">
        <v>373</v>
      </c>
    </row>
    <row r="4505" spans="1:11" hidden="1" x14ac:dyDescent="0.25">
      <c r="A4505" t="s">
        <v>519</v>
      </c>
      <c r="B4505" t="s">
        <v>519</v>
      </c>
      <c r="C4505">
        <v>1985</v>
      </c>
      <c r="D4505" t="s">
        <v>518</v>
      </c>
      <c r="E4505">
        <v>368</v>
      </c>
      <c r="F4505" t="s">
        <v>517</v>
      </c>
      <c r="G4505">
        <v>440</v>
      </c>
      <c r="H4505" t="s">
        <v>375</v>
      </c>
      <c r="I4505" t="s">
        <v>373</v>
      </c>
      <c r="J4505" t="s">
        <v>373</v>
      </c>
      <c r="K4505" t="s">
        <v>373</v>
      </c>
    </row>
    <row r="4506" spans="1:11" hidden="1" x14ac:dyDescent="0.25">
      <c r="A4506" t="s">
        <v>519</v>
      </c>
      <c r="B4506" t="s">
        <v>519</v>
      </c>
      <c r="C4506">
        <v>1986</v>
      </c>
      <c r="D4506" t="s">
        <v>518</v>
      </c>
      <c r="E4506">
        <v>368</v>
      </c>
      <c r="F4506" t="s">
        <v>517</v>
      </c>
      <c r="G4506">
        <v>440</v>
      </c>
      <c r="H4506" t="s">
        <v>375</v>
      </c>
      <c r="I4506" t="s">
        <v>373</v>
      </c>
      <c r="J4506" t="s">
        <v>373</v>
      </c>
      <c r="K4506" t="s">
        <v>373</v>
      </c>
    </row>
    <row r="4507" spans="1:11" hidden="1" x14ac:dyDescent="0.25">
      <c r="A4507" t="s">
        <v>519</v>
      </c>
      <c r="B4507" t="s">
        <v>519</v>
      </c>
      <c r="C4507">
        <v>1987</v>
      </c>
      <c r="D4507" t="s">
        <v>518</v>
      </c>
      <c r="E4507">
        <v>368</v>
      </c>
      <c r="F4507" t="s">
        <v>517</v>
      </c>
      <c r="G4507">
        <v>440</v>
      </c>
      <c r="H4507" t="s">
        <v>375</v>
      </c>
      <c r="I4507" t="s">
        <v>373</v>
      </c>
      <c r="J4507" t="s">
        <v>373</v>
      </c>
      <c r="K4507" t="s">
        <v>373</v>
      </c>
    </row>
    <row r="4508" spans="1:11" hidden="1" x14ac:dyDescent="0.25">
      <c r="A4508" t="s">
        <v>519</v>
      </c>
      <c r="B4508" t="s">
        <v>519</v>
      </c>
      <c r="C4508">
        <v>1988</v>
      </c>
      <c r="D4508" t="s">
        <v>518</v>
      </c>
      <c r="E4508">
        <v>368</v>
      </c>
      <c r="F4508" t="s">
        <v>517</v>
      </c>
      <c r="G4508">
        <v>440</v>
      </c>
      <c r="H4508" t="s">
        <v>375</v>
      </c>
      <c r="I4508" t="s">
        <v>373</v>
      </c>
      <c r="J4508" t="s">
        <v>373</v>
      </c>
      <c r="K4508" t="s">
        <v>373</v>
      </c>
    </row>
    <row r="4509" spans="1:11" hidden="1" x14ac:dyDescent="0.25">
      <c r="A4509" t="s">
        <v>519</v>
      </c>
      <c r="B4509" t="s">
        <v>519</v>
      </c>
      <c r="C4509">
        <v>1989</v>
      </c>
      <c r="D4509" t="s">
        <v>518</v>
      </c>
      <c r="E4509">
        <v>368</v>
      </c>
      <c r="F4509" t="s">
        <v>517</v>
      </c>
      <c r="G4509">
        <v>440</v>
      </c>
      <c r="H4509" t="s">
        <v>375</v>
      </c>
      <c r="I4509" t="s">
        <v>373</v>
      </c>
      <c r="J4509" t="s">
        <v>373</v>
      </c>
      <c r="K4509" t="s">
        <v>373</v>
      </c>
    </row>
    <row r="4510" spans="1:11" hidden="1" x14ac:dyDescent="0.25">
      <c r="A4510" t="s">
        <v>519</v>
      </c>
      <c r="B4510" t="s">
        <v>519</v>
      </c>
      <c r="C4510">
        <v>1990</v>
      </c>
      <c r="D4510" t="s">
        <v>518</v>
      </c>
      <c r="E4510">
        <v>368</v>
      </c>
      <c r="F4510" t="s">
        <v>517</v>
      </c>
      <c r="G4510">
        <v>440</v>
      </c>
      <c r="H4510" t="s">
        <v>375</v>
      </c>
      <c r="I4510" t="s">
        <v>373</v>
      </c>
      <c r="J4510" t="s">
        <v>373</v>
      </c>
      <c r="K4510" t="s">
        <v>373</v>
      </c>
    </row>
    <row r="4511" spans="1:11" hidden="1" x14ac:dyDescent="0.25">
      <c r="A4511" t="s">
        <v>519</v>
      </c>
      <c r="B4511" t="s">
        <v>519</v>
      </c>
      <c r="C4511">
        <v>1991</v>
      </c>
      <c r="D4511" t="s">
        <v>518</v>
      </c>
      <c r="E4511">
        <v>368</v>
      </c>
      <c r="F4511" t="s">
        <v>517</v>
      </c>
      <c r="G4511">
        <v>440</v>
      </c>
      <c r="H4511" t="s">
        <v>375</v>
      </c>
      <c r="I4511" t="s">
        <v>373</v>
      </c>
      <c r="J4511" t="s">
        <v>373</v>
      </c>
      <c r="K4511" t="s">
        <v>373</v>
      </c>
    </row>
    <row r="4512" spans="1:11" hidden="1" x14ac:dyDescent="0.25">
      <c r="A4512" t="s">
        <v>519</v>
      </c>
      <c r="B4512" t="s">
        <v>519</v>
      </c>
      <c r="C4512">
        <v>1992</v>
      </c>
      <c r="D4512" t="s">
        <v>518</v>
      </c>
      <c r="E4512">
        <v>368</v>
      </c>
      <c r="F4512" t="s">
        <v>517</v>
      </c>
      <c r="G4512">
        <v>440</v>
      </c>
      <c r="H4512" t="s">
        <v>375</v>
      </c>
      <c r="I4512">
        <v>1</v>
      </c>
      <c r="J4512" t="s">
        <v>373</v>
      </c>
      <c r="K4512">
        <v>1</v>
      </c>
    </row>
    <row r="4513" spans="1:11" hidden="1" x14ac:dyDescent="0.25">
      <c r="A4513" t="s">
        <v>519</v>
      </c>
      <c r="B4513" t="s">
        <v>519</v>
      </c>
      <c r="C4513">
        <v>1993</v>
      </c>
      <c r="D4513" t="s">
        <v>518</v>
      </c>
      <c r="E4513">
        <v>368</v>
      </c>
      <c r="F4513" t="s">
        <v>517</v>
      </c>
      <c r="G4513">
        <v>440</v>
      </c>
      <c r="H4513" t="s">
        <v>375</v>
      </c>
      <c r="I4513">
        <v>1</v>
      </c>
      <c r="J4513" t="s">
        <v>373</v>
      </c>
      <c r="K4513">
        <v>1</v>
      </c>
    </row>
    <row r="4514" spans="1:11" hidden="1" x14ac:dyDescent="0.25">
      <c r="A4514" t="s">
        <v>519</v>
      </c>
      <c r="B4514" t="s">
        <v>519</v>
      </c>
      <c r="C4514">
        <v>1994</v>
      </c>
      <c r="D4514" t="s">
        <v>518</v>
      </c>
      <c r="E4514">
        <v>368</v>
      </c>
      <c r="F4514" t="s">
        <v>517</v>
      </c>
      <c r="G4514">
        <v>440</v>
      </c>
      <c r="H4514" t="s">
        <v>375</v>
      </c>
      <c r="I4514">
        <v>1</v>
      </c>
      <c r="J4514" t="s">
        <v>373</v>
      </c>
      <c r="K4514">
        <v>1</v>
      </c>
    </row>
    <row r="4515" spans="1:11" hidden="1" x14ac:dyDescent="0.25">
      <c r="A4515" t="s">
        <v>519</v>
      </c>
      <c r="B4515" t="s">
        <v>519</v>
      </c>
      <c r="C4515">
        <v>1995</v>
      </c>
      <c r="D4515" t="s">
        <v>518</v>
      </c>
      <c r="E4515">
        <v>368</v>
      </c>
      <c r="F4515" t="s">
        <v>517</v>
      </c>
      <c r="G4515">
        <v>440</v>
      </c>
      <c r="H4515" t="s">
        <v>375</v>
      </c>
      <c r="I4515">
        <v>1</v>
      </c>
      <c r="J4515" t="s">
        <v>373</v>
      </c>
      <c r="K4515">
        <v>1</v>
      </c>
    </row>
    <row r="4516" spans="1:11" hidden="1" x14ac:dyDescent="0.25">
      <c r="A4516" t="s">
        <v>519</v>
      </c>
      <c r="B4516" t="s">
        <v>519</v>
      </c>
      <c r="C4516">
        <v>1996</v>
      </c>
      <c r="D4516" t="s">
        <v>518</v>
      </c>
      <c r="E4516">
        <v>368</v>
      </c>
      <c r="F4516" t="s">
        <v>517</v>
      </c>
      <c r="G4516">
        <v>440</v>
      </c>
      <c r="H4516" t="s">
        <v>375</v>
      </c>
      <c r="I4516">
        <v>1</v>
      </c>
      <c r="J4516" t="s">
        <v>373</v>
      </c>
      <c r="K4516">
        <v>2</v>
      </c>
    </row>
    <row r="4517" spans="1:11" hidden="1" x14ac:dyDescent="0.25">
      <c r="A4517" t="s">
        <v>519</v>
      </c>
      <c r="B4517" t="s">
        <v>519</v>
      </c>
      <c r="C4517">
        <v>1997</v>
      </c>
      <c r="D4517" t="s">
        <v>518</v>
      </c>
      <c r="E4517">
        <v>368</v>
      </c>
      <c r="F4517" t="s">
        <v>517</v>
      </c>
      <c r="G4517">
        <v>440</v>
      </c>
      <c r="H4517" t="s">
        <v>375</v>
      </c>
      <c r="I4517" t="s">
        <v>373</v>
      </c>
      <c r="J4517" t="s">
        <v>373</v>
      </c>
      <c r="K4517">
        <v>1</v>
      </c>
    </row>
    <row r="4518" spans="1:11" hidden="1" x14ac:dyDescent="0.25">
      <c r="A4518" t="s">
        <v>519</v>
      </c>
      <c r="B4518" t="s">
        <v>519</v>
      </c>
      <c r="C4518">
        <v>1998</v>
      </c>
      <c r="D4518" t="s">
        <v>518</v>
      </c>
      <c r="E4518">
        <v>368</v>
      </c>
      <c r="F4518" t="s">
        <v>517</v>
      </c>
      <c r="G4518">
        <v>440</v>
      </c>
      <c r="H4518" t="s">
        <v>375</v>
      </c>
      <c r="I4518" t="s">
        <v>373</v>
      </c>
      <c r="J4518" t="s">
        <v>373</v>
      </c>
      <c r="K4518">
        <v>1</v>
      </c>
    </row>
    <row r="4519" spans="1:11" hidden="1" x14ac:dyDescent="0.25">
      <c r="A4519" t="s">
        <v>519</v>
      </c>
      <c r="B4519" t="s">
        <v>519</v>
      </c>
      <c r="C4519">
        <v>1999</v>
      </c>
      <c r="D4519" t="s">
        <v>518</v>
      </c>
      <c r="E4519">
        <v>368</v>
      </c>
      <c r="F4519" t="s">
        <v>517</v>
      </c>
      <c r="G4519">
        <v>440</v>
      </c>
      <c r="H4519" t="s">
        <v>375</v>
      </c>
      <c r="I4519" t="s">
        <v>373</v>
      </c>
      <c r="J4519" t="s">
        <v>373</v>
      </c>
      <c r="K4519">
        <v>1</v>
      </c>
    </row>
    <row r="4520" spans="1:11" hidden="1" x14ac:dyDescent="0.25">
      <c r="A4520" t="s">
        <v>519</v>
      </c>
      <c r="B4520" t="s">
        <v>519</v>
      </c>
      <c r="C4520">
        <v>2000</v>
      </c>
      <c r="D4520" t="s">
        <v>518</v>
      </c>
      <c r="E4520">
        <v>368</v>
      </c>
      <c r="F4520" t="s">
        <v>517</v>
      </c>
      <c r="G4520">
        <v>440</v>
      </c>
      <c r="H4520" t="s">
        <v>375</v>
      </c>
      <c r="I4520" t="s">
        <v>373</v>
      </c>
      <c r="J4520" t="s">
        <v>373</v>
      </c>
      <c r="K4520">
        <v>1</v>
      </c>
    </row>
    <row r="4521" spans="1:11" hidden="1" x14ac:dyDescent="0.25">
      <c r="A4521" t="s">
        <v>519</v>
      </c>
      <c r="B4521" t="s">
        <v>519</v>
      </c>
      <c r="C4521">
        <v>2001</v>
      </c>
      <c r="D4521" t="s">
        <v>518</v>
      </c>
      <c r="E4521">
        <v>368</v>
      </c>
      <c r="F4521" t="s">
        <v>517</v>
      </c>
      <c r="G4521">
        <v>440</v>
      </c>
      <c r="H4521" t="s">
        <v>375</v>
      </c>
      <c r="I4521">
        <v>2</v>
      </c>
      <c r="J4521" t="s">
        <v>373</v>
      </c>
      <c r="K4521">
        <v>1</v>
      </c>
    </row>
    <row r="4522" spans="1:11" hidden="1" x14ac:dyDescent="0.25">
      <c r="A4522" t="s">
        <v>519</v>
      </c>
      <c r="B4522" t="s">
        <v>519</v>
      </c>
      <c r="C4522">
        <v>2002</v>
      </c>
      <c r="D4522" t="s">
        <v>518</v>
      </c>
      <c r="E4522">
        <v>368</v>
      </c>
      <c r="F4522" t="s">
        <v>517</v>
      </c>
      <c r="G4522">
        <v>440</v>
      </c>
      <c r="H4522" t="s">
        <v>375</v>
      </c>
      <c r="I4522" t="s">
        <v>373</v>
      </c>
      <c r="J4522" t="s">
        <v>373</v>
      </c>
      <c r="K4522">
        <v>1</v>
      </c>
    </row>
    <row r="4523" spans="1:11" hidden="1" x14ac:dyDescent="0.25">
      <c r="A4523" t="s">
        <v>519</v>
      </c>
      <c r="B4523" t="s">
        <v>519</v>
      </c>
      <c r="C4523">
        <v>2003</v>
      </c>
      <c r="D4523" t="s">
        <v>518</v>
      </c>
      <c r="E4523">
        <v>368</v>
      </c>
      <c r="F4523" t="s">
        <v>517</v>
      </c>
      <c r="G4523">
        <v>440</v>
      </c>
      <c r="H4523" t="s">
        <v>375</v>
      </c>
      <c r="I4523">
        <v>1</v>
      </c>
      <c r="J4523" t="s">
        <v>373</v>
      </c>
      <c r="K4523">
        <v>1</v>
      </c>
    </row>
    <row r="4524" spans="1:11" hidden="1" x14ac:dyDescent="0.25">
      <c r="A4524" t="s">
        <v>519</v>
      </c>
      <c r="B4524" t="s">
        <v>519</v>
      </c>
      <c r="C4524">
        <v>2004</v>
      </c>
      <c r="D4524" t="s">
        <v>518</v>
      </c>
      <c r="E4524">
        <v>368</v>
      </c>
      <c r="F4524" t="s">
        <v>517</v>
      </c>
      <c r="G4524">
        <v>440</v>
      </c>
      <c r="H4524" t="s">
        <v>375</v>
      </c>
      <c r="I4524">
        <v>1</v>
      </c>
      <c r="J4524" t="s">
        <v>373</v>
      </c>
      <c r="K4524">
        <v>1</v>
      </c>
    </row>
    <row r="4525" spans="1:11" hidden="1" x14ac:dyDescent="0.25">
      <c r="A4525" t="s">
        <v>519</v>
      </c>
      <c r="B4525" t="s">
        <v>519</v>
      </c>
      <c r="C4525">
        <v>2005</v>
      </c>
      <c r="D4525" t="s">
        <v>518</v>
      </c>
      <c r="E4525">
        <v>368</v>
      </c>
      <c r="F4525" t="s">
        <v>517</v>
      </c>
      <c r="G4525">
        <v>440</v>
      </c>
      <c r="H4525" t="s">
        <v>375</v>
      </c>
      <c r="I4525">
        <v>1</v>
      </c>
      <c r="J4525" t="s">
        <v>373</v>
      </c>
      <c r="K4525">
        <v>1</v>
      </c>
    </row>
    <row r="4526" spans="1:11" hidden="1" x14ac:dyDescent="0.25">
      <c r="A4526" t="s">
        <v>519</v>
      </c>
      <c r="B4526" t="s">
        <v>519</v>
      </c>
      <c r="C4526">
        <v>2006</v>
      </c>
      <c r="D4526" t="s">
        <v>518</v>
      </c>
      <c r="E4526">
        <v>368</v>
      </c>
      <c r="F4526" t="s">
        <v>517</v>
      </c>
      <c r="G4526">
        <v>440</v>
      </c>
      <c r="H4526" t="s">
        <v>375</v>
      </c>
      <c r="I4526">
        <v>1</v>
      </c>
      <c r="J4526" t="s">
        <v>373</v>
      </c>
      <c r="K4526">
        <v>2</v>
      </c>
    </row>
    <row r="4527" spans="1:11" hidden="1" x14ac:dyDescent="0.25">
      <c r="A4527" t="s">
        <v>519</v>
      </c>
      <c r="B4527" t="s">
        <v>519</v>
      </c>
      <c r="C4527">
        <v>2007</v>
      </c>
      <c r="D4527" t="s">
        <v>518</v>
      </c>
      <c r="E4527">
        <v>368</v>
      </c>
      <c r="F4527" t="s">
        <v>517</v>
      </c>
      <c r="G4527">
        <v>440</v>
      </c>
      <c r="H4527" t="s">
        <v>375</v>
      </c>
      <c r="I4527">
        <v>1</v>
      </c>
      <c r="J4527" t="s">
        <v>373</v>
      </c>
      <c r="K4527">
        <v>1</v>
      </c>
    </row>
    <row r="4528" spans="1:11" hidden="1" x14ac:dyDescent="0.25">
      <c r="A4528" t="s">
        <v>519</v>
      </c>
      <c r="B4528" t="s">
        <v>519</v>
      </c>
      <c r="C4528">
        <v>2008</v>
      </c>
      <c r="D4528" t="s">
        <v>518</v>
      </c>
      <c r="E4528">
        <v>368</v>
      </c>
      <c r="F4528" t="s">
        <v>517</v>
      </c>
      <c r="G4528">
        <v>440</v>
      </c>
      <c r="H4528" t="s">
        <v>375</v>
      </c>
      <c r="I4528">
        <v>1</v>
      </c>
      <c r="J4528" t="s">
        <v>373</v>
      </c>
      <c r="K4528">
        <v>1</v>
      </c>
    </row>
    <row r="4529" spans="1:12" hidden="1" x14ac:dyDescent="0.25">
      <c r="A4529" t="s">
        <v>519</v>
      </c>
      <c r="B4529" t="s">
        <v>519</v>
      </c>
      <c r="C4529">
        <v>2009</v>
      </c>
      <c r="D4529" t="s">
        <v>518</v>
      </c>
      <c r="E4529">
        <v>368</v>
      </c>
      <c r="F4529" t="s">
        <v>517</v>
      </c>
      <c r="G4529">
        <v>440</v>
      </c>
      <c r="H4529" t="s">
        <v>375</v>
      </c>
      <c r="I4529">
        <v>1</v>
      </c>
      <c r="J4529" t="s">
        <v>373</v>
      </c>
      <c r="K4529">
        <v>2</v>
      </c>
    </row>
    <row r="4530" spans="1:12" hidden="1" x14ac:dyDescent="0.25">
      <c r="A4530" t="s">
        <v>519</v>
      </c>
      <c r="B4530" t="s">
        <v>519</v>
      </c>
      <c r="C4530">
        <v>2010</v>
      </c>
      <c r="D4530" t="s">
        <v>518</v>
      </c>
      <c r="E4530">
        <v>368</v>
      </c>
      <c r="F4530" t="s">
        <v>517</v>
      </c>
      <c r="G4530">
        <v>440</v>
      </c>
      <c r="H4530" t="s">
        <v>375</v>
      </c>
      <c r="I4530">
        <v>1</v>
      </c>
      <c r="J4530" t="s">
        <v>373</v>
      </c>
      <c r="K4530">
        <v>2</v>
      </c>
    </row>
    <row r="4531" spans="1:12" hidden="1" x14ac:dyDescent="0.25">
      <c r="A4531" t="s">
        <v>519</v>
      </c>
      <c r="B4531" t="s">
        <v>519</v>
      </c>
      <c r="C4531">
        <v>2011</v>
      </c>
      <c r="D4531" t="s">
        <v>518</v>
      </c>
      <c r="E4531">
        <v>368</v>
      </c>
      <c r="F4531" t="s">
        <v>517</v>
      </c>
      <c r="G4531">
        <v>440</v>
      </c>
      <c r="H4531" t="s">
        <v>375</v>
      </c>
      <c r="I4531">
        <v>1</v>
      </c>
      <c r="J4531" t="s">
        <v>373</v>
      </c>
      <c r="K4531">
        <v>2</v>
      </c>
    </row>
    <row r="4532" spans="1:12" hidden="1" x14ac:dyDescent="0.25">
      <c r="A4532" t="s">
        <v>519</v>
      </c>
      <c r="B4532" t="s">
        <v>519</v>
      </c>
      <c r="C4532">
        <v>2012</v>
      </c>
      <c r="D4532" t="s">
        <v>518</v>
      </c>
      <c r="E4532">
        <v>368</v>
      </c>
      <c r="F4532" t="s">
        <v>517</v>
      </c>
      <c r="G4532">
        <v>440</v>
      </c>
      <c r="H4532" t="s">
        <v>375</v>
      </c>
      <c r="I4532">
        <v>1</v>
      </c>
      <c r="J4532" t="s">
        <v>373</v>
      </c>
      <c r="K4532">
        <v>2</v>
      </c>
    </row>
    <row r="4533" spans="1:12" hidden="1" x14ac:dyDescent="0.25">
      <c r="A4533" t="s">
        <v>519</v>
      </c>
      <c r="B4533" t="s">
        <v>519</v>
      </c>
      <c r="C4533">
        <v>2013</v>
      </c>
      <c r="D4533" t="s">
        <v>518</v>
      </c>
      <c r="E4533">
        <v>368</v>
      </c>
      <c r="F4533" t="s">
        <v>517</v>
      </c>
      <c r="G4533">
        <v>440</v>
      </c>
      <c r="H4533" t="s">
        <v>375</v>
      </c>
      <c r="I4533" t="s">
        <v>373</v>
      </c>
      <c r="J4533" t="s">
        <v>373</v>
      </c>
      <c r="K4533">
        <v>1</v>
      </c>
    </row>
    <row r="4534" spans="1:12" hidden="1" x14ac:dyDescent="0.25">
      <c r="A4534" t="s">
        <v>519</v>
      </c>
      <c r="B4534" t="s">
        <v>519</v>
      </c>
      <c r="C4534">
        <v>2014</v>
      </c>
      <c r="D4534" t="s">
        <v>518</v>
      </c>
      <c r="E4534">
        <v>368</v>
      </c>
      <c r="F4534" t="s">
        <v>517</v>
      </c>
      <c r="G4534">
        <v>440</v>
      </c>
      <c r="H4534" t="s">
        <v>375</v>
      </c>
      <c r="I4534">
        <v>1</v>
      </c>
      <c r="J4534" t="s">
        <v>373</v>
      </c>
      <c r="K4534">
        <v>2</v>
      </c>
    </row>
    <row r="4535" spans="1:12" hidden="1" x14ac:dyDescent="0.25">
      <c r="A4535" t="s">
        <v>519</v>
      </c>
      <c r="B4535" t="s">
        <v>519</v>
      </c>
      <c r="C4535">
        <v>2015</v>
      </c>
      <c r="D4535" t="s">
        <v>518</v>
      </c>
      <c r="E4535">
        <v>368</v>
      </c>
      <c r="F4535" t="s">
        <v>517</v>
      </c>
      <c r="G4535">
        <v>440</v>
      </c>
      <c r="H4535" t="s">
        <v>375</v>
      </c>
      <c r="I4535">
        <v>1</v>
      </c>
      <c r="J4535" t="s">
        <v>373</v>
      </c>
      <c r="K4535">
        <v>1</v>
      </c>
    </row>
    <row r="4536" spans="1:12" hidden="1" x14ac:dyDescent="0.25">
      <c r="A4536" t="s">
        <v>519</v>
      </c>
      <c r="B4536" t="s">
        <v>519</v>
      </c>
      <c r="C4536">
        <v>2016</v>
      </c>
      <c r="D4536" t="s">
        <v>518</v>
      </c>
      <c r="E4536">
        <v>368</v>
      </c>
      <c r="F4536" t="s">
        <v>517</v>
      </c>
      <c r="G4536">
        <v>440</v>
      </c>
      <c r="H4536" t="s">
        <v>375</v>
      </c>
      <c r="I4536">
        <v>1</v>
      </c>
      <c r="J4536" t="s">
        <v>373</v>
      </c>
      <c r="K4536">
        <v>1</v>
      </c>
    </row>
    <row r="4537" spans="1:12" x14ac:dyDescent="0.25">
      <c r="A4537" t="s">
        <v>519</v>
      </c>
      <c r="B4537" t="s">
        <v>519</v>
      </c>
      <c r="C4537">
        <v>2017</v>
      </c>
      <c r="D4537" t="s">
        <v>518</v>
      </c>
      <c r="E4537">
        <v>368</v>
      </c>
      <c r="F4537" t="s">
        <v>517</v>
      </c>
      <c r="G4537">
        <v>440</v>
      </c>
      <c r="H4537" t="s">
        <v>375</v>
      </c>
      <c r="I4537" s="109">
        <v>1</v>
      </c>
      <c r="J4537" s="109" t="s">
        <v>373</v>
      </c>
      <c r="K4537" s="109">
        <v>1</v>
      </c>
      <c r="L4537" s="108">
        <f>AVERAGE(I4537:K4537)</f>
        <v>1</v>
      </c>
    </row>
    <row r="4538" spans="1:12" hidden="1" x14ac:dyDescent="0.25">
      <c r="A4538" t="s">
        <v>516</v>
      </c>
      <c r="B4538" t="s">
        <v>516</v>
      </c>
      <c r="C4538">
        <v>1976</v>
      </c>
      <c r="D4538" t="s">
        <v>515</v>
      </c>
      <c r="E4538">
        <v>212</v>
      </c>
      <c r="F4538" t="s">
        <v>515</v>
      </c>
      <c r="G4538">
        <v>442</v>
      </c>
      <c r="H4538" t="s">
        <v>375</v>
      </c>
      <c r="I4538" t="s">
        <v>373</v>
      </c>
      <c r="J4538" t="s">
        <v>373</v>
      </c>
      <c r="K4538" t="s">
        <v>373</v>
      </c>
    </row>
    <row r="4539" spans="1:12" hidden="1" x14ac:dyDescent="0.25">
      <c r="A4539" t="s">
        <v>516</v>
      </c>
      <c r="B4539" t="s">
        <v>516</v>
      </c>
      <c r="C4539">
        <v>1977</v>
      </c>
      <c r="D4539" t="s">
        <v>515</v>
      </c>
      <c r="E4539">
        <v>212</v>
      </c>
      <c r="F4539" t="s">
        <v>515</v>
      </c>
      <c r="G4539">
        <v>442</v>
      </c>
      <c r="H4539" t="s">
        <v>375</v>
      </c>
      <c r="I4539" t="s">
        <v>373</v>
      </c>
      <c r="J4539" t="s">
        <v>373</v>
      </c>
      <c r="K4539" t="s">
        <v>373</v>
      </c>
    </row>
    <row r="4540" spans="1:12" hidden="1" x14ac:dyDescent="0.25">
      <c r="A4540" t="s">
        <v>516</v>
      </c>
      <c r="B4540" t="s">
        <v>516</v>
      </c>
      <c r="C4540">
        <v>1978</v>
      </c>
      <c r="D4540" t="s">
        <v>515</v>
      </c>
      <c r="E4540">
        <v>212</v>
      </c>
      <c r="F4540" t="s">
        <v>515</v>
      </c>
      <c r="G4540">
        <v>442</v>
      </c>
      <c r="H4540" t="s">
        <v>375</v>
      </c>
      <c r="I4540" t="s">
        <v>373</v>
      </c>
      <c r="J4540" t="s">
        <v>373</v>
      </c>
      <c r="K4540">
        <v>1</v>
      </c>
    </row>
    <row r="4541" spans="1:12" hidden="1" x14ac:dyDescent="0.25">
      <c r="A4541" t="s">
        <v>516</v>
      </c>
      <c r="B4541" t="s">
        <v>516</v>
      </c>
      <c r="C4541">
        <v>1979</v>
      </c>
      <c r="D4541" t="s">
        <v>515</v>
      </c>
      <c r="E4541">
        <v>212</v>
      </c>
      <c r="F4541" t="s">
        <v>515</v>
      </c>
      <c r="G4541">
        <v>442</v>
      </c>
      <c r="H4541" t="s">
        <v>375</v>
      </c>
      <c r="I4541" t="s">
        <v>373</v>
      </c>
      <c r="J4541" t="s">
        <v>373</v>
      </c>
      <c r="K4541">
        <v>1</v>
      </c>
    </row>
    <row r="4542" spans="1:12" hidden="1" x14ac:dyDescent="0.25">
      <c r="A4542" t="s">
        <v>516</v>
      </c>
      <c r="B4542" t="s">
        <v>516</v>
      </c>
      <c r="C4542">
        <v>1980</v>
      </c>
      <c r="D4542" t="s">
        <v>515</v>
      </c>
      <c r="E4542">
        <v>212</v>
      </c>
      <c r="F4542" t="s">
        <v>515</v>
      </c>
      <c r="G4542">
        <v>442</v>
      </c>
      <c r="H4542" t="s">
        <v>375</v>
      </c>
      <c r="I4542" t="s">
        <v>373</v>
      </c>
      <c r="J4542" t="s">
        <v>373</v>
      </c>
      <c r="K4542">
        <v>1</v>
      </c>
    </row>
    <row r="4543" spans="1:12" hidden="1" x14ac:dyDescent="0.25">
      <c r="A4543" t="s">
        <v>516</v>
      </c>
      <c r="B4543" t="s">
        <v>516</v>
      </c>
      <c r="C4543">
        <v>1981</v>
      </c>
      <c r="D4543" t="s">
        <v>515</v>
      </c>
      <c r="E4543">
        <v>212</v>
      </c>
      <c r="F4543" t="s">
        <v>515</v>
      </c>
      <c r="G4543">
        <v>442</v>
      </c>
      <c r="H4543" t="s">
        <v>375</v>
      </c>
      <c r="I4543" t="s">
        <v>373</v>
      </c>
      <c r="J4543" t="s">
        <v>373</v>
      </c>
      <c r="K4543">
        <v>1</v>
      </c>
    </row>
    <row r="4544" spans="1:12" hidden="1" x14ac:dyDescent="0.25">
      <c r="A4544" t="s">
        <v>516</v>
      </c>
      <c r="B4544" t="s">
        <v>516</v>
      </c>
      <c r="C4544">
        <v>1982</v>
      </c>
      <c r="D4544" t="s">
        <v>515</v>
      </c>
      <c r="E4544">
        <v>212</v>
      </c>
      <c r="F4544" t="s">
        <v>515</v>
      </c>
      <c r="G4544">
        <v>442</v>
      </c>
      <c r="H4544" t="s">
        <v>375</v>
      </c>
      <c r="I4544" t="s">
        <v>373</v>
      </c>
      <c r="J4544" t="s">
        <v>373</v>
      </c>
      <c r="K4544">
        <v>1</v>
      </c>
    </row>
    <row r="4545" spans="1:11" hidden="1" x14ac:dyDescent="0.25">
      <c r="A4545" t="s">
        <v>516</v>
      </c>
      <c r="B4545" t="s">
        <v>516</v>
      </c>
      <c r="C4545">
        <v>1983</v>
      </c>
      <c r="D4545" t="s">
        <v>515</v>
      </c>
      <c r="E4545">
        <v>212</v>
      </c>
      <c r="F4545" t="s">
        <v>515</v>
      </c>
      <c r="G4545">
        <v>442</v>
      </c>
      <c r="H4545" t="s">
        <v>375</v>
      </c>
      <c r="I4545" t="s">
        <v>373</v>
      </c>
      <c r="J4545" t="s">
        <v>373</v>
      </c>
      <c r="K4545">
        <v>1</v>
      </c>
    </row>
    <row r="4546" spans="1:11" hidden="1" x14ac:dyDescent="0.25">
      <c r="A4546" t="s">
        <v>516</v>
      </c>
      <c r="B4546" t="s">
        <v>516</v>
      </c>
      <c r="C4546">
        <v>1984</v>
      </c>
      <c r="D4546" t="s">
        <v>515</v>
      </c>
      <c r="E4546">
        <v>212</v>
      </c>
      <c r="F4546" t="s">
        <v>515</v>
      </c>
      <c r="G4546">
        <v>442</v>
      </c>
      <c r="H4546" t="s">
        <v>375</v>
      </c>
      <c r="I4546" t="s">
        <v>373</v>
      </c>
      <c r="J4546" t="s">
        <v>373</v>
      </c>
      <c r="K4546">
        <v>1</v>
      </c>
    </row>
    <row r="4547" spans="1:11" hidden="1" x14ac:dyDescent="0.25">
      <c r="A4547" t="s">
        <v>516</v>
      </c>
      <c r="B4547" t="s">
        <v>516</v>
      </c>
      <c r="C4547">
        <v>1985</v>
      </c>
      <c r="D4547" t="s">
        <v>515</v>
      </c>
      <c r="E4547">
        <v>212</v>
      </c>
      <c r="F4547" t="s">
        <v>515</v>
      </c>
      <c r="G4547">
        <v>442</v>
      </c>
      <c r="H4547" t="s">
        <v>375</v>
      </c>
      <c r="I4547" t="s">
        <v>373</v>
      </c>
      <c r="J4547" t="s">
        <v>373</v>
      </c>
      <c r="K4547">
        <v>1</v>
      </c>
    </row>
    <row r="4548" spans="1:11" hidden="1" x14ac:dyDescent="0.25">
      <c r="A4548" t="s">
        <v>516</v>
      </c>
      <c r="B4548" t="s">
        <v>516</v>
      </c>
      <c r="C4548">
        <v>1986</v>
      </c>
      <c r="D4548" t="s">
        <v>515</v>
      </c>
      <c r="E4548">
        <v>212</v>
      </c>
      <c r="F4548" t="s">
        <v>515</v>
      </c>
      <c r="G4548">
        <v>442</v>
      </c>
      <c r="H4548" t="s">
        <v>375</v>
      </c>
      <c r="I4548" t="s">
        <v>373</v>
      </c>
      <c r="J4548" t="s">
        <v>373</v>
      </c>
      <c r="K4548">
        <v>1</v>
      </c>
    </row>
    <row r="4549" spans="1:11" hidden="1" x14ac:dyDescent="0.25">
      <c r="A4549" t="s">
        <v>516</v>
      </c>
      <c r="B4549" t="s">
        <v>516</v>
      </c>
      <c r="C4549">
        <v>1987</v>
      </c>
      <c r="D4549" t="s">
        <v>515</v>
      </c>
      <c r="E4549">
        <v>212</v>
      </c>
      <c r="F4549" t="s">
        <v>515</v>
      </c>
      <c r="G4549">
        <v>442</v>
      </c>
      <c r="H4549" t="s">
        <v>375</v>
      </c>
      <c r="I4549" t="s">
        <v>373</v>
      </c>
      <c r="J4549" t="s">
        <v>373</v>
      </c>
      <c r="K4549">
        <v>1</v>
      </c>
    </row>
    <row r="4550" spans="1:11" hidden="1" x14ac:dyDescent="0.25">
      <c r="A4550" t="s">
        <v>516</v>
      </c>
      <c r="B4550" t="s">
        <v>516</v>
      </c>
      <c r="C4550">
        <v>1988</v>
      </c>
      <c r="D4550" t="s">
        <v>515</v>
      </c>
      <c r="E4550">
        <v>212</v>
      </c>
      <c r="F4550" t="s">
        <v>515</v>
      </c>
      <c r="G4550">
        <v>442</v>
      </c>
      <c r="H4550" t="s">
        <v>375</v>
      </c>
      <c r="I4550" t="s">
        <v>373</v>
      </c>
      <c r="J4550" t="s">
        <v>373</v>
      </c>
      <c r="K4550">
        <v>1</v>
      </c>
    </row>
    <row r="4551" spans="1:11" hidden="1" x14ac:dyDescent="0.25">
      <c r="A4551" t="s">
        <v>516</v>
      </c>
      <c r="B4551" t="s">
        <v>516</v>
      </c>
      <c r="C4551">
        <v>1989</v>
      </c>
      <c r="D4551" t="s">
        <v>515</v>
      </c>
      <c r="E4551">
        <v>212</v>
      </c>
      <c r="F4551" t="s">
        <v>515</v>
      </c>
      <c r="G4551">
        <v>442</v>
      </c>
      <c r="H4551" t="s">
        <v>375</v>
      </c>
      <c r="I4551" t="s">
        <v>373</v>
      </c>
      <c r="J4551" t="s">
        <v>373</v>
      </c>
      <c r="K4551">
        <v>1</v>
      </c>
    </row>
    <row r="4552" spans="1:11" hidden="1" x14ac:dyDescent="0.25">
      <c r="A4552" t="s">
        <v>516</v>
      </c>
      <c r="B4552" t="s">
        <v>516</v>
      </c>
      <c r="C4552">
        <v>1990</v>
      </c>
      <c r="D4552" t="s">
        <v>515</v>
      </c>
      <c r="E4552">
        <v>212</v>
      </c>
      <c r="F4552" t="s">
        <v>515</v>
      </c>
      <c r="G4552">
        <v>442</v>
      </c>
      <c r="H4552" t="s">
        <v>375</v>
      </c>
      <c r="I4552" t="s">
        <v>373</v>
      </c>
      <c r="J4552" t="s">
        <v>373</v>
      </c>
      <c r="K4552">
        <v>1</v>
      </c>
    </row>
    <row r="4553" spans="1:11" hidden="1" x14ac:dyDescent="0.25">
      <c r="A4553" t="s">
        <v>516</v>
      </c>
      <c r="B4553" t="s">
        <v>516</v>
      </c>
      <c r="C4553">
        <v>1991</v>
      </c>
      <c r="D4553" t="s">
        <v>515</v>
      </c>
      <c r="E4553">
        <v>212</v>
      </c>
      <c r="F4553" t="s">
        <v>515</v>
      </c>
      <c r="G4553">
        <v>442</v>
      </c>
      <c r="H4553" t="s">
        <v>375</v>
      </c>
      <c r="I4553" t="s">
        <v>373</v>
      </c>
      <c r="J4553" t="s">
        <v>373</v>
      </c>
      <c r="K4553">
        <v>1</v>
      </c>
    </row>
    <row r="4554" spans="1:11" hidden="1" x14ac:dyDescent="0.25">
      <c r="A4554" t="s">
        <v>516</v>
      </c>
      <c r="B4554" t="s">
        <v>516</v>
      </c>
      <c r="C4554">
        <v>1992</v>
      </c>
      <c r="D4554" t="s">
        <v>515</v>
      </c>
      <c r="E4554">
        <v>212</v>
      </c>
      <c r="F4554" t="s">
        <v>515</v>
      </c>
      <c r="G4554">
        <v>442</v>
      </c>
      <c r="H4554" t="s">
        <v>375</v>
      </c>
      <c r="I4554">
        <v>1</v>
      </c>
      <c r="J4554" t="s">
        <v>373</v>
      </c>
      <c r="K4554">
        <v>1</v>
      </c>
    </row>
    <row r="4555" spans="1:11" hidden="1" x14ac:dyDescent="0.25">
      <c r="A4555" t="s">
        <v>516</v>
      </c>
      <c r="B4555" t="s">
        <v>516</v>
      </c>
      <c r="C4555">
        <v>1993</v>
      </c>
      <c r="D4555" t="s">
        <v>515</v>
      </c>
      <c r="E4555">
        <v>212</v>
      </c>
      <c r="F4555" t="s">
        <v>515</v>
      </c>
      <c r="G4555">
        <v>442</v>
      </c>
      <c r="H4555" t="s">
        <v>375</v>
      </c>
      <c r="I4555">
        <v>1</v>
      </c>
      <c r="J4555" t="s">
        <v>373</v>
      </c>
      <c r="K4555">
        <v>1</v>
      </c>
    </row>
    <row r="4556" spans="1:11" hidden="1" x14ac:dyDescent="0.25">
      <c r="A4556" t="s">
        <v>516</v>
      </c>
      <c r="B4556" t="s">
        <v>516</v>
      </c>
      <c r="C4556">
        <v>1994</v>
      </c>
      <c r="D4556" t="s">
        <v>515</v>
      </c>
      <c r="E4556">
        <v>212</v>
      </c>
      <c r="F4556" t="s">
        <v>515</v>
      </c>
      <c r="G4556">
        <v>442</v>
      </c>
      <c r="H4556" t="s">
        <v>375</v>
      </c>
      <c r="I4556">
        <v>1</v>
      </c>
      <c r="J4556" t="s">
        <v>373</v>
      </c>
      <c r="K4556">
        <v>1</v>
      </c>
    </row>
    <row r="4557" spans="1:11" hidden="1" x14ac:dyDescent="0.25">
      <c r="A4557" t="s">
        <v>516</v>
      </c>
      <c r="B4557" t="s">
        <v>516</v>
      </c>
      <c r="C4557">
        <v>1995</v>
      </c>
      <c r="D4557" t="s">
        <v>515</v>
      </c>
      <c r="E4557">
        <v>212</v>
      </c>
      <c r="F4557" t="s">
        <v>515</v>
      </c>
      <c r="G4557">
        <v>442</v>
      </c>
      <c r="H4557" t="s">
        <v>375</v>
      </c>
      <c r="I4557">
        <v>1</v>
      </c>
      <c r="J4557" t="s">
        <v>373</v>
      </c>
      <c r="K4557">
        <v>1</v>
      </c>
    </row>
    <row r="4558" spans="1:11" hidden="1" x14ac:dyDescent="0.25">
      <c r="A4558" t="s">
        <v>516</v>
      </c>
      <c r="B4558" t="s">
        <v>516</v>
      </c>
      <c r="C4558">
        <v>1996</v>
      </c>
      <c r="D4558" t="s">
        <v>515</v>
      </c>
      <c r="E4558">
        <v>212</v>
      </c>
      <c r="F4558" t="s">
        <v>515</v>
      </c>
      <c r="G4558">
        <v>442</v>
      </c>
      <c r="H4558" t="s">
        <v>375</v>
      </c>
      <c r="I4558" t="s">
        <v>373</v>
      </c>
      <c r="J4558" t="s">
        <v>373</v>
      </c>
      <c r="K4558">
        <v>1</v>
      </c>
    </row>
    <row r="4559" spans="1:11" hidden="1" x14ac:dyDescent="0.25">
      <c r="A4559" t="s">
        <v>516</v>
      </c>
      <c r="B4559" t="s">
        <v>516</v>
      </c>
      <c r="C4559">
        <v>1997</v>
      </c>
      <c r="D4559" t="s">
        <v>515</v>
      </c>
      <c r="E4559">
        <v>212</v>
      </c>
      <c r="F4559" t="s">
        <v>515</v>
      </c>
      <c r="G4559">
        <v>442</v>
      </c>
      <c r="H4559" t="s">
        <v>375</v>
      </c>
      <c r="I4559" t="s">
        <v>373</v>
      </c>
      <c r="J4559" t="s">
        <v>373</v>
      </c>
      <c r="K4559">
        <v>1</v>
      </c>
    </row>
    <row r="4560" spans="1:11" hidden="1" x14ac:dyDescent="0.25">
      <c r="A4560" t="s">
        <v>516</v>
      </c>
      <c r="B4560" t="s">
        <v>516</v>
      </c>
      <c r="C4560">
        <v>1998</v>
      </c>
      <c r="D4560" t="s">
        <v>515</v>
      </c>
      <c r="E4560">
        <v>212</v>
      </c>
      <c r="F4560" t="s">
        <v>515</v>
      </c>
      <c r="G4560">
        <v>442</v>
      </c>
      <c r="H4560" t="s">
        <v>375</v>
      </c>
      <c r="I4560" t="s">
        <v>373</v>
      </c>
      <c r="J4560" t="s">
        <v>373</v>
      </c>
      <c r="K4560">
        <v>1</v>
      </c>
    </row>
    <row r="4561" spans="1:11" hidden="1" x14ac:dyDescent="0.25">
      <c r="A4561" t="s">
        <v>516</v>
      </c>
      <c r="B4561" t="s">
        <v>516</v>
      </c>
      <c r="C4561">
        <v>1999</v>
      </c>
      <c r="D4561" t="s">
        <v>515</v>
      </c>
      <c r="E4561">
        <v>212</v>
      </c>
      <c r="F4561" t="s">
        <v>515</v>
      </c>
      <c r="G4561">
        <v>442</v>
      </c>
      <c r="H4561" t="s">
        <v>375</v>
      </c>
      <c r="I4561" t="s">
        <v>373</v>
      </c>
      <c r="J4561" t="s">
        <v>373</v>
      </c>
      <c r="K4561">
        <v>1</v>
      </c>
    </row>
    <row r="4562" spans="1:11" hidden="1" x14ac:dyDescent="0.25">
      <c r="A4562" t="s">
        <v>516</v>
      </c>
      <c r="B4562" t="s">
        <v>516</v>
      </c>
      <c r="C4562">
        <v>2000</v>
      </c>
      <c r="D4562" t="s">
        <v>515</v>
      </c>
      <c r="E4562">
        <v>212</v>
      </c>
      <c r="F4562" t="s">
        <v>515</v>
      </c>
      <c r="G4562">
        <v>442</v>
      </c>
      <c r="H4562" t="s">
        <v>375</v>
      </c>
      <c r="I4562" t="s">
        <v>373</v>
      </c>
      <c r="J4562" t="s">
        <v>373</v>
      </c>
      <c r="K4562">
        <v>1</v>
      </c>
    </row>
    <row r="4563" spans="1:11" hidden="1" x14ac:dyDescent="0.25">
      <c r="A4563" t="s">
        <v>516</v>
      </c>
      <c r="B4563" t="s">
        <v>516</v>
      </c>
      <c r="C4563">
        <v>2001</v>
      </c>
      <c r="D4563" t="s">
        <v>515</v>
      </c>
      <c r="E4563">
        <v>212</v>
      </c>
      <c r="F4563" t="s">
        <v>515</v>
      </c>
      <c r="G4563">
        <v>442</v>
      </c>
      <c r="H4563" t="s">
        <v>375</v>
      </c>
      <c r="I4563" t="s">
        <v>373</v>
      </c>
      <c r="J4563" t="s">
        <v>373</v>
      </c>
      <c r="K4563">
        <v>1</v>
      </c>
    </row>
    <row r="4564" spans="1:11" hidden="1" x14ac:dyDescent="0.25">
      <c r="A4564" t="s">
        <v>516</v>
      </c>
      <c r="B4564" t="s">
        <v>516</v>
      </c>
      <c r="C4564">
        <v>2002</v>
      </c>
      <c r="D4564" t="s">
        <v>515</v>
      </c>
      <c r="E4564">
        <v>212</v>
      </c>
      <c r="F4564" t="s">
        <v>515</v>
      </c>
      <c r="G4564">
        <v>442</v>
      </c>
      <c r="H4564" t="s">
        <v>375</v>
      </c>
      <c r="I4564" t="s">
        <v>373</v>
      </c>
      <c r="J4564" t="s">
        <v>373</v>
      </c>
      <c r="K4564">
        <v>1</v>
      </c>
    </row>
    <row r="4565" spans="1:11" hidden="1" x14ac:dyDescent="0.25">
      <c r="A4565" t="s">
        <v>516</v>
      </c>
      <c r="B4565" t="s">
        <v>516</v>
      </c>
      <c r="C4565">
        <v>2003</v>
      </c>
      <c r="D4565" t="s">
        <v>515</v>
      </c>
      <c r="E4565">
        <v>212</v>
      </c>
      <c r="F4565" t="s">
        <v>515</v>
      </c>
      <c r="G4565">
        <v>442</v>
      </c>
      <c r="H4565" t="s">
        <v>375</v>
      </c>
      <c r="I4565" t="s">
        <v>373</v>
      </c>
      <c r="J4565" t="s">
        <v>373</v>
      </c>
      <c r="K4565">
        <v>1</v>
      </c>
    </row>
    <row r="4566" spans="1:11" hidden="1" x14ac:dyDescent="0.25">
      <c r="A4566" t="s">
        <v>516</v>
      </c>
      <c r="B4566" t="s">
        <v>516</v>
      </c>
      <c r="C4566">
        <v>2004</v>
      </c>
      <c r="D4566" t="s">
        <v>515</v>
      </c>
      <c r="E4566">
        <v>212</v>
      </c>
      <c r="F4566" t="s">
        <v>515</v>
      </c>
      <c r="G4566">
        <v>442</v>
      </c>
      <c r="H4566" t="s">
        <v>375</v>
      </c>
      <c r="I4566" t="s">
        <v>373</v>
      </c>
      <c r="J4566" t="s">
        <v>373</v>
      </c>
      <c r="K4566">
        <v>1</v>
      </c>
    </row>
    <row r="4567" spans="1:11" hidden="1" x14ac:dyDescent="0.25">
      <c r="A4567" t="s">
        <v>516</v>
      </c>
      <c r="B4567" t="s">
        <v>516</v>
      </c>
      <c r="C4567">
        <v>2005</v>
      </c>
      <c r="D4567" t="s">
        <v>515</v>
      </c>
      <c r="E4567">
        <v>212</v>
      </c>
      <c r="F4567" t="s">
        <v>515</v>
      </c>
      <c r="G4567">
        <v>442</v>
      </c>
      <c r="H4567" t="s">
        <v>375</v>
      </c>
      <c r="I4567" t="s">
        <v>373</v>
      </c>
      <c r="J4567" t="s">
        <v>373</v>
      </c>
      <c r="K4567">
        <v>1</v>
      </c>
    </row>
    <row r="4568" spans="1:11" hidden="1" x14ac:dyDescent="0.25">
      <c r="A4568" t="s">
        <v>516</v>
      </c>
      <c r="B4568" t="s">
        <v>516</v>
      </c>
      <c r="C4568">
        <v>2006</v>
      </c>
      <c r="D4568" t="s">
        <v>515</v>
      </c>
      <c r="E4568">
        <v>212</v>
      </c>
      <c r="F4568" t="s">
        <v>515</v>
      </c>
      <c r="G4568">
        <v>442</v>
      </c>
      <c r="H4568" t="s">
        <v>375</v>
      </c>
      <c r="I4568" t="s">
        <v>373</v>
      </c>
      <c r="J4568" t="s">
        <v>373</v>
      </c>
      <c r="K4568">
        <v>1</v>
      </c>
    </row>
    <row r="4569" spans="1:11" hidden="1" x14ac:dyDescent="0.25">
      <c r="A4569" t="s">
        <v>516</v>
      </c>
      <c r="B4569" t="s">
        <v>516</v>
      </c>
      <c r="C4569">
        <v>2007</v>
      </c>
      <c r="D4569" t="s">
        <v>515</v>
      </c>
      <c r="E4569">
        <v>212</v>
      </c>
      <c r="F4569" t="s">
        <v>515</v>
      </c>
      <c r="G4569">
        <v>442</v>
      </c>
      <c r="H4569" t="s">
        <v>375</v>
      </c>
      <c r="I4569" t="s">
        <v>373</v>
      </c>
      <c r="J4569" t="s">
        <v>373</v>
      </c>
      <c r="K4569">
        <v>1</v>
      </c>
    </row>
    <row r="4570" spans="1:11" hidden="1" x14ac:dyDescent="0.25">
      <c r="A4570" t="s">
        <v>516</v>
      </c>
      <c r="B4570" t="s">
        <v>516</v>
      </c>
      <c r="C4570">
        <v>2008</v>
      </c>
      <c r="D4570" t="s">
        <v>515</v>
      </c>
      <c r="E4570">
        <v>212</v>
      </c>
      <c r="F4570" t="s">
        <v>515</v>
      </c>
      <c r="G4570">
        <v>442</v>
      </c>
      <c r="H4570" t="s">
        <v>375</v>
      </c>
      <c r="I4570" t="s">
        <v>373</v>
      </c>
      <c r="J4570" t="s">
        <v>373</v>
      </c>
      <c r="K4570">
        <v>1</v>
      </c>
    </row>
    <row r="4571" spans="1:11" hidden="1" x14ac:dyDescent="0.25">
      <c r="A4571" t="s">
        <v>516</v>
      </c>
      <c r="B4571" t="s">
        <v>516</v>
      </c>
      <c r="C4571">
        <v>2009</v>
      </c>
      <c r="D4571" t="s">
        <v>515</v>
      </c>
      <c r="E4571">
        <v>212</v>
      </c>
      <c r="F4571" t="s">
        <v>515</v>
      </c>
      <c r="G4571">
        <v>442</v>
      </c>
      <c r="H4571" t="s">
        <v>375</v>
      </c>
      <c r="I4571" t="s">
        <v>373</v>
      </c>
      <c r="J4571" t="s">
        <v>373</v>
      </c>
      <c r="K4571">
        <v>1</v>
      </c>
    </row>
    <row r="4572" spans="1:11" hidden="1" x14ac:dyDescent="0.25">
      <c r="A4572" t="s">
        <v>516</v>
      </c>
      <c r="B4572" t="s">
        <v>516</v>
      </c>
      <c r="C4572">
        <v>2010</v>
      </c>
      <c r="D4572" t="s">
        <v>515</v>
      </c>
      <c r="E4572">
        <v>212</v>
      </c>
      <c r="F4572" t="s">
        <v>515</v>
      </c>
      <c r="G4572">
        <v>442</v>
      </c>
      <c r="H4572" t="s">
        <v>375</v>
      </c>
      <c r="I4572" t="s">
        <v>373</v>
      </c>
      <c r="J4572" t="s">
        <v>373</v>
      </c>
      <c r="K4572">
        <v>1</v>
      </c>
    </row>
    <row r="4573" spans="1:11" hidden="1" x14ac:dyDescent="0.25">
      <c r="A4573" t="s">
        <v>516</v>
      </c>
      <c r="B4573" t="s">
        <v>516</v>
      </c>
      <c r="C4573">
        <v>2011</v>
      </c>
      <c r="D4573" t="s">
        <v>515</v>
      </c>
      <c r="E4573">
        <v>212</v>
      </c>
      <c r="F4573" t="s">
        <v>515</v>
      </c>
      <c r="G4573">
        <v>442</v>
      </c>
      <c r="H4573" t="s">
        <v>375</v>
      </c>
      <c r="I4573" t="s">
        <v>373</v>
      </c>
      <c r="J4573" t="s">
        <v>373</v>
      </c>
      <c r="K4573">
        <v>1</v>
      </c>
    </row>
    <row r="4574" spans="1:11" hidden="1" x14ac:dyDescent="0.25">
      <c r="A4574" t="s">
        <v>516</v>
      </c>
      <c r="B4574" t="s">
        <v>516</v>
      </c>
      <c r="C4574">
        <v>2012</v>
      </c>
      <c r="D4574" t="s">
        <v>515</v>
      </c>
      <c r="E4574">
        <v>212</v>
      </c>
      <c r="F4574" t="s">
        <v>515</v>
      </c>
      <c r="G4574">
        <v>442</v>
      </c>
      <c r="H4574" t="s">
        <v>375</v>
      </c>
      <c r="I4574" t="s">
        <v>373</v>
      </c>
      <c r="J4574" t="s">
        <v>373</v>
      </c>
      <c r="K4574">
        <v>1</v>
      </c>
    </row>
    <row r="4575" spans="1:11" hidden="1" x14ac:dyDescent="0.25">
      <c r="A4575" t="s">
        <v>516</v>
      </c>
      <c r="B4575" t="s">
        <v>516</v>
      </c>
      <c r="C4575">
        <v>2013</v>
      </c>
      <c r="D4575" t="s">
        <v>515</v>
      </c>
      <c r="E4575">
        <v>212</v>
      </c>
      <c r="F4575" t="s">
        <v>515</v>
      </c>
      <c r="G4575">
        <v>442</v>
      </c>
      <c r="H4575" t="s">
        <v>375</v>
      </c>
      <c r="I4575" t="s">
        <v>373</v>
      </c>
      <c r="J4575" t="s">
        <v>373</v>
      </c>
      <c r="K4575">
        <v>1</v>
      </c>
    </row>
    <row r="4576" spans="1:11" hidden="1" x14ac:dyDescent="0.25">
      <c r="A4576" t="s">
        <v>516</v>
      </c>
      <c r="B4576" t="s">
        <v>516</v>
      </c>
      <c r="C4576">
        <v>2014</v>
      </c>
      <c r="D4576" t="s">
        <v>515</v>
      </c>
      <c r="E4576">
        <v>212</v>
      </c>
      <c r="F4576" t="s">
        <v>515</v>
      </c>
      <c r="G4576">
        <v>442</v>
      </c>
      <c r="H4576" t="s">
        <v>375</v>
      </c>
      <c r="I4576" t="s">
        <v>373</v>
      </c>
      <c r="J4576" t="s">
        <v>373</v>
      </c>
      <c r="K4576">
        <v>1</v>
      </c>
    </row>
    <row r="4577" spans="1:12" hidden="1" x14ac:dyDescent="0.25">
      <c r="A4577" t="s">
        <v>516</v>
      </c>
      <c r="B4577" t="s">
        <v>516</v>
      </c>
      <c r="C4577">
        <v>2015</v>
      </c>
      <c r="D4577" t="s">
        <v>515</v>
      </c>
      <c r="E4577">
        <v>212</v>
      </c>
      <c r="F4577" t="s">
        <v>515</v>
      </c>
      <c r="G4577">
        <v>442</v>
      </c>
      <c r="H4577" t="s">
        <v>375</v>
      </c>
      <c r="I4577" t="s">
        <v>373</v>
      </c>
      <c r="J4577" t="s">
        <v>373</v>
      </c>
      <c r="K4577">
        <v>1</v>
      </c>
    </row>
    <row r="4578" spans="1:12" hidden="1" x14ac:dyDescent="0.25">
      <c r="A4578" t="s">
        <v>516</v>
      </c>
      <c r="B4578" t="s">
        <v>516</v>
      </c>
      <c r="C4578">
        <v>2016</v>
      </c>
      <c r="D4578" t="s">
        <v>515</v>
      </c>
      <c r="E4578">
        <v>212</v>
      </c>
      <c r="F4578" t="s">
        <v>515</v>
      </c>
      <c r="G4578">
        <v>442</v>
      </c>
      <c r="H4578" t="s">
        <v>375</v>
      </c>
      <c r="I4578" t="s">
        <v>373</v>
      </c>
      <c r="J4578" t="s">
        <v>373</v>
      </c>
      <c r="K4578">
        <v>1</v>
      </c>
    </row>
    <row r="4579" spans="1:12" x14ac:dyDescent="0.25">
      <c r="A4579" t="s">
        <v>516</v>
      </c>
      <c r="B4579" t="s">
        <v>516</v>
      </c>
      <c r="C4579">
        <v>2017</v>
      </c>
      <c r="D4579" t="s">
        <v>515</v>
      </c>
      <c r="E4579">
        <v>212</v>
      </c>
      <c r="F4579" t="s">
        <v>515</v>
      </c>
      <c r="G4579">
        <v>442</v>
      </c>
      <c r="H4579" t="s">
        <v>375</v>
      </c>
      <c r="I4579" s="109" t="s">
        <v>373</v>
      </c>
      <c r="J4579" s="109" t="s">
        <v>373</v>
      </c>
      <c r="K4579" s="109">
        <v>1</v>
      </c>
      <c r="L4579" s="108">
        <f>AVERAGE(I4579:K4579)</f>
        <v>1</v>
      </c>
    </row>
    <row r="4580" spans="1:12" hidden="1" x14ac:dyDescent="0.25">
      <c r="A4580" t="s">
        <v>514</v>
      </c>
      <c r="B4580" t="s">
        <v>513</v>
      </c>
      <c r="C4580">
        <v>1976</v>
      </c>
      <c r="D4580" t="s">
        <v>512</v>
      </c>
      <c r="E4580">
        <v>343</v>
      </c>
      <c r="F4580" t="s">
        <v>99</v>
      </c>
      <c r="G4580">
        <v>807</v>
      </c>
      <c r="H4580" t="s">
        <v>375</v>
      </c>
      <c r="I4580" t="s">
        <v>373</v>
      </c>
      <c r="J4580" t="s">
        <v>373</v>
      </c>
      <c r="K4580" t="s">
        <v>373</v>
      </c>
    </row>
    <row r="4581" spans="1:12" hidden="1" x14ac:dyDescent="0.25">
      <c r="A4581" t="s">
        <v>514</v>
      </c>
      <c r="B4581" t="s">
        <v>513</v>
      </c>
      <c r="C4581">
        <v>1977</v>
      </c>
      <c r="D4581" t="s">
        <v>512</v>
      </c>
      <c r="E4581">
        <v>343</v>
      </c>
      <c r="F4581" t="s">
        <v>99</v>
      </c>
      <c r="G4581">
        <v>807</v>
      </c>
      <c r="H4581" t="s">
        <v>375</v>
      </c>
      <c r="I4581" t="s">
        <v>373</v>
      </c>
      <c r="J4581" t="s">
        <v>373</v>
      </c>
      <c r="K4581" t="s">
        <v>373</v>
      </c>
    </row>
    <row r="4582" spans="1:12" hidden="1" x14ac:dyDescent="0.25">
      <c r="A4582" t="s">
        <v>514</v>
      </c>
      <c r="B4582" t="s">
        <v>513</v>
      </c>
      <c r="C4582">
        <v>1978</v>
      </c>
      <c r="D4582" t="s">
        <v>512</v>
      </c>
      <c r="E4582">
        <v>343</v>
      </c>
      <c r="F4582" t="s">
        <v>99</v>
      </c>
      <c r="G4582">
        <v>807</v>
      </c>
      <c r="H4582" t="s">
        <v>375</v>
      </c>
      <c r="I4582" t="s">
        <v>373</v>
      </c>
      <c r="J4582" t="s">
        <v>373</v>
      </c>
      <c r="K4582" t="s">
        <v>373</v>
      </c>
    </row>
    <row r="4583" spans="1:12" hidden="1" x14ac:dyDescent="0.25">
      <c r="A4583" t="s">
        <v>514</v>
      </c>
      <c r="B4583" t="s">
        <v>513</v>
      </c>
      <c r="C4583">
        <v>1979</v>
      </c>
      <c r="D4583" t="s">
        <v>512</v>
      </c>
      <c r="E4583">
        <v>343</v>
      </c>
      <c r="F4583" t="s">
        <v>99</v>
      </c>
      <c r="G4583">
        <v>807</v>
      </c>
      <c r="H4583" t="s">
        <v>375</v>
      </c>
      <c r="I4583" t="s">
        <v>373</v>
      </c>
      <c r="J4583" t="s">
        <v>373</v>
      </c>
      <c r="K4583" t="s">
        <v>373</v>
      </c>
    </row>
    <row r="4584" spans="1:12" hidden="1" x14ac:dyDescent="0.25">
      <c r="A4584" t="s">
        <v>514</v>
      </c>
      <c r="B4584" t="s">
        <v>513</v>
      </c>
      <c r="C4584">
        <v>1980</v>
      </c>
      <c r="D4584" t="s">
        <v>512</v>
      </c>
      <c r="E4584">
        <v>343</v>
      </c>
      <c r="F4584" t="s">
        <v>99</v>
      </c>
      <c r="G4584">
        <v>807</v>
      </c>
      <c r="H4584" t="s">
        <v>375</v>
      </c>
      <c r="I4584" t="s">
        <v>373</v>
      </c>
      <c r="J4584" t="s">
        <v>373</v>
      </c>
      <c r="K4584" t="s">
        <v>373</v>
      </c>
    </row>
    <row r="4585" spans="1:12" hidden="1" x14ac:dyDescent="0.25">
      <c r="A4585" t="s">
        <v>514</v>
      </c>
      <c r="B4585" t="s">
        <v>513</v>
      </c>
      <c r="C4585">
        <v>1981</v>
      </c>
      <c r="D4585" t="s">
        <v>512</v>
      </c>
      <c r="E4585">
        <v>343</v>
      </c>
      <c r="F4585" t="s">
        <v>99</v>
      </c>
      <c r="G4585">
        <v>807</v>
      </c>
      <c r="H4585" t="s">
        <v>375</v>
      </c>
      <c r="I4585" t="s">
        <v>373</v>
      </c>
      <c r="J4585" t="s">
        <v>373</v>
      </c>
      <c r="K4585" t="s">
        <v>373</v>
      </c>
    </row>
    <row r="4586" spans="1:12" hidden="1" x14ac:dyDescent="0.25">
      <c r="A4586" t="s">
        <v>514</v>
      </c>
      <c r="B4586" t="s">
        <v>513</v>
      </c>
      <c r="C4586">
        <v>1982</v>
      </c>
      <c r="D4586" t="s">
        <v>512</v>
      </c>
      <c r="E4586">
        <v>343</v>
      </c>
      <c r="F4586" t="s">
        <v>99</v>
      </c>
      <c r="G4586">
        <v>807</v>
      </c>
      <c r="H4586" t="s">
        <v>375</v>
      </c>
      <c r="I4586" t="s">
        <v>373</v>
      </c>
      <c r="J4586" t="s">
        <v>373</v>
      </c>
      <c r="K4586" t="s">
        <v>373</v>
      </c>
    </row>
    <row r="4587" spans="1:12" hidden="1" x14ac:dyDescent="0.25">
      <c r="A4587" t="s">
        <v>514</v>
      </c>
      <c r="B4587" t="s">
        <v>513</v>
      </c>
      <c r="C4587">
        <v>1983</v>
      </c>
      <c r="D4587" t="s">
        <v>512</v>
      </c>
      <c r="E4587">
        <v>343</v>
      </c>
      <c r="F4587" t="s">
        <v>99</v>
      </c>
      <c r="G4587">
        <v>807</v>
      </c>
      <c r="H4587" t="s">
        <v>375</v>
      </c>
      <c r="I4587" t="s">
        <v>373</v>
      </c>
      <c r="J4587" t="s">
        <v>373</v>
      </c>
      <c r="K4587" t="s">
        <v>373</v>
      </c>
    </row>
    <row r="4588" spans="1:12" hidden="1" x14ac:dyDescent="0.25">
      <c r="A4588" t="s">
        <v>514</v>
      </c>
      <c r="B4588" t="s">
        <v>513</v>
      </c>
      <c r="C4588">
        <v>1984</v>
      </c>
      <c r="D4588" t="s">
        <v>512</v>
      </c>
      <c r="E4588">
        <v>343</v>
      </c>
      <c r="F4588" t="s">
        <v>99</v>
      </c>
      <c r="G4588">
        <v>807</v>
      </c>
      <c r="H4588" t="s">
        <v>375</v>
      </c>
      <c r="I4588" t="s">
        <v>373</v>
      </c>
      <c r="J4588" t="s">
        <v>373</v>
      </c>
      <c r="K4588" t="s">
        <v>373</v>
      </c>
    </row>
    <row r="4589" spans="1:12" hidden="1" x14ac:dyDescent="0.25">
      <c r="A4589" t="s">
        <v>514</v>
      </c>
      <c r="B4589" t="s">
        <v>513</v>
      </c>
      <c r="C4589">
        <v>1985</v>
      </c>
      <c r="D4589" t="s">
        <v>512</v>
      </c>
      <c r="E4589">
        <v>343</v>
      </c>
      <c r="F4589" t="s">
        <v>99</v>
      </c>
      <c r="G4589">
        <v>807</v>
      </c>
      <c r="H4589" t="s">
        <v>375</v>
      </c>
      <c r="I4589" t="s">
        <v>373</v>
      </c>
      <c r="J4589" t="s">
        <v>373</v>
      </c>
      <c r="K4589" t="s">
        <v>373</v>
      </c>
    </row>
    <row r="4590" spans="1:12" hidden="1" x14ac:dyDescent="0.25">
      <c r="A4590" t="s">
        <v>514</v>
      </c>
      <c r="B4590" t="s">
        <v>513</v>
      </c>
      <c r="C4590">
        <v>1986</v>
      </c>
      <c r="D4590" t="s">
        <v>512</v>
      </c>
      <c r="E4590">
        <v>343</v>
      </c>
      <c r="F4590" t="s">
        <v>99</v>
      </c>
      <c r="G4590">
        <v>807</v>
      </c>
      <c r="H4590" t="s">
        <v>375</v>
      </c>
      <c r="I4590" t="s">
        <v>373</v>
      </c>
      <c r="J4590" t="s">
        <v>373</v>
      </c>
      <c r="K4590" t="s">
        <v>373</v>
      </c>
    </row>
    <row r="4591" spans="1:12" hidden="1" x14ac:dyDescent="0.25">
      <c r="A4591" t="s">
        <v>514</v>
      </c>
      <c r="B4591" t="s">
        <v>513</v>
      </c>
      <c r="C4591">
        <v>1987</v>
      </c>
      <c r="D4591" t="s">
        <v>512</v>
      </c>
      <c r="E4591">
        <v>343</v>
      </c>
      <c r="F4591" t="s">
        <v>99</v>
      </c>
      <c r="G4591">
        <v>807</v>
      </c>
      <c r="H4591" t="s">
        <v>375</v>
      </c>
      <c r="I4591" t="s">
        <v>373</v>
      </c>
      <c r="J4591" t="s">
        <v>373</v>
      </c>
      <c r="K4591" t="s">
        <v>373</v>
      </c>
    </row>
    <row r="4592" spans="1:12" hidden="1" x14ac:dyDescent="0.25">
      <c r="A4592" t="s">
        <v>514</v>
      </c>
      <c r="B4592" t="s">
        <v>513</v>
      </c>
      <c r="C4592">
        <v>1988</v>
      </c>
      <c r="D4592" t="s">
        <v>512</v>
      </c>
      <c r="E4592">
        <v>343</v>
      </c>
      <c r="F4592" t="s">
        <v>99</v>
      </c>
      <c r="G4592">
        <v>807</v>
      </c>
      <c r="H4592" t="s">
        <v>375</v>
      </c>
      <c r="I4592" t="s">
        <v>373</v>
      </c>
      <c r="J4592" t="s">
        <v>373</v>
      </c>
      <c r="K4592" t="s">
        <v>373</v>
      </c>
    </row>
    <row r="4593" spans="1:11" hidden="1" x14ac:dyDescent="0.25">
      <c r="A4593" t="s">
        <v>514</v>
      </c>
      <c r="B4593" t="s">
        <v>513</v>
      </c>
      <c r="C4593">
        <v>1989</v>
      </c>
      <c r="D4593" t="s">
        <v>512</v>
      </c>
      <c r="E4593">
        <v>343</v>
      </c>
      <c r="F4593" t="s">
        <v>99</v>
      </c>
      <c r="G4593">
        <v>807</v>
      </c>
      <c r="H4593" t="s">
        <v>375</v>
      </c>
      <c r="I4593" t="s">
        <v>373</v>
      </c>
      <c r="J4593" t="s">
        <v>373</v>
      </c>
      <c r="K4593" t="s">
        <v>373</v>
      </c>
    </row>
    <row r="4594" spans="1:11" hidden="1" x14ac:dyDescent="0.25">
      <c r="A4594" t="s">
        <v>514</v>
      </c>
      <c r="B4594" t="s">
        <v>513</v>
      </c>
      <c r="C4594">
        <v>1990</v>
      </c>
      <c r="D4594" t="s">
        <v>512</v>
      </c>
      <c r="E4594">
        <v>343</v>
      </c>
      <c r="F4594" t="s">
        <v>99</v>
      </c>
      <c r="G4594">
        <v>807</v>
      </c>
      <c r="H4594" t="s">
        <v>375</v>
      </c>
      <c r="I4594" t="s">
        <v>373</v>
      </c>
      <c r="J4594" t="s">
        <v>373</v>
      </c>
      <c r="K4594" t="s">
        <v>373</v>
      </c>
    </row>
    <row r="4595" spans="1:11" hidden="1" x14ac:dyDescent="0.25">
      <c r="A4595" t="s">
        <v>514</v>
      </c>
      <c r="B4595" t="s">
        <v>513</v>
      </c>
      <c r="C4595">
        <v>1991</v>
      </c>
      <c r="D4595" t="s">
        <v>512</v>
      </c>
      <c r="E4595">
        <v>343</v>
      </c>
      <c r="F4595" t="s">
        <v>99</v>
      </c>
      <c r="G4595">
        <v>807</v>
      </c>
      <c r="H4595" t="s">
        <v>375</v>
      </c>
      <c r="I4595" t="s">
        <v>373</v>
      </c>
      <c r="J4595" t="s">
        <v>373</v>
      </c>
      <c r="K4595" t="s">
        <v>373</v>
      </c>
    </row>
    <row r="4596" spans="1:11" hidden="1" x14ac:dyDescent="0.25">
      <c r="A4596" t="s">
        <v>514</v>
      </c>
      <c r="B4596" t="s">
        <v>513</v>
      </c>
      <c r="C4596">
        <v>1992</v>
      </c>
      <c r="D4596" t="s">
        <v>512</v>
      </c>
      <c r="E4596">
        <v>343</v>
      </c>
      <c r="F4596" t="s">
        <v>99</v>
      </c>
      <c r="G4596">
        <v>807</v>
      </c>
      <c r="H4596" t="s">
        <v>375</v>
      </c>
      <c r="I4596" t="s">
        <v>373</v>
      </c>
      <c r="J4596" t="s">
        <v>373</v>
      </c>
      <c r="K4596">
        <v>2</v>
      </c>
    </row>
    <row r="4597" spans="1:11" hidden="1" x14ac:dyDescent="0.25">
      <c r="A4597" t="s">
        <v>514</v>
      </c>
      <c r="B4597" t="s">
        <v>513</v>
      </c>
      <c r="C4597">
        <v>1993</v>
      </c>
      <c r="D4597" t="s">
        <v>512</v>
      </c>
      <c r="E4597">
        <v>343</v>
      </c>
      <c r="F4597" t="s">
        <v>99</v>
      </c>
      <c r="G4597">
        <v>807</v>
      </c>
      <c r="H4597" t="s">
        <v>375</v>
      </c>
      <c r="I4597">
        <v>2</v>
      </c>
      <c r="J4597" t="s">
        <v>373</v>
      </c>
      <c r="K4597">
        <v>1</v>
      </c>
    </row>
    <row r="4598" spans="1:11" hidden="1" x14ac:dyDescent="0.25">
      <c r="A4598" t="s">
        <v>514</v>
      </c>
      <c r="B4598" t="s">
        <v>513</v>
      </c>
      <c r="C4598">
        <v>1994</v>
      </c>
      <c r="D4598" t="s">
        <v>512</v>
      </c>
      <c r="E4598">
        <v>343</v>
      </c>
      <c r="F4598" t="s">
        <v>99</v>
      </c>
      <c r="G4598">
        <v>807</v>
      </c>
      <c r="H4598" t="s">
        <v>375</v>
      </c>
      <c r="I4598">
        <v>1</v>
      </c>
      <c r="J4598" t="s">
        <v>373</v>
      </c>
      <c r="K4598">
        <v>2</v>
      </c>
    </row>
    <row r="4599" spans="1:11" hidden="1" x14ac:dyDescent="0.25">
      <c r="A4599" t="s">
        <v>514</v>
      </c>
      <c r="B4599" t="s">
        <v>513</v>
      </c>
      <c r="C4599">
        <v>1995</v>
      </c>
      <c r="D4599" t="s">
        <v>512</v>
      </c>
      <c r="E4599">
        <v>343</v>
      </c>
      <c r="F4599" t="s">
        <v>99</v>
      </c>
      <c r="G4599">
        <v>807</v>
      </c>
      <c r="H4599" t="s">
        <v>375</v>
      </c>
      <c r="I4599" t="s">
        <v>373</v>
      </c>
      <c r="J4599" t="s">
        <v>373</v>
      </c>
      <c r="K4599">
        <v>1</v>
      </c>
    </row>
    <row r="4600" spans="1:11" hidden="1" x14ac:dyDescent="0.25">
      <c r="A4600" t="s">
        <v>514</v>
      </c>
      <c r="B4600" t="s">
        <v>513</v>
      </c>
      <c r="C4600">
        <v>1996</v>
      </c>
      <c r="D4600" t="s">
        <v>512</v>
      </c>
      <c r="E4600">
        <v>343</v>
      </c>
      <c r="F4600" t="s">
        <v>99</v>
      </c>
      <c r="G4600">
        <v>807</v>
      </c>
      <c r="H4600" t="s">
        <v>375</v>
      </c>
      <c r="I4600" t="s">
        <v>373</v>
      </c>
      <c r="J4600" t="s">
        <v>373</v>
      </c>
      <c r="K4600">
        <v>1</v>
      </c>
    </row>
    <row r="4601" spans="1:11" hidden="1" x14ac:dyDescent="0.25">
      <c r="A4601" t="s">
        <v>514</v>
      </c>
      <c r="B4601" t="s">
        <v>513</v>
      </c>
      <c r="C4601">
        <v>1997</v>
      </c>
      <c r="D4601" t="s">
        <v>512</v>
      </c>
      <c r="E4601">
        <v>343</v>
      </c>
      <c r="F4601" t="s">
        <v>99</v>
      </c>
      <c r="G4601">
        <v>807</v>
      </c>
      <c r="H4601" t="s">
        <v>375</v>
      </c>
      <c r="I4601">
        <v>3</v>
      </c>
      <c r="J4601" t="s">
        <v>373</v>
      </c>
      <c r="K4601">
        <v>2</v>
      </c>
    </row>
    <row r="4602" spans="1:11" hidden="1" x14ac:dyDescent="0.25">
      <c r="A4602" t="s">
        <v>514</v>
      </c>
      <c r="B4602" t="s">
        <v>513</v>
      </c>
      <c r="C4602">
        <v>1998</v>
      </c>
      <c r="D4602" t="s">
        <v>512</v>
      </c>
      <c r="E4602">
        <v>343</v>
      </c>
      <c r="F4602" t="s">
        <v>99</v>
      </c>
      <c r="G4602">
        <v>807</v>
      </c>
      <c r="H4602" t="s">
        <v>375</v>
      </c>
      <c r="I4602">
        <v>3</v>
      </c>
      <c r="J4602" t="s">
        <v>373</v>
      </c>
      <c r="K4602">
        <v>2</v>
      </c>
    </row>
    <row r="4603" spans="1:11" hidden="1" x14ac:dyDescent="0.25">
      <c r="A4603" t="s">
        <v>514</v>
      </c>
      <c r="B4603" t="s">
        <v>513</v>
      </c>
      <c r="C4603">
        <v>1999</v>
      </c>
      <c r="D4603" t="s">
        <v>512</v>
      </c>
      <c r="E4603">
        <v>343</v>
      </c>
      <c r="F4603" t="s">
        <v>99</v>
      </c>
      <c r="G4603">
        <v>807</v>
      </c>
      <c r="H4603" t="s">
        <v>375</v>
      </c>
      <c r="I4603">
        <v>2</v>
      </c>
      <c r="J4603" t="s">
        <v>373</v>
      </c>
      <c r="K4603">
        <v>2</v>
      </c>
    </row>
    <row r="4604" spans="1:11" hidden="1" x14ac:dyDescent="0.25">
      <c r="A4604" t="s">
        <v>514</v>
      </c>
      <c r="B4604" t="s">
        <v>513</v>
      </c>
      <c r="C4604">
        <v>2000</v>
      </c>
      <c r="D4604" t="s">
        <v>512</v>
      </c>
      <c r="E4604">
        <v>343</v>
      </c>
      <c r="F4604" t="s">
        <v>99</v>
      </c>
      <c r="G4604">
        <v>807</v>
      </c>
      <c r="H4604" t="s">
        <v>375</v>
      </c>
      <c r="I4604">
        <v>2</v>
      </c>
      <c r="J4604" t="s">
        <v>373</v>
      </c>
      <c r="K4604">
        <v>2</v>
      </c>
    </row>
    <row r="4605" spans="1:11" hidden="1" x14ac:dyDescent="0.25">
      <c r="A4605" t="s">
        <v>514</v>
      </c>
      <c r="B4605" t="s">
        <v>513</v>
      </c>
      <c r="C4605">
        <v>2001</v>
      </c>
      <c r="D4605" t="s">
        <v>512</v>
      </c>
      <c r="E4605">
        <v>343</v>
      </c>
      <c r="F4605" t="s">
        <v>99</v>
      </c>
      <c r="G4605">
        <v>807</v>
      </c>
      <c r="H4605" t="s">
        <v>375</v>
      </c>
      <c r="I4605">
        <v>4</v>
      </c>
      <c r="J4605" t="s">
        <v>373</v>
      </c>
      <c r="K4605">
        <v>4</v>
      </c>
    </row>
    <row r="4606" spans="1:11" hidden="1" x14ac:dyDescent="0.25">
      <c r="A4606" t="s">
        <v>514</v>
      </c>
      <c r="B4606" t="s">
        <v>513</v>
      </c>
      <c r="C4606">
        <v>2002</v>
      </c>
      <c r="D4606" t="s">
        <v>512</v>
      </c>
      <c r="E4606">
        <v>343</v>
      </c>
      <c r="F4606" t="s">
        <v>99</v>
      </c>
      <c r="G4606">
        <v>807</v>
      </c>
      <c r="H4606" t="s">
        <v>375</v>
      </c>
      <c r="I4606">
        <v>3</v>
      </c>
      <c r="J4606" t="s">
        <v>373</v>
      </c>
      <c r="K4606">
        <v>3</v>
      </c>
    </row>
    <row r="4607" spans="1:11" hidden="1" x14ac:dyDescent="0.25">
      <c r="A4607" t="s">
        <v>514</v>
      </c>
      <c r="B4607" t="s">
        <v>513</v>
      </c>
      <c r="C4607">
        <v>2003</v>
      </c>
      <c r="D4607" t="s">
        <v>512</v>
      </c>
      <c r="E4607">
        <v>343</v>
      </c>
      <c r="F4607" t="s">
        <v>99</v>
      </c>
      <c r="G4607">
        <v>807</v>
      </c>
      <c r="H4607" t="s">
        <v>375</v>
      </c>
      <c r="I4607">
        <v>2</v>
      </c>
      <c r="J4607" t="s">
        <v>373</v>
      </c>
      <c r="K4607">
        <v>3</v>
      </c>
    </row>
    <row r="4608" spans="1:11" hidden="1" x14ac:dyDescent="0.25">
      <c r="A4608" t="s">
        <v>514</v>
      </c>
      <c r="B4608" t="s">
        <v>513</v>
      </c>
      <c r="C4608">
        <v>2004</v>
      </c>
      <c r="D4608" t="s">
        <v>512</v>
      </c>
      <c r="E4608">
        <v>343</v>
      </c>
      <c r="F4608" t="s">
        <v>99</v>
      </c>
      <c r="G4608">
        <v>807</v>
      </c>
      <c r="H4608" t="s">
        <v>375</v>
      </c>
      <c r="I4608">
        <v>2</v>
      </c>
      <c r="J4608" t="s">
        <v>373</v>
      </c>
      <c r="K4608">
        <v>2</v>
      </c>
    </row>
    <row r="4609" spans="1:12" hidden="1" x14ac:dyDescent="0.25">
      <c r="A4609" t="s">
        <v>514</v>
      </c>
      <c r="B4609" t="s">
        <v>513</v>
      </c>
      <c r="C4609">
        <v>2005</v>
      </c>
      <c r="D4609" t="s">
        <v>512</v>
      </c>
      <c r="E4609">
        <v>343</v>
      </c>
      <c r="F4609" t="s">
        <v>99</v>
      </c>
      <c r="G4609">
        <v>807</v>
      </c>
      <c r="H4609" t="s">
        <v>375</v>
      </c>
      <c r="I4609">
        <v>2</v>
      </c>
      <c r="J4609" t="s">
        <v>373</v>
      </c>
      <c r="K4609">
        <v>2</v>
      </c>
    </row>
    <row r="4610" spans="1:12" hidden="1" x14ac:dyDescent="0.25">
      <c r="A4610" t="s">
        <v>514</v>
      </c>
      <c r="B4610" t="s">
        <v>513</v>
      </c>
      <c r="C4610">
        <v>2006</v>
      </c>
      <c r="D4610" t="s">
        <v>512</v>
      </c>
      <c r="E4610">
        <v>343</v>
      </c>
      <c r="F4610" t="s">
        <v>99</v>
      </c>
      <c r="G4610">
        <v>807</v>
      </c>
      <c r="H4610" t="s">
        <v>375</v>
      </c>
      <c r="I4610">
        <v>2</v>
      </c>
      <c r="J4610" t="s">
        <v>373</v>
      </c>
      <c r="K4610">
        <v>2</v>
      </c>
    </row>
    <row r="4611" spans="1:12" hidden="1" x14ac:dyDescent="0.25">
      <c r="A4611" t="s">
        <v>514</v>
      </c>
      <c r="B4611" t="s">
        <v>513</v>
      </c>
      <c r="C4611">
        <v>2007</v>
      </c>
      <c r="D4611" t="s">
        <v>512</v>
      </c>
      <c r="E4611">
        <v>343</v>
      </c>
      <c r="F4611" t="s">
        <v>99</v>
      </c>
      <c r="G4611">
        <v>807</v>
      </c>
      <c r="H4611" t="s">
        <v>375</v>
      </c>
      <c r="I4611">
        <v>3</v>
      </c>
      <c r="J4611" t="s">
        <v>373</v>
      </c>
      <c r="K4611">
        <v>2</v>
      </c>
    </row>
    <row r="4612" spans="1:12" hidden="1" x14ac:dyDescent="0.25">
      <c r="A4612" t="s">
        <v>514</v>
      </c>
      <c r="B4612" t="s">
        <v>513</v>
      </c>
      <c r="C4612">
        <v>2008</v>
      </c>
      <c r="D4612" t="s">
        <v>512</v>
      </c>
      <c r="E4612">
        <v>343</v>
      </c>
      <c r="F4612" t="s">
        <v>99</v>
      </c>
      <c r="G4612">
        <v>807</v>
      </c>
      <c r="H4612" t="s">
        <v>375</v>
      </c>
      <c r="I4612">
        <v>2</v>
      </c>
      <c r="J4612" t="s">
        <v>373</v>
      </c>
      <c r="K4612">
        <v>2</v>
      </c>
    </row>
    <row r="4613" spans="1:12" hidden="1" x14ac:dyDescent="0.25">
      <c r="A4613" t="s">
        <v>514</v>
      </c>
      <c r="B4613" t="s">
        <v>513</v>
      </c>
      <c r="C4613">
        <v>2009</v>
      </c>
      <c r="D4613" t="s">
        <v>512</v>
      </c>
      <c r="E4613">
        <v>343</v>
      </c>
      <c r="F4613" t="s">
        <v>99</v>
      </c>
      <c r="G4613">
        <v>807</v>
      </c>
      <c r="H4613" t="s">
        <v>375</v>
      </c>
      <c r="I4613">
        <v>2</v>
      </c>
      <c r="J4613" t="s">
        <v>373</v>
      </c>
      <c r="K4613">
        <v>2</v>
      </c>
    </row>
    <row r="4614" spans="1:12" hidden="1" x14ac:dyDescent="0.25">
      <c r="A4614" t="s">
        <v>514</v>
      </c>
      <c r="B4614" t="s">
        <v>513</v>
      </c>
      <c r="C4614">
        <v>2010</v>
      </c>
      <c r="D4614" t="s">
        <v>512</v>
      </c>
      <c r="E4614">
        <v>343</v>
      </c>
      <c r="F4614" t="s">
        <v>99</v>
      </c>
      <c r="G4614">
        <v>807</v>
      </c>
      <c r="H4614" t="s">
        <v>375</v>
      </c>
      <c r="I4614">
        <v>2</v>
      </c>
      <c r="J4614" t="s">
        <v>373</v>
      </c>
      <c r="K4614">
        <v>2</v>
      </c>
    </row>
    <row r="4615" spans="1:12" hidden="1" x14ac:dyDescent="0.25">
      <c r="A4615" t="s">
        <v>514</v>
      </c>
      <c r="B4615" t="s">
        <v>513</v>
      </c>
      <c r="C4615">
        <v>2011</v>
      </c>
      <c r="D4615" t="s">
        <v>512</v>
      </c>
      <c r="E4615">
        <v>343</v>
      </c>
      <c r="F4615" t="s">
        <v>99</v>
      </c>
      <c r="G4615">
        <v>807</v>
      </c>
      <c r="H4615" t="s">
        <v>375</v>
      </c>
      <c r="I4615">
        <v>2</v>
      </c>
      <c r="J4615" t="s">
        <v>373</v>
      </c>
      <c r="K4615">
        <v>2</v>
      </c>
    </row>
    <row r="4616" spans="1:12" hidden="1" x14ac:dyDescent="0.25">
      <c r="A4616" t="s">
        <v>514</v>
      </c>
      <c r="B4616" t="s">
        <v>513</v>
      </c>
      <c r="C4616">
        <v>2012</v>
      </c>
      <c r="D4616" t="s">
        <v>512</v>
      </c>
      <c r="E4616">
        <v>343</v>
      </c>
      <c r="F4616" t="s">
        <v>99</v>
      </c>
      <c r="G4616">
        <v>807</v>
      </c>
      <c r="H4616" t="s">
        <v>375</v>
      </c>
      <c r="I4616">
        <v>2</v>
      </c>
      <c r="J4616" t="s">
        <v>373</v>
      </c>
      <c r="K4616">
        <v>2</v>
      </c>
    </row>
    <row r="4617" spans="1:12" hidden="1" x14ac:dyDescent="0.25">
      <c r="A4617" t="s">
        <v>514</v>
      </c>
      <c r="B4617" t="s">
        <v>513</v>
      </c>
      <c r="C4617">
        <v>2013</v>
      </c>
      <c r="D4617" t="s">
        <v>512</v>
      </c>
      <c r="E4617">
        <v>343</v>
      </c>
      <c r="F4617" t="s">
        <v>99</v>
      </c>
      <c r="G4617">
        <v>807</v>
      </c>
      <c r="H4617" t="s">
        <v>375</v>
      </c>
      <c r="I4617" t="s">
        <v>373</v>
      </c>
      <c r="J4617" t="s">
        <v>373</v>
      </c>
      <c r="K4617">
        <v>2</v>
      </c>
    </row>
    <row r="4618" spans="1:12" hidden="1" x14ac:dyDescent="0.25">
      <c r="A4618" t="s">
        <v>514</v>
      </c>
      <c r="B4618" t="s">
        <v>513</v>
      </c>
      <c r="C4618">
        <v>2014</v>
      </c>
      <c r="D4618" t="s">
        <v>512</v>
      </c>
      <c r="E4618">
        <v>343</v>
      </c>
      <c r="F4618" t="s">
        <v>99</v>
      </c>
      <c r="G4618">
        <v>807</v>
      </c>
      <c r="H4618" t="s">
        <v>375</v>
      </c>
      <c r="I4618">
        <v>2</v>
      </c>
      <c r="J4618" t="s">
        <v>373</v>
      </c>
      <c r="K4618">
        <v>2</v>
      </c>
    </row>
    <row r="4619" spans="1:12" hidden="1" x14ac:dyDescent="0.25">
      <c r="A4619" t="s">
        <v>514</v>
      </c>
      <c r="B4619" t="s">
        <v>513</v>
      </c>
      <c r="C4619">
        <v>2015</v>
      </c>
      <c r="D4619" t="s">
        <v>512</v>
      </c>
      <c r="E4619">
        <v>343</v>
      </c>
      <c r="F4619" t="s">
        <v>99</v>
      </c>
      <c r="G4619">
        <v>807</v>
      </c>
      <c r="H4619" t="s">
        <v>375</v>
      </c>
      <c r="I4619">
        <v>3</v>
      </c>
      <c r="J4619" t="s">
        <v>373</v>
      </c>
      <c r="K4619">
        <v>2</v>
      </c>
    </row>
    <row r="4620" spans="1:12" hidden="1" x14ac:dyDescent="0.25">
      <c r="A4620" t="s">
        <v>514</v>
      </c>
      <c r="B4620" t="s">
        <v>513</v>
      </c>
      <c r="C4620">
        <v>2016</v>
      </c>
      <c r="D4620" t="s">
        <v>512</v>
      </c>
      <c r="E4620">
        <v>343</v>
      </c>
      <c r="F4620" t="s">
        <v>99</v>
      </c>
      <c r="G4620">
        <v>807</v>
      </c>
      <c r="H4620" t="s">
        <v>375</v>
      </c>
      <c r="I4620">
        <v>2</v>
      </c>
      <c r="J4620" t="s">
        <v>373</v>
      </c>
      <c r="K4620">
        <v>2</v>
      </c>
    </row>
    <row r="4621" spans="1:12" x14ac:dyDescent="0.25">
      <c r="A4621" t="s">
        <v>514</v>
      </c>
      <c r="B4621" t="s">
        <v>513</v>
      </c>
      <c r="C4621">
        <v>2017</v>
      </c>
      <c r="D4621" t="s">
        <v>512</v>
      </c>
      <c r="E4621">
        <v>343</v>
      </c>
      <c r="F4621" t="s">
        <v>99</v>
      </c>
      <c r="G4621">
        <v>807</v>
      </c>
      <c r="H4621" t="s">
        <v>375</v>
      </c>
      <c r="I4621" s="109">
        <v>2</v>
      </c>
      <c r="J4621" s="109" t="s">
        <v>373</v>
      </c>
      <c r="K4621" s="109">
        <v>2</v>
      </c>
      <c r="L4621" s="108">
        <f>AVERAGE(I4621:K4621)</f>
        <v>2</v>
      </c>
    </row>
    <row r="4622" spans="1:12" hidden="1" x14ac:dyDescent="0.25">
      <c r="A4622" t="s">
        <v>214</v>
      </c>
      <c r="B4622" t="s">
        <v>214</v>
      </c>
      <c r="C4622">
        <v>1976</v>
      </c>
      <c r="D4622" t="s">
        <v>511</v>
      </c>
      <c r="E4622">
        <v>580</v>
      </c>
      <c r="F4622" t="s">
        <v>28</v>
      </c>
      <c r="G4622">
        <v>450</v>
      </c>
      <c r="H4622" t="s">
        <v>371</v>
      </c>
      <c r="I4622">
        <v>3</v>
      </c>
      <c r="J4622" t="s">
        <v>373</v>
      </c>
      <c r="K4622" t="s">
        <v>373</v>
      </c>
    </row>
    <row r="4623" spans="1:12" hidden="1" x14ac:dyDescent="0.25">
      <c r="A4623" t="s">
        <v>214</v>
      </c>
      <c r="B4623" t="s">
        <v>214</v>
      </c>
      <c r="C4623">
        <v>1977</v>
      </c>
      <c r="D4623" t="s">
        <v>511</v>
      </c>
      <c r="E4623">
        <v>580</v>
      </c>
      <c r="F4623" t="s">
        <v>28</v>
      </c>
      <c r="G4623">
        <v>450</v>
      </c>
      <c r="H4623" t="s">
        <v>371</v>
      </c>
      <c r="I4623" t="s">
        <v>373</v>
      </c>
      <c r="J4623" t="s">
        <v>373</v>
      </c>
      <c r="K4623" t="s">
        <v>373</v>
      </c>
    </row>
    <row r="4624" spans="1:12" hidden="1" x14ac:dyDescent="0.25">
      <c r="A4624" t="s">
        <v>214</v>
      </c>
      <c r="B4624" t="s">
        <v>214</v>
      </c>
      <c r="C4624">
        <v>1978</v>
      </c>
      <c r="D4624" t="s">
        <v>511</v>
      </c>
      <c r="E4624">
        <v>580</v>
      </c>
      <c r="F4624" t="s">
        <v>28</v>
      </c>
      <c r="G4624">
        <v>450</v>
      </c>
      <c r="H4624" t="s">
        <v>371</v>
      </c>
      <c r="I4624" t="s">
        <v>373</v>
      </c>
      <c r="J4624" t="s">
        <v>373</v>
      </c>
      <c r="K4624">
        <v>1</v>
      </c>
    </row>
    <row r="4625" spans="1:11" hidden="1" x14ac:dyDescent="0.25">
      <c r="A4625" t="s">
        <v>214</v>
      </c>
      <c r="B4625" t="s">
        <v>214</v>
      </c>
      <c r="C4625">
        <v>1979</v>
      </c>
      <c r="D4625" t="s">
        <v>511</v>
      </c>
      <c r="E4625">
        <v>580</v>
      </c>
      <c r="F4625" t="s">
        <v>28</v>
      </c>
      <c r="G4625">
        <v>450</v>
      </c>
      <c r="H4625" t="s">
        <v>371</v>
      </c>
      <c r="I4625">
        <v>2</v>
      </c>
      <c r="J4625" t="s">
        <v>373</v>
      </c>
      <c r="K4625">
        <v>2</v>
      </c>
    </row>
    <row r="4626" spans="1:11" hidden="1" x14ac:dyDescent="0.25">
      <c r="A4626" t="s">
        <v>214</v>
      </c>
      <c r="B4626" t="s">
        <v>214</v>
      </c>
      <c r="C4626">
        <v>1980</v>
      </c>
      <c r="D4626" t="s">
        <v>511</v>
      </c>
      <c r="E4626">
        <v>580</v>
      </c>
      <c r="F4626" t="s">
        <v>28</v>
      </c>
      <c r="G4626">
        <v>450</v>
      </c>
      <c r="H4626" t="s">
        <v>371</v>
      </c>
      <c r="I4626">
        <v>2</v>
      </c>
      <c r="J4626" t="s">
        <v>373</v>
      </c>
      <c r="K4626">
        <v>2</v>
      </c>
    </row>
    <row r="4627" spans="1:11" hidden="1" x14ac:dyDescent="0.25">
      <c r="A4627" t="s">
        <v>214</v>
      </c>
      <c r="B4627" t="s">
        <v>214</v>
      </c>
      <c r="C4627">
        <v>1981</v>
      </c>
      <c r="D4627" t="s">
        <v>511</v>
      </c>
      <c r="E4627">
        <v>580</v>
      </c>
      <c r="F4627" t="s">
        <v>28</v>
      </c>
      <c r="G4627">
        <v>450</v>
      </c>
      <c r="H4627" t="s">
        <v>371</v>
      </c>
      <c r="I4627">
        <v>2</v>
      </c>
      <c r="J4627" t="s">
        <v>373</v>
      </c>
      <c r="K4627">
        <v>2</v>
      </c>
    </row>
    <row r="4628" spans="1:11" hidden="1" x14ac:dyDescent="0.25">
      <c r="A4628" t="s">
        <v>214</v>
      </c>
      <c r="B4628" t="s">
        <v>214</v>
      </c>
      <c r="C4628">
        <v>1982</v>
      </c>
      <c r="D4628" t="s">
        <v>511</v>
      </c>
      <c r="E4628">
        <v>580</v>
      </c>
      <c r="F4628" t="s">
        <v>28</v>
      </c>
      <c r="G4628">
        <v>450</v>
      </c>
      <c r="H4628" t="s">
        <v>371</v>
      </c>
      <c r="I4628">
        <v>2</v>
      </c>
      <c r="J4628" t="s">
        <v>373</v>
      </c>
      <c r="K4628">
        <v>2</v>
      </c>
    </row>
    <row r="4629" spans="1:11" hidden="1" x14ac:dyDescent="0.25">
      <c r="A4629" t="s">
        <v>214</v>
      </c>
      <c r="B4629" t="s">
        <v>214</v>
      </c>
      <c r="C4629">
        <v>1983</v>
      </c>
      <c r="D4629" t="s">
        <v>511</v>
      </c>
      <c r="E4629">
        <v>580</v>
      </c>
      <c r="F4629" t="s">
        <v>28</v>
      </c>
      <c r="G4629">
        <v>450</v>
      </c>
      <c r="H4629" t="s">
        <v>371</v>
      </c>
      <c r="I4629">
        <v>2</v>
      </c>
      <c r="J4629" t="s">
        <v>373</v>
      </c>
      <c r="K4629">
        <v>2</v>
      </c>
    </row>
    <row r="4630" spans="1:11" hidden="1" x14ac:dyDescent="0.25">
      <c r="A4630" t="s">
        <v>214</v>
      </c>
      <c r="B4630" t="s">
        <v>214</v>
      </c>
      <c r="C4630">
        <v>1984</v>
      </c>
      <c r="D4630" t="s">
        <v>511</v>
      </c>
      <c r="E4630">
        <v>580</v>
      </c>
      <c r="F4630" t="s">
        <v>28</v>
      </c>
      <c r="G4630">
        <v>450</v>
      </c>
      <c r="H4630" t="s">
        <v>371</v>
      </c>
      <c r="I4630" t="s">
        <v>373</v>
      </c>
      <c r="J4630" t="s">
        <v>373</v>
      </c>
      <c r="K4630">
        <v>2</v>
      </c>
    </row>
    <row r="4631" spans="1:11" hidden="1" x14ac:dyDescent="0.25">
      <c r="A4631" t="s">
        <v>214</v>
      </c>
      <c r="B4631" t="s">
        <v>214</v>
      </c>
      <c r="C4631">
        <v>1985</v>
      </c>
      <c r="D4631" t="s">
        <v>511</v>
      </c>
      <c r="E4631">
        <v>580</v>
      </c>
      <c r="F4631" t="s">
        <v>28</v>
      </c>
      <c r="G4631">
        <v>450</v>
      </c>
      <c r="H4631" t="s">
        <v>371</v>
      </c>
      <c r="I4631">
        <v>2</v>
      </c>
      <c r="J4631" t="s">
        <v>373</v>
      </c>
      <c r="K4631">
        <v>2</v>
      </c>
    </row>
    <row r="4632" spans="1:11" hidden="1" x14ac:dyDescent="0.25">
      <c r="A4632" t="s">
        <v>214</v>
      </c>
      <c r="B4632" t="s">
        <v>214</v>
      </c>
      <c r="C4632">
        <v>1986</v>
      </c>
      <c r="D4632" t="s">
        <v>511</v>
      </c>
      <c r="E4632">
        <v>580</v>
      </c>
      <c r="F4632" t="s">
        <v>28</v>
      </c>
      <c r="G4632">
        <v>450</v>
      </c>
      <c r="H4632" t="s">
        <v>371</v>
      </c>
      <c r="I4632">
        <v>2</v>
      </c>
      <c r="J4632" t="s">
        <v>373</v>
      </c>
      <c r="K4632">
        <v>2</v>
      </c>
    </row>
    <row r="4633" spans="1:11" hidden="1" x14ac:dyDescent="0.25">
      <c r="A4633" t="s">
        <v>214</v>
      </c>
      <c r="B4633" t="s">
        <v>214</v>
      </c>
      <c r="C4633">
        <v>1987</v>
      </c>
      <c r="D4633" t="s">
        <v>511</v>
      </c>
      <c r="E4633">
        <v>580</v>
      </c>
      <c r="F4633" t="s">
        <v>28</v>
      </c>
      <c r="G4633">
        <v>450</v>
      </c>
      <c r="H4633" t="s">
        <v>371</v>
      </c>
      <c r="I4633">
        <v>2</v>
      </c>
      <c r="J4633" t="s">
        <v>373</v>
      </c>
      <c r="K4633">
        <v>2</v>
      </c>
    </row>
    <row r="4634" spans="1:11" hidden="1" x14ac:dyDescent="0.25">
      <c r="A4634" t="s">
        <v>214</v>
      </c>
      <c r="B4634" t="s">
        <v>214</v>
      </c>
      <c r="C4634">
        <v>1988</v>
      </c>
      <c r="D4634" t="s">
        <v>511</v>
      </c>
      <c r="E4634">
        <v>580</v>
      </c>
      <c r="F4634" t="s">
        <v>28</v>
      </c>
      <c r="G4634">
        <v>450</v>
      </c>
      <c r="H4634" t="s">
        <v>371</v>
      </c>
      <c r="I4634">
        <v>4</v>
      </c>
      <c r="J4634" t="s">
        <v>373</v>
      </c>
      <c r="K4634">
        <v>3</v>
      </c>
    </row>
    <row r="4635" spans="1:11" hidden="1" x14ac:dyDescent="0.25">
      <c r="A4635" t="s">
        <v>214</v>
      </c>
      <c r="B4635" t="s">
        <v>214</v>
      </c>
      <c r="C4635">
        <v>1989</v>
      </c>
      <c r="D4635" t="s">
        <v>511</v>
      </c>
      <c r="E4635">
        <v>580</v>
      </c>
      <c r="F4635" t="s">
        <v>28</v>
      </c>
      <c r="G4635">
        <v>450</v>
      </c>
      <c r="H4635" t="s">
        <v>371</v>
      </c>
      <c r="I4635">
        <v>3</v>
      </c>
      <c r="J4635" t="s">
        <v>373</v>
      </c>
      <c r="K4635">
        <v>3</v>
      </c>
    </row>
    <row r="4636" spans="1:11" hidden="1" x14ac:dyDescent="0.25">
      <c r="A4636" t="s">
        <v>214</v>
      </c>
      <c r="B4636" t="s">
        <v>214</v>
      </c>
      <c r="C4636">
        <v>1990</v>
      </c>
      <c r="D4636" t="s">
        <v>511</v>
      </c>
      <c r="E4636">
        <v>580</v>
      </c>
      <c r="F4636" t="s">
        <v>28</v>
      </c>
      <c r="G4636">
        <v>450</v>
      </c>
      <c r="H4636" t="s">
        <v>371</v>
      </c>
      <c r="I4636">
        <v>2</v>
      </c>
      <c r="J4636" t="s">
        <v>373</v>
      </c>
      <c r="K4636">
        <v>2</v>
      </c>
    </row>
    <row r="4637" spans="1:11" hidden="1" x14ac:dyDescent="0.25">
      <c r="A4637" t="s">
        <v>214</v>
      </c>
      <c r="B4637" t="s">
        <v>214</v>
      </c>
      <c r="C4637">
        <v>1991</v>
      </c>
      <c r="D4637" t="s">
        <v>511</v>
      </c>
      <c r="E4637">
        <v>580</v>
      </c>
      <c r="F4637" t="s">
        <v>28</v>
      </c>
      <c r="G4637">
        <v>450</v>
      </c>
      <c r="H4637" t="s">
        <v>371</v>
      </c>
      <c r="I4637">
        <v>3</v>
      </c>
      <c r="J4637" t="s">
        <v>373</v>
      </c>
      <c r="K4637">
        <v>3</v>
      </c>
    </row>
    <row r="4638" spans="1:11" hidden="1" x14ac:dyDescent="0.25">
      <c r="A4638" t="s">
        <v>214</v>
      </c>
      <c r="B4638" t="s">
        <v>214</v>
      </c>
      <c r="C4638">
        <v>1992</v>
      </c>
      <c r="D4638" t="s">
        <v>511</v>
      </c>
      <c r="E4638">
        <v>580</v>
      </c>
      <c r="F4638" t="s">
        <v>28</v>
      </c>
      <c r="G4638">
        <v>450</v>
      </c>
      <c r="H4638" t="s">
        <v>371</v>
      </c>
      <c r="I4638">
        <v>3</v>
      </c>
      <c r="J4638" t="s">
        <v>373</v>
      </c>
      <c r="K4638">
        <v>3</v>
      </c>
    </row>
    <row r="4639" spans="1:11" hidden="1" x14ac:dyDescent="0.25">
      <c r="A4639" t="s">
        <v>214</v>
      </c>
      <c r="B4639" t="s">
        <v>214</v>
      </c>
      <c r="C4639">
        <v>1993</v>
      </c>
      <c r="D4639" t="s">
        <v>511</v>
      </c>
      <c r="E4639">
        <v>580</v>
      </c>
      <c r="F4639" t="s">
        <v>28</v>
      </c>
      <c r="G4639">
        <v>450</v>
      </c>
      <c r="H4639" t="s">
        <v>371</v>
      </c>
      <c r="I4639" t="s">
        <v>373</v>
      </c>
      <c r="J4639" t="s">
        <v>373</v>
      </c>
      <c r="K4639">
        <v>3</v>
      </c>
    </row>
    <row r="4640" spans="1:11" hidden="1" x14ac:dyDescent="0.25">
      <c r="A4640" t="s">
        <v>214</v>
      </c>
      <c r="B4640" t="s">
        <v>214</v>
      </c>
      <c r="C4640">
        <v>1994</v>
      </c>
      <c r="D4640" t="s">
        <v>511</v>
      </c>
      <c r="E4640">
        <v>580</v>
      </c>
      <c r="F4640" t="s">
        <v>28</v>
      </c>
      <c r="G4640">
        <v>450</v>
      </c>
      <c r="H4640" t="s">
        <v>371</v>
      </c>
      <c r="I4640" t="s">
        <v>373</v>
      </c>
      <c r="J4640" t="s">
        <v>373</v>
      </c>
      <c r="K4640">
        <v>2</v>
      </c>
    </row>
    <row r="4641" spans="1:11" hidden="1" x14ac:dyDescent="0.25">
      <c r="A4641" t="s">
        <v>214</v>
      </c>
      <c r="B4641" t="s">
        <v>214</v>
      </c>
      <c r="C4641">
        <v>1995</v>
      </c>
      <c r="D4641" t="s">
        <v>511</v>
      </c>
      <c r="E4641">
        <v>580</v>
      </c>
      <c r="F4641" t="s">
        <v>28</v>
      </c>
      <c r="G4641">
        <v>450</v>
      </c>
      <c r="H4641" t="s">
        <v>371</v>
      </c>
      <c r="I4641" t="s">
        <v>373</v>
      </c>
      <c r="J4641" t="s">
        <v>373</v>
      </c>
      <c r="K4641">
        <v>2</v>
      </c>
    </row>
    <row r="4642" spans="1:11" hidden="1" x14ac:dyDescent="0.25">
      <c r="A4642" t="s">
        <v>214</v>
      </c>
      <c r="B4642" t="s">
        <v>214</v>
      </c>
      <c r="C4642">
        <v>1996</v>
      </c>
      <c r="D4642" t="s">
        <v>511</v>
      </c>
      <c r="E4642">
        <v>580</v>
      </c>
      <c r="F4642" t="s">
        <v>28</v>
      </c>
      <c r="G4642">
        <v>450</v>
      </c>
      <c r="H4642" t="s">
        <v>371</v>
      </c>
      <c r="I4642" t="s">
        <v>373</v>
      </c>
      <c r="J4642" t="s">
        <v>373</v>
      </c>
      <c r="K4642">
        <v>2</v>
      </c>
    </row>
    <row r="4643" spans="1:11" hidden="1" x14ac:dyDescent="0.25">
      <c r="A4643" t="s">
        <v>214</v>
      </c>
      <c r="B4643" t="s">
        <v>214</v>
      </c>
      <c r="C4643">
        <v>1997</v>
      </c>
      <c r="D4643" t="s">
        <v>511</v>
      </c>
      <c r="E4643">
        <v>580</v>
      </c>
      <c r="F4643" t="s">
        <v>28</v>
      </c>
      <c r="G4643">
        <v>450</v>
      </c>
      <c r="H4643" t="s">
        <v>371</v>
      </c>
      <c r="I4643" t="s">
        <v>373</v>
      </c>
      <c r="J4643" t="s">
        <v>373</v>
      </c>
      <c r="K4643">
        <v>2</v>
      </c>
    </row>
    <row r="4644" spans="1:11" hidden="1" x14ac:dyDescent="0.25">
      <c r="A4644" t="s">
        <v>214</v>
      </c>
      <c r="B4644" t="s">
        <v>214</v>
      </c>
      <c r="C4644">
        <v>1998</v>
      </c>
      <c r="D4644" t="s">
        <v>511</v>
      </c>
      <c r="E4644">
        <v>580</v>
      </c>
      <c r="F4644" t="s">
        <v>28</v>
      </c>
      <c r="G4644">
        <v>450</v>
      </c>
      <c r="H4644" t="s">
        <v>371</v>
      </c>
      <c r="I4644" t="s">
        <v>373</v>
      </c>
      <c r="J4644" t="s">
        <v>373</v>
      </c>
      <c r="K4644">
        <v>2</v>
      </c>
    </row>
    <row r="4645" spans="1:11" hidden="1" x14ac:dyDescent="0.25">
      <c r="A4645" t="s">
        <v>214</v>
      </c>
      <c r="B4645" t="s">
        <v>214</v>
      </c>
      <c r="C4645">
        <v>1999</v>
      </c>
      <c r="D4645" t="s">
        <v>511</v>
      </c>
      <c r="E4645">
        <v>580</v>
      </c>
      <c r="F4645" t="s">
        <v>28</v>
      </c>
      <c r="G4645">
        <v>450</v>
      </c>
      <c r="H4645" t="s">
        <v>371</v>
      </c>
      <c r="I4645" t="s">
        <v>373</v>
      </c>
      <c r="J4645" t="s">
        <v>373</v>
      </c>
      <c r="K4645">
        <v>2</v>
      </c>
    </row>
    <row r="4646" spans="1:11" hidden="1" x14ac:dyDescent="0.25">
      <c r="A4646" t="s">
        <v>214</v>
      </c>
      <c r="B4646" t="s">
        <v>214</v>
      </c>
      <c r="C4646">
        <v>2000</v>
      </c>
      <c r="D4646" t="s">
        <v>511</v>
      </c>
      <c r="E4646">
        <v>580</v>
      </c>
      <c r="F4646" t="s">
        <v>28</v>
      </c>
      <c r="G4646">
        <v>450</v>
      </c>
      <c r="H4646" t="s">
        <v>371</v>
      </c>
      <c r="I4646">
        <v>2</v>
      </c>
      <c r="J4646" t="s">
        <v>373</v>
      </c>
      <c r="K4646">
        <v>2</v>
      </c>
    </row>
    <row r="4647" spans="1:11" hidden="1" x14ac:dyDescent="0.25">
      <c r="A4647" t="s">
        <v>214</v>
      </c>
      <c r="B4647" t="s">
        <v>214</v>
      </c>
      <c r="C4647">
        <v>2001</v>
      </c>
      <c r="D4647" t="s">
        <v>511</v>
      </c>
      <c r="E4647">
        <v>580</v>
      </c>
      <c r="F4647" t="s">
        <v>28</v>
      </c>
      <c r="G4647">
        <v>450</v>
      </c>
      <c r="H4647" t="s">
        <v>371</v>
      </c>
      <c r="I4647" t="s">
        <v>373</v>
      </c>
      <c r="J4647" t="s">
        <v>373</v>
      </c>
      <c r="K4647">
        <v>2</v>
      </c>
    </row>
    <row r="4648" spans="1:11" hidden="1" x14ac:dyDescent="0.25">
      <c r="A4648" t="s">
        <v>214</v>
      </c>
      <c r="B4648" t="s">
        <v>214</v>
      </c>
      <c r="C4648">
        <v>2002</v>
      </c>
      <c r="D4648" t="s">
        <v>511</v>
      </c>
      <c r="E4648">
        <v>580</v>
      </c>
      <c r="F4648" t="s">
        <v>28</v>
      </c>
      <c r="G4648">
        <v>450</v>
      </c>
      <c r="H4648" t="s">
        <v>371</v>
      </c>
      <c r="I4648">
        <v>3</v>
      </c>
      <c r="J4648" t="s">
        <v>373</v>
      </c>
      <c r="K4648">
        <v>3</v>
      </c>
    </row>
    <row r="4649" spans="1:11" hidden="1" x14ac:dyDescent="0.25">
      <c r="A4649" t="s">
        <v>214</v>
      </c>
      <c r="B4649" t="s">
        <v>214</v>
      </c>
      <c r="C4649">
        <v>2003</v>
      </c>
      <c r="D4649" t="s">
        <v>511</v>
      </c>
      <c r="E4649">
        <v>580</v>
      </c>
      <c r="F4649" t="s">
        <v>28</v>
      </c>
      <c r="G4649">
        <v>450</v>
      </c>
      <c r="H4649" t="s">
        <v>371</v>
      </c>
      <c r="I4649">
        <v>2</v>
      </c>
      <c r="J4649" t="s">
        <v>373</v>
      </c>
      <c r="K4649">
        <v>2</v>
      </c>
    </row>
    <row r="4650" spans="1:11" hidden="1" x14ac:dyDescent="0.25">
      <c r="A4650" t="s">
        <v>214</v>
      </c>
      <c r="B4650" t="s">
        <v>214</v>
      </c>
      <c r="C4650">
        <v>2004</v>
      </c>
      <c r="D4650" t="s">
        <v>511</v>
      </c>
      <c r="E4650">
        <v>580</v>
      </c>
      <c r="F4650" t="s">
        <v>28</v>
      </c>
      <c r="G4650">
        <v>450</v>
      </c>
      <c r="H4650" t="s">
        <v>371</v>
      </c>
      <c r="I4650" t="s">
        <v>373</v>
      </c>
      <c r="J4650" t="s">
        <v>373</v>
      </c>
      <c r="K4650">
        <v>2</v>
      </c>
    </row>
    <row r="4651" spans="1:11" hidden="1" x14ac:dyDescent="0.25">
      <c r="A4651" t="s">
        <v>214</v>
      </c>
      <c r="B4651" t="s">
        <v>214</v>
      </c>
      <c r="C4651">
        <v>2005</v>
      </c>
      <c r="D4651" t="s">
        <v>511</v>
      </c>
      <c r="E4651">
        <v>580</v>
      </c>
      <c r="F4651" t="s">
        <v>28</v>
      </c>
      <c r="G4651">
        <v>450</v>
      </c>
      <c r="H4651" t="s">
        <v>371</v>
      </c>
      <c r="I4651" t="s">
        <v>373</v>
      </c>
      <c r="J4651" t="s">
        <v>373</v>
      </c>
      <c r="K4651">
        <v>2</v>
      </c>
    </row>
    <row r="4652" spans="1:11" hidden="1" x14ac:dyDescent="0.25">
      <c r="A4652" t="s">
        <v>214</v>
      </c>
      <c r="B4652" t="s">
        <v>214</v>
      </c>
      <c r="C4652">
        <v>2006</v>
      </c>
      <c r="D4652" t="s">
        <v>511</v>
      </c>
      <c r="E4652">
        <v>580</v>
      </c>
      <c r="F4652" t="s">
        <v>28</v>
      </c>
      <c r="G4652">
        <v>450</v>
      </c>
      <c r="H4652" t="s">
        <v>371</v>
      </c>
      <c r="I4652" t="s">
        <v>373</v>
      </c>
      <c r="J4652" t="s">
        <v>373</v>
      </c>
      <c r="K4652">
        <v>2</v>
      </c>
    </row>
    <row r="4653" spans="1:11" hidden="1" x14ac:dyDescent="0.25">
      <c r="A4653" t="s">
        <v>214</v>
      </c>
      <c r="B4653" t="s">
        <v>214</v>
      </c>
      <c r="C4653">
        <v>2007</v>
      </c>
      <c r="D4653" t="s">
        <v>511</v>
      </c>
      <c r="E4653">
        <v>580</v>
      </c>
      <c r="F4653" t="s">
        <v>28</v>
      </c>
      <c r="G4653">
        <v>450</v>
      </c>
      <c r="H4653" t="s">
        <v>371</v>
      </c>
      <c r="I4653" t="s">
        <v>373</v>
      </c>
      <c r="J4653" t="s">
        <v>373</v>
      </c>
      <c r="K4653">
        <v>2</v>
      </c>
    </row>
    <row r="4654" spans="1:11" hidden="1" x14ac:dyDescent="0.25">
      <c r="A4654" t="s">
        <v>214</v>
      </c>
      <c r="B4654" t="s">
        <v>214</v>
      </c>
      <c r="C4654">
        <v>2008</v>
      </c>
      <c r="D4654" t="s">
        <v>511</v>
      </c>
      <c r="E4654">
        <v>580</v>
      </c>
      <c r="F4654" t="s">
        <v>28</v>
      </c>
      <c r="G4654">
        <v>450</v>
      </c>
      <c r="H4654" t="s">
        <v>371</v>
      </c>
      <c r="I4654" t="s">
        <v>373</v>
      </c>
      <c r="J4654" t="s">
        <v>373</v>
      </c>
      <c r="K4654">
        <v>2</v>
      </c>
    </row>
    <row r="4655" spans="1:11" hidden="1" x14ac:dyDescent="0.25">
      <c r="A4655" t="s">
        <v>214</v>
      </c>
      <c r="B4655" t="s">
        <v>214</v>
      </c>
      <c r="C4655">
        <v>2009</v>
      </c>
      <c r="D4655" t="s">
        <v>511</v>
      </c>
      <c r="E4655">
        <v>580</v>
      </c>
      <c r="F4655" t="s">
        <v>28</v>
      </c>
      <c r="G4655">
        <v>450</v>
      </c>
      <c r="H4655" t="s">
        <v>371</v>
      </c>
      <c r="I4655">
        <v>4</v>
      </c>
      <c r="J4655" t="s">
        <v>373</v>
      </c>
      <c r="K4655">
        <v>4</v>
      </c>
    </row>
    <row r="4656" spans="1:11" hidden="1" x14ac:dyDescent="0.25">
      <c r="A4656" t="s">
        <v>214</v>
      </c>
      <c r="B4656" t="s">
        <v>214</v>
      </c>
      <c r="C4656">
        <v>2010</v>
      </c>
      <c r="D4656" t="s">
        <v>511</v>
      </c>
      <c r="E4656">
        <v>580</v>
      </c>
      <c r="F4656" t="s">
        <v>28</v>
      </c>
      <c r="G4656">
        <v>450</v>
      </c>
      <c r="H4656" t="s">
        <v>371</v>
      </c>
      <c r="I4656">
        <v>2</v>
      </c>
      <c r="J4656" t="s">
        <v>373</v>
      </c>
      <c r="K4656">
        <v>3</v>
      </c>
    </row>
    <row r="4657" spans="1:12" hidden="1" x14ac:dyDescent="0.25">
      <c r="A4657" t="s">
        <v>214</v>
      </c>
      <c r="B4657" t="s">
        <v>214</v>
      </c>
      <c r="C4657">
        <v>2011</v>
      </c>
      <c r="D4657" t="s">
        <v>511</v>
      </c>
      <c r="E4657">
        <v>580</v>
      </c>
      <c r="F4657" t="s">
        <v>28</v>
      </c>
      <c r="G4657">
        <v>450</v>
      </c>
      <c r="H4657" t="s">
        <v>371</v>
      </c>
      <c r="I4657">
        <v>3</v>
      </c>
      <c r="J4657" t="s">
        <v>373</v>
      </c>
      <c r="K4657">
        <v>3</v>
      </c>
    </row>
    <row r="4658" spans="1:12" hidden="1" x14ac:dyDescent="0.25">
      <c r="A4658" t="s">
        <v>214</v>
      </c>
      <c r="B4658" t="s">
        <v>214</v>
      </c>
      <c r="C4658">
        <v>2012</v>
      </c>
      <c r="D4658" t="s">
        <v>511</v>
      </c>
      <c r="E4658">
        <v>580</v>
      </c>
      <c r="F4658" t="s">
        <v>28</v>
      </c>
      <c r="G4658">
        <v>450</v>
      </c>
      <c r="H4658" t="s">
        <v>371</v>
      </c>
      <c r="I4658">
        <v>4</v>
      </c>
      <c r="J4658" t="s">
        <v>373</v>
      </c>
      <c r="K4658">
        <v>3</v>
      </c>
    </row>
    <row r="4659" spans="1:12" hidden="1" x14ac:dyDescent="0.25">
      <c r="A4659" t="s">
        <v>214</v>
      </c>
      <c r="B4659" t="s">
        <v>214</v>
      </c>
      <c r="C4659">
        <v>2013</v>
      </c>
      <c r="D4659" t="s">
        <v>511</v>
      </c>
      <c r="E4659">
        <v>580</v>
      </c>
      <c r="F4659" t="s">
        <v>28</v>
      </c>
      <c r="G4659">
        <v>450</v>
      </c>
      <c r="H4659" t="s">
        <v>371</v>
      </c>
      <c r="I4659" t="s">
        <v>373</v>
      </c>
      <c r="J4659" t="s">
        <v>373</v>
      </c>
      <c r="K4659">
        <v>3</v>
      </c>
    </row>
    <row r="4660" spans="1:12" hidden="1" x14ac:dyDescent="0.25">
      <c r="A4660" t="s">
        <v>214</v>
      </c>
      <c r="B4660" t="s">
        <v>214</v>
      </c>
      <c r="C4660">
        <v>2014</v>
      </c>
      <c r="D4660" t="s">
        <v>511</v>
      </c>
      <c r="E4660">
        <v>580</v>
      </c>
      <c r="F4660" t="s">
        <v>28</v>
      </c>
      <c r="G4660">
        <v>450</v>
      </c>
      <c r="H4660" t="s">
        <v>371</v>
      </c>
      <c r="I4660" t="s">
        <v>373</v>
      </c>
      <c r="J4660" t="s">
        <v>373</v>
      </c>
      <c r="K4660">
        <v>3</v>
      </c>
    </row>
    <row r="4661" spans="1:12" hidden="1" x14ac:dyDescent="0.25">
      <c r="A4661" t="s">
        <v>214</v>
      </c>
      <c r="B4661" t="s">
        <v>214</v>
      </c>
      <c r="C4661">
        <v>2015</v>
      </c>
      <c r="D4661" t="s">
        <v>511</v>
      </c>
      <c r="E4661">
        <v>580</v>
      </c>
      <c r="F4661" t="s">
        <v>28</v>
      </c>
      <c r="G4661">
        <v>450</v>
      </c>
      <c r="H4661" t="s">
        <v>371</v>
      </c>
      <c r="I4661">
        <v>4</v>
      </c>
      <c r="J4661" t="s">
        <v>373</v>
      </c>
      <c r="K4661">
        <v>3</v>
      </c>
    </row>
    <row r="4662" spans="1:12" hidden="1" x14ac:dyDescent="0.25">
      <c r="A4662" t="s">
        <v>214</v>
      </c>
      <c r="B4662" t="s">
        <v>214</v>
      </c>
      <c r="C4662">
        <v>2016</v>
      </c>
      <c r="D4662" t="s">
        <v>511</v>
      </c>
      <c r="E4662">
        <v>580</v>
      </c>
      <c r="F4662" t="s">
        <v>28</v>
      </c>
      <c r="G4662">
        <v>450</v>
      </c>
      <c r="H4662" t="s">
        <v>371</v>
      </c>
      <c r="I4662">
        <v>3</v>
      </c>
      <c r="J4662" t="s">
        <v>373</v>
      </c>
      <c r="K4662">
        <v>3</v>
      </c>
    </row>
    <row r="4663" spans="1:12" x14ac:dyDescent="0.25">
      <c r="A4663" t="s">
        <v>214</v>
      </c>
      <c r="B4663" t="s">
        <v>214</v>
      </c>
      <c r="C4663">
        <v>2017</v>
      </c>
      <c r="D4663" t="s">
        <v>511</v>
      </c>
      <c r="E4663">
        <v>580</v>
      </c>
      <c r="F4663" t="s">
        <v>28</v>
      </c>
      <c r="G4663">
        <v>450</v>
      </c>
      <c r="H4663" t="s">
        <v>371</v>
      </c>
      <c r="I4663" s="109">
        <v>2</v>
      </c>
      <c r="J4663" s="109" t="s">
        <v>373</v>
      </c>
      <c r="K4663" s="109">
        <v>3</v>
      </c>
      <c r="L4663" s="108">
        <f>AVERAGE(I4663:K4663)</f>
        <v>2.5</v>
      </c>
    </row>
    <row r="4664" spans="1:12" hidden="1" x14ac:dyDescent="0.25">
      <c r="A4664" t="s">
        <v>215</v>
      </c>
      <c r="B4664" t="s">
        <v>215</v>
      </c>
      <c r="C4664">
        <v>1976</v>
      </c>
      <c r="D4664" t="s">
        <v>510</v>
      </c>
      <c r="E4664">
        <v>553</v>
      </c>
      <c r="F4664" t="s">
        <v>29</v>
      </c>
      <c r="G4664">
        <v>454</v>
      </c>
      <c r="H4664" t="s">
        <v>371</v>
      </c>
      <c r="I4664">
        <v>3</v>
      </c>
      <c r="J4664" t="s">
        <v>373</v>
      </c>
      <c r="K4664" t="s">
        <v>373</v>
      </c>
    </row>
    <row r="4665" spans="1:12" hidden="1" x14ac:dyDescent="0.25">
      <c r="A4665" t="s">
        <v>215</v>
      </c>
      <c r="B4665" t="s">
        <v>215</v>
      </c>
      <c r="C4665">
        <v>1977</v>
      </c>
      <c r="D4665" t="s">
        <v>510</v>
      </c>
      <c r="E4665">
        <v>553</v>
      </c>
      <c r="F4665" t="s">
        <v>29</v>
      </c>
      <c r="G4665">
        <v>454</v>
      </c>
      <c r="H4665" t="s">
        <v>371</v>
      </c>
      <c r="I4665">
        <v>2</v>
      </c>
      <c r="J4665" t="s">
        <v>373</v>
      </c>
      <c r="K4665">
        <v>3</v>
      </c>
    </row>
    <row r="4666" spans="1:12" hidden="1" x14ac:dyDescent="0.25">
      <c r="A4666" t="s">
        <v>215</v>
      </c>
      <c r="B4666" t="s">
        <v>215</v>
      </c>
      <c r="C4666">
        <v>1978</v>
      </c>
      <c r="D4666" t="s">
        <v>510</v>
      </c>
      <c r="E4666">
        <v>553</v>
      </c>
      <c r="F4666" t="s">
        <v>29</v>
      </c>
      <c r="G4666">
        <v>454</v>
      </c>
      <c r="H4666" t="s">
        <v>371</v>
      </c>
      <c r="I4666">
        <v>2</v>
      </c>
      <c r="J4666" t="s">
        <v>373</v>
      </c>
      <c r="K4666">
        <v>2</v>
      </c>
    </row>
    <row r="4667" spans="1:12" hidden="1" x14ac:dyDescent="0.25">
      <c r="A4667" t="s">
        <v>215</v>
      </c>
      <c r="B4667" t="s">
        <v>215</v>
      </c>
      <c r="C4667">
        <v>1979</v>
      </c>
      <c r="D4667" t="s">
        <v>510</v>
      </c>
      <c r="E4667">
        <v>553</v>
      </c>
      <c r="F4667" t="s">
        <v>29</v>
      </c>
      <c r="G4667">
        <v>454</v>
      </c>
      <c r="H4667" t="s">
        <v>371</v>
      </c>
      <c r="I4667">
        <v>2</v>
      </c>
      <c r="J4667" t="s">
        <v>373</v>
      </c>
      <c r="K4667">
        <v>2</v>
      </c>
    </row>
    <row r="4668" spans="1:12" hidden="1" x14ac:dyDescent="0.25">
      <c r="A4668" t="s">
        <v>215</v>
      </c>
      <c r="B4668" t="s">
        <v>215</v>
      </c>
      <c r="C4668">
        <v>1980</v>
      </c>
      <c r="D4668" t="s">
        <v>510</v>
      </c>
      <c r="E4668">
        <v>553</v>
      </c>
      <c r="F4668" t="s">
        <v>29</v>
      </c>
      <c r="G4668">
        <v>454</v>
      </c>
      <c r="H4668" t="s">
        <v>371</v>
      </c>
      <c r="I4668">
        <v>2</v>
      </c>
      <c r="J4668" t="s">
        <v>373</v>
      </c>
      <c r="K4668">
        <v>2</v>
      </c>
    </row>
    <row r="4669" spans="1:12" hidden="1" x14ac:dyDescent="0.25">
      <c r="A4669" t="s">
        <v>215</v>
      </c>
      <c r="B4669" t="s">
        <v>215</v>
      </c>
      <c r="C4669">
        <v>1981</v>
      </c>
      <c r="D4669" t="s">
        <v>510</v>
      </c>
      <c r="E4669">
        <v>553</v>
      </c>
      <c r="F4669" t="s">
        <v>29</v>
      </c>
      <c r="G4669">
        <v>454</v>
      </c>
      <c r="H4669" t="s">
        <v>371</v>
      </c>
      <c r="I4669">
        <v>2</v>
      </c>
      <c r="J4669" t="s">
        <v>373</v>
      </c>
      <c r="K4669">
        <v>2</v>
      </c>
    </row>
    <row r="4670" spans="1:12" hidden="1" x14ac:dyDescent="0.25">
      <c r="A4670" t="s">
        <v>215</v>
      </c>
      <c r="B4670" t="s">
        <v>215</v>
      </c>
      <c r="C4670">
        <v>1982</v>
      </c>
      <c r="D4670" t="s">
        <v>510</v>
      </c>
      <c r="E4670">
        <v>553</v>
      </c>
      <c r="F4670" t="s">
        <v>29</v>
      </c>
      <c r="G4670">
        <v>454</v>
      </c>
      <c r="H4670" t="s">
        <v>371</v>
      </c>
      <c r="I4670">
        <v>2</v>
      </c>
      <c r="J4670" t="s">
        <v>373</v>
      </c>
      <c r="K4670">
        <v>2</v>
      </c>
    </row>
    <row r="4671" spans="1:12" hidden="1" x14ac:dyDescent="0.25">
      <c r="A4671" t="s">
        <v>215</v>
      </c>
      <c r="B4671" t="s">
        <v>215</v>
      </c>
      <c r="C4671">
        <v>1983</v>
      </c>
      <c r="D4671" t="s">
        <v>510</v>
      </c>
      <c r="E4671">
        <v>553</v>
      </c>
      <c r="F4671" t="s">
        <v>29</v>
      </c>
      <c r="G4671">
        <v>454</v>
      </c>
      <c r="H4671" t="s">
        <v>371</v>
      </c>
      <c r="I4671">
        <v>3</v>
      </c>
      <c r="J4671" t="s">
        <v>373</v>
      </c>
      <c r="K4671">
        <v>3</v>
      </c>
    </row>
    <row r="4672" spans="1:12" hidden="1" x14ac:dyDescent="0.25">
      <c r="A4672" t="s">
        <v>215</v>
      </c>
      <c r="B4672" t="s">
        <v>215</v>
      </c>
      <c r="C4672">
        <v>1984</v>
      </c>
      <c r="D4672" t="s">
        <v>510</v>
      </c>
      <c r="E4672">
        <v>553</v>
      </c>
      <c r="F4672" t="s">
        <v>29</v>
      </c>
      <c r="G4672">
        <v>454</v>
      </c>
      <c r="H4672" t="s">
        <v>371</v>
      </c>
      <c r="I4672">
        <v>2</v>
      </c>
      <c r="J4672" t="s">
        <v>373</v>
      </c>
      <c r="K4672">
        <v>2</v>
      </c>
    </row>
    <row r="4673" spans="1:11" hidden="1" x14ac:dyDescent="0.25">
      <c r="A4673" t="s">
        <v>215</v>
      </c>
      <c r="B4673" t="s">
        <v>215</v>
      </c>
      <c r="C4673">
        <v>1985</v>
      </c>
      <c r="D4673" t="s">
        <v>510</v>
      </c>
      <c r="E4673">
        <v>553</v>
      </c>
      <c r="F4673" t="s">
        <v>29</v>
      </c>
      <c r="G4673">
        <v>454</v>
      </c>
      <c r="H4673" t="s">
        <v>371</v>
      </c>
      <c r="I4673">
        <v>3</v>
      </c>
      <c r="J4673" t="s">
        <v>373</v>
      </c>
      <c r="K4673">
        <v>3</v>
      </c>
    </row>
    <row r="4674" spans="1:11" hidden="1" x14ac:dyDescent="0.25">
      <c r="A4674" t="s">
        <v>215</v>
      </c>
      <c r="B4674" t="s">
        <v>215</v>
      </c>
      <c r="C4674">
        <v>1986</v>
      </c>
      <c r="D4674" t="s">
        <v>510</v>
      </c>
      <c r="E4674">
        <v>553</v>
      </c>
      <c r="F4674" t="s">
        <v>29</v>
      </c>
      <c r="G4674">
        <v>454</v>
      </c>
      <c r="H4674" t="s">
        <v>371</v>
      </c>
      <c r="I4674">
        <v>3</v>
      </c>
      <c r="J4674" t="s">
        <v>373</v>
      </c>
      <c r="K4674">
        <v>2</v>
      </c>
    </row>
    <row r="4675" spans="1:11" hidden="1" x14ac:dyDescent="0.25">
      <c r="A4675" t="s">
        <v>215</v>
      </c>
      <c r="B4675" t="s">
        <v>215</v>
      </c>
      <c r="C4675">
        <v>1987</v>
      </c>
      <c r="D4675" t="s">
        <v>510</v>
      </c>
      <c r="E4675">
        <v>553</v>
      </c>
      <c r="F4675" t="s">
        <v>29</v>
      </c>
      <c r="G4675">
        <v>454</v>
      </c>
      <c r="H4675" t="s">
        <v>371</v>
      </c>
      <c r="I4675" t="s">
        <v>373</v>
      </c>
      <c r="J4675" t="s">
        <v>373</v>
      </c>
      <c r="K4675" t="s">
        <v>373</v>
      </c>
    </row>
    <row r="4676" spans="1:11" hidden="1" x14ac:dyDescent="0.25">
      <c r="A4676" t="s">
        <v>215</v>
      </c>
      <c r="B4676" t="s">
        <v>215</v>
      </c>
      <c r="C4676">
        <v>1988</v>
      </c>
      <c r="D4676" t="s">
        <v>510</v>
      </c>
      <c r="E4676">
        <v>553</v>
      </c>
      <c r="F4676" t="s">
        <v>29</v>
      </c>
      <c r="G4676">
        <v>454</v>
      </c>
      <c r="H4676" t="s">
        <v>371</v>
      </c>
      <c r="I4676">
        <v>2</v>
      </c>
      <c r="J4676" t="s">
        <v>373</v>
      </c>
      <c r="K4676">
        <v>2</v>
      </c>
    </row>
    <row r="4677" spans="1:11" hidden="1" x14ac:dyDescent="0.25">
      <c r="A4677" t="s">
        <v>215</v>
      </c>
      <c r="B4677" t="s">
        <v>215</v>
      </c>
      <c r="C4677">
        <v>1989</v>
      </c>
      <c r="D4677" t="s">
        <v>510</v>
      </c>
      <c r="E4677">
        <v>553</v>
      </c>
      <c r="F4677" t="s">
        <v>29</v>
      </c>
      <c r="G4677">
        <v>454</v>
      </c>
      <c r="H4677" t="s">
        <v>371</v>
      </c>
      <c r="I4677">
        <v>3</v>
      </c>
      <c r="J4677" t="s">
        <v>373</v>
      </c>
      <c r="K4677">
        <v>2</v>
      </c>
    </row>
    <row r="4678" spans="1:11" hidden="1" x14ac:dyDescent="0.25">
      <c r="A4678" t="s">
        <v>215</v>
      </c>
      <c r="B4678" t="s">
        <v>215</v>
      </c>
      <c r="C4678">
        <v>1990</v>
      </c>
      <c r="D4678" t="s">
        <v>510</v>
      </c>
      <c r="E4678">
        <v>553</v>
      </c>
      <c r="F4678" t="s">
        <v>29</v>
      </c>
      <c r="G4678">
        <v>454</v>
      </c>
      <c r="H4678" t="s">
        <v>371</v>
      </c>
      <c r="I4678">
        <v>2</v>
      </c>
      <c r="J4678" t="s">
        <v>373</v>
      </c>
      <c r="K4678">
        <v>3</v>
      </c>
    </row>
    <row r="4679" spans="1:11" hidden="1" x14ac:dyDescent="0.25">
      <c r="A4679" t="s">
        <v>215</v>
      </c>
      <c r="B4679" t="s">
        <v>215</v>
      </c>
      <c r="C4679">
        <v>1991</v>
      </c>
      <c r="D4679" t="s">
        <v>510</v>
      </c>
      <c r="E4679">
        <v>553</v>
      </c>
      <c r="F4679" t="s">
        <v>29</v>
      </c>
      <c r="G4679">
        <v>454</v>
      </c>
      <c r="H4679" t="s">
        <v>371</v>
      </c>
      <c r="I4679">
        <v>3</v>
      </c>
      <c r="J4679" t="s">
        <v>373</v>
      </c>
      <c r="K4679">
        <v>3</v>
      </c>
    </row>
    <row r="4680" spans="1:11" hidden="1" x14ac:dyDescent="0.25">
      <c r="A4680" t="s">
        <v>215</v>
      </c>
      <c r="B4680" t="s">
        <v>215</v>
      </c>
      <c r="C4680">
        <v>1992</v>
      </c>
      <c r="D4680" t="s">
        <v>510</v>
      </c>
      <c r="E4680">
        <v>553</v>
      </c>
      <c r="F4680" t="s">
        <v>29</v>
      </c>
      <c r="G4680">
        <v>454</v>
      </c>
      <c r="H4680" t="s">
        <v>371</v>
      </c>
      <c r="I4680">
        <v>3</v>
      </c>
      <c r="J4680" t="s">
        <v>373</v>
      </c>
      <c r="K4680">
        <v>3</v>
      </c>
    </row>
    <row r="4681" spans="1:11" hidden="1" x14ac:dyDescent="0.25">
      <c r="A4681" t="s">
        <v>215</v>
      </c>
      <c r="B4681" t="s">
        <v>215</v>
      </c>
      <c r="C4681">
        <v>1993</v>
      </c>
      <c r="D4681" t="s">
        <v>510</v>
      </c>
      <c r="E4681">
        <v>553</v>
      </c>
      <c r="F4681" t="s">
        <v>29</v>
      </c>
      <c r="G4681">
        <v>454</v>
      </c>
      <c r="H4681" t="s">
        <v>371</v>
      </c>
      <c r="I4681">
        <v>2</v>
      </c>
      <c r="J4681" t="s">
        <v>373</v>
      </c>
      <c r="K4681">
        <v>2</v>
      </c>
    </row>
    <row r="4682" spans="1:11" hidden="1" x14ac:dyDescent="0.25">
      <c r="A4682" t="s">
        <v>215</v>
      </c>
      <c r="B4682" t="s">
        <v>215</v>
      </c>
      <c r="C4682">
        <v>1994</v>
      </c>
      <c r="D4682" t="s">
        <v>510</v>
      </c>
      <c r="E4682">
        <v>553</v>
      </c>
      <c r="F4682" t="s">
        <v>29</v>
      </c>
      <c r="G4682">
        <v>454</v>
      </c>
      <c r="H4682" t="s">
        <v>371</v>
      </c>
      <c r="I4682">
        <v>2</v>
      </c>
      <c r="J4682" t="s">
        <v>373</v>
      </c>
      <c r="K4682">
        <v>2</v>
      </c>
    </row>
    <row r="4683" spans="1:11" hidden="1" x14ac:dyDescent="0.25">
      <c r="A4683" t="s">
        <v>215</v>
      </c>
      <c r="B4683" t="s">
        <v>215</v>
      </c>
      <c r="C4683">
        <v>1995</v>
      </c>
      <c r="D4683" t="s">
        <v>510</v>
      </c>
      <c r="E4683">
        <v>553</v>
      </c>
      <c r="F4683" t="s">
        <v>29</v>
      </c>
      <c r="G4683">
        <v>454</v>
      </c>
      <c r="H4683" t="s">
        <v>371</v>
      </c>
      <c r="I4683">
        <v>2</v>
      </c>
      <c r="J4683" t="s">
        <v>373</v>
      </c>
      <c r="K4683">
        <v>2</v>
      </c>
    </row>
    <row r="4684" spans="1:11" hidden="1" x14ac:dyDescent="0.25">
      <c r="A4684" t="s">
        <v>215</v>
      </c>
      <c r="B4684" t="s">
        <v>215</v>
      </c>
      <c r="C4684">
        <v>1996</v>
      </c>
      <c r="D4684" t="s">
        <v>510</v>
      </c>
      <c r="E4684">
        <v>553</v>
      </c>
      <c r="F4684" t="s">
        <v>29</v>
      </c>
      <c r="G4684">
        <v>454</v>
      </c>
      <c r="H4684" t="s">
        <v>371</v>
      </c>
      <c r="I4684">
        <v>2</v>
      </c>
      <c r="J4684" t="s">
        <v>373</v>
      </c>
      <c r="K4684">
        <v>2</v>
      </c>
    </row>
    <row r="4685" spans="1:11" hidden="1" x14ac:dyDescent="0.25">
      <c r="A4685" t="s">
        <v>215</v>
      </c>
      <c r="B4685" t="s">
        <v>215</v>
      </c>
      <c r="C4685">
        <v>1997</v>
      </c>
      <c r="D4685" t="s">
        <v>510</v>
      </c>
      <c r="E4685">
        <v>553</v>
      </c>
      <c r="F4685" t="s">
        <v>29</v>
      </c>
      <c r="G4685">
        <v>454</v>
      </c>
      <c r="H4685" t="s">
        <v>371</v>
      </c>
      <c r="I4685">
        <v>2</v>
      </c>
      <c r="J4685" t="s">
        <v>373</v>
      </c>
      <c r="K4685">
        <v>2</v>
      </c>
    </row>
    <row r="4686" spans="1:11" hidden="1" x14ac:dyDescent="0.25">
      <c r="A4686" t="s">
        <v>215</v>
      </c>
      <c r="B4686" t="s">
        <v>215</v>
      </c>
      <c r="C4686">
        <v>1998</v>
      </c>
      <c r="D4686" t="s">
        <v>510</v>
      </c>
      <c r="E4686">
        <v>553</v>
      </c>
      <c r="F4686" t="s">
        <v>29</v>
      </c>
      <c r="G4686">
        <v>454</v>
      </c>
      <c r="H4686" t="s">
        <v>371</v>
      </c>
      <c r="I4686" t="s">
        <v>373</v>
      </c>
      <c r="J4686" t="s">
        <v>373</v>
      </c>
      <c r="K4686">
        <v>2</v>
      </c>
    </row>
    <row r="4687" spans="1:11" hidden="1" x14ac:dyDescent="0.25">
      <c r="A4687" t="s">
        <v>215</v>
      </c>
      <c r="B4687" t="s">
        <v>215</v>
      </c>
      <c r="C4687">
        <v>1999</v>
      </c>
      <c r="D4687" t="s">
        <v>510</v>
      </c>
      <c r="E4687">
        <v>553</v>
      </c>
      <c r="F4687" t="s">
        <v>29</v>
      </c>
      <c r="G4687">
        <v>454</v>
      </c>
      <c r="H4687" t="s">
        <v>371</v>
      </c>
      <c r="I4687" t="s">
        <v>373</v>
      </c>
      <c r="J4687" t="s">
        <v>373</v>
      </c>
      <c r="K4687">
        <v>2</v>
      </c>
    </row>
    <row r="4688" spans="1:11" hidden="1" x14ac:dyDescent="0.25">
      <c r="A4688" t="s">
        <v>215</v>
      </c>
      <c r="B4688" t="s">
        <v>215</v>
      </c>
      <c r="C4688">
        <v>2000</v>
      </c>
      <c r="D4688" t="s">
        <v>510</v>
      </c>
      <c r="E4688">
        <v>553</v>
      </c>
      <c r="F4688" t="s">
        <v>29</v>
      </c>
      <c r="G4688">
        <v>454</v>
      </c>
      <c r="H4688" t="s">
        <v>371</v>
      </c>
      <c r="I4688">
        <v>2</v>
      </c>
      <c r="J4688" t="s">
        <v>373</v>
      </c>
      <c r="K4688">
        <v>2</v>
      </c>
    </row>
    <row r="4689" spans="1:11" hidden="1" x14ac:dyDescent="0.25">
      <c r="A4689" t="s">
        <v>215</v>
      </c>
      <c r="B4689" t="s">
        <v>215</v>
      </c>
      <c r="C4689">
        <v>2001</v>
      </c>
      <c r="D4689" t="s">
        <v>510</v>
      </c>
      <c r="E4689">
        <v>553</v>
      </c>
      <c r="F4689" t="s">
        <v>29</v>
      </c>
      <c r="G4689">
        <v>454</v>
      </c>
      <c r="H4689" t="s">
        <v>371</v>
      </c>
      <c r="I4689">
        <v>2</v>
      </c>
      <c r="J4689" t="s">
        <v>373</v>
      </c>
      <c r="K4689">
        <v>2</v>
      </c>
    </row>
    <row r="4690" spans="1:11" hidden="1" x14ac:dyDescent="0.25">
      <c r="A4690" t="s">
        <v>215</v>
      </c>
      <c r="B4690" t="s">
        <v>215</v>
      </c>
      <c r="C4690">
        <v>2002</v>
      </c>
      <c r="D4690" t="s">
        <v>510</v>
      </c>
      <c r="E4690">
        <v>553</v>
      </c>
      <c r="F4690" t="s">
        <v>29</v>
      </c>
      <c r="G4690">
        <v>454</v>
      </c>
      <c r="H4690" t="s">
        <v>371</v>
      </c>
      <c r="I4690">
        <v>3</v>
      </c>
      <c r="J4690" t="s">
        <v>373</v>
      </c>
      <c r="K4690">
        <v>3</v>
      </c>
    </row>
    <row r="4691" spans="1:11" hidden="1" x14ac:dyDescent="0.25">
      <c r="A4691" t="s">
        <v>215</v>
      </c>
      <c r="B4691" t="s">
        <v>215</v>
      </c>
      <c r="C4691">
        <v>2003</v>
      </c>
      <c r="D4691" t="s">
        <v>510</v>
      </c>
      <c r="E4691">
        <v>553</v>
      </c>
      <c r="F4691" t="s">
        <v>29</v>
      </c>
      <c r="G4691">
        <v>454</v>
      </c>
      <c r="H4691" t="s">
        <v>371</v>
      </c>
      <c r="I4691">
        <v>2</v>
      </c>
      <c r="J4691" t="s">
        <v>373</v>
      </c>
      <c r="K4691">
        <v>3</v>
      </c>
    </row>
    <row r="4692" spans="1:11" hidden="1" x14ac:dyDescent="0.25">
      <c r="A4692" t="s">
        <v>215</v>
      </c>
      <c r="B4692" t="s">
        <v>215</v>
      </c>
      <c r="C4692">
        <v>2004</v>
      </c>
      <c r="D4692" t="s">
        <v>510</v>
      </c>
      <c r="E4692">
        <v>553</v>
      </c>
      <c r="F4692" t="s">
        <v>29</v>
      </c>
      <c r="G4692">
        <v>454</v>
      </c>
      <c r="H4692" t="s">
        <v>371</v>
      </c>
      <c r="I4692">
        <v>3</v>
      </c>
      <c r="J4692" t="s">
        <v>373</v>
      </c>
      <c r="K4692">
        <v>2</v>
      </c>
    </row>
    <row r="4693" spans="1:11" hidden="1" x14ac:dyDescent="0.25">
      <c r="A4693" t="s">
        <v>215</v>
      </c>
      <c r="B4693" t="s">
        <v>215</v>
      </c>
      <c r="C4693">
        <v>2005</v>
      </c>
      <c r="D4693" t="s">
        <v>510</v>
      </c>
      <c r="E4693">
        <v>553</v>
      </c>
      <c r="F4693" t="s">
        <v>29</v>
      </c>
      <c r="G4693">
        <v>454</v>
      </c>
      <c r="H4693" t="s">
        <v>371</v>
      </c>
      <c r="I4693">
        <v>3</v>
      </c>
      <c r="J4693" t="s">
        <v>373</v>
      </c>
      <c r="K4693">
        <v>3</v>
      </c>
    </row>
    <row r="4694" spans="1:11" hidden="1" x14ac:dyDescent="0.25">
      <c r="A4694" t="s">
        <v>215</v>
      </c>
      <c r="B4694" t="s">
        <v>215</v>
      </c>
      <c r="C4694">
        <v>2006</v>
      </c>
      <c r="D4694" t="s">
        <v>510</v>
      </c>
      <c r="E4694">
        <v>553</v>
      </c>
      <c r="F4694" t="s">
        <v>29</v>
      </c>
      <c r="G4694">
        <v>454</v>
      </c>
      <c r="H4694" t="s">
        <v>371</v>
      </c>
      <c r="I4694">
        <v>3</v>
      </c>
      <c r="J4694" t="s">
        <v>373</v>
      </c>
      <c r="K4694">
        <v>3</v>
      </c>
    </row>
    <row r="4695" spans="1:11" hidden="1" x14ac:dyDescent="0.25">
      <c r="A4695" t="s">
        <v>215</v>
      </c>
      <c r="B4695" t="s">
        <v>215</v>
      </c>
      <c r="C4695">
        <v>2007</v>
      </c>
      <c r="D4695" t="s">
        <v>510</v>
      </c>
      <c r="E4695">
        <v>553</v>
      </c>
      <c r="F4695" t="s">
        <v>29</v>
      </c>
      <c r="G4695">
        <v>454</v>
      </c>
      <c r="H4695" t="s">
        <v>371</v>
      </c>
      <c r="I4695">
        <v>2</v>
      </c>
      <c r="J4695" t="s">
        <v>373</v>
      </c>
      <c r="K4695">
        <v>3</v>
      </c>
    </row>
    <row r="4696" spans="1:11" hidden="1" x14ac:dyDescent="0.25">
      <c r="A4696" t="s">
        <v>215</v>
      </c>
      <c r="B4696" t="s">
        <v>215</v>
      </c>
      <c r="C4696">
        <v>2008</v>
      </c>
      <c r="D4696" t="s">
        <v>510</v>
      </c>
      <c r="E4696">
        <v>553</v>
      </c>
      <c r="F4696" t="s">
        <v>29</v>
      </c>
      <c r="G4696">
        <v>454</v>
      </c>
      <c r="H4696" t="s">
        <v>371</v>
      </c>
      <c r="I4696">
        <v>2</v>
      </c>
      <c r="J4696" t="s">
        <v>373</v>
      </c>
      <c r="K4696">
        <v>3</v>
      </c>
    </row>
    <row r="4697" spans="1:11" hidden="1" x14ac:dyDescent="0.25">
      <c r="A4697" t="s">
        <v>215</v>
      </c>
      <c r="B4697" t="s">
        <v>215</v>
      </c>
      <c r="C4697">
        <v>2009</v>
      </c>
      <c r="D4697" t="s">
        <v>510</v>
      </c>
      <c r="E4697">
        <v>553</v>
      </c>
      <c r="F4697" t="s">
        <v>29</v>
      </c>
      <c r="G4697">
        <v>454</v>
      </c>
      <c r="H4697" t="s">
        <v>371</v>
      </c>
      <c r="I4697">
        <v>2</v>
      </c>
      <c r="J4697" t="s">
        <v>373</v>
      </c>
      <c r="K4697">
        <v>2</v>
      </c>
    </row>
    <row r="4698" spans="1:11" hidden="1" x14ac:dyDescent="0.25">
      <c r="A4698" t="s">
        <v>215</v>
      </c>
      <c r="B4698" t="s">
        <v>215</v>
      </c>
      <c r="C4698">
        <v>2010</v>
      </c>
      <c r="D4698" t="s">
        <v>510</v>
      </c>
      <c r="E4698">
        <v>553</v>
      </c>
      <c r="F4698" t="s">
        <v>29</v>
      </c>
      <c r="G4698">
        <v>454</v>
      </c>
      <c r="H4698" t="s">
        <v>371</v>
      </c>
      <c r="I4698">
        <v>2</v>
      </c>
      <c r="J4698" t="s">
        <v>373</v>
      </c>
      <c r="K4698">
        <v>3</v>
      </c>
    </row>
    <row r="4699" spans="1:11" hidden="1" x14ac:dyDescent="0.25">
      <c r="A4699" t="s">
        <v>215</v>
      </c>
      <c r="B4699" t="s">
        <v>215</v>
      </c>
      <c r="C4699">
        <v>2011</v>
      </c>
      <c r="D4699" t="s">
        <v>510</v>
      </c>
      <c r="E4699">
        <v>553</v>
      </c>
      <c r="F4699" t="s">
        <v>29</v>
      </c>
      <c r="G4699">
        <v>454</v>
      </c>
      <c r="H4699" t="s">
        <v>371</v>
      </c>
      <c r="I4699">
        <v>3</v>
      </c>
      <c r="J4699" t="s">
        <v>373</v>
      </c>
      <c r="K4699">
        <v>3</v>
      </c>
    </row>
    <row r="4700" spans="1:11" hidden="1" x14ac:dyDescent="0.25">
      <c r="A4700" t="s">
        <v>215</v>
      </c>
      <c r="B4700" t="s">
        <v>215</v>
      </c>
      <c r="C4700">
        <v>2012</v>
      </c>
      <c r="D4700" t="s">
        <v>510</v>
      </c>
      <c r="E4700">
        <v>553</v>
      </c>
      <c r="F4700" t="s">
        <v>29</v>
      </c>
      <c r="G4700">
        <v>454</v>
      </c>
      <c r="H4700" t="s">
        <v>371</v>
      </c>
      <c r="I4700">
        <v>2</v>
      </c>
      <c r="J4700" t="s">
        <v>373</v>
      </c>
      <c r="K4700">
        <v>3</v>
      </c>
    </row>
    <row r="4701" spans="1:11" hidden="1" x14ac:dyDescent="0.25">
      <c r="A4701" t="s">
        <v>215</v>
      </c>
      <c r="B4701" t="s">
        <v>215</v>
      </c>
      <c r="C4701">
        <v>2013</v>
      </c>
      <c r="D4701" t="s">
        <v>510</v>
      </c>
      <c r="E4701">
        <v>553</v>
      </c>
      <c r="F4701" t="s">
        <v>29</v>
      </c>
      <c r="G4701">
        <v>454</v>
      </c>
      <c r="H4701" t="s">
        <v>371</v>
      </c>
      <c r="I4701" t="s">
        <v>373</v>
      </c>
      <c r="J4701" t="s">
        <v>373</v>
      </c>
      <c r="K4701">
        <v>2</v>
      </c>
    </row>
    <row r="4702" spans="1:11" hidden="1" x14ac:dyDescent="0.25">
      <c r="A4702" t="s">
        <v>215</v>
      </c>
      <c r="B4702" t="s">
        <v>215</v>
      </c>
      <c r="C4702">
        <v>2014</v>
      </c>
      <c r="D4702" t="s">
        <v>510</v>
      </c>
      <c r="E4702">
        <v>553</v>
      </c>
      <c r="F4702" t="s">
        <v>29</v>
      </c>
      <c r="G4702">
        <v>454</v>
      </c>
      <c r="H4702" t="s">
        <v>371</v>
      </c>
      <c r="I4702">
        <v>2</v>
      </c>
      <c r="J4702" t="s">
        <v>373</v>
      </c>
      <c r="K4702">
        <v>3</v>
      </c>
    </row>
    <row r="4703" spans="1:11" hidden="1" x14ac:dyDescent="0.25">
      <c r="A4703" t="s">
        <v>215</v>
      </c>
      <c r="B4703" t="s">
        <v>215</v>
      </c>
      <c r="C4703">
        <v>2015</v>
      </c>
      <c r="D4703" t="s">
        <v>510</v>
      </c>
      <c r="E4703">
        <v>553</v>
      </c>
      <c r="F4703" t="s">
        <v>29</v>
      </c>
      <c r="G4703">
        <v>454</v>
      </c>
      <c r="H4703" t="s">
        <v>371</v>
      </c>
      <c r="I4703">
        <v>2</v>
      </c>
      <c r="J4703" t="s">
        <v>373</v>
      </c>
      <c r="K4703">
        <v>2</v>
      </c>
    </row>
    <row r="4704" spans="1:11" hidden="1" x14ac:dyDescent="0.25">
      <c r="A4704" t="s">
        <v>215</v>
      </c>
      <c r="B4704" t="s">
        <v>215</v>
      </c>
      <c r="C4704">
        <v>2016</v>
      </c>
      <c r="D4704" t="s">
        <v>510</v>
      </c>
      <c r="E4704">
        <v>553</v>
      </c>
      <c r="F4704" t="s">
        <v>29</v>
      </c>
      <c r="G4704">
        <v>454</v>
      </c>
      <c r="H4704" t="s">
        <v>371</v>
      </c>
      <c r="I4704">
        <v>2</v>
      </c>
      <c r="J4704" t="s">
        <v>373</v>
      </c>
      <c r="K4704">
        <v>3</v>
      </c>
    </row>
    <row r="4705" spans="1:12" x14ac:dyDescent="0.25">
      <c r="A4705" t="s">
        <v>215</v>
      </c>
      <c r="B4705" t="s">
        <v>215</v>
      </c>
      <c r="C4705">
        <v>2017</v>
      </c>
      <c r="D4705" t="s">
        <v>510</v>
      </c>
      <c r="E4705">
        <v>553</v>
      </c>
      <c r="F4705" t="s">
        <v>29</v>
      </c>
      <c r="G4705">
        <v>454</v>
      </c>
      <c r="H4705" t="s">
        <v>371</v>
      </c>
      <c r="I4705" s="109">
        <v>1</v>
      </c>
      <c r="J4705" s="109" t="s">
        <v>373</v>
      </c>
      <c r="K4705" s="109">
        <v>3</v>
      </c>
      <c r="L4705" s="108">
        <f>AVERAGE(I4705:K4705)</f>
        <v>2</v>
      </c>
    </row>
    <row r="4706" spans="1:12" hidden="1" x14ac:dyDescent="0.25">
      <c r="A4706" t="s">
        <v>216</v>
      </c>
      <c r="B4706" t="s">
        <v>216</v>
      </c>
      <c r="C4706">
        <v>1976</v>
      </c>
      <c r="D4706" t="s">
        <v>509</v>
      </c>
      <c r="E4706">
        <v>820</v>
      </c>
      <c r="F4706" t="s">
        <v>76</v>
      </c>
      <c r="G4706">
        <v>458</v>
      </c>
      <c r="H4706" t="s">
        <v>390</v>
      </c>
      <c r="I4706">
        <v>3</v>
      </c>
      <c r="J4706" t="s">
        <v>373</v>
      </c>
      <c r="K4706">
        <v>2</v>
      </c>
    </row>
    <row r="4707" spans="1:12" hidden="1" x14ac:dyDescent="0.25">
      <c r="A4707" t="s">
        <v>216</v>
      </c>
      <c r="B4707" t="s">
        <v>216</v>
      </c>
      <c r="C4707">
        <v>1977</v>
      </c>
      <c r="D4707" t="s">
        <v>509</v>
      </c>
      <c r="E4707">
        <v>820</v>
      </c>
      <c r="F4707" t="s">
        <v>76</v>
      </c>
      <c r="G4707">
        <v>458</v>
      </c>
      <c r="H4707" t="s">
        <v>390</v>
      </c>
      <c r="I4707">
        <v>3</v>
      </c>
      <c r="J4707" t="s">
        <v>373</v>
      </c>
      <c r="K4707">
        <v>2</v>
      </c>
    </row>
    <row r="4708" spans="1:12" hidden="1" x14ac:dyDescent="0.25">
      <c r="A4708" t="s">
        <v>216</v>
      </c>
      <c r="B4708" t="s">
        <v>216</v>
      </c>
      <c r="C4708">
        <v>1978</v>
      </c>
      <c r="D4708" t="s">
        <v>509</v>
      </c>
      <c r="E4708">
        <v>820</v>
      </c>
      <c r="F4708" t="s">
        <v>76</v>
      </c>
      <c r="G4708">
        <v>458</v>
      </c>
      <c r="H4708" t="s">
        <v>390</v>
      </c>
      <c r="I4708">
        <v>3</v>
      </c>
      <c r="J4708" t="s">
        <v>373</v>
      </c>
      <c r="K4708">
        <v>3</v>
      </c>
    </row>
    <row r="4709" spans="1:12" hidden="1" x14ac:dyDescent="0.25">
      <c r="A4709" t="s">
        <v>216</v>
      </c>
      <c r="B4709" t="s">
        <v>216</v>
      </c>
      <c r="C4709">
        <v>1979</v>
      </c>
      <c r="D4709" t="s">
        <v>509</v>
      </c>
      <c r="E4709">
        <v>820</v>
      </c>
      <c r="F4709" t="s">
        <v>76</v>
      </c>
      <c r="G4709">
        <v>458</v>
      </c>
      <c r="H4709" t="s">
        <v>390</v>
      </c>
      <c r="I4709">
        <v>3</v>
      </c>
      <c r="J4709" t="s">
        <v>373</v>
      </c>
      <c r="K4709">
        <v>3</v>
      </c>
    </row>
    <row r="4710" spans="1:12" hidden="1" x14ac:dyDescent="0.25">
      <c r="A4710" t="s">
        <v>216</v>
      </c>
      <c r="B4710" t="s">
        <v>216</v>
      </c>
      <c r="C4710">
        <v>1980</v>
      </c>
      <c r="D4710" t="s">
        <v>509</v>
      </c>
      <c r="E4710">
        <v>820</v>
      </c>
      <c r="F4710" t="s">
        <v>76</v>
      </c>
      <c r="G4710">
        <v>458</v>
      </c>
      <c r="H4710" t="s">
        <v>390</v>
      </c>
      <c r="I4710">
        <v>2</v>
      </c>
      <c r="J4710" t="s">
        <v>373</v>
      </c>
      <c r="K4710">
        <v>2</v>
      </c>
    </row>
    <row r="4711" spans="1:12" hidden="1" x14ac:dyDescent="0.25">
      <c r="A4711" t="s">
        <v>216</v>
      </c>
      <c r="B4711" t="s">
        <v>216</v>
      </c>
      <c r="C4711">
        <v>1981</v>
      </c>
      <c r="D4711" t="s">
        <v>509</v>
      </c>
      <c r="E4711">
        <v>820</v>
      </c>
      <c r="F4711" t="s">
        <v>76</v>
      </c>
      <c r="G4711">
        <v>458</v>
      </c>
      <c r="H4711" t="s">
        <v>390</v>
      </c>
      <c r="I4711">
        <v>3</v>
      </c>
      <c r="J4711" t="s">
        <v>373</v>
      </c>
      <c r="K4711">
        <v>2</v>
      </c>
    </row>
    <row r="4712" spans="1:12" hidden="1" x14ac:dyDescent="0.25">
      <c r="A4712" t="s">
        <v>216</v>
      </c>
      <c r="B4712" t="s">
        <v>216</v>
      </c>
      <c r="C4712">
        <v>1982</v>
      </c>
      <c r="D4712" t="s">
        <v>509</v>
      </c>
      <c r="E4712">
        <v>820</v>
      </c>
      <c r="F4712" t="s">
        <v>76</v>
      </c>
      <c r="G4712">
        <v>458</v>
      </c>
      <c r="H4712" t="s">
        <v>390</v>
      </c>
      <c r="I4712" t="s">
        <v>373</v>
      </c>
      <c r="J4712" t="s">
        <v>373</v>
      </c>
      <c r="K4712">
        <v>2</v>
      </c>
    </row>
    <row r="4713" spans="1:12" hidden="1" x14ac:dyDescent="0.25">
      <c r="A4713" t="s">
        <v>216</v>
      </c>
      <c r="B4713" t="s">
        <v>216</v>
      </c>
      <c r="C4713">
        <v>1983</v>
      </c>
      <c r="D4713" t="s">
        <v>509</v>
      </c>
      <c r="E4713">
        <v>820</v>
      </c>
      <c r="F4713" t="s">
        <v>76</v>
      </c>
      <c r="G4713">
        <v>458</v>
      </c>
      <c r="H4713" t="s">
        <v>390</v>
      </c>
      <c r="I4713">
        <v>2</v>
      </c>
      <c r="J4713" t="s">
        <v>373</v>
      </c>
      <c r="K4713">
        <v>3</v>
      </c>
    </row>
    <row r="4714" spans="1:12" hidden="1" x14ac:dyDescent="0.25">
      <c r="A4714" t="s">
        <v>216</v>
      </c>
      <c r="B4714" t="s">
        <v>216</v>
      </c>
      <c r="C4714">
        <v>1984</v>
      </c>
      <c r="D4714" t="s">
        <v>509</v>
      </c>
      <c r="E4714">
        <v>820</v>
      </c>
      <c r="F4714" t="s">
        <v>76</v>
      </c>
      <c r="G4714">
        <v>458</v>
      </c>
      <c r="H4714" t="s">
        <v>390</v>
      </c>
      <c r="I4714">
        <v>2</v>
      </c>
      <c r="J4714" t="s">
        <v>373</v>
      </c>
      <c r="K4714">
        <v>2</v>
      </c>
    </row>
    <row r="4715" spans="1:12" hidden="1" x14ac:dyDescent="0.25">
      <c r="A4715" t="s">
        <v>216</v>
      </c>
      <c r="B4715" t="s">
        <v>216</v>
      </c>
      <c r="C4715">
        <v>1985</v>
      </c>
      <c r="D4715" t="s">
        <v>509</v>
      </c>
      <c r="E4715">
        <v>820</v>
      </c>
      <c r="F4715" t="s">
        <v>76</v>
      </c>
      <c r="G4715">
        <v>458</v>
      </c>
      <c r="H4715" t="s">
        <v>390</v>
      </c>
      <c r="I4715">
        <v>3</v>
      </c>
      <c r="J4715" t="s">
        <v>373</v>
      </c>
      <c r="K4715">
        <v>2</v>
      </c>
    </row>
    <row r="4716" spans="1:12" hidden="1" x14ac:dyDescent="0.25">
      <c r="A4716" t="s">
        <v>216</v>
      </c>
      <c r="B4716" t="s">
        <v>216</v>
      </c>
      <c r="C4716">
        <v>1986</v>
      </c>
      <c r="D4716" t="s">
        <v>509</v>
      </c>
      <c r="E4716">
        <v>820</v>
      </c>
      <c r="F4716" t="s">
        <v>76</v>
      </c>
      <c r="G4716">
        <v>458</v>
      </c>
      <c r="H4716" t="s">
        <v>390</v>
      </c>
      <c r="I4716">
        <v>2</v>
      </c>
      <c r="J4716" t="s">
        <v>373</v>
      </c>
      <c r="K4716">
        <v>2</v>
      </c>
    </row>
    <row r="4717" spans="1:12" hidden="1" x14ac:dyDescent="0.25">
      <c r="A4717" t="s">
        <v>216</v>
      </c>
      <c r="B4717" t="s">
        <v>216</v>
      </c>
      <c r="C4717">
        <v>1987</v>
      </c>
      <c r="D4717" t="s">
        <v>509</v>
      </c>
      <c r="E4717">
        <v>820</v>
      </c>
      <c r="F4717" t="s">
        <v>76</v>
      </c>
      <c r="G4717">
        <v>458</v>
      </c>
      <c r="H4717" t="s">
        <v>390</v>
      </c>
      <c r="I4717">
        <v>2</v>
      </c>
      <c r="J4717" t="s">
        <v>373</v>
      </c>
      <c r="K4717">
        <v>2</v>
      </c>
    </row>
    <row r="4718" spans="1:12" hidden="1" x14ac:dyDescent="0.25">
      <c r="A4718" t="s">
        <v>216</v>
      </c>
      <c r="B4718" t="s">
        <v>216</v>
      </c>
      <c r="C4718">
        <v>1988</v>
      </c>
      <c r="D4718" t="s">
        <v>509</v>
      </c>
      <c r="E4718">
        <v>820</v>
      </c>
      <c r="F4718" t="s">
        <v>76</v>
      </c>
      <c r="G4718">
        <v>458</v>
      </c>
      <c r="H4718" t="s">
        <v>390</v>
      </c>
      <c r="I4718">
        <v>2</v>
      </c>
      <c r="J4718" t="s">
        <v>373</v>
      </c>
      <c r="K4718">
        <v>2</v>
      </c>
    </row>
    <row r="4719" spans="1:12" hidden="1" x14ac:dyDescent="0.25">
      <c r="A4719" t="s">
        <v>216</v>
      </c>
      <c r="B4719" t="s">
        <v>216</v>
      </c>
      <c r="C4719">
        <v>1989</v>
      </c>
      <c r="D4719" t="s">
        <v>509</v>
      </c>
      <c r="E4719">
        <v>820</v>
      </c>
      <c r="F4719" t="s">
        <v>76</v>
      </c>
      <c r="G4719">
        <v>458</v>
      </c>
      <c r="H4719" t="s">
        <v>390</v>
      </c>
      <c r="I4719">
        <v>2</v>
      </c>
      <c r="J4719" t="s">
        <v>373</v>
      </c>
      <c r="K4719">
        <v>2</v>
      </c>
    </row>
    <row r="4720" spans="1:12" hidden="1" x14ac:dyDescent="0.25">
      <c r="A4720" t="s">
        <v>216</v>
      </c>
      <c r="B4720" t="s">
        <v>216</v>
      </c>
      <c r="C4720">
        <v>1990</v>
      </c>
      <c r="D4720" t="s">
        <v>509</v>
      </c>
      <c r="E4720">
        <v>820</v>
      </c>
      <c r="F4720" t="s">
        <v>76</v>
      </c>
      <c r="G4720">
        <v>458</v>
      </c>
      <c r="H4720" t="s">
        <v>390</v>
      </c>
      <c r="I4720">
        <v>2</v>
      </c>
      <c r="J4720" t="s">
        <v>373</v>
      </c>
      <c r="K4720">
        <v>2</v>
      </c>
    </row>
    <row r="4721" spans="1:11" hidden="1" x14ac:dyDescent="0.25">
      <c r="A4721" t="s">
        <v>216</v>
      </c>
      <c r="B4721" t="s">
        <v>216</v>
      </c>
      <c r="C4721">
        <v>1991</v>
      </c>
      <c r="D4721" t="s">
        <v>509</v>
      </c>
      <c r="E4721">
        <v>820</v>
      </c>
      <c r="F4721" t="s">
        <v>76</v>
      </c>
      <c r="G4721">
        <v>458</v>
      </c>
      <c r="H4721" t="s">
        <v>390</v>
      </c>
      <c r="I4721">
        <v>3</v>
      </c>
      <c r="J4721" t="s">
        <v>373</v>
      </c>
      <c r="K4721">
        <v>2</v>
      </c>
    </row>
    <row r="4722" spans="1:11" hidden="1" x14ac:dyDescent="0.25">
      <c r="A4722" t="s">
        <v>216</v>
      </c>
      <c r="B4722" t="s">
        <v>216</v>
      </c>
      <c r="C4722">
        <v>1992</v>
      </c>
      <c r="D4722" t="s">
        <v>509</v>
      </c>
      <c r="E4722">
        <v>820</v>
      </c>
      <c r="F4722" t="s">
        <v>76</v>
      </c>
      <c r="G4722">
        <v>458</v>
      </c>
      <c r="H4722" t="s">
        <v>390</v>
      </c>
      <c r="I4722">
        <v>2</v>
      </c>
      <c r="J4722" t="s">
        <v>373</v>
      </c>
      <c r="K4722">
        <v>2</v>
      </c>
    </row>
    <row r="4723" spans="1:11" hidden="1" x14ac:dyDescent="0.25">
      <c r="A4723" t="s">
        <v>216</v>
      </c>
      <c r="B4723" t="s">
        <v>216</v>
      </c>
      <c r="C4723">
        <v>1993</v>
      </c>
      <c r="D4723" t="s">
        <v>509</v>
      </c>
      <c r="E4723">
        <v>820</v>
      </c>
      <c r="F4723" t="s">
        <v>76</v>
      </c>
      <c r="G4723">
        <v>458</v>
      </c>
      <c r="H4723" t="s">
        <v>390</v>
      </c>
      <c r="I4723">
        <v>1</v>
      </c>
      <c r="J4723" t="s">
        <v>373</v>
      </c>
      <c r="K4723">
        <v>2</v>
      </c>
    </row>
    <row r="4724" spans="1:11" hidden="1" x14ac:dyDescent="0.25">
      <c r="A4724" t="s">
        <v>216</v>
      </c>
      <c r="B4724" t="s">
        <v>216</v>
      </c>
      <c r="C4724">
        <v>1994</v>
      </c>
      <c r="D4724" t="s">
        <v>509</v>
      </c>
      <c r="E4724">
        <v>820</v>
      </c>
      <c r="F4724" t="s">
        <v>76</v>
      </c>
      <c r="G4724">
        <v>458</v>
      </c>
      <c r="H4724" t="s">
        <v>390</v>
      </c>
      <c r="I4724">
        <v>2</v>
      </c>
      <c r="J4724" t="s">
        <v>373</v>
      </c>
      <c r="K4724">
        <v>2</v>
      </c>
    </row>
    <row r="4725" spans="1:11" hidden="1" x14ac:dyDescent="0.25">
      <c r="A4725" t="s">
        <v>216</v>
      </c>
      <c r="B4725" t="s">
        <v>216</v>
      </c>
      <c r="C4725">
        <v>1995</v>
      </c>
      <c r="D4725" t="s">
        <v>509</v>
      </c>
      <c r="E4725">
        <v>820</v>
      </c>
      <c r="F4725" t="s">
        <v>76</v>
      </c>
      <c r="G4725">
        <v>458</v>
      </c>
      <c r="H4725" t="s">
        <v>390</v>
      </c>
      <c r="I4725">
        <v>3</v>
      </c>
      <c r="J4725" t="s">
        <v>373</v>
      </c>
      <c r="K4725">
        <v>2</v>
      </c>
    </row>
    <row r="4726" spans="1:11" hidden="1" x14ac:dyDescent="0.25">
      <c r="A4726" t="s">
        <v>216</v>
      </c>
      <c r="B4726" t="s">
        <v>216</v>
      </c>
      <c r="C4726">
        <v>1996</v>
      </c>
      <c r="D4726" t="s">
        <v>509</v>
      </c>
      <c r="E4726">
        <v>820</v>
      </c>
      <c r="F4726" t="s">
        <v>76</v>
      </c>
      <c r="G4726">
        <v>458</v>
      </c>
      <c r="H4726" t="s">
        <v>390</v>
      </c>
      <c r="I4726">
        <v>2</v>
      </c>
      <c r="J4726" t="s">
        <v>373</v>
      </c>
      <c r="K4726">
        <v>2</v>
      </c>
    </row>
    <row r="4727" spans="1:11" hidden="1" x14ac:dyDescent="0.25">
      <c r="A4727" t="s">
        <v>216</v>
      </c>
      <c r="B4727" t="s">
        <v>216</v>
      </c>
      <c r="C4727">
        <v>1997</v>
      </c>
      <c r="D4727" t="s">
        <v>509</v>
      </c>
      <c r="E4727">
        <v>820</v>
      </c>
      <c r="F4727" t="s">
        <v>76</v>
      </c>
      <c r="G4727">
        <v>458</v>
      </c>
      <c r="H4727" t="s">
        <v>390</v>
      </c>
      <c r="I4727">
        <v>2</v>
      </c>
      <c r="J4727" t="s">
        <v>373</v>
      </c>
      <c r="K4727">
        <v>2</v>
      </c>
    </row>
    <row r="4728" spans="1:11" hidden="1" x14ac:dyDescent="0.25">
      <c r="A4728" t="s">
        <v>216</v>
      </c>
      <c r="B4728" t="s">
        <v>216</v>
      </c>
      <c r="C4728">
        <v>1998</v>
      </c>
      <c r="D4728" t="s">
        <v>509</v>
      </c>
      <c r="E4728">
        <v>820</v>
      </c>
      <c r="F4728" t="s">
        <v>76</v>
      </c>
      <c r="G4728">
        <v>458</v>
      </c>
      <c r="H4728" t="s">
        <v>390</v>
      </c>
      <c r="I4728">
        <v>3</v>
      </c>
      <c r="J4728" t="s">
        <v>373</v>
      </c>
      <c r="K4728">
        <v>3</v>
      </c>
    </row>
    <row r="4729" spans="1:11" hidden="1" x14ac:dyDescent="0.25">
      <c r="A4729" t="s">
        <v>216</v>
      </c>
      <c r="B4729" t="s">
        <v>216</v>
      </c>
      <c r="C4729">
        <v>1999</v>
      </c>
      <c r="D4729" t="s">
        <v>509</v>
      </c>
      <c r="E4729">
        <v>820</v>
      </c>
      <c r="F4729" t="s">
        <v>76</v>
      </c>
      <c r="G4729">
        <v>458</v>
      </c>
      <c r="H4729" t="s">
        <v>390</v>
      </c>
      <c r="I4729">
        <v>2</v>
      </c>
      <c r="J4729" t="s">
        <v>373</v>
      </c>
      <c r="K4729">
        <v>2</v>
      </c>
    </row>
    <row r="4730" spans="1:11" hidden="1" x14ac:dyDescent="0.25">
      <c r="A4730" t="s">
        <v>216</v>
      </c>
      <c r="B4730" t="s">
        <v>216</v>
      </c>
      <c r="C4730">
        <v>2000</v>
      </c>
      <c r="D4730" t="s">
        <v>509</v>
      </c>
      <c r="E4730">
        <v>820</v>
      </c>
      <c r="F4730" t="s">
        <v>76</v>
      </c>
      <c r="G4730">
        <v>458</v>
      </c>
      <c r="H4730" t="s">
        <v>390</v>
      </c>
      <c r="I4730">
        <v>2</v>
      </c>
      <c r="J4730" t="s">
        <v>373</v>
      </c>
      <c r="K4730">
        <v>2</v>
      </c>
    </row>
    <row r="4731" spans="1:11" hidden="1" x14ac:dyDescent="0.25">
      <c r="A4731" t="s">
        <v>216</v>
      </c>
      <c r="B4731" t="s">
        <v>216</v>
      </c>
      <c r="C4731">
        <v>2001</v>
      </c>
      <c r="D4731" t="s">
        <v>509</v>
      </c>
      <c r="E4731">
        <v>820</v>
      </c>
      <c r="F4731" t="s">
        <v>76</v>
      </c>
      <c r="G4731">
        <v>458</v>
      </c>
      <c r="H4731" t="s">
        <v>390</v>
      </c>
      <c r="I4731">
        <v>2</v>
      </c>
      <c r="J4731" t="s">
        <v>373</v>
      </c>
      <c r="K4731">
        <v>2</v>
      </c>
    </row>
    <row r="4732" spans="1:11" hidden="1" x14ac:dyDescent="0.25">
      <c r="A4732" t="s">
        <v>216</v>
      </c>
      <c r="B4732" t="s">
        <v>216</v>
      </c>
      <c r="C4732">
        <v>2002</v>
      </c>
      <c r="D4732" t="s">
        <v>509</v>
      </c>
      <c r="E4732">
        <v>820</v>
      </c>
      <c r="F4732" t="s">
        <v>76</v>
      </c>
      <c r="G4732">
        <v>458</v>
      </c>
      <c r="H4732" t="s">
        <v>390</v>
      </c>
      <c r="I4732">
        <v>3</v>
      </c>
      <c r="J4732" t="s">
        <v>373</v>
      </c>
      <c r="K4732">
        <v>2</v>
      </c>
    </row>
    <row r="4733" spans="1:11" hidden="1" x14ac:dyDescent="0.25">
      <c r="A4733" t="s">
        <v>216</v>
      </c>
      <c r="B4733" t="s">
        <v>216</v>
      </c>
      <c r="C4733">
        <v>2003</v>
      </c>
      <c r="D4733" t="s">
        <v>509</v>
      </c>
      <c r="E4733">
        <v>820</v>
      </c>
      <c r="F4733" t="s">
        <v>76</v>
      </c>
      <c r="G4733">
        <v>458</v>
      </c>
      <c r="H4733" t="s">
        <v>390</v>
      </c>
      <c r="I4733">
        <v>3</v>
      </c>
      <c r="J4733" t="s">
        <v>373</v>
      </c>
      <c r="K4733">
        <v>2</v>
      </c>
    </row>
    <row r="4734" spans="1:11" hidden="1" x14ac:dyDescent="0.25">
      <c r="A4734" t="s">
        <v>216</v>
      </c>
      <c r="B4734" t="s">
        <v>216</v>
      </c>
      <c r="C4734">
        <v>2004</v>
      </c>
      <c r="D4734" t="s">
        <v>509</v>
      </c>
      <c r="E4734">
        <v>820</v>
      </c>
      <c r="F4734" t="s">
        <v>76</v>
      </c>
      <c r="G4734">
        <v>458</v>
      </c>
      <c r="H4734" t="s">
        <v>390</v>
      </c>
      <c r="I4734">
        <v>3</v>
      </c>
      <c r="J4734" t="s">
        <v>373</v>
      </c>
      <c r="K4734">
        <v>2</v>
      </c>
    </row>
    <row r="4735" spans="1:11" hidden="1" x14ac:dyDescent="0.25">
      <c r="A4735" t="s">
        <v>216</v>
      </c>
      <c r="B4735" t="s">
        <v>216</v>
      </c>
      <c r="C4735">
        <v>2005</v>
      </c>
      <c r="D4735" t="s">
        <v>509</v>
      </c>
      <c r="E4735">
        <v>820</v>
      </c>
      <c r="F4735" t="s">
        <v>76</v>
      </c>
      <c r="G4735">
        <v>458</v>
      </c>
      <c r="H4735" t="s">
        <v>390</v>
      </c>
      <c r="I4735">
        <v>3</v>
      </c>
      <c r="J4735" t="s">
        <v>373</v>
      </c>
      <c r="K4735">
        <v>2</v>
      </c>
    </row>
    <row r="4736" spans="1:11" hidden="1" x14ac:dyDescent="0.25">
      <c r="A4736" t="s">
        <v>216</v>
      </c>
      <c r="B4736" t="s">
        <v>216</v>
      </c>
      <c r="C4736">
        <v>2006</v>
      </c>
      <c r="D4736" t="s">
        <v>509</v>
      </c>
      <c r="E4736">
        <v>820</v>
      </c>
      <c r="F4736" t="s">
        <v>76</v>
      </c>
      <c r="G4736">
        <v>458</v>
      </c>
      <c r="H4736" t="s">
        <v>390</v>
      </c>
      <c r="I4736">
        <v>3</v>
      </c>
      <c r="J4736" t="s">
        <v>373</v>
      </c>
      <c r="K4736">
        <v>2</v>
      </c>
    </row>
    <row r="4737" spans="1:12" hidden="1" x14ac:dyDescent="0.25">
      <c r="A4737" t="s">
        <v>216</v>
      </c>
      <c r="B4737" t="s">
        <v>216</v>
      </c>
      <c r="C4737">
        <v>2007</v>
      </c>
      <c r="D4737" t="s">
        <v>509</v>
      </c>
      <c r="E4737">
        <v>820</v>
      </c>
      <c r="F4737" t="s">
        <v>76</v>
      </c>
      <c r="G4737">
        <v>458</v>
      </c>
      <c r="H4737" t="s">
        <v>390</v>
      </c>
      <c r="I4737">
        <v>3</v>
      </c>
      <c r="J4737" t="s">
        <v>373</v>
      </c>
      <c r="K4737">
        <v>2</v>
      </c>
    </row>
    <row r="4738" spans="1:12" hidden="1" x14ac:dyDescent="0.25">
      <c r="A4738" t="s">
        <v>216</v>
      </c>
      <c r="B4738" t="s">
        <v>216</v>
      </c>
      <c r="C4738">
        <v>2008</v>
      </c>
      <c r="D4738" t="s">
        <v>509</v>
      </c>
      <c r="E4738">
        <v>820</v>
      </c>
      <c r="F4738" t="s">
        <v>76</v>
      </c>
      <c r="G4738">
        <v>458</v>
      </c>
      <c r="H4738" t="s">
        <v>390</v>
      </c>
      <c r="I4738">
        <v>2</v>
      </c>
      <c r="J4738" t="s">
        <v>373</v>
      </c>
      <c r="K4738">
        <v>2</v>
      </c>
    </row>
    <row r="4739" spans="1:12" hidden="1" x14ac:dyDescent="0.25">
      <c r="A4739" t="s">
        <v>216</v>
      </c>
      <c r="B4739" t="s">
        <v>216</v>
      </c>
      <c r="C4739">
        <v>2009</v>
      </c>
      <c r="D4739" t="s">
        <v>509</v>
      </c>
      <c r="E4739">
        <v>820</v>
      </c>
      <c r="F4739" t="s">
        <v>76</v>
      </c>
      <c r="G4739">
        <v>458</v>
      </c>
      <c r="H4739" t="s">
        <v>390</v>
      </c>
      <c r="I4739">
        <v>2</v>
      </c>
      <c r="J4739" t="s">
        <v>373</v>
      </c>
      <c r="K4739">
        <v>2</v>
      </c>
    </row>
    <row r="4740" spans="1:12" hidden="1" x14ac:dyDescent="0.25">
      <c r="A4740" t="s">
        <v>216</v>
      </c>
      <c r="B4740" t="s">
        <v>216</v>
      </c>
      <c r="C4740">
        <v>2010</v>
      </c>
      <c r="D4740" t="s">
        <v>509</v>
      </c>
      <c r="E4740">
        <v>820</v>
      </c>
      <c r="F4740" t="s">
        <v>76</v>
      </c>
      <c r="G4740">
        <v>458</v>
      </c>
      <c r="H4740" t="s">
        <v>390</v>
      </c>
      <c r="I4740">
        <v>2</v>
      </c>
      <c r="J4740" t="s">
        <v>373</v>
      </c>
      <c r="K4740">
        <v>2</v>
      </c>
    </row>
    <row r="4741" spans="1:12" hidden="1" x14ac:dyDescent="0.25">
      <c r="A4741" t="s">
        <v>216</v>
      </c>
      <c r="B4741" t="s">
        <v>216</v>
      </c>
      <c r="C4741">
        <v>2011</v>
      </c>
      <c r="D4741" t="s">
        <v>509</v>
      </c>
      <c r="E4741">
        <v>820</v>
      </c>
      <c r="F4741" t="s">
        <v>76</v>
      </c>
      <c r="G4741">
        <v>458</v>
      </c>
      <c r="H4741" t="s">
        <v>390</v>
      </c>
      <c r="I4741">
        <v>3</v>
      </c>
      <c r="J4741" t="s">
        <v>373</v>
      </c>
      <c r="K4741">
        <v>2</v>
      </c>
    </row>
    <row r="4742" spans="1:12" hidden="1" x14ac:dyDescent="0.25">
      <c r="A4742" t="s">
        <v>216</v>
      </c>
      <c r="B4742" t="s">
        <v>216</v>
      </c>
      <c r="C4742">
        <v>2012</v>
      </c>
      <c r="D4742" t="s">
        <v>509</v>
      </c>
      <c r="E4742">
        <v>820</v>
      </c>
      <c r="F4742" t="s">
        <v>76</v>
      </c>
      <c r="G4742">
        <v>458</v>
      </c>
      <c r="H4742" t="s">
        <v>390</v>
      </c>
      <c r="I4742">
        <v>3</v>
      </c>
      <c r="J4742" t="s">
        <v>373</v>
      </c>
      <c r="K4742">
        <v>2</v>
      </c>
    </row>
    <row r="4743" spans="1:12" hidden="1" x14ac:dyDescent="0.25">
      <c r="A4743" t="s">
        <v>216</v>
      </c>
      <c r="B4743" t="s">
        <v>216</v>
      </c>
      <c r="C4743">
        <v>2013</v>
      </c>
      <c r="D4743" t="s">
        <v>509</v>
      </c>
      <c r="E4743">
        <v>820</v>
      </c>
      <c r="F4743" t="s">
        <v>76</v>
      </c>
      <c r="G4743">
        <v>458</v>
      </c>
      <c r="H4743" t="s">
        <v>390</v>
      </c>
      <c r="I4743" t="s">
        <v>373</v>
      </c>
      <c r="J4743">
        <v>3</v>
      </c>
      <c r="K4743">
        <v>2</v>
      </c>
    </row>
    <row r="4744" spans="1:12" hidden="1" x14ac:dyDescent="0.25">
      <c r="A4744" t="s">
        <v>216</v>
      </c>
      <c r="B4744" t="s">
        <v>216</v>
      </c>
      <c r="C4744">
        <v>2014</v>
      </c>
      <c r="D4744" t="s">
        <v>509</v>
      </c>
      <c r="E4744">
        <v>820</v>
      </c>
      <c r="F4744" t="s">
        <v>76</v>
      </c>
      <c r="G4744">
        <v>458</v>
      </c>
      <c r="H4744" t="s">
        <v>390</v>
      </c>
      <c r="I4744">
        <v>3</v>
      </c>
      <c r="J4744">
        <v>3</v>
      </c>
      <c r="K4744">
        <v>3</v>
      </c>
    </row>
    <row r="4745" spans="1:12" hidden="1" x14ac:dyDescent="0.25">
      <c r="A4745" t="s">
        <v>216</v>
      </c>
      <c r="B4745" t="s">
        <v>216</v>
      </c>
      <c r="C4745">
        <v>2015</v>
      </c>
      <c r="D4745" t="s">
        <v>509</v>
      </c>
      <c r="E4745">
        <v>820</v>
      </c>
      <c r="F4745" t="s">
        <v>76</v>
      </c>
      <c r="G4745">
        <v>458</v>
      </c>
      <c r="H4745" t="s">
        <v>390</v>
      </c>
      <c r="I4745">
        <v>3</v>
      </c>
      <c r="J4745">
        <v>3</v>
      </c>
      <c r="K4745">
        <v>3</v>
      </c>
    </row>
    <row r="4746" spans="1:12" hidden="1" x14ac:dyDescent="0.25">
      <c r="A4746" t="s">
        <v>216</v>
      </c>
      <c r="B4746" t="s">
        <v>216</v>
      </c>
      <c r="C4746">
        <v>2016</v>
      </c>
      <c r="D4746" t="s">
        <v>509</v>
      </c>
      <c r="E4746">
        <v>820</v>
      </c>
      <c r="F4746" t="s">
        <v>76</v>
      </c>
      <c r="G4746">
        <v>458</v>
      </c>
      <c r="H4746" t="s">
        <v>390</v>
      </c>
      <c r="I4746">
        <v>3</v>
      </c>
      <c r="J4746">
        <v>2</v>
      </c>
      <c r="K4746">
        <v>3</v>
      </c>
    </row>
    <row r="4747" spans="1:12" x14ac:dyDescent="0.25">
      <c r="A4747" t="s">
        <v>216</v>
      </c>
      <c r="B4747" t="s">
        <v>216</v>
      </c>
      <c r="C4747">
        <v>2017</v>
      </c>
      <c r="D4747" t="s">
        <v>509</v>
      </c>
      <c r="E4747">
        <v>820</v>
      </c>
      <c r="F4747" t="s">
        <v>76</v>
      </c>
      <c r="G4747">
        <v>458</v>
      </c>
      <c r="H4747" t="s">
        <v>390</v>
      </c>
      <c r="I4747" s="109">
        <v>3</v>
      </c>
      <c r="J4747" s="109">
        <v>3</v>
      </c>
      <c r="K4747" s="109">
        <v>3</v>
      </c>
      <c r="L4747" s="108">
        <f>AVERAGE(I4747:K4747)</f>
        <v>3</v>
      </c>
    </row>
    <row r="4748" spans="1:12" hidden="1" x14ac:dyDescent="0.25">
      <c r="A4748" t="s">
        <v>217</v>
      </c>
      <c r="B4748" t="s">
        <v>217</v>
      </c>
      <c r="C4748">
        <v>1976</v>
      </c>
      <c r="D4748" t="s">
        <v>508</v>
      </c>
      <c r="E4748">
        <v>781</v>
      </c>
      <c r="F4748" t="s">
        <v>77</v>
      </c>
      <c r="G4748">
        <v>462</v>
      </c>
      <c r="H4748" t="s">
        <v>429</v>
      </c>
      <c r="I4748" t="s">
        <v>373</v>
      </c>
      <c r="J4748" t="s">
        <v>373</v>
      </c>
      <c r="K4748" t="s">
        <v>373</v>
      </c>
    </row>
    <row r="4749" spans="1:12" hidden="1" x14ac:dyDescent="0.25">
      <c r="A4749" t="s">
        <v>217</v>
      </c>
      <c r="B4749" t="s">
        <v>217</v>
      </c>
      <c r="C4749">
        <v>1977</v>
      </c>
      <c r="D4749" t="s">
        <v>508</v>
      </c>
      <c r="E4749">
        <v>781</v>
      </c>
      <c r="F4749" t="s">
        <v>77</v>
      </c>
      <c r="G4749">
        <v>462</v>
      </c>
      <c r="H4749" t="s">
        <v>429</v>
      </c>
      <c r="I4749" t="s">
        <v>373</v>
      </c>
      <c r="J4749" t="s">
        <v>373</v>
      </c>
      <c r="K4749" t="s">
        <v>373</v>
      </c>
    </row>
    <row r="4750" spans="1:12" hidden="1" x14ac:dyDescent="0.25">
      <c r="A4750" t="s">
        <v>217</v>
      </c>
      <c r="B4750" t="s">
        <v>217</v>
      </c>
      <c r="C4750">
        <v>1978</v>
      </c>
      <c r="D4750" t="s">
        <v>508</v>
      </c>
      <c r="E4750">
        <v>781</v>
      </c>
      <c r="F4750" t="s">
        <v>77</v>
      </c>
      <c r="G4750">
        <v>462</v>
      </c>
      <c r="H4750" t="s">
        <v>429</v>
      </c>
      <c r="I4750" t="s">
        <v>373</v>
      </c>
      <c r="J4750" t="s">
        <v>373</v>
      </c>
      <c r="K4750" t="s">
        <v>373</v>
      </c>
    </row>
    <row r="4751" spans="1:12" hidden="1" x14ac:dyDescent="0.25">
      <c r="A4751" t="s">
        <v>217</v>
      </c>
      <c r="B4751" t="s">
        <v>217</v>
      </c>
      <c r="C4751">
        <v>1979</v>
      </c>
      <c r="D4751" t="s">
        <v>508</v>
      </c>
      <c r="E4751">
        <v>781</v>
      </c>
      <c r="F4751" t="s">
        <v>77</v>
      </c>
      <c r="G4751">
        <v>462</v>
      </c>
      <c r="H4751" t="s">
        <v>429</v>
      </c>
      <c r="I4751" t="s">
        <v>373</v>
      </c>
      <c r="J4751" t="s">
        <v>373</v>
      </c>
      <c r="K4751">
        <v>2</v>
      </c>
    </row>
    <row r="4752" spans="1:12" hidden="1" x14ac:dyDescent="0.25">
      <c r="A4752" t="s">
        <v>217</v>
      </c>
      <c r="B4752" t="s">
        <v>217</v>
      </c>
      <c r="C4752">
        <v>1980</v>
      </c>
      <c r="D4752" t="s">
        <v>508</v>
      </c>
      <c r="E4752">
        <v>781</v>
      </c>
      <c r="F4752" t="s">
        <v>77</v>
      </c>
      <c r="G4752">
        <v>462</v>
      </c>
      <c r="H4752" t="s">
        <v>429</v>
      </c>
      <c r="I4752">
        <v>2</v>
      </c>
      <c r="J4752" t="s">
        <v>373</v>
      </c>
      <c r="K4752">
        <v>2</v>
      </c>
    </row>
    <row r="4753" spans="1:11" hidden="1" x14ac:dyDescent="0.25">
      <c r="A4753" t="s">
        <v>217</v>
      </c>
      <c r="B4753" t="s">
        <v>217</v>
      </c>
      <c r="C4753">
        <v>1981</v>
      </c>
      <c r="D4753" t="s">
        <v>508</v>
      </c>
      <c r="E4753">
        <v>781</v>
      </c>
      <c r="F4753" t="s">
        <v>77</v>
      </c>
      <c r="G4753">
        <v>462</v>
      </c>
      <c r="H4753" t="s">
        <v>429</v>
      </c>
      <c r="I4753">
        <v>2</v>
      </c>
      <c r="J4753" t="s">
        <v>373</v>
      </c>
      <c r="K4753">
        <v>2</v>
      </c>
    </row>
    <row r="4754" spans="1:11" hidden="1" x14ac:dyDescent="0.25">
      <c r="A4754" t="s">
        <v>217</v>
      </c>
      <c r="B4754" t="s">
        <v>217</v>
      </c>
      <c r="C4754">
        <v>1982</v>
      </c>
      <c r="D4754" t="s">
        <v>508</v>
      </c>
      <c r="E4754">
        <v>781</v>
      </c>
      <c r="F4754" t="s">
        <v>77</v>
      </c>
      <c r="G4754">
        <v>462</v>
      </c>
      <c r="H4754" t="s">
        <v>429</v>
      </c>
      <c r="I4754" t="s">
        <v>373</v>
      </c>
      <c r="J4754" t="s">
        <v>373</v>
      </c>
      <c r="K4754">
        <v>1</v>
      </c>
    </row>
    <row r="4755" spans="1:11" hidden="1" x14ac:dyDescent="0.25">
      <c r="A4755" t="s">
        <v>217</v>
      </c>
      <c r="B4755" t="s">
        <v>217</v>
      </c>
      <c r="C4755">
        <v>1983</v>
      </c>
      <c r="D4755" t="s">
        <v>508</v>
      </c>
      <c r="E4755">
        <v>781</v>
      </c>
      <c r="F4755" t="s">
        <v>77</v>
      </c>
      <c r="G4755">
        <v>462</v>
      </c>
      <c r="H4755" t="s">
        <v>429</v>
      </c>
      <c r="I4755" t="s">
        <v>373</v>
      </c>
      <c r="J4755" t="s">
        <v>373</v>
      </c>
      <c r="K4755">
        <v>1</v>
      </c>
    </row>
    <row r="4756" spans="1:11" hidden="1" x14ac:dyDescent="0.25">
      <c r="A4756" t="s">
        <v>217</v>
      </c>
      <c r="B4756" t="s">
        <v>217</v>
      </c>
      <c r="C4756">
        <v>1984</v>
      </c>
      <c r="D4756" t="s">
        <v>508</v>
      </c>
      <c r="E4756">
        <v>781</v>
      </c>
      <c r="F4756" t="s">
        <v>77</v>
      </c>
      <c r="G4756">
        <v>462</v>
      </c>
      <c r="H4756" t="s">
        <v>429</v>
      </c>
      <c r="I4756" t="s">
        <v>373</v>
      </c>
      <c r="J4756" t="s">
        <v>373</v>
      </c>
      <c r="K4756">
        <v>2</v>
      </c>
    </row>
    <row r="4757" spans="1:11" hidden="1" x14ac:dyDescent="0.25">
      <c r="A4757" t="s">
        <v>217</v>
      </c>
      <c r="B4757" t="s">
        <v>217</v>
      </c>
      <c r="C4757">
        <v>1985</v>
      </c>
      <c r="D4757" t="s">
        <v>508</v>
      </c>
      <c r="E4757">
        <v>781</v>
      </c>
      <c r="F4757" t="s">
        <v>77</v>
      </c>
      <c r="G4757">
        <v>462</v>
      </c>
      <c r="H4757" t="s">
        <v>429</v>
      </c>
      <c r="I4757" t="s">
        <v>373</v>
      </c>
      <c r="J4757" t="s">
        <v>373</v>
      </c>
      <c r="K4757">
        <v>2</v>
      </c>
    </row>
    <row r="4758" spans="1:11" hidden="1" x14ac:dyDescent="0.25">
      <c r="A4758" t="s">
        <v>217</v>
      </c>
      <c r="B4758" t="s">
        <v>217</v>
      </c>
      <c r="C4758">
        <v>1986</v>
      </c>
      <c r="D4758" t="s">
        <v>508</v>
      </c>
      <c r="E4758">
        <v>781</v>
      </c>
      <c r="F4758" t="s">
        <v>77</v>
      </c>
      <c r="G4758">
        <v>462</v>
      </c>
      <c r="H4758" t="s">
        <v>429</v>
      </c>
      <c r="I4758" t="s">
        <v>373</v>
      </c>
      <c r="J4758" t="s">
        <v>373</v>
      </c>
      <c r="K4758">
        <v>2</v>
      </c>
    </row>
    <row r="4759" spans="1:11" hidden="1" x14ac:dyDescent="0.25">
      <c r="A4759" t="s">
        <v>217</v>
      </c>
      <c r="B4759" t="s">
        <v>217</v>
      </c>
      <c r="C4759">
        <v>1987</v>
      </c>
      <c r="D4759" t="s">
        <v>508</v>
      </c>
      <c r="E4759">
        <v>781</v>
      </c>
      <c r="F4759" t="s">
        <v>77</v>
      </c>
      <c r="G4759">
        <v>462</v>
      </c>
      <c r="H4759" t="s">
        <v>429</v>
      </c>
      <c r="I4759" t="s">
        <v>373</v>
      </c>
      <c r="J4759" t="s">
        <v>373</v>
      </c>
      <c r="K4759">
        <v>1</v>
      </c>
    </row>
    <row r="4760" spans="1:11" hidden="1" x14ac:dyDescent="0.25">
      <c r="A4760" t="s">
        <v>217</v>
      </c>
      <c r="B4760" t="s">
        <v>217</v>
      </c>
      <c r="C4760">
        <v>1988</v>
      </c>
      <c r="D4760" t="s">
        <v>508</v>
      </c>
      <c r="E4760">
        <v>781</v>
      </c>
      <c r="F4760" t="s">
        <v>77</v>
      </c>
      <c r="G4760">
        <v>462</v>
      </c>
      <c r="H4760" t="s">
        <v>429</v>
      </c>
      <c r="I4760">
        <v>1</v>
      </c>
      <c r="J4760" t="s">
        <v>373</v>
      </c>
      <c r="K4760">
        <v>1</v>
      </c>
    </row>
    <row r="4761" spans="1:11" hidden="1" x14ac:dyDescent="0.25">
      <c r="A4761" t="s">
        <v>217</v>
      </c>
      <c r="B4761" t="s">
        <v>217</v>
      </c>
      <c r="C4761">
        <v>1989</v>
      </c>
      <c r="D4761" t="s">
        <v>508</v>
      </c>
      <c r="E4761">
        <v>781</v>
      </c>
      <c r="F4761" t="s">
        <v>77</v>
      </c>
      <c r="G4761">
        <v>462</v>
      </c>
      <c r="H4761" t="s">
        <v>429</v>
      </c>
      <c r="I4761">
        <v>1</v>
      </c>
      <c r="J4761" t="s">
        <v>373</v>
      </c>
      <c r="K4761">
        <v>1</v>
      </c>
    </row>
    <row r="4762" spans="1:11" hidden="1" x14ac:dyDescent="0.25">
      <c r="A4762" t="s">
        <v>217</v>
      </c>
      <c r="B4762" t="s">
        <v>217</v>
      </c>
      <c r="C4762">
        <v>1990</v>
      </c>
      <c r="D4762" t="s">
        <v>508</v>
      </c>
      <c r="E4762">
        <v>781</v>
      </c>
      <c r="F4762" t="s">
        <v>77</v>
      </c>
      <c r="G4762">
        <v>462</v>
      </c>
      <c r="H4762" t="s">
        <v>429</v>
      </c>
      <c r="I4762">
        <v>2</v>
      </c>
      <c r="J4762" t="s">
        <v>373</v>
      </c>
      <c r="K4762">
        <v>2</v>
      </c>
    </row>
    <row r="4763" spans="1:11" hidden="1" x14ac:dyDescent="0.25">
      <c r="A4763" t="s">
        <v>217</v>
      </c>
      <c r="B4763" t="s">
        <v>217</v>
      </c>
      <c r="C4763">
        <v>1991</v>
      </c>
      <c r="D4763" t="s">
        <v>508</v>
      </c>
      <c r="E4763">
        <v>781</v>
      </c>
      <c r="F4763" t="s">
        <v>77</v>
      </c>
      <c r="G4763">
        <v>462</v>
      </c>
      <c r="H4763" t="s">
        <v>429</v>
      </c>
      <c r="I4763">
        <v>2</v>
      </c>
      <c r="J4763" t="s">
        <v>373</v>
      </c>
      <c r="K4763">
        <v>2</v>
      </c>
    </row>
    <row r="4764" spans="1:11" hidden="1" x14ac:dyDescent="0.25">
      <c r="A4764" t="s">
        <v>217</v>
      </c>
      <c r="B4764" t="s">
        <v>217</v>
      </c>
      <c r="C4764">
        <v>1992</v>
      </c>
      <c r="D4764" t="s">
        <v>508</v>
      </c>
      <c r="E4764">
        <v>781</v>
      </c>
      <c r="F4764" t="s">
        <v>77</v>
      </c>
      <c r="G4764">
        <v>462</v>
      </c>
      <c r="H4764" t="s">
        <v>429</v>
      </c>
      <c r="I4764">
        <v>2</v>
      </c>
      <c r="J4764" t="s">
        <v>373</v>
      </c>
      <c r="K4764">
        <v>2</v>
      </c>
    </row>
    <row r="4765" spans="1:11" hidden="1" x14ac:dyDescent="0.25">
      <c r="A4765" t="s">
        <v>217</v>
      </c>
      <c r="B4765" t="s">
        <v>217</v>
      </c>
      <c r="C4765">
        <v>1993</v>
      </c>
      <c r="D4765" t="s">
        <v>508</v>
      </c>
      <c r="E4765">
        <v>781</v>
      </c>
      <c r="F4765" t="s">
        <v>77</v>
      </c>
      <c r="G4765">
        <v>462</v>
      </c>
      <c r="H4765" t="s">
        <v>429</v>
      </c>
      <c r="I4765">
        <v>2</v>
      </c>
      <c r="J4765" t="s">
        <v>373</v>
      </c>
      <c r="K4765">
        <v>2</v>
      </c>
    </row>
    <row r="4766" spans="1:11" hidden="1" x14ac:dyDescent="0.25">
      <c r="A4766" t="s">
        <v>217</v>
      </c>
      <c r="B4766" t="s">
        <v>217</v>
      </c>
      <c r="C4766">
        <v>1994</v>
      </c>
      <c r="D4766" t="s">
        <v>508</v>
      </c>
      <c r="E4766">
        <v>781</v>
      </c>
      <c r="F4766" t="s">
        <v>77</v>
      </c>
      <c r="G4766">
        <v>462</v>
      </c>
      <c r="H4766" t="s">
        <v>429</v>
      </c>
      <c r="I4766">
        <v>2</v>
      </c>
      <c r="J4766" t="s">
        <v>373</v>
      </c>
      <c r="K4766">
        <v>1</v>
      </c>
    </row>
    <row r="4767" spans="1:11" hidden="1" x14ac:dyDescent="0.25">
      <c r="A4767" t="s">
        <v>217</v>
      </c>
      <c r="B4767" t="s">
        <v>217</v>
      </c>
      <c r="C4767">
        <v>1995</v>
      </c>
      <c r="D4767" t="s">
        <v>508</v>
      </c>
      <c r="E4767">
        <v>781</v>
      </c>
      <c r="F4767" t="s">
        <v>77</v>
      </c>
      <c r="G4767">
        <v>462</v>
      </c>
      <c r="H4767" t="s">
        <v>429</v>
      </c>
      <c r="I4767">
        <v>2</v>
      </c>
      <c r="J4767" t="s">
        <v>373</v>
      </c>
      <c r="K4767">
        <v>2</v>
      </c>
    </row>
    <row r="4768" spans="1:11" hidden="1" x14ac:dyDescent="0.25">
      <c r="A4768" t="s">
        <v>217</v>
      </c>
      <c r="B4768" t="s">
        <v>217</v>
      </c>
      <c r="C4768">
        <v>1996</v>
      </c>
      <c r="D4768" t="s">
        <v>508</v>
      </c>
      <c r="E4768">
        <v>781</v>
      </c>
      <c r="F4768" t="s">
        <v>77</v>
      </c>
      <c r="G4768">
        <v>462</v>
      </c>
      <c r="H4768" t="s">
        <v>429</v>
      </c>
      <c r="I4768">
        <v>2</v>
      </c>
      <c r="J4768" t="s">
        <v>373</v>
      </c>
      <c r="K4768">
        <v>2</v>
      </c>
    </row>
    <row r="4769" spans="1:11" hidden="1" x14ac:dyDescent="0.25">
      <c r="A4769" t="s">
        <v>217</v>
      </c>
      <c r="B4769" t="s">
        <v>217</v>
      </c>
      <c r="C4769">
        <v>1997</v>
      </c>
      <c r="D4769" t="s">
        <v>508</v>
      </c>
      <c r="E4769">
        <v>781</v>
      </c>
      <c r="F4769" t="s">
        <v>77</v>
      </c>
      <c r="G4769">
        <v>462</v>
      </c>
      <c r="H4769" t="s">
        <v>429</v>
      </c>
      <c r="I4769">
        <v>2</v>
      </c>
      <c r="J4769" t="s">
        <v>373</v>
      </c>
      <c r="K4769">
        <v>1</v>
      </c>
    </row>
    <row r="4770" spans="1:11" hidden="1" x14ac:dyDescent="0.25">
      <c r="A4770" t="s">
        <v>217</v>
      </c>
      <c r="B4770" t="s">
        <v>217</v>
      </c>
      <c r="C4770">
        <v>1998</v>
      </c>
      <c r="D4770" t="s">
        <v>508</v>
      </c>
      <c r="E4770">
        <v>781</v>
      </c>
      <c r="F4770" t="s">
        <v>77</v>
      </c>
      <c r="G4770">
        <v>462</v>
      </c>
      <c r="H4770" t="s">
        <v>429</v>
      </c>
      <c r="I4770">
        <v>2</v>
      </c>
      <c r="J4770" t="s">
        <v>373</v>
      </c>
      <c r="K4770">
        <v>1</v>
      </c>
    </row>
    <row r="4771" spans="1:11" hidden="1" x14ac:dyDescent="0.25">
      <c r="A4771" t="s">
        <v>217</v>
      </c>
      <c r="B4771" t="s">
        <v>217</v>
      </c>
      <c r="C4771">
        <v>1999</v>
      </c>
      <c r="D4771" t="s">
        <v>508</v>
      </c>
      <c r="E4771">
        <v>781</v>
      </c>
      <c r="F4771" t="s">
        <v>77</v>
      </c>
      <c r="G4771">
        <v>462</v>
      </c>
      <c r="H4771" t="s">
        <v>429</v>
      </c>
      <c r="I4771">
        <v>2</v>
      </c>
      <c r="J4771" t="s">
        <v>373</v>
      </c>
      <c r="K4771">
        <v>1</v>
      </c>
    </row>
    <row r="4772" spans="1:11" hidden="1" x14ac:dyDescent="0.25">
      <c r="A4772" t="s">
        <v>217</v>
      </c>
      <c r="B4772" t="s">
        <v>217</v>
      </c>
      <c r="C4772">
        <v>2000</v>
      </c>
      <c r="D4772" t="s">
        <v>508</v>
      </c>
      <c r="E4772">
        <v>781</v>
      </c>
      <c r="F4772" t="s">
        <v>77</v>
      </c>
      <c r="G4772">
        <v>462</v>
      </c>
      <c r="H4772" t="s">
        <v>429</v>
      </c>
      <c r="I4772">
        <v>2</v>
      </c>
      <c r="J4772" t="s">
        <v>373</v>
      </c>
      <c r="K4772">
        <v>1</v>
      </c>
    </row>
    <row r="4773" spans="1:11" hidden="1" x14ac:dyDescent="0.25">
      <c r="A4773" t="s">
        <v>217</v>
      </c>
      <c r="B4773" t="s">
        <v>217</v>
      </c>
      <c r="C4773">
        <v>2001</v>
      </c>
      <c r="D4773" t="s">
        <v>508</v>
      </c>
      <c r="E4773">
        <v>781</v>
      </c>
      <c r="F4773" t="s">
        <v>77</v>
      </c>
      <c r="G4773">
        <v>462</v>
      </c>
      <c r="H4773" t="s">
        <v>429</v>
      </c>
      <c r="I4773">
        <v>2</v>
      </c>
      <c r="J4773" t="s">
        <v>373</v>
      </c>
      <c r="K4773">
        <v>2</v>
      </c>
    </row>
    <row r="4774" spans="1:11" hidden="1" x14ac:dyDescent="0.25">
      <c r="A4774" t="s">
        <v>217</v>
      </c>
      <c r="B4774" t="s">
        <v>217</v>
      </c>
      <c r="C4774">
        <v>2002</v>
      </c>
      <c r="D4774" t="s">
        <v>508</v>
      </c>
      <c r="E4774">
        <v>781</v>
      </c>
      <c r="F4774" t="s">
        <v>77</v>
      </c>
      <c r="G4774">
        <v>462</v>
      </c>
      <c r="H4774" t="s">
        <v>429</v>
      </c>
      <c r="I4774">
        <v>2</v>
      </c>
      <c r="J4774" t="s">
        <v>373</v>
      </c>
      <c r="K4774">
        <v>2</v>
      </c>
    </row>
    <row r="4775" spans="1:11" hidden="1" x14ac:dyDescent="0.25">
      <c r="A4775" t="s">
        <v>217</v>
      </c>
      <c r="B4775" t="s">
        <v>217</v>
      </c>
      <c r="C4775">
        <v>2003</v>
      </c>
      <c r="D4775" t="s">
        <v>508</v>
      </c>
      <c r="E4775">
        <v>781</v>
      </c>
      <c r="F4775" t="s">
        <v>77</v>
      </c>
      <c r="G4775">
        <v>462</v>
      </c>
      <c r="H4775" t="s">
        <v>429</v>
      </c>
      <c r="I4775">
        <v>2</v>
      </c>
      <c r="J4775" t="s">
        <v>373</v>
      </c>
      <c r="K4775">
        <v>2</v>
      </c>
    </row>
    <row r="4776" spans="1:11" hidden="1" x14ac:dyDescent="0.25">
      <c r="A4776" t="s">
        <v>217</v>
      </c>
      <c r="B4776" t="s">
        <v>217</v>
      </c>
      <c r="C4776">
        <v>2004</v>
      </c>
      <c r="D4776" t="s">
        <v>508</v>
      </c>
      <c r="E4776">
        <v>781</v>
      </c>
      <c r="F4776" t="s">
        <v>77</v>
      </c>
      <c r="G4776">
        <v>462</v>
      </c>
      <c r="H4776" t="s">
        <v>429</v>
      </c>
      <c r="I4776">
        <v>2</v>
      </c>
      <c r="J4776" t="s">
        <v>373</v>
      </c>
      <c r="K4776">
        <v>2</v>
      </c>
    </row>
    <row r="4777" spans="1:11" hidden="1" x14ac:dyDescent="0.25">
      <c r="A4777" t="s">
        <v>217</v>
      </c>
      <c r="B4777" t="s">
        <v>217</v>
      </c>
      <c r="C4777">
        <v>2005</v>
      </c>
      <c r="D4777" t="s">
        <v>508</v>
      </c>
      <c r="E4777">
        <v>781</v>
      </c>
      <c r="F4777" t="s">
        <v>77</v>
      </c>
      <c r="G4777">
        <v>462</v>
      </c>
      <c r="H4777" t="s">
        <v>429</v>
      </c>
      <c r="I4777">
        <v>2</v>
      </c>
      <c r="J4777" t="s">
        <v>373</v>
      </c>
      <c r="K4777">
        <v>2</v>
      </c>
    </row>
    <row r="4778" spans="1:11" hidden="1" x14ac:dyDescent="0.25">
      <c r="A4778" t="s">
        <v>217</v>
      </c>
      <c r="B4778" t="s">
        <v>217</v>
      </c>
      <c r="C4778">
        <v>2006</v>
      </c>
      <c r="D4778" t="s">
        <v>508</v>
      </c>
      <c r="E4778">
        <v>781</v>
      </c>
      <c r="F4778" t="s">
        <v>77</v>
      </c>
      <c r="G4778">
        <v>462</v>
      </c>
      <c r="H4778" t="s">
        <v>429</v>
      </c>
      <c r="I4778">
        <v>3</v>
      </c>
      <c r="J4778" t="s">
        <v>373</v>
      </c>
      <c r="K4778">
        <v>2</v>
      </c>
    </row>
    <row r="4779" spans="1:11" hidden="1" x14ac:dyDescent="0.25">
      <c r="A4779" t="s">
        <v>217</v>
      </c>
      <c r="B4779" t="s">
        <v>217</v>
      </c>
      <c r="C4779">
        <v>2007</v>
      </c>
      <c r="D4779" t="s">
        <v>508</v>
      </c>
      <c r="E4779">
        <v>781</v>
      </c>
      <c r="F4779" t="s">
        <v>77</v>
      </c>
      <c r="G4779">
        <v>462</v>
      </c>
      <c r="H4779" t="s">
        <v>429</v>
      </c>
      <c r="I4779" t="s">
        <v>373</v>
      </c>
      <c r="J4779" t="s">
        <v>373</v>
      </c>
      <c r="K4779">
        <v>2</v>
      </c>
    </row>
    <row r="4780" spans="1:11" hidden="1" x14ac:dyDescent="0.25">
      <c r="A4780" t="s">
        <v>217</v>
      </c>
      <c r="B4780" t="s">
        <v>217</v>
      </c>
      <c r="C4780">
        <v>2008</v>
      </c>
      <c r="D4780" t="s">
        <v>508</v>
      </c>
      <c r="E4780">
        <v>781</v>
      </c>
      <c r="F4780" t="s">
        <v>77</v>
      </c>
      <c r="G4780">
        <v>462</v>
      </c>
      <c r="H4780" t="s">
        <v>429</v>
      </c>
      <c r="I4780">
        <v>1</v>
      </c>
      <c r="J4780" t="s">
        <v>373</v>
      </c>
      <c r="K4780">
        <v>2</v>
      </c>
    </row>
    <row r="4781" spans="1:11" hidden="1" x14ac:dyDescent="0.25">
      <c r="A4781" t="s">
        <v>217</v>
      </c>
      <c r="B4781" t="s">
        <v>217</v>
      </c>
      <c r="C4781">
        <v>2009</v>
      </c>
      <c r="D4781" t="s">
        <v>508</v>
      </c>
      <c r="E4781">
        <v>781</v>
      </c>
      <c r="F4781" t="s">
        <v>77</v>
      </c>
      <c r="G4781">
        <v>462</v>
      </c>
      <c r="H4781" t="s">
        <v>429</v>
      </c>
      <c r="I4781">
        <v>1</v>
      </c>
      <c r="J4781" t="s">
        <v>373</v>
      </c>
      <c r="K4781">
        <v>1</v>
      </c>
    </row>
    <row r="4782" spans="1:11" hidden="1" x14ac:dyDescent="0.25">
      <c r="A4782" t="s">
        <v>217</v>
      </c>
      <c r="B4782" t="s">
        <v>217</v>
      </c>
      <c r="C4782">
        <v>2010</v>
      </c>
      <c r="D4782" t="s">
        <v>508</v>
      </c>
      <c r="E4782">
        <v>781</v>
      </c>
      <c r="F4782" t="s">
        <v>77</v>
      </c>
      <c r="G4782">
        <v>462</v>
      </c>
      <c r="H4782" t="s">
        <v>429</v>
      </c>
      <c r="I4782">
        <v>1</v>
      </c>
      <c r="J4782" t="s">
        <v>373</v>
      </c>
      <c r="K4782">
        <v>2</v>
      </c>
    </row>
    <row r="4783" spans="1:11" hidden="1" x14ac:dyDescent="0.25">
      <c r="A4783" t="s">
        <v>217</v>
      </c>
      <c r="B4783" t="s">
        <v>217</v>
      </c>
      <c r="C4783">
        <v>2011</v>
      </c>
      <c r="D4783" t="s">
        <v>508</v>
      </c>
      <c r="E4783">
        <v>781</v>
      </c>
      <c r="F4783" t="s">
        <v>77</v>
      </c>
      <c r="G4783">
        <v>462</v>
      </c>
      <c r="H4783" t="s">
        <v>429</v>
      </c>
      <c r="I4783">
        <v>1</v>
      </c>
      <c r="J4783" t="s">
        <v>373</v>
      </c>
      <c r="K4783">
        <v>2</v>
      </c>
    </row>
    <row r="4784" spans="1:11" hidden="1" x14ac:dyDescent="0.25">
      <c r="A4784" t="s">
        <v>217</v>
      </c>
      <c r="B4784" t="s">
        <v>217</v>
      </c>
      <c r="C4784">
        <v>2012</v>
      </c>
      <c r="D4784" t="s">
        <v>508</v>
      </c>
      <c r="E4784">
        <v>781</v>
      </c>
      <c r="F4784" t="s">
        <v>77</v>
      </c>
      <c r="G4784">
        <v>462</v>
      </c>
      <c r="H4784" t="s">
        <v>429</v>
      </c>
      <c r="I4784">
        <v>3</v>
      </c>
      <c r="J4784" t="s">
        <v>373</v>
      </c>
      <c r="K4784">
        <v>2</v>
      </c>
    </row>
    <row r="4785" spans="1:12" hidden="1" x14ac:dyDescent="0.25">
      <c r="A4785" t="s">
        <v>217</v>
      </c>
      <c r="B4785" t="s">
        <v>217</v>
      </c>
      <c r="C4785">
        <v>2013</v>
      </c>
      <c r="D4785" t="s">
        <v>508</v>
      </c>
      <c r="E4785">
        <v>781</v>
      </c>
      <c r="F4785" t="s">
        <v>77</v>
      </c>
      <c r="G4785">
        <v>462</v>
      </c>
      <c r="H4785" t="s">
        <v>429</v>
      </c>
      <c r="I4785" t="s">
        <v>373</v>
      </c>
      <c r="J4785" t="s">
        <v>373</v>
      </c>
      <c r="K4785">
        <v>1</v>
      </c>
    </row>
    <row r="4786" spans="1:12" hidden="1" x14ac:dyDescent="0.25">
      <c r="A4786" t="s">
        <v>217</v>
      </c>
      <c r="B4786" t="s">
        <v>217</v>
      </c>
      <c r="C4786">
        <v>2014</v>
      </c>
      <c r="D4786" t="s">
        <v>508</v>
      </c>
      <c r="E4786">
        <v>781</v>
      </c>
      <c r="F4786" t="s">
        <v>77</v>
      </c>
      <c r="G4786">
        <v>462</v>
      </c>
      <c r="H4786" t="s">
        <v>429</v>
      </c>
      <c r="I4786">
        <v>2</v>
      </c>
      <c r="J4786" t="s">
        <v>373</v>
      </c>
      <c r="K4786">
        <v>2</v>
      </c>
    </row>
    <row r="4787" spans="1:12" hidden="1" x14ac:dyDescent="0.25">
      <c r="A4787" t="s">
        <v>217</v>
      </c>
      <c r="B4787" t="s">
        <v>217</v>
      </c>
      <c r="C4787">
        <v>2015</v>
      </c>
      <c r="D4787" t="s">
        <v>508</v>
      </c>
      <c r="E4787">
        <v>781</v>
      </c>
      <c r="F4787" t="s">
        <v>77</v>
      </c>
      <c r="G4787">
        <v>462</v>
      </c>
      <c r="H4787" t="s">
        <v>429</v>
      </c>
      <c r="I4787">
        <v>3</v>
      </c>
      <c r="J4787" t="s">
        <v>373</v>
      </c>
      <c r="K4787">
        <v>2</v>
      </c>
    </row>
    <row r="4788" spans="1:12" hidden="1" x14ac:dyDescent="0.25">
      <c r="A4788" t="s">
        <v>217</v>
      </c>
      <c r="B4788" t="s">
        <v>217</v>
      </c>
      <c r="C4788">
        <v>2016</v>
      </c>
      <c r="D4788" t="s">
        <v>508</v>
      </c>
      <c r="E4788">
        <v>781</v>
      </c>
      <c r="F4788" t="s">
        <v>77</v>
      </c>
      <c r="G4788">
        <v>462</v>
      </c>
      <c r="H4788" t="s">
        <v>429</v>
      </c>
      <c r="I4788">
        <v>3</v>
      </c>
      <c r="J4788" t="s">
        <v>373</v>
      </c>
      <c r="K4788">
        <v>2</v>
      </c>
    </row>
    <row r="4789" spans="1:12" x14ac:dyDescent="0.25">
      <c r="A4789" t="s">
        <v>217</v>
      </c>
      <c r="B4789" t="s">
        <v>217</v>
      </c>
      <c r="C4789">
        <v>2017</v>
      </c>
      <c r="D4789" t="s">
        <v>508</v>
      </c>
      <c r="E4789">
        <v>781</v>
      </c>
      <c r="F4789" t="s">
        <v>77</v>
      </c>
      <c r="G4789">
        <v>462</v>
      </c>
      <c r="H4789" t="s">
        <v>429</v>
      </c>
      <c r="I4789" s="109">
        <v>3</v>
      </c>
      <c r="J4789" s="109" t="s">
        <v>373</v>
      </c>
      <c r="K4789" s="109">
        <v>2</v>
      </c>
      <c r="L4789" s="108">
        <f>AVERAGE(I4789:K4789)</f>
        <v>2.5</v>
      </c>
    </row>
    <row r="4790" spans="1:12" hidden="1" x14ac:dyDescent="0.25">
      <c r="A4790" t="s">
        <v>507</v>
      </c>
      <c r="B4790" t="s">
        <v>507</v>
      </c>
      <c r="C4790">
        <v>1976</v>
      </c>
      <c r="D4790" t="s">
        <v>30</v>
      </c>
      <c r="E4790">
        <v>432</v>
      </c>
      <c r="F4790" t="s">
        <v>30</v>
      </c>
      <c r="G4790">
        <v>466</v>
      </c>
      <c r="H4790" t="s">
        <v>371</v>
      </c>
      <c r="I4790">
        <v>2</v>
      </c>
      <c r="J4790" t="s">
        <v>373</v>
      </c>
      <c r="K4790" t="s">
        <v>373</v>
      </c>
    </row>
    <row r="4791" spans="1:12" hidden="1" x14ac:dyDescent="0.25">
      <c r="A4791" t="s">
        <v>507</v>
      </c>
      <c r="B4791" t="s">
        <v>507</v>
      </c>
      <c r="C4791">
        <v>1977</v>
      </c>
      <c r="D4791" t="s">
        <v>30</v>
      </c>
      <c r="E4791">
        <v>432</v>
      </c>
      <c r="F4791" t="s">
        <v>30</v>
      </c>
      <c r="G4791">
        <v>466</v>
      </c>
      <c r="H4791" t="s">
        <v>371</v>
      </c>
      <c r="I4791">
        <v>3</v>
      </c>
      <c r="J4791" t="s">
        <v>373</v>
      </c>
      <c r="K4791">
        <v>2</v>
      </c>
    </row>
    <row r="4792" spans="1:12" hidden="1" x14ac:dyDescent="0.25">
      <c r="A4792" t="s">
        <v>507</v>
      </c>
      <c r="B4792" t="s">
        <v>507</v>
      </c>
      <c r="C4792">
        <v>1978</v>
      </c>
      <c r="D4792" t="s">
        <v>30</v>
      </c>
      <c r="E4792">
        <v>432</v>
      </c>
      <c r="F4792" t="s">
        <v>30</v>
      </c>
      <c r="G4792">
        <v>466</v>
      </c>
      <c r="H4792" t="s">
        <v>371</v>
      </c>
      <c r="I4792">
        <v>3</v>
      </c>
      <c r="J4792" t="s">
        <v>373</v>
      </c>
      <c r="K4792">
        <v>2</v>
      </c>
    </row>
    <row r="4793" spans="1:12" hidden="1" x14ac:dyDescent="0.25">
      <c r="A4793" t="s">
        <v>507</v>
      </c>
      <c r="B4793" t="s">
        <v>507</v>
      </c>
      <c r="C4793">
        <v>1979</v>
      </c>
      <c r="D4793" t="s">
        <v>30</v>
      </c>
      <c r="E4793">
        <v>432</v>
      </c>
      <c r="F4793" t="s">
        <v>30</v>
      </c>
      <c r="G4793">
        <v>466</v>
      </c>
      <c r="H4793" t="s">
        <v>371</v>
      </c>
      <c r="I4793">
        <v>3</v>
      </c>
      <c r="J4793" t="s">
        <v>373</v>
      </c>
      <c r="K4793">
        <v>3</v>
      </c>
    </row>
    <row r="4794" spans="1:12" hidden="1" x14ac:dyDescent="0.25">
      <c r="A4794" t="s">
        <v>507</v>
      </c>
      <c r="B4794" t="s">
        <v>507</v>
      </c>
      <c r="C4794">
        <v>1980</v>
      </c>
      <c r="D4794" t="s">
        <v>30</v>
      </c>
      <c r="E4794">
        <v>432</v>
      </c>
      <c r="F4794" t="s">
        <v>30</v>
      </c>
      <c r="G4794">
        <v>466</v>
      </c>
      <c r="H4794" t="s">
        <v>371</v>
      </c>
      <c r="I4794">
        <v>3</v>
      </c>
      <c r="J4794" t="s">
        <v>373</v>
      </c>
      <c r="K4794">
        <v>3</v>
      </c>
    </row>
    <row r="4795" spans="1:12" hidden="1" x14ac:dyDescent="0.25">
      <c r="A4795" t="s">
        <v>507</v>
      </c>
      <c r="B4795" t="s">
        <v>507</v>
      </c>
      <c r="C4795">
        <v>1981</v>
      </c>
      <c r="D4795" t="s">
        <v>30</v>
      </c>
      <c r="E4795">
        <v>432</v>
      </c>
      <c r="F4795" t="s">
        <v>30</v>
      </c>
      <c r="G4795">
        <v>466</v>
      </c>
      <c r="H4795" t="s">
        <v>371</v>
      </c>
      <c r="I4795">
        <v>3</v>
      </c>
      <c r="J4795" t="s">
        <v>373</v>
      </c>
      <c r="K4795">
        <v>3</v>
      </c>
    </row>
    <row r="4796" spans="1:12" hidden="1" x14ac:dyDescent="0.25">
      <c r="A4796" t="s">
        <v>507</v>
      </c>
      <c r="B4796" t="s">
        <v>507</v>
      </c>
      <c r="C4796">
        <v>1982</v>
      </c>
      <c r="D4796" t="s">
        <v>30</v>
      </c>
      <c r="E4796">
        <v>432</v>
      </c>
      <c r="F4796" t="s">
        <v>30</v>
      </c>
      <c r="G4796">
        <v>466</v>
      </c>
      <c r="H4796" t="s">
        <v>371</v>
      </c>
      <c r="I4796">
        <v>3</v>
      </c>
      <c r="J4796" t="s">
        <v>373</v>
      </c>
      <c r="K4796">
        <v>2</v>
      </c>
    </row>
    <row r="4797" spans="1:12" hidden="1" x14ac:dyDescent="0.25">
      <c r="A4797" t="s">
        <v>507</v>
      </c>
      <c r="B4797" t="s">
        <v>507</v>
      </c>
      <c r="C4797">
        <v>1983</v>
      </c>
      <c r="D4797" t="s">
        <v>30</v>
      </c>
      <c r="E4797">
        <v>432</v>
      </c>
      <c r="F4797" t="s">
        <v>30</v>
      </c>
      <c r="G4797">
        <v>466</v>
      </c>
      <c r="H4797" t="s">
        <v>371</v>
      </c>
      <c r="I4797">
        <v>3</v>
      </c>
      <c r="J4797" t="s">
        <v>373</v>
      </c>
      <c r="K4797">
        <v>2</v>
      </c>
    </row>
    <row r="4798" spans="1:12" hidden="1" x14ac:dyDescent="0.25">
      <c r="A4798" t="s">
        <v>507</v>
      </c>
      <c r="B4798" t="s">
        <v>507</v>
      </c>
      <c r="C4798">
        <v>1984</v>
      </c>
      <c r="D4798" t="s">
        <v>30</v>
      </c>
      <c r="E4798">
        <v>432</v>
      </c>
      <c r="F4798" t="s">
        <v>30</v>
      </c>
      <c r="G4798">
        <v>466</v>
      </c>
      <c r="H4798" t="s">
        <v>371</v>
      </c>
      <c r="I4798">
        <v>3</v>
      </c>
      <c r="J4798" t="s">
        <v>373</v>
      </c>
      <c r="K4798">
        <v>2</v>
      </c>
    </row>
    <row r="4799" spans="1:12" hidden="1" x14ac:dyDescent="0.25">
      <c r="A4799" t="s">
        <v>507</v>
      </c>
      <c r="B4799" t="s">
        <v>507</v>
      </c>
      <c r="C4799">
        <v>1985</v>
      </c>
      <c r="D4799" t="s">
        <v>30</v>
      </c>
      <c r="E4799">
        <v>432</v>
      </c>
      <c r="F4799" t="s">
        <v>30</v>
      </c>
      <c r="G4799">
        <v>466</v>
      </c>
      <c r="H4799" t="s">
        <v>371</v>
      </c>
      <c r="I4799" t="s">
        <v>373</v>
      </c>
      <c r="J4799" t="s">
        <v>373</v>
      </c>
      <c r="K4799">
        <v>2</v>
      </c>
    </row>
    <row r="4800" spans="1:12" hidden="1" x14ac:dyDescent="0.25">
      <c r="A4800" t="s">
        <v>507</v>
      </c>
      <c r="B4800" t="s">
        <v>507</v>
      </c>
      <c r="C4800">
        <v>1986</v>
      </c>
      <c r="D4800" t="s">
        <v>30</v>
      </c>
      <c r="E4800">
        <v>432</v>
      </c>
      <c r="F4800" t="s">
        <v>30</v>
      </c>
      <c r="G4800">
        <v>466</v>
      </c>
      <c r="H4800" t="s">
        <v>371</v>
      </c>
      <c r="I4800">
        <v>2</v>
      </c>
      <c r="J4800" t="s">
        <v>373</v>
      </c>
      <c r="K4800">
        <v>2</v>
      </c>
    </row>
    <row r="4801" spans="1:11" hidden="1" x14ac:dyDescent="0.25">
      <c r="A4801" t="s">
        <v>507</v>
      </c>
      <c r="B4801" t="s">
        <v>507</v>
      </c>
      <c r="C4801">
        <v>1987</v>
      </c>
      <c r="D4801" t="s">
        <v>30</v>
      </c>
      <c r="E4801">
        <v>432</v>
      </c>
      <c r="F4801" t="s">
        <v>30</v>
      </c>
      <c r="G4801">
        <v>466</v>
      </c>
      <c r="H4801" t="s">
        <v>371</v>
      </c>
      <c r="I4801">
        <v>2</v>
      </c>
      <c r="J4801" t="s">
        <v>373</v>
      </c>
      <c r="K4801">
        <v>2</v>
      </c>
    </row>
    <row r="4802" spans="1:11" hidden="1" x14ac:dyDescent="0.25">
      <c r="A4802" t="s">
        <v>507</v>
      </c>
      <c r="B4802" t="s">
        <v>507</v>
      </c>
      <c r="C4802">
        <v>1988</v>
      </c>
      <c r="D4802" t="s">
        <v>30</v>
      </c>
      <c r="E4802">
        <v>432</v>
      </c>
      <c r="F4802" t="s">
        <v>30</v>
      </c>
      <c r="G4802">
        <v>466</v>
      </c>
      <c r="H4802" t="s">
        <v>371</v>
      </c>
      <c r="I4802">
        <v>2</v>
      </c>
      <c r="J4802" t="s">
        <v>373</v>
      </c>
      <c r="K4802">
        <v>2</v>
      </c>
    </row>
    <row r="4803" spans="1:11" hidden="1" x14ac:dyDescent="0.25">
      <c r="A4803" t="s">
        <v>507</v>
      </c>
      <c r="B4803" t="s">
        <v>507</v>
      </c>
      <c r="C4803">
        <v>1989</v>
      </c>
      <c r="D4803" t="s">
        <v>30</v>
      </c>
      <c r="E4803">
        <v>432</v>
      </c>
      <c r="F4803" t="s">
        <v>30</v>
      </c>
      <c r="G4803">
        <v>466</v>
      </c>
      <c r="H4803" t="s">
        <v>371</v>
      </c>
      <c r="I4803">
        <v>2</v>
      </c>
      <c r="J4803" t="s">
        <v>373</v>
      </c>
      <c r="K4803">
        <v>2</v>
      </c>
    </row>
    <row r="4804" spans="1:11" hidden="1" x14ac:dyDescent="0.25">
      <c r="A4804" t="s">
        <v>507</v>
      </c>
      <c r="B4804" t="s">
        <v>507</v>
      </c>
      <c r="C4804">
        <v>1990</v>
      </c>
      <c r="D4804" t="s">
        <v>30</v>
      </c>
      <c r="E4804">
        <v>432</v>
      </c>
      <c r="F4804" t="s">
        <v>30</v>
      </c>
      <c r="G4804">
        <v>466</v>
      </c>
      <c r="H4804" t="s">
        <v>371</v>
      </c>
      <c r="I4804">
        <v>4</v>
      </c>
      <c r="J4804" t="s">
        <v>373</v>
      </c>
      <c r="K4804">
        <v>3</v>
      </c>
    </row>
    <row r="4805" spans="1:11" hidden="1" x14ac:dyDescent="0.25">
      <c r="A4805" t="s">
        <v>507</v>
      </c>
      <c r="B4805" t="s">
        <v>507</v>
      </c>
      <c r="C4805">
        <v>1991</v>
      </c>
      <c r="D4805" t="s">
        <v>30</v>
      </c>
      <c r="E4805">
        <v>432</v>
      </c>
      <c r="F4805" t="s">
        <v>30</v>
      </c>
      <c r="G4805">
        <v>466</v>
      </c>
      <c r="H4805" t="s">
        <v>371</v>
      </c>
      <c r="I4805">
        <v>4</v>
      </c>
      <c r="J4805" t="s">
        <v>373</v>
      </c>
      <c r="K4805">
        <v>3</v>
      </c>
    </row>
    <row r="4806" spans="1:11" hidden="1" x14ac:dyDescent="0.25">
      <c r="A4806" t="s">
        <v>507</v>
      </c>
      <c r="B4806" t="s">
        <v>507</v>
      </c>
      <c r="C4806">
        <v>1992</v>
      </c>
      <c r="D4806" t="s">
        <v>30</v>
      </c>
      <c r="E4806">
        <v>432</v>
      </c>
      <c r="F4806" t="s">
        <v>30</v>
      </c>
      <c r="G4806">
        <v>466</v>
      </c>
      <c r="H4806" t="s">
        <v>371</v>
      </c>
      <c r="I4806">
        <v>3</v>
      </c>
      <c r="J4806" t="s">
        <v>373</v>
      </c>
      <c r="K4806">
        <v>3</v>
      </c>
    </row>
    <row r="4807" spans="1:11" hidden="1" x14ac:dyDescent="0.25">
      <c r="A4807" t="s">
        <v>507</v>
      </c>
      <c r="B4807" t="s">
        <v>507</v>
      </c>
      <c r="C4807">
        <v>1993</v>
      </c>
      <c r="D4807" t="s">
        <v>30</v>
      </c>
      <c r="E4807">
        <v>432</v>
      </c>
      <c r="F4807" t="s">
        <v>30</v>
      </c>
      <c r="G4807">
        <v>466</v>
      </c>
      <c r="H4807" t="s">
        <v>371</v>
      </c>
      <c r="I4807">
        <v>3</v>
      </c>
      <c r="J4807" t="s">
        <v>373</v>
      </c>
      <c r="K4807">
        <v>1</v>
      </c>
    </row>
    <row r="4808" spans="1:11" hidden="1" x14ac:dyDescent="0.25">
      <c r="A4808" t="s">
        <v>507</v>
      </c>
      <c r="B4808" t="s">
        <v>507</v>
      </c>
      <c r="C4808">
        <v>1994</v>
      </c>
      <c r="D4808" t="s">
        <v>30</v>
      </c>
      <c r="E4808">
        <v>432</v>
      </c>
      <c r="F4808" t="s">
        <v>30</v>
      </c>
      <c r="G4808">
        <v>466</v>
      </c>
      <c r="H4808" t="s">
        <v>371</v>
      </c>
      <c r="I4808">
        <v>3</v>
      </c>
      <c r="J4808" t="s">
        <v>373</v>
      </c>
      <c r="K4808">
        <v>3</v>
      </c>
    </row>
    <row r="4809" spans="1:11" hidden="1" x14ac:dyDescent="0.25">
      <c r="A4809" t="s">
        <v>507</v>
      </c>
      <c r="B4809" t="s">
        <v>507</v>
      </c>
      <c r="C4809">
        <v>1995</v>
      </c>
      <c r="D4809" t="s">
        <v>30</v>
      </c>
      <c r="E4809">
        <v>432</v>
      </c>
      <c r="F4809" t="s">
        <v>30</v>
      </c>
      <c r="G4809">
        <v>466</v>
      </c>
      <c r="H4809" t="s">
        <v>371</v>
      </c>
      <c r="I4809">
        <v>3</v>
      </c>
      <c r="J4809" t="s">
        <v>373</v>
      </c>
      <c r="K4809">
        <v>1</v>
      </c>
    </row>
    <row r="4810" spans="1:11" hidden="1" x14ac:dyDescent="0.25">
      <c r="A4810" t="s">
        <v>507</v>
      </c>
      <c r="B4810" t="s">
        <v>507</v>
      </c>
      <c r="C4810">
        <v>1996</v>
      </c>
      <c r="D4810" t="s">
        <v>30</v>
      </c>
      <c r="E4810">
        <v>432</v>
      </c>
      <c r="F4810" t="s">
        <v>30</v>
      </c>
      <c r="G4810">
        <v>466</v>
      </c>
      <c r="H4810" t="s">
        <v>371</v>
      </c>
      <c r="I4810">
        <v>1</v>
      </c>
      <c r="J4810" t="s">
        <v>373</v>
      </c>
      <c r="K4810">
        <v>1</v>
      </c>
    </row>
    <row r="4811" spans="1:11" hidden="1" x14ac:dyDescent="0.25">
      <c r="A4811" t="s">
        <v>507</v>
      </c>
      <c r="B4811" t="s">
        <v>507</v>
      </c>
      <c r="C4811">
        <v>1997</v>
      </c>
      <c r="D4811" t="s">
        <v>30</v>
      </c>
      <c r="E4811">
        <v>432</v>
      </c>
      <c r="F4811" t="s">
        <v>30</v>
      </c>
      <c r="G4811">
        <v>466</v>
      </c>
      <c r="H4811" t="s">
        <v>371</v>
      </c>
      <c r="I4811">
        <v>2</v>
      </c>
      <c r="J4811" t="s">
        <v>373</v>
      </c>
      <c r="K4811">
        <v>2</v>
      </c>
    </row>
    <row r="4812" spans="1:11" hidden="1" x14ac:dyDescent="0.25">
      <c r="A4812" t="s">
        <v>507</v>
      </c>
      <c r="B4812" t="s">
        <v>507</v>
      </c>
      <c r="C4812">
        <v>1998</v>
      </c>
      <c r="D4812" t="s">
        <v>30</v>
      </c>
      <c r="E4812">
        <v>432</v>
      </c>
      <c r="F4812" t="s">
        <v>30</v>
      </c>
      <c r="G4812">
        <v>466</v>
      </c>
      <c r="H4812" t="s">
        <v>371</v>
      </c>
      <c r="I4812">
        <v>2</v>
      </c>
      <c r="J4812" t="s">
        <v>373</v>
      </c>
      <c r="K4812">
        <v>2</v>
      </c>
    </row>
    <row r="4813" spans="1:11" hidden="1" x14ac:dyDescent="0.25">
      <c r="A4813" t="s">
        <v>507</v>
      </c>
      <c r="B4813" t="s">
        <v>507</v>
      </c>
      <c r="C4813">
        <v>1999</v>
      </c>
      <c r="D4813" t="s">
        <v>30</v>
      </c>
      <c r="E4813">
        <v>432</v>
      </c>
      <c r="F4813" t="s">
        <v>30</v>
      </c>
      <c r="G4813">
        <v>466</v>
      </c>
      <c r="H4813" t="s">
        <v>371</v>
      </c>
      <c r="I4813">
        <v>2</v>
      </c>
      <c r="J4813" t="s">
        <v>373</v>
      </c>
      <c r="K4813">
        <v>2</v>
      </c>
    </row>
    <row r="4814" spans="1:11" hidden="1" x14ac:dyDescent="0.25">
      <c r="A4814" t="s">
        <v>507</v>
      </c>
      <c r="B4814" t="s">
        <v>507</v>
      </c>
      <c r="C4814">
        <v>2000</v>
      </c>
      <c r="D4814" t="s">
        <v>30</v>
      </c>
      <c r="E4814">
        <v>432</v>
      </c>
      <c r="F4814" t="s">
        <v>30</v>
      </c>
      <c r="G4814">
        <v>466</v>
      </c>
      <c r="H4814" t="s">
        <v>371</v>
      </c>
      <c r="I4814">
        <v>1</v>
      </c>
      <c r="J4814" t="s">
        <v>373</v>
      </c>
      <c r="K4814">
        <v>2</v>
      </c>
    </row>
    <row r="4815" spans="1:11" hidden="1" x14ac:dyDescent="0.25">
      <c r="A4815" t="s">
        <v>507</v>
      </c>
      <c r="B4815" t="s">
        <v>507</v>
      </c>
      <c r="C4815">
        <v>2001</v>
      </c>
      <c r="D4815" t="s">
        <v>30</v>
      </c>
      <c r="E4815">
        <v>432</v>
      </c>
      <c r="F4815" t="s">
        <v>30</v>
      </c>
      <c r="G4815">
        <v>466</v>
      </c>
      <c r="H4815" t="s">
        <v>371</v>
      </c>
      <c r="I4815" t="s">
        <v>373</v>
      </c>
      <c r="J4815" t="s">
        <v>373</v>
      </c>
      <c r="K4815">
        <v>2</v>
      </c>
    </row>
    <row r="4816" spans="1:11" hidden="1" x14ac:dyDescent="0.25">
      <c r="A4816" t="s">
        <v>507</v>
      </c>
      <c r="B4816" t="s">
        <v>507</v>
      </c>
      <c r="C4816">
        <v>2002</v>
      </c>
      <c r="D4816" t="s">
        <v>30</v>
      </c>
      <c r="E4816">
        <v>432</v>
      </c>
      <c r="F4816" t="s">
        <v>30</v>
      </c>
      <c r="G4816">
        <v>466</v>
      </c>
      <c r="H4816" t="s">
        <v>371</v>
      </c>
      <c r="I4816" t="s">
        <v>373</v>
      </c>
      <c r="J4816" t="s">
        <v>373</v>
      </c>
      <c r="K4816">
        <v>2</v>
      </c>
    </row>
    <row r="4817" spans="1:12" hidden="1" x14ac:dyDescent="0.25">
      <c r="A4817" t="s">
        <v>507</v>
      </c>
      <c r="B4817" t="s">
        <v>507</v>
      </c>
      <c r="C4817">
        <v>2003</v>
      </c>
      <c r="D4817" t="s">
        <v>30</v>
      </c>
      <c r="E4817">
        <v>432</v>
      </c>
      <c r="F4817" t="s">
        <v>30</v>
      </c>
      <c r="G4817">
        <v>466</v>
      </c>
      <c r="H4817" t="s">
        <v>371</v>
      </c>
      <c r="I4817" t="s">
        <v>373</v>
      </c>
      <c r="J4817" t="s">
        <v>373</v>
      </c>
      <c r="K4817">
        <v>2</v>
      </c>
    </row>
    <row r="4818" spans="1:12" hidden="1" x14ac:dyDescent="0.25">
      <c r="A4818" t="s">
        <v>507</v>
      </c>
      <c r="B4818" t="s">
        <v>507</v>
      </c>
      <c r="C4818">
        <v>2004</v>
      </c>
      <c r="D4818" t="s">
        <v>30</v>
      </c>
      <c r="E4818">
        <v>432</v>
      </c>
      <c r="F4818" t="s">
        <v>30</v>
      </c>
      <c r="G4818">
        <v>466</v>
      </c>
      <c r="H4818" t="s">
        <v>371</v>
      </c>
      <c r="I4818" t="s">
        <v>373</v>
      </c>
      <c r="J4818" t="s">
        <v>373</v>
      </c>
      <c r="K4818">
        <v>2</v>
      </c>
    </row>
    <row r="4819" spans="1:12" hidden="1" x14ac:dyDescent="0.25">
      <c r="A4819" t="s">
        <v>507</v>
      </c>
      <c r="B4819" t="s">
        <v>507</v>
      </c>
      <c r="C4819">
        <v>2005</v>
      </c>
      <c r="D4819" t="s">
        <v>30</v>
      </c>
      <c r="E4819">
        <v>432</v>
      </c>
      <c r="F4819" t="s">
        <v>30</v>
      </c>
      <c r="G4819">
        <v>466</v>
      </c>
      <c r="H4819" t="s">
        <v>371</v>
      </c>
      <c r="I4819" t="s">
        <v>373</v>
      </c>
      <c r="J4819" t="s">
        <v>373</v>
      </c>
      <c r="K4819">
        <v>2</v>
      </c>
    </row>
    <row r="4820" spans="1:12" hidden="1" x14ac:dyDescent="0.25">
      <c r="A4820" t="s">
        <v>507</v>
      </c>
      <c r="B4820" t="s">
        <v>507</v>
      </c>
      <c r="C4820">
        <v>2006</v>
      </c>
      <c r="D4820" t="s">
        <v>30</v>
      </c>
      <c r="E4820">
        <v>432</v>
      </c>
      <c r="F4820" t="s">
        <v>30</v>
      </c>
      <c r="G4820">
        <v>466</v>
      </c>
      <c r="H4820" t="s">
        <v>371</v>
      </c>
      <c r="I4820">
        <v>2</v>
      </c>
      <c r="J4820" t="s">
        <v>373</v>
      </c>
      <c r="K4820">
        <v>2</v>
      </c>
    </row>
    <row r="4821" spans="1:12" hidden="1" x14ac:dyDescent="0.25">
      <c r="A4821" t="s">
        <v>507</v>
      </c>
      <c r="B4821" t="s">
        <v>507</v>
      </c>
      <c r="C4821">
        <v>2007</v>
      </c>
      <c r="D4821" t="s">
        <v>30</v>
      </c>
      <c r="E4821">
        <v>432</v>
      </c>
      <c r="F4821" t="s">
        <v>30</v>
      </c>
      <c r="G4821">
        <v>466</v>
      </c>
      <c r="H4821" t="s">
        <v>371</v>
      </c>
      <c r="I4821">
        <v>2</v>
      </c>
      <c r="J4821" t="s">
        <v>373</v>
      </c>
      <c r="K4821">
        <v>2</v>
      </c>
    </row>
    <row r="4822" spans="1:12" hidden="1" x14ac:dyDescent="0.25">
      <c r="A4822" t="s">
        <v>507</v>
      </c>
      <c r="B4822" t="s">
        <v>507</v>
      </c>
      <c r="C4822">
        <v>2008</v>
      </c>
      <c r="D4822" t="s">
        <v>30</v>
      </c>
      <c r="E4822">
        <v>432</v>
      </c>
      <c r="F4822" t="s">
        <v>30</v>
      </c>
      <c r="G4822">
        <v>466</v>
      </c>
      <c r="H4822" t="s">
        <v>371</v>
      </c>
      <c r="I4822">
        <v>2</v>
      </c>
      <c r="J4822" t="s">
        <v>373</v>
      </c>
      <c r="K4822">
        <v>2</v>
      </c>
    </row>
    <row r="4823" spans="1:12" hidden="1" x14ac:dyDescent="0.25">
      <c r="A4823" t="s">
        <v>507</v>
      </c>
      <c r="B4823" t="s">
        <v>507</v>
      </c>
      <c r="C4823">
        <v>2009</v>
      </c>
      <c r="D4823" t="s">
        <v>30</v>
      </c>
      <c r="E4823">
        <v>432</v>
      </c>
      <c r="F4823" t="s">
        <v>30</v>
      </c>
      <c r="G4823">
        <v>466</v>
      </c>
      <c r="H4823" t="s">
        <v>371</v>
      </c>
      <c r="I4823">
        <v>1</v>
      </c>
      <c r="J4823" t="s">
        <v>373</v>
      </c>
      <c r="K4823">
        <v>2</v>
      </c>
    </row>
    <row r="4824" spans="1:12" hidden="1" x14ac:dyDescent="0.25">
      <c r="A4824" t="s">
        <v>507</v>
      </c>
      <c r="B4824" t="s">
        <v>507</v>
      </c>
      <c r="C4824">
        <v>2010</v>
      </c>
      <c r="D4824" t="s">
        <v>30</v>
      </c>
      <c r="E4824">
        <v>432</v>
      </c>
      <c r="F4824" t="s">
        <v>30</v>
      </c>
      <c r="G4824">
        <v>466</v>
      </c>
      <c r="H4824" t="s">
        <v>371</v>
      </c>
      <c r="I4824">
        <v>1</v>
      </c>
      <c r="J4824" t="s">
        <v>373</v>
      </c>
      <c r="K4824">
        <v>2</v>
      </c>
    </row>
    <row r="4825" spans="1:12" hidden="1" x14ac:dyDescent="0.25">
      <c r="A4825" t="s">
        <v>507</v>
      </c>
      <c r="B4825" t="s">
        <v>507</v>
      </c>
      <c r="C4825">
        <v>2011</v>
      </c>
      <c r="D4825" t="s">
        <v>30</v>
      </c>
      <c r="E4825">
        <v>432</v>
      </c>
      <c r="F4825" t="s">
        <v>30</v>
      </c>
      <c r="G4825">
        <v>466</v>
      </c>
      <c r="H4825" t="s">
        <v>371</v>
      </c>
      <c r="I4825">
        <v>1</v>
      </c>
      <c r="J4825" t="s">
        <v>373</v>
      </c>
      <c r="K4825">
        <v>2</v>
      </c>
    </row>
    <row r="4826" spans="1:12" hidden="1" x14ac:dyDescent="0.25">
      <c r="A4826" t="s">
        <v>507</v>
      </c>
      <c r="B4826" t="s">
        <v>507</v>
      </c>
      <c r="C4826">
        <v>2012</v>
      </c>
      <c r="D4826" t="s">
        <v>30</v>
      </c>
      <c r="E4826">
        <v>432</v>
      </c>
      <c r="F4826" t="s">
        <v>30</v>
      </c>
      <c r="G4826">
        <v>466</v>
      </c>
      <c r="H4826" t="s">
        <v>371</v>
      </c>
      <c r="I4826">
        <v>4</v>
      </c>
      <c r="J4826" t="s">
        <v>373</v>
      </c>
      <c r="K4826">
        <v>3</v>
      </c>
    </row>
    <row r="4827" spans="1:12" hidden="1" x14ac:dyDescent="0.25">
      <c r="A4827" t="s">
        <v>507</v>
      </c>
      <c r="B4827" t="s">
        <v>507</v>
      </c>
      <c r="C4827">
        <v>2013</v>
      </c>
      <c r="D4827" t="s">
        <v>30</v>
      </c>
      <c r="E4827">
        <v>432</v>
      </c>
      <c r="F4827" t="s">
        <v>30</v>
      </c>
      <c r="G4827">
        <v>466</v>
      </c>
      <c r="H4827" t="s">
        <v>371</v>
      </c>
      <c r="I4827" t="s">
        <v>373</v>
      </c>
      <c r="J4827">
        <v>4</v>
      </c>
      <c r="K4827">
        <v>4</v>
      </c>
    </row>
    <row r="4828" spans="1:12" hidden="1" x14ac:dyDescent="0.25">
      <c r="A4828" t="s">
        <v>507</v>
      </c>
      <c r="B4828" t="s">
        <v>507</v>
      </c>
      <c r="C4828">
        <v>2014</v>
      </c>
      <c r="D4828" t="s">
        <v>30</v>
      </c>
      <c r="E4828">
        <v>432</v>
      </c>
      <c r="F4828" t="s">
        <v>30</v>
      </c>
      <c r="G4828">
        <v>466</v>
      </c>
      <c r="H4828" t="s">
        <v>371</v>
      </c>
      <c r="I4828">
        <v>3</v>
      </c>
      <c r="J4828">
        <v>4</v>
      </c>
      <c r="K4828">
        <v>4</v>
      </c>
    </row>
    <row r="4829" spans="1:12" hidden="1" x14ac:dyDescent="0.25">
      <c r="A4829" t="s">
        <v>507</v>
      </c>
      <c r="B4829" t="s">
        <v>507</v>
      </c>
      <c r="C4829">
        <v>2015</v>
      </c>
      <c r="D4829" t="s">
        <v>30</v>
      </c>
      <c r="E4829">
        <v>432</v>
      </c>
      <c r="F4829" t="s">
        <v>30</v>
      </c>
      <c r="G4829">
        <v>466</v>
      </c>
      <c r="H4829" t="s">
        <v>371</v>
      </c>
      <c r="I4829">
        <v>3</v>
      </c>
      <c r="J4829">
        <v>4</v>
      </c>
      <c r="K4829">
        <v>4</v>
      </c>
    </row>
    <row r="4830" spans="1:12" hidden="1" x14ac:dyDescent="0.25">
      <c r="A4830" t="s">
        <v>507</v>
      </c>
      <c r="B4830" t="s">
        <v>507</v>
      </c>
      <c r="C4830">
        <v>2016</v>
      </c>
      <c r="D4830" t="s">
        <v>30</v>
      </c>
      <c r="E4830">
        <v>432</v>
      </c>
      <c r="F4830" t="s">
        <v>30</v>
      </c>
      <c r="G4830">
        <v>466</v>
      </c>
      <c r="H4830" t="s">
        <v>371</v>
      </c>
      <c r="I4830">
        <v>3</v>
      </c>
      <c r="J4830">
        <v>4</v>
      </c>
      <c r="K4830">
        <v>4</v>
      </c>
    </row>
    <row r="4831" spans="1:12" x14ac:dyDescent="0.25">
      <c r="A4831" t="s">
        <v>507</v>
      </c>
      <c r="B4831" t="s">
        <v>507</v>
      </c>
      <c r="C4831">
        <v>2017</v>
      </c>
      <c r="D4831" t="s">
        <v>30</v>
      </c>
      <c r="E4831">
        <v>432</v>
      </c>
      <c r="F4831" t="s">
        <v>30</v>
      </c>
      <c r="G4831">
        <v>466</v>
      </c>
      <c r="H4831" t="s">
        <v>371</v>
      </c>
      <c r="I4831" s="109">
        <v>4</v>
      </c>
      <c r="J4831" s="109">
        <v>3</v>
      </c>
      <c r="K4831" s="109">
        <v>4</v>
      </c>
      <c r="L4831" s="108">
        <f>AVERAGE(I4831:K4831)</f>
        <v>3.6666666666666665</v>
      </c>
    </row>
    <row r="4832" spans="1:12" hidden="1" x14ac:dyDescent="0.25">
      <c r="A4832" t="s">
        <v>506</v>
      </c>
      <c r="B4832" t="s">
        <v>506</v>
      </c>
      <c r="C4832">
        <v>1976</v>
      </c>
      <c r="D4832" t="s">
        <v>505</v>
      </c>
      <c r="E4832">
        <v>338</v>
      </c>
      <c r="F4832" t="s">
        <v>505</v>
      </c>
      <c r="G4832">
        <v>470</v>
      </c>
      <c r="H4832" t="s">
        <v>375</v>
      </c>
      <c r="I4832" t="s">
        <v>373</v>
      </c>
      <c r="J4832" t="s">
        <v>373</v>
      </c>
      <c r="K4832">
        <v>1</v>
      </c>
    </row>
    <row r="4833" spans="1:11" hidden="1" x14ac:dyDescent="0.25">
      <c r="A4833" t="s">
        <v>506</v>
      </c>
      <c r="B4833" t="s">
        <v>506</v>
      </c>
      <c r="C4833">
        <v>1977</v>
      </c>
      <c r="D4833" t="s">
        <v>505</v>
      </c>
      <c r="E4833">
        <v>338</v>
      </c>
      <c r="F4833" t="s">
        <v>505</v>
      </c>
      <c r="G4833">
        <v>470</v>
      </c>
      <c r="H4833" t="s">
        <v>375</v>
      </c>
      <c r="I4833" t="s">
        <v>373</v>
      </c>
      <c r="J4833" t="s">
        <v>373</v>
      </c>
      <c r="K4833" t="s">
        <v>373</v>
      </c>
    </row>
    <row r="4834" spans="1:11" hidden="1" x14ac:dyDescent="0.25">
      <c r="A4834" t="s">
        <v>506</v>
      </c>
      <c r="B4834" t="s">
        <v>506</v>
      </c>
      <c r="C4834">
        <v>1978</v>
      </c>
      <c r="D4834" t="s">
        <v>505</v>
      </c>
      <c r="E4834">
        <v>338</v>
      </c>
      <c r="F4834" t="s">
        <v>505</v>
      </c>
      <c r="G4834">
        <v>470</v>
      </c>
      <c r="H4834" t="s">
        <v>375</v>
      </c>
      <c r="I4834" t="s">
        <v>373</v>
      </c>
      <c r="J4834" t="s">
        <v>373</v>
      </c>
      <c r="K4834">
        <v>1</v>
      </c>
    </row>
    <row r="4835" spans="1:11" hidden="1" x14ac:dyDescent="0.25">
      <c r="A4835" t="s">
        <v>506</v>
      </c>
      <c r="B4835" t="s">
        <v>506</v>
      </c>
      <c r="C4835">
        <v>1979</v>
      </c>
      <c r="D4835" t="s">
        <v>505</v>
      </c>
      <c r="E4835">
        <v>338</v>
      </c>
      <c r="F4835" t="s">
        <v>505</v>
      </c>
      <c r="G4835">
        <v>470</v>
      </c>
      <c r="H4835" t="s">
        <v>375</v>
      </c>
      <c r="I4835" t="s">
        <v>373</v>
      </c>
      <c r="J4835" t="s">
        <v>373</v>
      </c>
      <c r="K4835">
        <v>1</v>
      </c>
    </row>
    <row r="4836" spans="1:11" hidden="1" x14ac:dyDescent="0.25">
      <c r="A4836" t="s">
        <v>506</v>
      </c>
      <c r="B4836" t="s">
        <v>506</v>
      </c>
      <c r="C4836">
        <v>1980</v>
      </c>
      <c r="D4836" t="s">
        <v>505</v>
      </c>
      <c r="E4836">
        <v>338</v>
      </c>
      <c r="F4836" t="s">
        <v>505</v>
      </c>
      <c r="G4836">
        <v>470</v>
      </c>
      <c r="H4836" t="s">
        <v>375</v>
      </c>
      <c r="I4836" t="s">
        <v>373</v>
      </c>
      <c r="J4836" t="s">
        <v>373</v>
      </c>
      <c r="K4836">
        <v>1</v>
      </c>
    </row>
    <row r="4837" spans="1:11" hidden="1" x14ac:dyDescent="0.25">
      <c r="A4837" t="s">
        <v>506</v>
      </c>
      <c r="B4837" t="s">
        <v>506</v>
      </c>
      <c r="C4837">
        <v>1981</v>
      </c>
      <c r="D4837" t="s">
        <v>505</v>
      </c>
      <c r="E4837">
        <v>338</v>
      </c>
      <c r="F4837" t="s">
        <v>505</v>
      </c>
      <c r="G4837">
        <v>470</v>
      </c>
      <c r="H4837" t="s">
        <v>375</v>
      </c>
      <c r="I4837" t="s">
        <v>373</v>
      </c>
      <c r="J4837" t="s">
        <v>373</v>
      </c>
      <c r="K4837">
        <v>1</v>
      </c>
    </row>
    <row r="4838" spans="1:11" hidden="1" x14ac:dyDescent="0.25">
      <c r="A4838" t="s">
        <v>506</v>
      </c>
      <c r="B4838" t="s">
        <v>506</v>
      </c>
      <c r="C4838">
        <v>1982</v>
      </c>
      <c r="D4838" t="s">
        <v>505</v>
      </c>
      <c r="E4838">
        <v>338</v>
      </c>
      <c r="F4838" t="s">
        <v>505</v>
      </c>
      <c r="G4838">
        <v>470</v>
      </c>
      <c r="H4838" t="s">
        <v>375</v>
      </c>
      <c r="I4838" t="s">
        <v>373</v>
      </c>
      <c r="J4838" t="s">
        <v>373</v>
      </c>
      <c r="K4838">
        <v>1</v>
      </c>
    </row>
    <row r="4839" spans="1:11" hidden="1" x14ac:dyDescent="0.25">
      <c r="A4839" t="s">
        <v>506</v>
      </c>
      <c r="B4839" t="s">
        <v>506</v>
      </c>
      <c r="C4839">
        <v>1983</v>
      </c>
      <c r="D4839" t="s">
        <v>505</v>
      </c>
      <c r="E4839">
        <v>338</v>
      </c>
      <c r="F4839" t="s">
        <v>505</v>
      </c>
      <c r="G4839">
        <v>470</v>
      </c>
      <c r="H4839" t="s">
        <v>375</v>
      </c>
      <c r="I4839" t="s">
        <v>373</v>
      </c>
      <c r="J4839" t="s">
        <v>373</v>
      </c>
      <c r="K4839">
        <v>1</v>
      </c>
    </row>
    <row r="4840" spans="1:11" hidden="1" x14ac:dyDescent="0.25">
      <c r="A4840" t="s">
        <v>506</v>
      </c>
      <c r="B4840" t="s">
        <v>506</v>
      </c>
      <c r="C4840">
        <v>1984</v>
      </c>
      <c r="D4840" t="s">
        <v>505</v>
      </c>
      <c r="E4840">
        <v>338</v>
      </c>
      <c r="F4840" t="s">
        <v>505</v>
      </c>
      <c r="G4840">
        <v>470</v>
      </c>
      <c r="H4840" t="s">
        <v>375</v>
      </c>
      <c r="I4840" t="s">
        <v>373</v>
      </c>
      <c r="J4840" t="s">
        <v>373</v>
      </c>
      <c r="K4840">
        <v>1</v>
      </c>
    </row>
    <row r="4841" spans="1:11" hidden="1" x14ac:dyDescent="0.25">
      <c r="A4841" t="s">
        <v>506</v>
      </c>
      <c r="B4841" t="s">
        <v>506</v>
      </c>
      <c r="C4841">
        <v>1985</v>
      </c>
      <c r="D4841" t="s">
        <v>505</v>
      </c>
      <c r="E4841">
        <v>338</v>
      </c>
      <c r="F4841" t="s">
        <v>505</v>
      </c>
      <c r="G4841">
        <v>470</v>
      </c>
      <c r="H4841" t="s">
        <v>375</v>
      </c>
      <c r="I4841">
        <v>1</v>
      </c>
      <c r="J4841" t="s">
        <v>373</v>
      </c>
      <c r="K4841">
        <v>2</v>
      </c>
    </row>
    <row r="4842" spans="1:11" hidden="1" x14ac:dyDescent="0.25">
      <c r="A4842" t="s">
        <v>506</v>
      </c>
      <c r="B4842" t="s">
        <v>506</v>
      </c>
      <c r="C4842">
        <v>1986</v>
      </c>
      <c r="D4842" t="s">
        <v>505</v>
      </c>
      <c r="E4842">
        <v>338</v>
      </c>
      <c r="F4842" t="s">
        <v>505</v>
      </c>
      <c r="G4842">
        <v>470</v>
      </c>
      <c r="H4842" t="s">
        <v>375</v>
      </c>
      <c r="I4842">
        <v>1</v>
      </c>
      <c r="J4842" t="s">
        <v>373</v>
      </c>
      <c r="K4842">
        <v>1</v>
      </c>
    </row>
    <row r="4843" spans="1:11" hidden="1" x14ac:dyDescent="0.25">
      <c r="A4843" t="s">
        <v>506</v>
      </c>
      <c r="B4843" t="s">
        <v>506</v>
      </c>
      <c r="C4843">
        <v>1987</v>
      </c>
      <c r="D4843" t="s">
        <v>505</v>
      </c>
      <c r="E4843">
        <v>338</v>
      </c>
      <c r="F4843" t="s">
        <v>505</v>
      </c>
      <c r="G4843">
        <v>470</v>
      </c>
      <c r="H4843" t="s">
        <v>375</v>
      </c>
      <c r="I4843">
        <v>1</v>
      </c>
      <c r="J4843" t="s">
        <v>373</v>
      </c>
      <c r="K4843">
        <v>1</v>
      </c>
    </row>
    <row r="4844" spans="1:11" hidden="1" x14ac:dyDescent="0.25">
      <c r="A4844" t="s">
        <v>506</v>
      </c>
      <c r="B4844" t="s">
        <v>506</v>
      </c>
      <c r="C4844">
        <v>1988</v>
      </c>
      <c r="D4844" t="s">
        <v>505</v>
      </c>
      <c r="E4844">
        <v>338</v>
      </c>
      <c r="F4844" t="s">
        <v>505</v>
      </c>
      <c r="G4844">
        <v>470</v>
      </c>
      <c r="H4844" t="s">
        <v>375</v>
      </c>
      <c r="I4844" t="s">
        <v>373</v>
      </c>
      <c r="J4844" t="s">
        <v>373</v>
      </c>
      <c r="K4844">
        <v>1</v>
      </c>
    </row>
    <row r="4845" spans="1:11" hidden="1" x14ac:dyDescent="0.25">
      <c r="A4845" t="s">
        <v>506</v>
      </c>
      <c r="B4845" t="s">
        <v>506</v>
      </c>
      <c r="C4845">
        <v>1989</v>
      </c>
      <c r="D4845" t="s">
        <v>505</v>
      </c>
      <c r="E4845">
        <v>338</v>
      </c>
      <c r="F4845" t="s">
        <v>505</v>
      </c>
      <c r="G4845">
        <v>470</v>
      </c>
      <c r="H4845" t="s">
        <v>375</v>
      </c>
      <c r="I4845" t="s">
        <v>373</v>
      </c>
      <c r="J4845" t="s">
        <v>373</v>
      </c>
      <c r="K4845">
        <v>1</v>
      </c>
    </row>
    <row r="4846" spans="1:11" hidden="1" x14ac:dyDescent="0.25">
      <c r="A4846" t="s">
        <v>506</v>
      </c>
      <c r="B4846" t="s">
        <v>506</v>
      </c>
      <c r="C4846">
        <v>1990</v>
      </c>
      <c r="D4846" t="s">
        <v>505</v>
      </c>
      <c r="E4846">
        <v>338</v>
      </c>
      <c r="F4846" t="s">
        <v>505</v>
      </c>
      <c r="G4846">
        <v>470</v>
      </c>
      <c r="H4846" t="s">
        <v>375</v>
      </c>
      <c r="I4846" t="s">
        <v>373</v>
      </c>
      <c r="J4846" t="s">
        <v>373</v>
      </c>
      <c r="K4846">
        <v>1</v>
      </c>
    </row>
    <row r="4847" spans="1:11" hidden="1" x14ac:dyDescent="0.25">
      <c r="A4847" t="s">
        <v>506</v>
      </c>
      <c r="B4847" t="s">
        <v>506</v>
      </c>
      <c r="C4847">
        <v>1991</v>
      </c>
      <c r="D4847" t="s">
        <v>505</v>
      </c>
      <c r="E4847">
        <v>338</v>
      </c>
      <c r="F4847" t="s">
        <v>505</v>
      </c>
      <c r="G4847">
        <v>470</v>
      </c>
      <c r="H4847" t="s">
        <v>375</v>
      </c>
      <c r="I4847" t="s">
        <v>373</v>
      </c>
      <c r="J4847" t="s">
        <v>373</v>
      </c>
      <c r="K4847">
        <v>1</v>
      </c>
    </row>
    <row r="4848" spans="1:11" hidden="1" x14ac:dyDescent="0.25">
      <c r="A4848" t="s">
        <v>506</v>
      </c>
      <c r="B4848" t="s">
        <v>506</v>
      </c>
      <c r="C4848">
        <v>1992</v>
      </c>
      <c r="D4848" t="s">
        <v>505</v>
      </c>
      <c r="E4848">
        <v>338</v>
      </c>
      <c r="F4848" t="s">
        <v>505</v>
      </c>
      <c r="G4848">
        <v>470</v>
      </c>
      <c r="H4848" t="s">
        <v>375</v>
      </c>
      <c r="I4848" t="s">
        <v>373</v>
      </c>
      <c r="J4848" t="s">
        <v>373</v>
      </c>
      <c r="K4848">
        <v>1</v>
      </c>
    </row>
    <row r="4849" spans="1:11" hidden="1" x14ac:dyDescent="0.25">
      <c r="A4849" t="s">
        <v>506</v>
      </c>
      <c r="B4849" t="s">
        <v>506</v>
      </c>
      <c r="C4849">
        <v>1993</v>
      </c>
      <c r="D4849" t="s">
        <v>505</v>
      </c>
      <c r="E4849">
        <v>338</v>
      </c>
      <c r="F4849" t="s">
        <v>505</v>
      </c>
      <c r="G4849">
        <v>470</v>
      </c>
      <c r="H4849" t="s">
        <v>375</v>
      </c>
      <c r="I4849" t="s">
        <v>373</v>
      </c>
      <c r="J4849" t="s">
        <v>373</v>
      </c>
      <c r="K4849">
        <v>1</v>
      </c>
    </row>
    <row r="4850" spans="1:11" hidden="1" x14ac:dyDescent="0.25">
      <c r="A4850" t="s">
        <v>506</v>
      </c>
      <c r="B4850" t="s">
        <v>506</v>
      </c>
      <c r="C4850">
        <v>1994</v>
      </c>
      <c r="D4850" t="s">
        <v>505</v>
      </c>
      <c r="E4850">
        <v>338</v>
      </c>
      <c r="F4850" t="s">
        <v>505</v>
      </c>
      <c r="G4850">
        <v>470</v>
      </c>
      <c r="H4850" t="s">
        <v>375</v>
      </c>
      <c r="I4850" t="s">
        <v>373</v>
      </c>
      <c r="J4850" t="s">
        <v>373</v>
      </c>
      <c r="K4850">
        <v>1</v>
      </c>
    </row>
    <row r="4851" spans="1:11" hidden="1" x14ac:dyDescent="0.25">
      <c r="A4851" t="s">
        <v>506</v>
      </c>
      <c r="B4851" t="s">
        <v>506</v>
      </c>
      <c r="C4851">
        <v>1995</v>
      </c>
      <c r="D4851" t="s">
        <v>505</v>
      </c>
      <c r="E4851">
        <v>338</v>
      </c>
      <c r="F4851" t="s">
        <v>505</v>
      </c>
      <c r="G4851">
        <v>470</v>
      </c>
      <c r="H4851" t="s">
        <v>375</v>
      </c>
      <c r="I4851" t="s">
        <v>373</v>
      </c>
      <c r="J4851" t="s">
        <v>373</v>
      </c>
      <c r="K4851">
        <v>1</v>
      </c>
    </row>
    <row r="4852" spans="1:11" hidden="1" x14ac:dyDescent="0.25">
      <c r="A4852" t="s">
        <v>506</v>
      </c>
      <c r="B4852" t="s">
        <v>506</v>
      </c>
      <c r="C4852">
        <v>1996</v>
      </c>
      <c r="D4852" t="s">
        <v>505</v>
      </c>
      <c r="E4852">
        <v>338</v>
      </c>
      <c r="F4852" t="s">
        <v>505</v>
      </c>
      <c r="G4852">
        <v>470</v>
      </c>
      <c r="H4852" t="s">
        <v>375</v>
      </c>
      <c r="I4852" t="s">
        <v>373</v>
      </c>
      <c r="J4852" t="s">
        <v>373</v>
      </c>
      <c r="K4852">
        <v>1</v>
      </c>
    </row>
    <row r="4853" spans="1:11" hidden="1" x14ac:dyDescent="0.25">
      <c r="A4853" t="s">
        <v>506</v>
      </c>
      <c r="B4853" t="s">
        <v>506</v>
      </c>
      <c r="C4853">
        <v>1997</v>
      </c>
      <c r="D4853" t="s">
        <v>505</v>
      </c>
      <c r="E4853">
        <v>338</v>
      </c>
      <c r="F4853" t="s">
        <v>505</v>
      </c>
      <c r="G4853">
        <v>470</v>
      </c>
      <c r="H4853" t="s">
        <v>375</v>
      </c>
      <c r="I4853" t="s">
        <v>373</v>
      </c>
      <c r="J4853" t="s">
        <v>373</v>
      </c>
      <c r="K4853">
        <v>1</v>
      </c>
    </row>
    <row r="4854" spans="1:11" hidden="1" x14ac:dyDescent="0.25">
      <c r="A4854" t="s">
        <v>506</v>
      </c>
      <c r="B4854" t="s">
        <v>506</v>
      </c>
      <c r="C4854">
        <v>1998</v>
      </c>
      <c r="D4854" t="s">
        <v>505</v>
      </c>
      <c r="E4854">
        <v>338</v>
      </c>
      <c r="F4854" t="s">
        <v>505</v>
      </c>
      <c r="G4854">
        <v>470</v>
      </c>
      <c r="H4854" t="s">
        <v>375</v>
      </c>
      <c r="I4854" t="s">
        <v>373</v>
      </c>
      <c r="J4854" t="s">
        <v>373</v>
      </c>
      <c r="K4854">
        <v>1</v>
      </c>
    </row>
    <row r="4855" spans="1:11" hidden="1" x14ac:dyDescent="0.25">
      <c r="A4855" t="s">
        <v>506</v>
      </c>
      <c r="B4855" t="s">
        <v>506</v>
      </c>
      <c r="C4855">
        <v>1999</v>
      </c>
      <c r="D4855" t="s">
        <v>505</v>
      </c>
      <c r="E4855">
        <v>338</v>
      </c>
      <c r="F4855" t="s">
        <v>505</v>
      </c>
      <c r="G4855">
        <v>470</v>
      </c>
      <c r="H4855" t="s">
        <v>375</v>
      </c>
      <c r="I4855" t="s">
        <v>373</v>
      </c>
      <c r="J4855" t="s">
        <v>373</v>
      </c>
      <c r="K4855">
        <v>1</v>
      </c>
    </row>
    <row r="4856" spans="1:11" hidden="1" x14ac:dyDescent="0.25">
      <c r="A4856" t="s">
        <v>506</v>
      </c>
      <c r="B4856" t="s">
        <v>506</v>
      </c>
      <c r="C4856">
        <v>2000</v>
      </c>
      <c r="D4856" t="s">
        <v>505</v>
      </c>
      <c r="E4856">
        <v>338</v>
      </c>
      <c r="F4856" t="s">
        <v>505</v>
      </c>
      <c r="G4856">
        <v>470</v>
      </c>
      <c r="H4856" t="s">
        <v>375</v>
      </c>
      <c r="I4856" t="s">
        <v>373</v>
      </c>
      <c r="J4856" t="s">
        <v>373</v>
      </c>
      <c r="K4856">
        <v>1</v>
      </c>
    </row>
    <row r="4857" spans="1:11" hidden="1" x14ac:dyDescent="0.25">
      <c r="A4857" t="s">
        <v>506</v>
      </c>
      <c r="B4857" t="s">
        <v>506</v>
      </c>
      <c r="C4857">
        <v>2001</v>
      </c>
      <c r="D4857" t="s">
        <v>505</v>
      </c>
      <c r="E4857">
        <v>338</v>
      </c>
      <c r="F4857" t="s">
        <v>505</v>
      </c>
      <c r="G4857">
        <v>470</v>
      </c>
      <c r="H4857" t="s">
        <v>375</v>
      </c>
      <c r="I4857" t="s">
        <v>373</v>
      </c>
      <c r="J4857" t="s">
        <v>373</v>
      </c>
      <c r="K4857">
        <v>1</v>
      </c>
    </row>
    <row r="4858" spans="1:11" hidden="1" x14ac:dyDescent="0.25">
      <c r="A4858" t="s">
        <v>506</v>
      </c>
      <c r="B4858" t="s">
        <v>506</v>
      </c>
      <c r="C4858">
        <v>2002</v>
      </c>
      <c r="D4858" t="s">
        <v>505</v>
      </c>
      <c r="E4858">
        <v>338</v>
      </c>
      <c r="F4858" t="s">
        <v>505</v>
      </c>
      <c r="G4858">
        <v>470</v>
      </c>
      <c r="H4858" t="s">
        <v>375</v>
      </c>
      <c r="I4858" t="s">
        <v>373</v>
      </c>
      <c r="J4858" t="s">
        <v>373</v>
      </c>
      <c r="K4858">
        <v>1</v>
      </c>
    </row>
    <row r="4859" spans="1:11" hidden="1" x14ac:dyDescent="0.25">
      <c r="A4859" t="s">
        <v>506</v>
      </c>
      <c r="B4859" t="s">
        <v>506</v>
      </c>
      <c r="C4859">
        <v>2003</v>
      </c>
      <c r="D4859" t="s">
        <v>505</v>
      </c>
      <c r="E4859">
        <v>338</v>
      </c>
      <c r="F4859" t="s">
        <v>505</v>
      </c>
      <c r="G4859">
        <v>470</v>
      </c>
      <c r="H4859" t="s">
        <v>375</v>
      </c>
      <c r="I4859">
        <v>1</v>
      </c>
      <c r="J4859" t="s">
        <v>373</v>
      </c>
      <c r="K4859">
        <v>1</v>
      </c>
    </row>
    <row r="4860" spans="1:11" hidden="1" x14ac:dyDescent="0.25">
      <c r="A4860" t="s">
        <v>506</v>
      </c>
      <c r="B4860" t="s">
        <v>506</v>
      </c>
      <c r="C4860">
        <v>2004</v>
      </c>
      <c r="D4860" t="s">
        <v>505</v>
      </c>
      <c r="E4860">
        <v>338</v>
      </c>
      <c r="F4860" t="s">
        <v>505</v>
      </c>
      <c r="G4860">
        <v>470</v>
      </c>
      <c r="H4860" t="s">
        <v>375</v>
      </c>
      <c r="I4860">
        <v>2</v>
      </c>
      <c r="J4860" t="s">
        <v>373</v>
      </c>
      <c r="K4860">
        <v>1</v>
      </c>
    </row>
    <row r="4861" spans="1:11" hidden="1" x14ac:dyDescent="0.25">
      <c r="A4861" t="s">
        <v>506</v>
      </c>
      <c r="B4861" t="s">
        <v>506</v>
      </c>
      <c r="C4861">
        <v>2005</v>
      </c>
      <c r="D4861" t="s">
        <v>505</v>
      </c>
      <c r="E4861">
        <v>338</v>
      </c>
      <c r="F4861" t="s">
        <v>505</v>
      </c>
      <c r="G4861">
        <v>470</v>
      </c>
      <c r="H4861" t="s">
        <v>375</v>
      </c>
      <c r="I4861">
        <v>2</v>
      </c>
      <c r="J4861" t="s">
        <v>373</v>
      </c>
      <c r="K4861">
        <v>1</v>
      </c>
    </row>
    <row r="4862" spans="1:11" hidden="1" x14ac:dyDescent="0.25">
      <c r="A4862" t="s">
        <v>506</v>
      </c>
      <c r="B4862" t="s">
        <v>506</v>
      </c>
      <c r="C4862">
        <v>2006</v>
      </c>
      <c r="D4862" t="s">
        <v>505</v>
      </c>
      <c r="E4862">
        <v>338</v>
      </c>
      <c r="F4862" t="s">
        <v>505</v>
      </c>
      <c r="G4862">
        <v>470</v>
      </c>
      <c r="H4862" t="s">
        <v>375</v>
      </c>
      <c r="I4862">
        <v>2</v>
      </c>
      <c r="J4862" t="s">
        <v>373</v>
      </c>
      <c r="K4862">
        <v>1</v>
      </c>
    </row>
    <row r="4863" spans="1:11" hidden="1" x14ac:dyDescent="0.25">
      <c r="A4863" t="s">
        <v>506</v>
      </c>
      <c r="B4863" t="s">
        <v>506</v>
      </c>
      <c r="C4863">
        <v>2007</v>
      </c>
      <c r="D4863" t="s">
        <v>505</v>
      </c>
      <c r="E4863">
        <v>338</v>
      </c>
      <c r="F4863" t="s">
        <v>505</v>
      </c>
      <c r="G4863">
        <v>470</v>
      </c>
      <c r="H4863" t="s">
        <v>375</v>
      </c>
      <c r="I4863">
        <v>2</v>
      </c>
      <c r="J4863" t="s">
        <v>373</v>
      </c>
      <c r="K4863">
        <v>1</v>
      </c>
    </row>
    <row r="4864" spans="1:11" hidden="1" x14ac:dyDescent="0.25">
      <c r="A4864" t="s">
        <v>506</v>
      </c>
      <c r="B4864" t="s">
        <v>506</v>
      </c>
      <c r="C4864">
        <v>2008</v>
      </c>
      <c r="D4864" t="s">
        <v>505</v>
      </c>
      <c r="E4864">
        <v>338</v>
      </c>
      <c r="F4864" t="s">
        <v>505</v>
      </c>
      <c r="G4864">
        <v>470</v>
      </c>
      <c r="H4864" t="s">
        <v>375</v>
      </c>
      <c r="I4864">
        <v>2</v>
      </c>
      <c r="J4864" t="s">
        <v>373</v>
      </c>
      <c r="K4864">
        <v>1</v>
      </c>
    </row>
    <row r="4865" spans="1:12" hidden="1" x14ac:dyDescent="0.25">
      <c r="A4865" t="s">
        <v>506</v>
      </c>
      <c r="B4865" t="s">
        <v>506</v>
      </c>
      <c r="C4865">
        <v>2009</v>
      </c>
      <c r="D4865" t="s">
        <v>505</v>
      </c>
      <c r="E4865">
        <v>338</v>
      </c>
      <c r="F4865" t="s">
        <v>505</v>
      </c>
      <c r="G4865">
        <v>470</v>
      </c>
      <c r="H4865" t="s">
        <v>375</v>
      </c>
      <c r="I4865">
        <v>1</v>
      </c>
      <c r="J4865" t="s">
        <v>373</v>
      </c>
      <c r="K4865">
        <v>1</v>
      </c>
    </row>
    <row r="4866" spans="1:12" hidden="1" x14ac:dyDescent="0.25">
      <c r="A4866" t="s">
        <v>506</v>
      </c>
      <c r="B4866" t="s">
        <v>506</v>
      </c>
      <c r="C4866">
        <v>2010</v>
      </c>
      <c r="D4866" t="s">
        <v>505</v>
      </c>
      <c r="E4866">
        <v>338</v>
      </c>
      <c r="F4866" t="s">
        <v>505</v>
      </c>
      <c r="G4866">
        <v>470</v>
      </c>
      <c r="H4866" t="s">
        <v>375</v>
      </c>
      <c r="I4866">
        <v>1</v>
      </c>
      <c r="J4866" t="s">
        <v>373</v>
      </c>
      <c r="K4866">
        <v>1</v>
      </c>
    </row>
    <row r="4867" spans="1:12" hidden="1" x14ac:dyDescent="0.25">
      <c r="A4867" t="s">
        <v>506</v>
      </c>
      <c r="B4867" t="s">
        <v>506</v>
      </c>
      <c r="C4867">
        <v>2011</v>
      </c>
      <c r="D4867" t="s">
        <v>505</v>
      </c>
      <c r="E4867">
        <v>338</v>
      </c>
      <c r="F4867" t="s">
        <v>505</v>
      </c>
      <c r="G4867">
        <v>470</v>
      </c>
      <c r="H4867" t="s">
        <v>375</v>
      </c>
      <c r="I4867">
        <v>1</v>
      </c>
      <c r="J4867" t="s">
        <v>373</v>
      </c>
      <c r="K4867">
        <v>1</v>
      </c>
    </row>
    <row r="4868" spans="1:12" hidden="1" x14ac:dyDescent="0.25">
      <c r="A4868" t="s">
        <v>506</v>
      </c>
      <c r="B4868" t="s">
        <v>506</v>
      </c>
      <c r="C4868">
        <v>2012</v>
      </c>
      <c r="D4868" t="s">
        <v>505</v>
      </c>
      <c r="E4868">
        <v>338</v>
      </c>
      <c r="F4868" t="s">
        <v>505</v>
      </c>
      <c r="G4868">
        <v>470</v>
      </c>
      <c r="H4868" t="s">
        <v>375</v>
      </c>
      <c r="I4868">
        <v>1</v>
      </c>
      <c r="J4868" t="s">
        <v>373</v>
      </c>
      <c r="K4868">
        <v>1</v>
      </c>
    </row>
    <row r="4869" spans="1:12" hidden="1" x14ac:dyDescent="0.25">
      <c r="A4869" t="s">
        <v>506</v>
      </c>
      <c r="B4869" t="s">
        <v>506</v>
      </c>
      <c r="C4869">
        <v>2013</v>
      </c>
      <c r="D4869" t="s">
        <v>505</v>
      </c>
      <c r="E4869">
        <v>338</v>
      </c>
      <c r="F4869" t="s">
        <v>505</v>
      </c>
      <c r="G4869">
        <v>470</v>
      </c>
      <c r="H4869" t="s">
        <v>375</v>
      </c>
      <c r="I4869" t="s">
        <v>373</v>
      </c>
      <c r="J4869" t="s">
        <v>373</v>
      </c>
      <c r="K4869">
        <v>1</v>
      </c>
    </row>
    <row r="4870" spans="1:12" hidden="1" x14ac:dyDescent="0.25">
      <c r="A4870" t="s">
        <v>506</v>
      </c>
      <c r="B4870" t="s">
        <v>506</v>
      </c>
      <c r="C4870">
        <v>2014</v>
      </c>
      <c r="D4870" t="s">
        <v>505</v>
      </c>
      <c r="E4870">
        <v>338</v>
      </c>
      <c r="F4870" t="s">
        <v>505</v>
      </c>
      <c r="G4870">
        <v>470</v>
      </c>
      <c r="H4870" t="s">
        <v>375</v>
      </c>
      <c r="I4870">
        <v>1</v>
      </c>
      <c r="J4870" t="s">
        <v>373</v>
      </c>
      <c r="K4870">
        <v>1</v>
      </c>
    </row>
    <row r="4871" spans="1:12" hidden="1" x14ac:dyDescent="0.25">
      <c r="A4871" t="s">
        <v>506</v>
      </c>
      <c r="B4871" t="s">
        <v>506</v>
      </c>
      <c r="C4871">
        <v>2015</v>
      </c>
      <c r="D4871" t="s">
        <v>505</v>
      </c>
      <c r="E4871">
        <v>338</v>
      </c>
      <c r="F4871" t="s">
        <v>505</v>
      </c>
      <c r="G4871">
        <v>470</v>
      </c>
      <c r="H4871" t="s">
        <v>375</v>
      </c>
      <c r="I4871">
        <v>1</v>
      </c>
      <c r="J4871" t="s">
        <v>373</v>
      </c>
      <c r="K4871">
        <v>1</v>
      </c>
    </row>
    <row r="4872" spans="1:12" hidden="1" x14ac:dyDescent="0.25">
      <c r="A4872" t="s">
        <v>506</v>
      </c>
      <c r="B4872" t="s">
        <v>506</v>
      </c>
      <c r="C4872">
        <v>2016</v>
      </c>
      <c r="D4872" t="s">
        <v>505</v>
      </c>
      <c r="E4872">
        <v>338</v>
      </c>
      <c r="F4872" t="s">
        <v>505</v>
      </c>
      <c r="G4872">
        <v>470</v>
      </c>
      <c r="H4872" t="s">
        <v>375</v>
      </c>
      <c r="I4872">
        <v>1</v>
      </c>
      <c r="J4872" t="s">
        <v>373</v>
      </c>
      <c r="K4872">
        <v>1</v>
      </c>
    </row>
    <row r="4873" spans="1:12" x14ac:dyDescent="0.25">
      <c r="A4873" t="s">
        <v>506</v>
      </c>
      <c r="B4873" t="s">
        <v>506</v>
      </c>
      <c r="C4873">
        <v>2017</v>
      </c>
      <c r="D4873" t="s">
        <v>505</v>
      </c>
      <c r="E4873">
        <v>338</v>
      </c>
      <c r="F4873" t="s">
        <v>505</v>
      </c>
      <c r="G4873">
        <v>470</v>
      </c>
      <c r="H4873" t="s">
        <v>375</v>
      </c>
      <c r="I4873" s="109">
        <v>1</v>
      </c>
      <c r="J4873" s="109" t="s">
        <v>373</v>
      </c>
      <c r="K4873" s="109">
        <v>1</v>
      </c>
      <c r="L4873" s="108">
        <f>AVERAGE(I4873:K4873)</f>
        <v>1</v>
      </c>
    </row>
    <row r="4874" spans="1:12" hidden="1" x14ac:dyDescent="0.25">
      <c r="A4874" t="s">
        <v>218</v>
      </c>
      <c r="B4874" t="s">
        <v>218</v>
      </c>
      <c r="C4874">
        <v>1976</v>
      </c>
      <c r="D4874" t="s">
        <v>504</v>
      </c>
      <c r="E4874">
        <v>983</v>
      </c>
      <c r="F4874" t="s">
        <v>128</v>
      </c>
      <c r="G4874">
        <v>584</v>
      </c>
      <c r="H4874" t="s">
        <v>390</v>
      </c>
      <c r="I4874" t="s">
        <v>373</v>
      </c>
      <c r="J4874" t="s">
        <v>373</v>
      </c>
      <c r="K4874" t="s">
        <v>373</v>
      </c>
    </row>
    <row r="4875" spans="1:12" hidden="1" x14ac:dyDescent="0.25">
      <c r="A4875" t="s">
        <v>218</v>
      </c>
      <c r="B4875" t="s">
        <v>218</v>
      </c>
      <c r="C4875">
        <v>1977</v>
      </c>
      <c r="D4875" t="s">
        <v>504</v>
      </c>
      <c r="E4875">
        <v>983</v>
      </c>
      <c r="F4875" t="s">
        <v>128</v>
      </c>
      <c r="G4875">
        <v>584</v>
      </c>
      <c r="H4875" t="s">
        <v>390</v>
      </c>
      <c r="I4875" t="s">
        <v>373</v>
      </c>
      <c r="J4875" t="s">
        <v>373</v>
      </c>
      <c r="K4875" t="s">
        <v>373</v>
      </c>
    </row>
    <row r="4876" spans="1:12" hidden="1" x14ac:dyDescent="0.25">
      <c r="A4876" t="s">
        <v>218</v>
      </c>
      <c r="B4876" t="s">
        <v>218</v>
      </c>
      <c r="C4876">
        <v>1978</v>
      </c>
      <c r="D4876" t="s">
        <v>504</v>
      </c>
      <c r="E4876">
        <v>983</v>
      </c>
      <c r="F4876" t="s">
        <v>128</v>
      </c>
      <c r="G4876">
        <v>584</v>
      </c>
      <c r="H4876" t="s">
        <v>390</v>
      </c>
      <c r="I4876" t="s">
        <v>373</v>
      </c>
      <c r="J4876" t="s">
        <v>373</v>
      </c>
      <c r="K4876" t="s">
        <v>373</v>
      </c>
    </row>
    <row r="4877" spans="1:12" hidden="1" x14ac:dyDescent="0.25">
      <c r="A4877" t="s">
        <v>218</v>
      </c>
      <c r="B4877" t="s">
        <v>218</v>
      </c>
      <c r="C4877">
        <v>1979</v>
      </c>
      <c r="D4877" t="s">
        <v>504</v>
      </c>
      <c r="E4877">
        <v>983</v>
      </c>
      <c r="F4877" t="s">
        <v>128</v>
      </c>
      <c r="G4877">
        <v>584</v>
      </c>
      <c r="H4877" t="s">
        <v>390</v>
      </c>
      <c r="I4877" t="s">
        <v>373</v>
      </c>
      <c r="J4877" t="s">
        <v>373</v>
      </c>
      <c r="K4877" t="s">
        <v>373</v>
      </c>
    </row>
    <row r="4878" spans="1:12" hidden="1" x14ac:dyDescent="0.25">
      <c r="A4878" t="s">
        <v>218</v>
      </c>
      <c r="B4878" t="s">
        <v>218</v>
      </c>
      <c r="C4878">
        <v>1980</v>
      </c>
      <c r="D4878" t="s">
        <v>504</v>
      </c>
      <c r="E4878">
        <v>983</v>
      </c>
      <c r="F4878" t="s">
        <v>128</v>
      </c>
      <c r="G4878">
        <v>584</v>
      </c>
      <c r="H4878" t="s">
        <v>390</v>
      </c>
      <c r="I4878" t="s">
        <v>373</v>
      </c>
      <c r="J4878" t="s">
        <v>373</v>
      </c>
      <c r="K4878" t="s">
        <v>373</v>
      </c>
    </row>
    <row r="4879" spans="1:12" hidden="1" x14ac:dyDescent="0.25">
      <c r="A4879" t="s">
        <v>218</v>
      </c>
      <c r="B4879" t="s">
        <v>218</v>
      </c>
      <c r="C4879">
        <v>1981</v>
      </c>
      <c r="D4879" t="s">
        <v>504</v>
      </c>
      <c r="E4879">
        <v>983</v>
      </c>
      <c r="F4879" t="s">
        <v>128</v>
      </c>
      <c r="G4879">
        <v>584</v>
      </c>
      <c r="H4879" t="s">
        <v>390</v>
      </c>
      <c r="I4879" t="s">
        <v>373</v>
      </c>
      <c r="J4879" t="s">
        <v>373</v>
      </c>
      <c r="K4879" t="s">
        <v>373</v>
      </c>
    </row>
    <row r="4880" spans="1:12" hidden="1" x14ac:dyDescent="0.25">
      <c r="A4880" t="s">
        <v>218</v>
      </c>
      <c r="B4880" t="s">
        <v>218</v>
      </c>
      <c r="C4880">
        <v>1982</v>
      </c>
      <c r="D4880" t="s">
        <v>504</v>
      </c>
      <c r="E4880">
        <v>983</v>
      </c>
      <c r="F4880" t="s">
        <v>128</v>
      </c>
      <c r="G4880">
        <v>584</v>
      </c>
      <c r="H4880" t="s">
        <v>390</v>
      </c>
      <c r="I4880" t="s">
        <v>373</v>
      </c>
      <c r="J4880" t="s">
        <v>373</v>
      </c>
      <c r="K4880" t="s">
        <v>373</v>
      </c>
    </row>
    <row r="4881" spans="1:11" hidden="1" x14ac:dyDescent="0.25">
      <c r="A4881" t="s">
        <v>218</v>
      </c>
      <c r="B4881" t="s">
        <v>218</v>
      </c>
      <c r="C4881">
        <v>1983</v>
      </c>
      <c r="D4881" t="s">
        <v>504</v>
      </c>
      <c r="E4881">
        <v>983</v>
      </c>
      <c r="F4881" t="s">
        <v>128</v>
      </c>
      <c r="G4881">
        <v>584</v>
      </c>
      <c r="H4881" t="s">
        <v>390</v>
      </c>
      <c r="I4881" t="s">
        <v>373</v>
      </c>
      <c r="J4881" t="s">
        <v>373</v>
      </c>
      <c r="K4881" t="s">
        <v>373</v>
      </c>
    </row>
    <row r="4882" spans="1:11" hidden="1" x14ac:dyDescent="0.25">
      <c r="A4882" t="s">
        <v>218</v>
      </c>
      <c r="B4882" t="s">
        <v>218</v>
      </c>
      <c r="C4882">
        <v>1984</v>
      </c>
      <c r="D4882" t="s">
        <v>504</v>
      </c>
      <c r="E4882">
        <v>983</v>
      </c>
      <c r="F4882" t="s">
        <v>128</v>
      </c>
      <c r="G4882">
        <v>584</v>
      </c>
      <c r="H4882" t="s">
        <v>390</v>
      </c>
      <c r="I4882" t="s">
        <v>373</v>
      </c>
      <c r="J4882" t="s">
        <v>373</v>
      </c>
      <c r="K4882" t="s">
        <v>373</v>
      </c>
    </row>
    <row r="4883" spans="1:11" hidden="1" x14ac:dyDescent="0.25">
      <c r="A4883" t="s">
        <v>218</v>
      </c>
      <c r="B4883" t="s">
        <v>218</v>
      </c>
      <c r="C4883">
        <v>1985</v>
      </c>
      <c r="D4883" t="s">
        <v>504</v>
      </c>
      <c r="E4883">
        <v>983</v>
      </c>
      <c r="F4883" t="s">
        <v>128</v>
      </c>
      <c r="G4883">
        <v>584</v>
      </c>
      <c r="H4883" t="s">
        <v>390</v>
      </c>
      <c r="I4883" t="s">
        <v>373</v>
      </c>
      <c r="J4883" t="s">
        <v>373</v>
      </c>
      <c r="K4883" t="s">
        <v>373</v>
      </c>
    </row>
    <row r="4884" spans="1:11" hidden="1" x14ac:dyDescent="0.25">
      <c r="A4884" t="s">
        <v>218</v>
      </c>
      <c r="B4884" t="s">
        <v>218</v>
      </c>
      <c r="C4884">
        <v>1986</v>
      </c>
      <c r="D4884" t="s">
        <v>504</v>
      </c>
      <c r="E4884">
        <v>983</v>
      </c>
      <c r="F4884" t="s">
        <v>128</v>
      </c>
      <c r="G4884">
        <v>584</v>
      </c>
      <c r="H4884" t="s">
        <v>390</v>
      </c>
      <c r="I4884" t="s">
        <v>373</v>
      </c>
      <c r="J4884" t="s">
        <v>373</v>
      </c>
      <c r="K4884" t="s">
        <v>373</v>
      </c>
    </row>
    <row r="4885" spans="1:11" hidden="1" x14ac:dyDescent="0.25">
      <c r="A4885" t="s">
        <v>218</v>
      </c>
      <c r="B4885" t="s">
        <v>218</v>
      </c>
      <c r="C4885">
        <v>1987</v>
      </c>
      <c r="D4885" t="s">
        <v>504</v>
      </c>
      <c r="E4885">
        <v>983</v>
      </c>
      <c r="F4885" t="s">
        <v>128</v>
      </c>
      <c r="G4885">
        <v>584</v>
      </c>
      <c r="H4885" t="s">
        <v>390</v>
      </c>
      <c r="I4885" t="s">
        <v>373</v>
      </c>
      <c r="J4885" t="s">
        <v>373</v>
      </c>
      <c r="K4885" t="s">
        <v>373</v>
      </c>
    </row>
    <row r="4886" spans="1:11" hidden="1" x14ac:dyDescent="0.25">
      <c r="A4886" t="s">
        <v>218</v>
      </c>
      <c r="B4886" t="s">
        <v>218</v>
      </c>
      <c r="C4886">
        <v>1988</v>
      </c>
      <c r="D4886" t="s">
        <v>504</v>
      </c>
      <c r="E4886">
        <v>983</v>
      </c>
      <c r="F4886" t="s">
        <v>128</v>
      </c>
      <c r="G4886">
        <v>584</v>
      </c>
      <c r="H4886" t="s">
        <v>390</v>
      </c>
      <c r="I4886" t="s">
        <v>373</v>
      </c>
      <c r="J4886" t="s">
        <v>373</v>
      </c>
      <c r="K4886" t="s">
        <v>373</v>
      </c>
    </row>
    <row r="4887" spans="1:11" hidden="1" x14ac:dyDescent="0.25">
      <c r="A4887" t="s">
        <v>218</v>
      </c>
      <c r="B4887" t="s">
        <v>218</v>
      </c>
      <c r="C4887">
        <v>1989</v>
      </c>
      <c r="D4887" t="s">
        <v>504</v>
      </c>
      <c r="E4887">
        <v>983</v>
      </c>
      <c r="F4887" t="s">
        <v>128</v>
      </c>
      <c r="G4887">
        <v>584</v>
      </c>
      <c r="H4887" t="s">
        <v>390</v>
      </c>
      <c r="I4887" t="s">
        <v>373</v>
      </c>
      <c r="J4887" t="s">
        <v>373</v>
      </c>
      <c r="K4887" t="s">
        <v>373</v>
      </c>
    </row>
    <row r="4888" spans="1:11" hidden="1" x14ac:dyDescent="0.25">
      <c r="A4888" t="s">
        <v>218</v>
      </c>
      <c r="B4888" t="s">
        <v>218</v>
      </c>
      <c r="C4888">
        <v>1990</v>
      </c>
      <c r="D4888" t="s">
        <v>504</v>
      </c>
      <c r="E4888">
        <v>983</v>
      </c>
      <c r="F4888" t="s">
        <v>128</v>
      </c>
      <c r="G4888">
        <v>584</v>
      </c>
      <c r="H4888" t="s">
        <v>390</v>
      </c>
      <c r="I4888" t="s">
        <v>373</v>
      </c>
      <c r="J4888" t="s">
        <v>373</v>
      </c>
      <c r="K4888" t="s">
        <v>373</v>
      </c>
    </row>
    <row r="4889" spans="1:11" hidden="1" x14ac:dyDescent="0.25">
      <c r="A4889" t="s">
        <v>218</v>
      </c>
      <c r="B4889" t="s">
        <v>218</v>
      </c>
      <c r="C4889">
        <v>1991</v>
      </c>
      <c r="D4889" t="s">
        <v>504</v>
      </c>
      <c r="E4889">
        <v>983</v>
      </c>
      <c r="F4889" t="s">
        <v>128</v>
      </c>
      <c r="G4889">
        <v>584</v>
      </c>
      <c r="H4889" t="s">
        <v>390</v>
      </c>
      <c r="I4889" t="s">
        <v>373</v>
      </c>
      <c r="J4889" t="s">
        <v>373</v>
      </c>
      <c r="K4889" t="s">
        <v>373</v>
      </c>
    </row>
    <row r="4890" spans="1:11" hidden="1" x14ac:dyDescent="0.25">
      <c r="A4890" t="s">
        <v>218</v>
      </c>
      <c r="B4890" t="s">
        <v>218</v>
      </c>
      <c r="C4890">
        <v>1992</v>
      </c>
      <c r="D4890" t="s">
        <v>504</v>
      </c>
      <c r="E4890">
        <v>983</v>
      </c>
      <c r="F4890" t="s">
        <v>128</v>
      </c>
      <c r="G4890">
        <v>584</v>
      </c>
      <c r="H4890" t="s">
        <v>390</v>
      </c>
      <c r="I4890" t="s">
        <v>373</v>
      </c>
      <c r="J4890" t="s">
        <v>373</v>
      </c>
      <c r="K4890" t="s">
        <v>373</v>
      </c>
    </row>
    <row r="4891" spans="1:11" hidden="1" x14ac:dyDescent="0.25">
      <c r="A4891" t="s">
        <v>218</v>
      </c>
      <c r="B4891" t="s">
        <v>218</v>
      </c>
      <c r="C4891">
        <v>1993</v>
      </c>
      <c r="D4891" t="s">
        <v>504</v>
      </c>
      <c r="E4891">
        <v>983</v>
      </c>
      <c r="F4891" t="s">
        <v>128</v>
      </c>
      <c r="G4891">
        <v>584</v>
      </c>
      <c r="H4891" t="s">
        <v>390</v>
      </c>
      <c r="I4891" t="s">
        <v>373</v>
      </c>
      <c r="J4891" t="s">
        <v>373</v>
      </c>
      <c r="K4891" t="s">
        <v>373</v>
      </c>
    </row>
    <row r="4892" spans="1:11" hidden="1" x14ac:dyDescent="0.25">
      <c r="A4892" t="s">
        <v>218</v>
      </c>
      <c r="B4892" t="s">
        <v>218</v>
      </c>
      <c r="C4892">
        <v>1994</v>
      </c>
      <c r="D4892" t="s">
        <v>504</v>
      </c>
      <c r="E4892">
        <v>983</v>
      </c>
      <c r="F4892" t="s">
        <v>128</v>
      </c>
      <c r="G4892">
        <v>584</v>
      </c>
      <c r="H4892" t="s">
        <v>390</v>
      </c>
      <c r="I4892" t="s">
        <v>373</v>
      </c>
      <c r="J4892" t="s">
        <v>373</v>
      </c>
      <c r="K4892" t="s">
        <v>373</v>
      </c>
    </row>
    <row r="4893" spans="1:11" hidden="1" x14ac:dyDescent="0.25">
      <c r="A4893" t="s">
        <v>218</v>
      </c>
      <c r="B4893" t="s">
        <v>218</v>
      </c>
      <c r="C4893">
        <v>1995</v>
      </c>
      <c r="D4893" t="s">
        <v>504</v>
      </c>
      <c r="E4893">
        <v>983</v>
      </c>
      <c r="F4893" t="s">
        <v>128</v>
      </c>
      <c r="G4893">
        <v>584</v>
      </c>
      <c r="H4893" t="s">
        <v>390</v>
      </c>
      <c r="I4893" t="s">
        <v>373</v>
      </c>
      <c r="J4893" t="s">
        <v>373</v>
      </c>
      <c r="K4893" t="s">
        <v>373</v>
      </c>
    </row>
    <row r="4894" spans="1:11" hidden="1" x14ac:dyDescent="0.25">
      <c r="A4894" t="s">
        <v>218</v>
      </c>
      <c r="B4894" t="s">
        <v>218</v>
      </c>
      <c r="C4894">
        <v>1996</v>
      </c>
      <c r="D4894" t="s">
        <v>504</v>
      </c>
      <c r="E4894">
        <v>983</v>
      </c>
      <c r="F4894" t="s">
        <v>128</v>
      </c>
      <c r="G4894">
        <v>584</v>
      </c>
      <c r="H4894" t="s">
        <v>390</v>
      </c>
      <c r="I4894" t="s">
        <v>373</v>
      </c>
      <c r="J4894" t="s">
        <v>373</v>
      </c>
      <c r="K4894" t="s">
        <v>373</v>
      </c>
    </row>
    <row r="4895" spans="1:11" hidden="1" x14ac:dyDescent="0.25">
      <c r="A4895" t="s">
        <v>218</v>
      </c>
      <c r="B4895" t="s">
        <v>218</v>
      </c>
      <c r="C4895">
        <v>1997</v>
      </c>
      <c r="D4895" t="s">
        <v>504</v>
      </c>
      <c r="E4895">
        <v>983</v>
      </c>
      <c r="F4895" t="s">
        <v>128</v>
      </c>
      <c r="G4895">
        <v>584</v>
      </c>
      <c r="H4895" t="s">
        <v>390</v>
      </c>
      <c r="I4895" t="s">
        <v>373</v>
      </c>
      <c r="J4895" t="s">
        <v>373</v>
      </c>
      <c r="K4895" t="s">
        <v>373</v>
      </c>
    </row>
    <row r="4896" spans="1:11" hidden="1" x14ac:dyDescent="0.25">
      <c r="A4896" t="s">
        <v>218</v>
      </c>
      <c r="B4896" t="s">
        <v>218</v>
      </c>
      <c r="C4896">
        <v>1998</v>
      </c>
      <c r="D4896" t="s">
        <v>504</v>
      </c>
      <c r="E4896">
        <v>983</v>
      </c>
      <c r="F4896" t="s">
        <v>128</v>
      </c>
      <c r="G4896">
        <v>584</v>
      </c>
      <c r="H4896" t="s">
        <v>390</v>
      </c>
      <c r="I4896" t="s">
        <v>373</v>
      </c>
      <c r="J4896" t="s">
        <v>373</v>
      </c>
      <c r="K4896" t="s">
        <v>373</v>
      </c>
    </row>
    <row r="4897" spans="1:11" hidden="1" x14ac:dyDescent="0.25">
      <c r="A4897" t="s">
        <v>218</v>
      </c>
      <c r="B4897" t="s">
        <v>218</v>
      </c>
      <c r="C4897">
        <v>1999</v>
      </c>
      <c r="D4897" t="s">
        <v>504</v>
      </c>
      <c r="E4897">
        <v>983</v>
      </c>
      <c r="F4897" t="s">
        <v>128</v>
      </c>
      <c r="G4897">
        <v>584</v>
      </c>
      <c r="H4897" t="s">
        <v>390</v>
      </c>
      <c r="I4897" t="s">
        <v>373</v>
      </c>
      <c r="J4897" t="s">
        <v>373</v>
      </c>
      <c r="K4897" t="s">
        <v>373</v>
      </c>
    </row>
    <row r="4898" spans="1:11" hidden="1" x14ac:dyDescent="0.25">
      <c r="A4898" t="s">
        <v>218</v>
      </c>
      <c r="B4898" t="s">
        <v>218</v>
      </c>
      <c r="C4898">
        <v>2000</v>
      </c>
      <c r="D4898" t="s">
        <v>504</v>
      </c>
      <c r="E4898">
        <v>983</v>
      </c>
      <c r="F4898" t="s">
        <v>128</v>
      </c>
      <c r="G4898">
        <v>584</v>
      </c>
      <c r="H4898" t="s">
        <v>390</v>
      </c>
      <c r="I4898" t="s">
        <v>373</v>
      </c>
      <c r="J4898" t="s">
        <v>373</v>
      </c>
      <c r="K4898" t="s">
        <v>373</v>
      </c>
    </row>
    <row r="4899" spans="1:11" hidden="1" x14ac:dyDescent="0.25">
      <c r="A4899" t="s">
        <v>218</v>
      </c>
      <c r="B4899" t="s">
        <v>218</v>
      </c>
      <c r="C4899">
        <v>2001</v>
      </c>
      <c r="D4899" t="s">
        <v>504</v>
      </c>
      <c r="E4899">
        <v>983</v>
      </c>
      <c r="F4899" t="s">
        <v>128</v>
      </c>
      <c r="G4899">
        <v>584</v>
      </c>
      <c r="H4899" t="s">
        <v>390</v>
      </c>
      <c r="I4899" t="s">
        <v>373</v>
      </c>
      <c r="J4899" t="s">
        <v>373</v>
      </c>
      <c r="K4899" t="s">
        <v>373</v>
      </c>
    </row>
    <row r="4900" spans="1:11" hidden="1" x14ac:dyDescent="0.25">
      <c r="A4900" t="s">
        <v>218</v>
      </c>
      <c r="B4900" t="s">
        <v>218</v>
      </c>
      <c r="C4900">
        <v>2002</v>
      </c>
      <c r="D4900" t="s">
        <v>504</v>
      </c>
      <c r="E4900">
        <v>983</v>
      </c>
      <c r="F4900" t="s">
        <v>128</v>
      </c>
      <c r="G4900">
        <v>584</v>
      </c>
      <c r="H4900" t="s">
        <v>390</v>
      </c>
      <c r="I4900" t="s">
        <v>373</v>
      </c>
      <c r="J4900" t="s">
        <v>373</v>
      </c>
      <c r="K4900" t="s">
        <v>373</v>
      </c>
    </row>
    <row r="4901" spans="1:11" hidden="1" x14ac:dyDescent="0.25">
      <c r="A4901" t="s">
        <v>218</v>
      </c>
      <c r="B4901" t="s">
        <v>218</v>
      </c>
      <c r="C4901">
        <v>2003</v>
      </c>
      <c r="D4901" t="s">
        <v>504</v>
      </c>
      <c r="E4901">
        <v>983</v>
      </c>
      <c r="F4901" t="s">
        <v>128</v>
      </c>
      <c r="G4901">
        <v>584</v>
      </c>
      <c r="H4901" t="s">
        <v>390</v>
      </c>
      <c r="I4901" t="s">
        <v>373</v>
      </c>
      <c r="J4901" t="s">
        <v>373</v>
      </c>
      <c r="K4901" t="s">
        <v>373</v>
      </c>
    </row>
    <row r="4902" spans="1:11" hidden="1" x14ac:dyDescent="0.25">
      <c r="A4902" t="s">
        <v>218</v>
      </c>
      <c r="B4902" t="s">
        <v>218</v>
      </c>
      <c r="C4902">
        <v>2004</v>
      </c>
      <c r="D4902" t="s">
        <v>504</v>
      </c>
      <c r="E4902">
        <v>983</v>
      </c>
      <c r="F4902" t="s">
        <v>128</v>
      </c>
      <c r="G4902">
        <v>584</v>
      </c>
      <c r="H4902" t="s">
        <v>390</v>
      </c>
      <c r="I4902" t="s">
        <v>373</v>
      </c>
      <c r="J4902" t="s">
        <v>373</v>
      </c>
      <c r="K4902" t="s">
        <v>373</v>
      </c>
    </row>
    <row r="4903" spans="1:11" hidden="1" x14ac:dyDescent="0.25">
      <c r="A4903" t="s">
        <v>218</v>
      </c>
      <c r="B4903" t="s">
        <v>218</v>
      </c>
      <c r="C4903">
        <v>2005</v>
      </c>
      <c r="D4903" t="s">
        <v>504</v>
      </c>
      <c r="E4903">
        <v>983</v>
      </c>
      <c r="F4903" t="s">
        <v>128</v>
      </c>
      <c r="G4903">
        <v>584</v>
      </c>
      <c r="H4903" t="s">
        <v>390</v>
      </c>
      <c r="I4903" t="s">
        <v>373</v>
      </c>
      <c r="J4903" t="s">
        <v>373</v>
      </c>
      <c r="K4903" t="s">
        <v>373</v>
      </c>
    </row>
    <row r="4904" spans="1:11" hidden="1" x14ac:dyDescent="0.25">
      <c r="A4904" t="s">
        <v>218</v>
      </c>
      <c r="B4904" t="s">
        <v>218</v>
      </c>
      <c r="C4904">
        <v>2006</v>
      </c>
      <c r="D4904" t="s">
        <v>504</v>
      </c>
      <c r="E4904">
        <v>983</v>
      </c>
      <c r="F4904" t="s">
        <v>128</v>
      </c>
      <c r="G4904">
        <v>584</v>
      </c>
      <c r="H4904" t="s">
        <v>390</v>
      </c>
      <c r="I4904" t="s">
        <v>373</v>
      </c>
      <c r="J4904" t="s">
        <v>373</v>
      </c>
      <c r="K4904" t="s">
        <v>373</v>
      </c>
    </row>
    <row r="4905" spans="1:11" hidden="1" x14ac:dyDescent="0.25">
      <c r="A4905" t="s">
        <v>218</v>
      </c>
      <c r="B4905" t="s">
        <v>218</v>
      </c>
      <c r="C4905">
        <v>2007</v>
      </c>
      <c r="D4905" t="s">
        <v>504</v>
      </c>
      <c r="E4905">
        <v>983</v>
      </c>
      <c r="F4905" t="s">
        <v>128</v>
      </c>
      <c r="G4905">
        <v>584</v>
      </c>
      <c r="H4905" t="s">
        <v>390</v>
      </c>
      <c r="I4905" t="s">
        <v>373</v>
      </c>
      <c r="J4905" t="s">
        <v>373</v>
      </c>
      <c r="K4905" t="s">
        <v>373</v>
      </c>
    </row>
    <row r="4906" spans="1:11" hidden="1" x14ac:dyDescent="0.25">
      <c r="A4906" t="s">
        <v>218</v>
      </c>
      <c r="B4906" t="s">
        <v>218</v>
      </c>
      <c r="C4906">
        <v>2008</v>
      </c>
      <c r="D4906" t="s">
        <v>504</v>
      </c>
      <c r="E4906">
        <v>983</v>
      </c>
      <c r="F4906" t="s">
        <v>128</v>
      </c>
      <c r="G4906">
        <v>584</v>
      </c>
      <c r="H4906" t="s">
        <v>390</v>
      </c>
      <c r="I4906" t="s">
        <v>373</v>
      </c>
      <c r="J4906" t="s">
        <v>373</v>
      </c>
      <c r="K4906" t="s">
        <v>373</v>
      </c>
    </row>
    <row r="4907" spans="1:11" hidden="1" x14ac:dyDescent="0.25">
      <c r="A4907" t="s">
        <v>218</v>
      </c>
      <c r="B4907" t="s">
        <v>218</v>
      </c>
      <c r="C4907">
        <v>2009</v>
      </c>
      <c r="D4907" t="s">
        <v>504</v>
      </c>
      <c r="E4907">
        <v>983</v>
      </c>
      <c r="F4907" t="s">
        <v>128</v>
      </c>
      <c r="G4907">
        <v>584</v>
      </c>
      <c r="H4907" t="s">
        <v>390</v>
      </c>
      <c r="I4907" t="s">
        <v>373</v>
      </c>
      <c r="J4907" t="s">
        <v>373</v>
      </c>
      <c r="K4907" t="s">
        <v>373</v>
      </c>
    </row>
    <row r="4908" spans="1:11" hidden="1" x14ac:dyDescent="0.25">
      <c r="A4908" t="s">
        <v>218</v>
      </c>
      <c r="B4908" t="s">
        <v>218</v>
      </c>
      <c r="C4908">
        <v>2010</v>
      </c>
      <c r="D4908" t="s">
        <v>504</v>
      </c>
      <c r="E4908">
        <v>983</v>
      </c>
      <c r="F4908" t="s">
        <v>128</v>
      </c>
      <c r="G4908">
        <v>584</v>
      </c>
      <c r="H4908" t="s">
        <v>390</v>
      </c>
      <c r="I4908" t="s">
        <v>373</v>
      </c>
      <c r="J4908" t="s">
        <v>373</v>
      </c>
      <c r="K4908" t="s">
        <v>373</v>
      </c>
    </row>
    <row r="4909" spans="1:11" hidden="1" x14ac:dyDescent="0.25">
      <c r="A4909" t="s">
        <v>218</v>
      </c>
      <c r="B4909" t="s">
        <v>218</v>
      </c>
      <c r="C4909">
        <v>2011</v>
      </c>
      <c r="D4909" t="s">
        <v>504</v>
      </c>
      <c r="E4909">
        <v>983</v>
      </c>
      <c r="F4909" t="s">
        <v>128</v>
      </c>
      <c r="G4909">
        <v>584</v>
      </c>
      <c r="H4909" t="s">
        <v>390</v>
      </c>
      <c r="I4909" t="s">
        <v>373</v>
      </c>
      <c r="J4909" t="s">
        <v>373</v>
      </c>
      <c r="K4909" t="s">
        <v>373</v>
      </c>
    </row>
    <row r="4910" spans="1:11" hidden="1" x14ac:dyDescent="0.25">
      <c r="A4910" t="s">
        <v>218</v>
      </c>
      <c r="B4910" t="s">
        <v>218</v>
      </c>
      <c r="C4910">
        <v>2012</v>
      </c>
      <c r="D4910" t="s">
        <v>504</v>
      </c>
      <c r="E4910">
        <v>983</v>
      </c>
      <c r="F4910" t="s">
        <v>128</v>
      </c>
      <c r="G4910">
        <v>584</v>
      </c>
      <c r="H4910" t="s">
        <v>390</v>
      </c>
      <c r="I4910" t="s">
        <v>373</v>
      </c>
      <c r="J4910" t="s">
        <v>373</v>
      </c>
      <c r="K4910" t="s">
        <v>373</v>
      </c>
    </row>
    <row r="4911" spans="1:11" hidden="1" x14ac:dyDescent="0.25">
      <c r="A4911" t="s">
        <v>218</v>
      </c>
      <c r="B4911" t="s">
        <v>218</v>
      </c>
      <c r="C4911">
        <v>2013</v>
      </c>
      <c r="D4911" t="s">
        <v>504</v>
      </c>
      <c r="E4911">
        <v>983</v>
      </c>
      <c r="F4911" t="s">
        <v>128</v>
      </c>
      <c r="G4911">
        <v>584</v>
      </c>
      <c r="H4911" t="s">
        <v>390</v>
      </c>
      <c r="I4911" t="s">
        <v>373</v>
      </c>
      <c r="J4911" t="s">
        <v>373</v>
      </c>
      <c r="K4911" t="s">
        <v>373</v>
      </c>
    </row>
    <row r="4912" spans="1:11" hidden="1" x14ac:dyDescent="0.25">
      <c r="A4912" t="s">
        <v>218</v>
      </c>
      <c r="B4912" t="s">
        <v>218</v>
      </c>
      <c r="C4912">
        <v>2014</v>
      </c>
      <c r="D4912" t="s">
        <v>504</v>
      </c>
      <c r="E4912">
        <v>983</v>
      </c>
      <c r="F4912" t="s">
        <v>128</v>
      </c>
      <c r="G4912">
        <v>584</v>
      </c>
      <c r="H4912" t="s">
        <v>390</v>
      </c>
      <c r="I4912" t="s">
        <v>373</v>
      </c>
      <c r="J4912" t="s">
        <v>373</v>
      </c>
      <c r="K4912">
        <v>1</v>
      </c>
    </row>
    <row r="4913" spans="1:12" hidden="1" x14ac:dyDescent="0.25">
      <c r="A4913" t="s">
        <v>218</v>
      </c>
      <c r="B4913" t="s">
        <v>218</v>
      </c>
      <c r="C4913">
        <v>2015</v>
      </c>
      <c r="D4913" t="s">
        <v>504</v>
      </c>
      <c r="E4913">
        <v>983</v>
      </c>
      <c r="F4913" t="s">
        <v>128</v>
      </c>
      <c r="G4913">
        <v>584</v>
      </c>
      <c r="H4913" t="s">
        <v>390</v>
      </c>
      <c r="I4913" t="s">
        <v>373</v>
      </c>
      <c r="J4913" t="s">
        <v>373</v>
      </c>
      <c r="K4913">
        <v>1</v>
      </c>
    </row>
    <row r="4914" spans="1:12" hidden="1" x14ac:dyDescent="0.25">
      <c r="A4914" t="s">
        <v>218</v>
      </c>
      <c r="B4914" t="s">
        <v>218</v>
      </c>
      <c r="C4914">
        <v>2016</v>
      </c>
      <c r="D4914" t="s">
        <v>504</v>
      </c>
      <c r="E4914">
        <v>983</v>
      </c>
      <c r="F4914" t="s">
        <v>128</v>
      </c>
      <c r="G4914">
        <v>584</v>
      </c>
      <c r="H4914" t="s">
        <v>390</v>
      </c>
      <c r="I4914" t="s">
        <v>373</v>
      </c>
      <c r="J4914" t="s">
        <v>373</v>
      </c>
      <c r="K4914">
        <v>2</v>
      </c>
    </row>
    <row r="4915" spans="1:12" x14ac:dyDescent="0.25">
      <c r="A4915" t="s">
        <v>218</v>
      </c>
      <c r="B4915" t="s">
        <v>218</v>
      </c>
      <c r="C4915">
        <v>2017</v>
      </c>
      <c r="D4915" t="s">
        <v>504</v>
      </c>
      <c r="E4915">
        <v>983</v>
      </c>
      <c r="F4915" t="s">
        <v>128</v>
      </c>
      <c r="G4915">
        <v>584</v>
      </c>
      <c r="H4915" t="s">
        <v>390</v>
      </c>
      <c r="I4915" s="109" t="s">
        <v>373</v>
      </c>
      <c r="J4915" s="109" t="s">
        <v>373</v>
      </c>
      <c r="K4915" s="109">
        <v>1</v>
      </c>
      <c r="L4915" s="108">
        <f>AVERAGE(I4915:K4915)</f>
        <v>1</v>
      </c>
    </row>
    <row r="4916" spans="1:12" hidden="1" x14ac:dyDescent="0.25">
      <c r="A4916" t="s">
        <v>503</v>
      </c>
      <c r="B4916" t="s">
        <v>503</v>
      </c>
      <c r="C4916">
        <v>1976</v>
      </c>
      <c r="D4916" t="s">
        <v>502</v>
      </c>
      <c r="E4916">
        <v>435</v>
      </c>
      <c r="F4916" t="s">
        <v>31</v>
      </c>
      <c r="G4916">
        <v>478</v>
      </c>
      <c r="H4916" t="s">
        <v>371</v>
      </c>
      <c r="I4916" t="s">
        <v>373</v>
      </c>
      <c r="J4916" t="s">
        <v>373</v>
      </c>
      <c r="K4916" t="s">
        <v>373</v>
      </c>
    </row>
    <row r="4917" spans="1:12" hidden="1" x14ac:dyDescent="0.25">
      <c r="A4917" t="s">
        <v>503</v>
      </c>
      <c r="B4917" t="s">
        <v>503</v>
      </c>
      <c r="C4917">
        <v>1977</v>
      </c>
      <c r="D4917" t="s">
        <v>502</v>
      </c>
      <c r="E4917">
        <v>435</v>
      </c>
      <c r="F4917" t="s">
        <v>31</v>
      </c>
      <c r="G4917">
        <v>478</v>
      </c>
      <c r="H4917" t="s">
        <v>371</v>
      </c>
      <c r="I4917" t="s">
        <v>373</v>
      </c>
      <c r="J4917" t="s">
        <v>373</v>
      </c>
      <c r="K4917">
        <v>1</v>
      </c>
    </row>
    <row r="4918" spans="1:12" hidden="1" x14ac:dyDescent="0.25">
      <c r="A4918" t="s">
        <v>503</v>
      </c>
      <c r="B4918" t="s">
        <v>503</v>
      </c>
      <c r="C4918">
        <v>1978</v>
      </c>
      <c r="D4918" t="s">
        <v>502</v>
      </c>
      <c r="E4918">
        <v>435</v>
      </c>
      <c r="F4918" t="s">
        <v>31</v>
      </c>
      <c r="G4918">
        <v>478</v>
      </c>
      <c r="H4918" t="s">
        <v>371</v>
      </c>
      <c r="I4918">
        <v>3</v>
      </c>
      <c r="J4918" t="s">
        <v>373</v>
      </c>
      <c r="K4918">
        <v>2</v>
      </c>
    </row>
    <row r="4919" spans="1:12" hidden="1" x14ac:dyDescent="0.25">
      <c r="A4919" t="s">
        <v>503</v>
      </c>
      <c r="B4919" t="s">
        <v>503</v>
      </c>
      <c r="C4919">
        <v>1979</v>
      </c>
      <c r="D4919" t="s">
        <v>502</v>
      </c>
      <c r="E4919">
        <v>435</v>
      </c>
      <c r="F4919" t="s">
        <v>31</v>
      </c>
      <c r="G4919">
        <v>478</v>
      </c>
      <c r="H4919" t="s">
        <v>371</v>
      </c>
      <c r="I4919">
        <v>2</v>
      </c>
      <c r="J4919" t="s">
        <v>373</v>
      </c>
      <c r="K4919">
        <v>2</v>
      </c>
    </row>
    <row r="4920" spans="1:12" hidden="1" x14ac:dyDescent="0.25">
      <c r="A4920" t="s">
        <v>503</v>
      </c>
      <c r="B4920" t="s">
        <v>503</v>
      </c>
      <c r="C4920">
        <v>1980</v>
      </c>
      <c r="D4920" t="s">
        <v>502</v>
      </c>
      <c r="E4920">
        <v>435</v>
      </c>
      <c r="F4920" t="s">
        <v>31</v>
      </c>
      <c r="G4920">
        <v>478</v>
      </c>
      <c r="H4920" t="s">
        <v>371</v>
      </c>
      <c r="I4920">
        <v>3</v>
      </c>
      <c r="J4920" t="s">
        <v>373</v>
      </c>
      <c r="K4920">
        <v>2</v>
      </c>
    </row>
    <row r="4921" spans="1:12" hidden="1" x14ac:dyDescent="0.25">
      <c r="A4921" t="s">
        <v>503</v>
      </c>
      <c r="B4921" t="s">
        <v>503</v>
      </c>
      <c r="C4921">
        <v>1981</v>
      </c>
      <c r="D4921" t="s">
        <v>502</v>
      </c>
      <c r="E4921">
        <v>435</v>
      </c>
      <c r="F4921" t="s">
        <v>31</v>
      </c>
      <c r="G4921">
        <v>478</v>
      </c>
      <c r="H4921" t="s">
        <v>371</v>
      </c>
      <c r="I4921">
        <v>2</v>
      </c>
      <c r="J4921" t="s">
        <v>373</v>
      </c>
      <c r="K4921">
        <v>2</v>
      </c>
    </row>
    <row r="4922" spans="1:12" hidden="1" x14ac:dyDescent="0.25">
      <c r="A4922" t="s">
        <v>503</v>
      </c>
      <c r="B4922" t="s">
        <v>503</v>
      </c>
      <c r="C4922">
        <v>1982</v>
      </c>
      <c r="D4922" t="s">
        <v>502</v>
      </c>
      <c r="E4922">
        <v>435</v>
      </c>
      <c r="F4922" t="s">
        <v>31</v>
      </c>
      <c r="G4922">
        <v>478</v>
      </c>
      <c r="H4922" t="s">
        <v>371</v>
      </c>
      <c r="I4922">
        <v>2</v>
      </c>
      <c r="J4922" t="s">
        <v>373</v>
      </c>
      <c r="K4922">
        <v>2</v>
      </c>
    </row>
    <row r="4923" spans="1:12" hidden="1" x14ac:dyDescent="0.25">
      <c r="A4923" t="s">
        <v>503</v>
      </c>
      <c r="B4923" t="s">
        <v>503</v>
      </c>
      <c r="C4923">
        <v>1983</v>
      </c>
      <c r="D4923" t="s">
        <v>502</v>
      </c>
      <c r="E4923">
        <v>435</v>
      </c>
      <c r="F4923" t="s">
        <v>31</v>
      </c>
      <c r="G4923">
        <v>478</v>
      </c>
      <c r="H4923" t="s">
        <v>371</v>
      </c>
      <c r="I4923">
        <v>3</v>
      </c>
      <c r="J4923" t="s">
        <v>373</v>
      </c>
      <c r="K4923">
        <v>2</v>
      </c>
    </row>
    <row r="4924" spans="1:12" hidden="1" x14ac:dyDescent="0.25">
      <c r="A4924" t="s">
        <v>503</v>
      </c>
      <c r="B4924" t="s">
        <v>503</v>
      </c>
      <c r="C4924">
        <v>1984</v>
      </c>
      <c r="D4924" t="s">
        <v>502</v>
      </c>
      <c r="E4924">
        <v>435</v>
      </c>
      <c r="F4924" t="s">
        <v>31</v>
      </c>
      <c r="G4924">
        <v>478</v>
      </c>
      <c r="H4924" t="s">
        <v>371</v>
      </c>
      <c r="I4924">
        <v>3</v>
      </c>
      <c r="J4924" t="s">
        <v>373</v>
      </c>
      <c r="K4924">
        <v>2</v>
      </c>
    </row>
    <row r="4925" spans="1:12" hidden="1" x14ac:dyDescent="0.25">
      <c r="A4925" t="s">
        <v>503</v>
      </c>
      <c r="B4925" t="s">
        <v>503</v>
      </c>
      <c r="C4925">
        <v>1985</v>
      </c>
      <c r="D4925" t="s">
        <v>502</v>
      </c>
      <c r="E4925">
        <v>435</v>
      </c>
      <c r="F4925" t="s">
        <v>31</v>
      </c>
      <c r="G4925">
        <v>478</v>
      </c>
      <c r="H4925" t="s">
        <v>371</v>
      </c>
      <c r="I4925">
        <v>2</v>
      </c>
      <c r="J4925" t="s">
        <v>373</v>
      </c>
      <c r="K4925">
        <v>2</v>
      </c>
    </row>
    <row r="4926" spans="1:12" hidden="1" x14ac:dyDescent="0.25">
      <c r="A4926" t="s">
        <v>503</v>
      </c>
      <c r="B4926" t="s">
        <v>503</v>
      </c>
      <c r="C4926">
        <v>1986</v>
      </c>
      <c r="D4926" t="s">
        <v>502</v>
      </c>
      <c r="E4926">
        <v>435</v>
      </c>
      <c r="F4926" t="s">
        <v>31</v>
      </c>
      <c r="G4926">
        <v>478</v>
      </c>
      <c r="H4926" t="s">
        <v>371</v>
      </c>
      <c r="I4926">
        <v>2</v>
      </c>
      <c r="J4926" t="s">
        <v>373</v>
      </c>
      <c r="K4926">
        <v>2</v>
      </c>
    </row>
    <row r="4927" spans="1:12" hidden="1" x14ac:dyDescent="0.25">
      <c r="A4927" t="s">
        <v>503</v>
      </c>
      <c r="B4927" t="s">
        <v>503</v>
      </c>
      <c r="C4927">
        <v>1987</v>
      </c>
      <c r="D4927" t="s">
        <v>502</v>
      </c>
      <c r="E4927">
        <v>435</v>
      </c>
      <c r="F4927" t="s">
        <v>31</v>
      </c>
      <c r="G4927">
        <v>478</v>
      </c>
      <c r="H4927" t="s">
        <v>371</v>
      </c>
      <c r="I4927">
        <v>2</v>
      </c>
      <c r="J4927" t="s">
        <v>373</v>
      </c>
      <c r="K4927">
        <v>2</v>
      </c>
    </row>
    <row r="4928" spans="1:12" hidden="1" x14ac:dyDescent="0.25">
      <c r="A4928" t="s">
        <v>503</v>
      </c>
      <c r="B4928" t="s">
        <v>503</v>
      </c>
      <c r="C4928">
        <v>1988</v>
      </c>
      <c r="D4928" t="s">
        <v>502</v>
      </c>
      <c r="E4928">
        <v>435</v>
      </c>
      <c r="F4928" t="s">
        <v>31</v>
      </c>
      <c r="G4928">
        <v>478</v>
      </c>
      <c r="H4928" t="s">
        <v>371</v>
      </c>
      <c r="I4928">
        <v>3</v>
      </c>
      <c r="J4928" t="s">
        <v>373</v>
      </c>
      <c r="K4928">
        <v>2</v>
      </c>
    </row>
    <row r="4929" spans="1:11" hidden="1" x14ac:dyDescent="0.25">
      <c r="A4929" t="s">
        <v>503</v>
      </c>
      <c r="B4929" t="s">
        <v>503</v>
      </c>
      <c r="C4929">
        <v>1989</v>
      </c>
      <c r="D4929" t="s">
        <v>502</v>
      </c>
      <c r="E4929">
        <v>435</v>
      </c>
      <c r="F4929" t="s">
        <v>31</v>
      </c>
      <c r="G4929">
        <v>478</v>
      </c>
      <c r="H4929" t="s">
        <v>371</v>
      </c>
      <c r="I4929">
        <v>3</v>
      </c>
      <c r="J4929" t="s">
        <v>373</v>
      </c>
      <c r="K4929">
        <v>4</v>
      </c>
    </row>
    <row r="4930" spans="1:11" hidden="1" x14ac:dyDescent="0.25">
      <c r="A4930" t="s">
        <v>503</v>
      </c>
      <c r="B4930" t="s">
        <v>503</v>
      </c>
      <c r="C4930">
        <v>1990</v>
      </c>
      <c r="D4930" t="s">
        <v>502</v>
      </c>
      <c r="E4930">
        <v>435</v>
      </c>
      <c r="F4930" t="s">
        <v>31</v>
      </c>
      <c r="G4930">
        <v>478</v>
      </c>
      <c r="H4930" t="s">
        <v>371</v>
      </c>
      <c r="I4930">
        <v>4</v>
      </c>
      <c r="J4930" t="s">
        <v>373</v>
      </c>
      <c r="K4930">
        <v>4</v>
      </c>
    </row>
    <row r="4931" spans="1:11" hidden="1" x14ac:dyDescent="0.25">
      <c r="A4931" t="s">
        <v>503</v>
      </c>
      <c r="B4931" t="s">
        <v>503</v>
      </c>
      <c r="C4931">
        <v>1991</v>
      </c>
      <c r="D4931" t="s">
        <v>502</v>
      </c>
      <c r="E4931">
        <v>435</v>
      </c>
      <c r="F4931" t="s">
        <v>31</v>
      </c>
      <c r="G4931">
        <v>478</v>
      </c>
      <c r="H4931" t="s">
        <v>371</v>
      </c>
      <c r="I4931">
        <v>4</v>
      </c>
      <c r="J4931" t="s">
        <v>373</v>
      </c>
      <c r="K4931">
        <v>4</v>
      </c>
    </row>
    <row r="4932" spans="1:11" hidden="1" x14ac:dyDescent="0.25">
      <c r="A4932" t="s">
        <v>503</v>
      </c>
      <c r="B4932" t="s">
        <v>503</v>
      </c>
      <c r="C4932">
        <v>1992</v>
      </c>
      <c r="D4932" t="s">
        <v>502</v>
      </c>
      <c r="E4932">
        <v>435</v>
      </c>
      <c r="F4932" t="s">
        <v>31</v>
      </c>
      <c r="G4932">
        <v>478</v>
      </c>
      <c r="H4932" t="s">
        <v>371</v>
      </c>
      <c r="I4932">
        <v>3</v>
      </c>
      <c r="J4932" t="s">
        <v>373</v>
      </c>
      <c r="K4932">
        <v>4</v>
      </c>
    </row>
    <row r="4933" spans="1:11" hidden="1" x14ac:dyDescent="0.25">
      <c r="A4933" t="s">
        <v>503</v>
      </c>
      <c r="B4933" t="s">
        <v>503</v>
      </c>
      <c r="C4933">
        <v>1993</v>
      </c>
      <c r="D4933" t="s">
        <v>502</v>
      </c>
      <c r="E4933">
        <v>435</v>
      </c>
      <c r="F4933" t="s">
        <v>31</v>
      </c>
      <c r="G4933">
        <v>478</v>
      </c>
      <c r="H4933" t="s">
        <v>371</v>
      </c>
      <c r="I4933">
        <v>2</v>
      </c>
      <c r="J4933" t="s">
        <v>373</v>
      </c>
      <c r="K4933">
        <v>3</v>
      </c>
    </row>
    <row r="4934" spans="1:11" hidden="1" x14ac:dyDescent="0.25">
      <c r="A4934" t="s">
        <v>503</v>
      </c>
      <c r="B4934" t="s">
        <v>503</v>
      </c>
      <c r="C4934">
        <v>1994</v>
      </c>
      <c r="D4934" t="s">
        <v>502</v>
      </c>
      <c r="E4934">
        <v>435</v>
      </c>
      <c r="F4934" t="s">
        <v>31</v>
      </c>
      <c r="G4934">
        <v>478</v>
      </c>
      <c r="H4934" t="s">
        <v>371</v>
      </c>
      <c r="I4934">
        <v>2</v>
      </c>
      <c r="J4934" t="s">
        <v>373</v>
      </c>
      <c r="K4934">
        <v>2</v>
      </c>
    </row>
    <row r="4935" spans="1:11" hidden="1" x14ac:dyDescent="0.25">
      <c r="A4935" t="s">
        <v>503</v>
      </c>
      <c r="B4935" t="s">
        <v>503</v>
      </c>
      <c r="C4935">
        <v>1995</v>
      </c>
      <c r="D4935" t="s">
        <v>502</v>
      </c>
      <c r="E4935">
        <v>435</v>
      </c>
      <c r="F4935" t="s">
        <v>31</v>
      </c>
      <c r="G4935">
        <v>478</v>
      </c>
      <c r="H4935" t="s">
        <v>371</v>
      </c>
      <c r="I4935">
        <v>2</v>
      </c>
      <c r="J4935" t="s">
        <v>373</v>
      </c>
      <c r="K4935">
        <v>2</v>
      </c>
    </row>
    <row r="4936" spans="1:11" hidden="1" x14ac:dyDescent="0.25">
      <c r="A4936" t="s">
        <v>503</v>
      </c>
      <c r="B4936" t="s">
        <v>503</v>
      </c>
      <c r="C4936">
        <v>1996</v>
      </c>
      <c r="D4936" t="s">
        <v>502</v>
      </c>
      <c r="E4936">
        <v>435</v>
      </c>
      <c r="F4936" t="s">
        <v>31</v>
      </c>
      <c r="G4936">
        <v>478</v>
      </c>
      <c r="H4936" t="s">
        <v>371</v>
      </c>
      <c r="I4936">
        <v>1</v>
      </c>
      <c r="J4936" t="s">
        <v>373</v>
      </c>
      <c r="K4936">
        <v>2</v>
      </c>
    </row>
    <row r="4937" spans="1:11" hidden="1" x14ac:dyDescent="0.25">
      <c r="A4937" t="s">
        <v>503</v>
      </c>
      <c r="B4937" t="s">
        <v>503</v>
      </c>
      <c r="C4937">
        <v>1997</v>
      </c>
      <c r="D4937" t="s">
        <v>502</v>
      </c>
      <c r="E4937">
        <v>435</v>
      </c>
      <c r="F4937" t="s">
        <v>31</v>
      </c>
      <c r="G4937">
        <v>478</v>
      </c>
      <c r="H4937" t="s">
        <v>371</v>
      </c>
      <c r="I4937">
        <v>2</v>
      </c>
      <c r="J4937" t="s">
        <v>373</v>
      </c>
      <c r="K4937">
        <v>3</v>
      </c>
    </row>
    <row r="4938" spans="1:11" hidden="1" x14ac:dyDescent="0.25">
      <c r="A4938" t="s">
        <v>503</v>
      </c>
      <c r="B4938" t="s">
        <v>503</v>
      </c>
      <c r="C4938">
        <v>1998</v>
      </c>
      <c r="D4938" t="s">
        <v>502</v>
      </c>
      <c r="E4938">
        <v>435</v>
      </c>
      <c r="F4938" t="s">
        <v>31</v>
      </c>
      <c r="G4938">
        <v>478</v>
      </c>
      <c r="H4938" t="s">
        <v>371</v>
      </c>
      <c r="I4938">
        <v>2</v>
      </c>
      <c r="J4938" t="s">
        <v>373</v>
      </c>
      <c r="K4938">
        <v>2</v>
      </c>
    </row>
    <row r="4939" spans="1:11" hidden="1" x14ac:dyDescent="0.25">
      <c r="A4939" t="s">
        <v>503</v>
      </c>
      <c r="B4939" t="s">
        <v>503</v>
      </c>
      <c r="C4939">
        <v>1999</v>
      </c>
      <c r="D4939" t="s">
        <v>502</v>
      </c>
      <c r="E4939">
        <v>435</v>
      </c>
      <c r="F4939" t="s">
        <v>31</v>
      </c>
      <c r="G4939">
        <v>478</v>
      </c>
      <c r="H4939" t="s">
        <v>371</v>
      </c>
      <c r="I4939">
        <v>2</v>
      </c>
      <c r="J4939" t="s">
        <v>373</v>
      </c>
      <c r="K4939">
        <v>2</v>
      </c>
    </row>
    <row r="4940" spans="1:11" hidden="1" x14ac:dyDescent="0.25">
      <c r="A4940" t="s">
        <v>503</v>
      </c>
      <c r="B4940" t="s">
        <v>503</v>
      </c>
      <c r="C4940">
        <v>2000</v>
      </c>
      <c r="D4940" t="s">
        <v>502</v>
      </c>
      <c r="E4940">
        <v>435</v>
      </c>
      <c r="F4940" t="s">
        <v>31</v>
      </c>
      <c r="G4940">
        <v>478</v>
      </c>
      <c r="H4940" t="s">
        <v>371</v>
      </c>
      <c r="I4940">
        <v>3</v>
      </c>
      <c r="J4940" t="s">
        <v>373</v>
      </c>
      <c r="K4940">
        <v>2</v>
      </c>
    </row>
    <row r="4941" spans="1:11" hidden="1" x14ac:dyDescent="0.25">
      <c r="A4941" t="s">
        <v>503</v>
      </c>
      <c r="B4941" t="s">
        <v>503</v>
      </c>
      <c r="C4941">
        <v>2001</v>
      </c>
      <c r="D4941" t="s">
        <v>502</v>
      </c>
      <c r="E4941">
        <v>435</v>
      </c>
      <c r="F4941" t="s">
        <v>31</v>
      </c>
      <c r="G4941">
        <v>478</v>
      </c>
      <c r="H4941" t="s">
        <v>371</v>
      </c>
      <c r="I4941">
        <v>3</v>
      </c>
      <c r="J4941" t="s">
        <v>373</v>
      </c>
      <c r="K4941">
        <v>2</v>
      </c>
    </row>
    <row r="4942" spans="1:11" hidden="1" x14ac:dyDescent="0.25">
      <c r="A4942" t="s">
        <v>503</v>
      </c>
      <c r="B4942" t="s">
        <v>503</v>
      </c>
      <c r="C4942">
        <v>2002</v>
      </c>
      <c r="D4942" t="s">
        <v>502</v>
      </c>
      <c r="E4942">
        <v>435</v>
      </c>
      <c r="F4942" t="s">
        <v>31</v>
      </c>
      <c r="G4942">
        <v>478</v>
      </c>
      <c r="H4942" t="s">
        <v>371</v>
      </c>
      <c r="I4942">
        <v>3</v>
      </c>
      <c r="J4942" t="s">
        <v>373</v>
      </c>
      <c r="K4942">
        <v>3</v>
      </c>
    </row>
    <row r="4943" spans="1:11" hidden="1" x14ac:dyDescent="0.25">
      <c r="A4943" t="s">
        <v>503</v>
      </c>
      <c r="B4943" t="s">
        <v>503</v>
      </c>
      <c r="C4943">
        <v>2003</v>
      </c>
      <c r="D4943" t="s">
        <v>502</v>
      </c>
      <c r="E4943">
        <v>435</v>
      </c>
      <c r="F4943" t="s">
        <v>31</v>
      </c>
      <c r="G4943">
        <v>478</v>
      </c>
      <c r="H4943" t="s">
        <v>371</v>
      </c>
      <c r="I4943">
        <v>2</v>
      </c>
      <c r="J4943" t="s">
        <v>373</v>
      </c>
      <c r="K4943">
        <v>3</v>
      </c>
    </row>
    <row r="4944" spans="1:11" hidden="1" x14ac:dyDescent="0.25">
      <c r="A4944" t="s">
        <v>503</v>
      </c>
      <c r="B4944" t="s">
        <v>503</v>
      </c>
      <c r="C4944">
        <v>2004</v>
      </c>
      <c r="D4944" t="s">
        <v>502</v>
      </c>
      <c r="E4944">
        <v>435</v>
      </c>
      <c r="F4944" t="s">
        <v>31</v>
      </c>
      <c r="G4944">
        <v>478</v>
      </c>
      <c r="H4944" t="s">
        <v>371</v>
      </c>
      <c r="I4944">
        <v>3</v>
      </c>
      <c r="J4944" t="s">
        <v>373</v>
      </c>
      <c r="K4944">
        <v>3</v>
      </c>
    </row>
    <row r="4945" spans="1:12" hidden="1" x14ac:dyDescent="0.25">
      <c r="A4945" t="s">
        <v>503</v>
      </c>
      <c r="B4945" t="s">
        <v>503</v>
      </c>
      <c r="C4945">
        <v>2005</v>
      </c>
      <c r="D4945" t="s">
        <v>502</v>
      </c>
      <c r="E4945">
        <v>435</v>
      </c>
      <c r="F4945" t="s">
        <v>31</v>
      </c>
      <c r="G4945">
        <v>478</v>
      </c>
      <c r="H4945" t="s">
        <v>371</v>
      </c>
      <c r="I4945">
        <v>3</v>
      </c>
      <c r="J4945" t="s">
        <v>373</v>
      </c>
      <c r="K4945">
        <v>3</v>
      </c>
    </row>
    <row r="4946" spans="1:12" hidden="1" x14ac:dyDescent="0.25">
      <c r="A4946" t="s">
        <v>503</v>
      </c>
      <c r="B4946" t="s">
        <v>503</v>
      </c>
      <c r="C4946">
        <v>2006</v>
      </c>
      <c r="D4946" t="s">
        <v>502</v>
      </c>
      <c r="E4946">
        <v>435</v>
      </c>
      <c r="F4946" t="s">
        <v>31</v>
      </c>
      <c r="G4946">
        <v>478</v>
      </c>
      <c r="H4946" t="s">
        <v>371</v>
      </c>
      <c r="I4946">
        <v>3</v>
      </c>
      <c r="J4946" t="s">
        <v>373</v>
      </c>
      <c r="K4946">
        <v>3</v>
      </c>
    </row>
    <row r="4947" spans="1:12" hidden="1" x14ac:dyDescent="0.25">
      <c r="A4947" t="s">
        <v>503</v>
      </c>
      <c r="B4947" t="s">
        <v>503</v>
      </c>
      <c r="C4947">
        <v>2007</v>
      </c>
      <c r="D4947" t="s">
        <v>502</v>
      </c>
      <c r="E4947">
        <v>435</v>
      </c>
      <c r="F4947" t="s">
        <v>31</v>
      </c>
      <c r="G4947">
        <v>478</v>
      </c>
      <c r="H4947" t="s">
        <v>371</v>
      </c>
      <c r="I4947">
        <v>3</v>
      </c>
      <c r="J4947" t="s">
        <v>373</v>
      </c>
      <c r="K4947">
        <v>2</v>
      </c>
    </row>
    <row r="4948" spans="1:12" hidden="1" x14ac:dyDescent="0.25">
      <c r="A4948" t="s">
        <v>503</v>
      </c>
      <c r="B4948" t="s">
        <v>503</v>
      </c>
      <c r="C4948">
        <v>2008</v>
      </c>
      <c r="D4948" t="s">
        <v>502</v>
      </c>
      <c r="E4948">
        <v>435</v>
      </c>
      <c r="F4948" t="s">
        <v>31</v>
      </c>
      <c r="G4948">
        <v>478</v>
      </c>
      <c r="H4948" t="s">
        <v>371</v>
      </c>
      <c r="I4948">
        <v>3</v>
      </c>
      <c r="J4948" t="s">
        <v>373</v>
      </c>
      <c r="K4948">
        <v>3</v>
      </c>
    </row>
    <row r="4949" spans="1:12" hidden="1" x14ac:dyDescent="0.25">
      <c r="A4949" t="s">
        <v>503</v>
      </c>
      <c r="B4949" t="s">
        <v>503</v>
      </c>
      <c r="C4949">
        <v>2009</v>
      </c>
      <c r="D4949" t="s">
        <v>502</v>
      </c>
      <c r="E4949">
        <v>435</v>
      </c>
      <c r="F4949" t="s">
        <v>31</v>
      </c>
      <c r="G4949">
        <v>478</v>
      </c>
      <c r="H4949" t="s">
        <v>371</v>
      </c>
      <c r="I4949">
        <v>3</v>
      </c>
      <c r="J4949" t="s">
        <v>373</v>
      </c>
      <c r="K4949">
        <v>3</v>
      </c>
    </row>
    <row r="4950" spans="1:12" hidden="1" x14ac:dyDescent="0.25">
      <c r="A4950" t="s">
        <v>503</v>
      </c>
      <c r="B4950" t="s">
        <v>503</v>
      </c>
      <c r="C4950">
        <v>2010</v>
      </c>
      <c r="D4950" t="s">
        <v>502</v>
      </c>
      <c r="E4950">
        <v>435</v>
      </c>
      <c r="F4950" t="s">
        <v>31</v>
      </c>
      <c r="G4950">
        <v>478</v>
      </c>
      <c r="H4950" t="s">
        <v>371</v>
      </c>
      <c r="I4950">
        <v>3</v>
      </c>
      <c r="J4950" t="s">
        <v>373</v>
      </c>
      <c r="K4950">
        <v>2</v>
      </c>
    </row>
    <row r="4951" spans="1:12" hidden="1" x14ac:dyDescent="0.25">
      <c r="A4951" t="s">
        <v>503</v>
      </c>
      <c r="B4951" t="s">
        <v>503</v>
      </c>
      <c r="C4951">
        <v>2011</v>
      </c>
      <c r="D4951" t="s">
        <v>502</v>
      </c>
      <c r="E4951">
        <v>435</v>
      </c>
      <c r="F4951" t="s">
        <v>31</v>
      </c>
      <c r="G4951">
        <v>478</v>
      </c>
      <c r="H4951" t="s">
        <v>371</v>
      </c>
      <c r="I4951">
        <v>3</v>
      </c>
      <c r="J4951" t="s">
        <v>373</v>
      </c>
      <c r="K4951">
        <v>2</v>
      </c>
    </row>
    <row r="4952" spans="1:12" hidden="1" x14ac:dyDescent="0.25">
      <c r="A4952" t="s">
        <v>503</v>
      </c>
      <c r="B4952" t="s">
        <v>503</v>
      </c>
      <c r="C4952">
        <v>2012</v>
      </c>
      <c r="D4952" t="s">
        <v>502</v>
      </c>
      <c r="E4952">
        <v>435</v>
      </c>
      <c r="F4952" t="s">
        <v>31</v>
      </c>
      <c r="G4952">
        <v>478</v>
      </c>
      <c r="H4952" t="s">
        <v>371</v>
      </c>
      <c r="I4952">
        <v>3</v>
      </c>
      <c r="J4952" t="s">
        <v>373</v>
      </c>
      <c r="K4952">
        <v>2</v>
      </c>
    </row>
    <row r="4953" spans="1:12" hidden="1" x14ac:dyDescent="0.25">
      <c r="A4953" t="s">
        <v>503</v>
      </c>
      <c r="B4953" t="s">
        <v>503</v>
      </c>
      <c r="C4953">
        <v>2013</v>
      </c>
      <c r="D4953" t="s">
        <v>502</v>
      </c>
      <c r="E4953">
        <v>435</v>
      </c>
      <c r="F4953" t="s">
        <v>31</v>
      </c>
      <c r="G4953">
        <v>478</v>
      </c>
      <c r="H4953" t="s">
        <v>371</v>
      </c>
      <c r="I4953" t="s">
        <v>373</v>
      </c>
      <c r="J4953" t="s">
        <v>373</v>
      </c>
      <c r="K4953">
        <v>2</v>
      </c>
    </row>
    <row r="4954" spans="1:12" hidden="1" x14ac:dyDescent="0.25">
      <c r="A4954" t="s">
        <v>503</v>
      </c>
      <c r="B4954" t="s">
        <v>503</v>
      </c>
      <c r="C4954">
        <v>2014</v>
      </c>
      <c r="D4954" t="s">
        <v>502</v>
      </c>
      <c r="E4954">
        <v>435</v>
      </c>
      <c r="F4954" t="s">
        <v>31</v>
      </c>
      <c r="G4954">
        <v>478</v>
      </c>
      <c r="H4954" t="s">
        <v>371</v>
      </c>
      <c r="I4954">
        <v>3</v>
      </c>
      <c r="J4954" t="s">
        <v>373</v>
      </c>
      <c r="K4954">
        <v>2</v>
      </c>
    </row>
    <row r="4955" spans="1:12" hidden="1" x14ac:dyDescent="0.25">
      <c r="A4955" t="s">
        <v>503</v>
      </c>
      <c r="B4955" t="s">
        <v>503</v>
      </c>
      <c r="C4955">
        <v>2015</v>
      </c>
      <c r="D4955" t="s">
        <v>502</v>
      </c>
      <c r="E4955">
        <v>435</v>
      </c>
      <c r="F4955" t="s">
        <v>31</v>
      </c>
      <c r="G4955">
        <v>478</v>
      </c>
      <c r="H4955" t="s">
        <v>371</v>
      </c>
      <c r="I4955">
        <v>3</v>
      </c>
      <c r="J4955" t="s">
        <v>373</v>
      </c>
      <c r="K4955">
        <v>2</v>
      </c>
    </row>
    <row r="4956" spans="1:12" hidden="1" x14ac:dyDescent="0.25">
      <c r="A4956" t="s">
        <v>503</v>
      </c>
      <c r="B4956" t="s">
        <v>503</v>
      </c>
      <c r="C4956">
        <v>2016</v>
      </c>
      <c r="D4956" t="s">
        <v>502</v>
      </c>
      <c r="E4956">
        <v>435</v>
      </c>
      <c r="F4956" t="s">
        <v>31</v>
      </c>
      <c r="G4956">
        <v>478</v>
      </c>
      <c r="H4956" t="s">
        <v>371</v>
      </c>
      <c r="I4956">
        <v>3</v>
      </c>
      <c r="J4956" t="s">
        <v>373</v>
      </c>
      <c r="K4956">
        <v>3</v>
      </c>
    </row>
    <row r="4957" spans="1:12" x14ac:dyDescent="0.25">
      <c r="A4957" t="s">
        <v>503</v>
      </c>
      <c r="B4957" t="s">
        <v>503</v>
      </c>
      <c r="C4957">
        <v>2017</v>
      </c>
      <c r="D4957" t="s">
        <v>502</v>
      </c>
      <c r="E4957">
        <v>435</v>
      </c>
      <c r="F4957" t="s">
        <v>31</v>
      </c>
      <c r="G4957">
        <v>478</v>
      </c>
      <c r="H4957" t="s">
        <v>371</v>
      </c>
      <c r="I4957" s="109">
        <v>3</v>
      </c>
      <c r="J4957" s="109" t="s">
        <v>373</v>
      </c>
      <c r="K4957" s="109">
        <v>3</v>
      </c>
      <c r="L4957" s="108">
        <f>AVERAGE(I4957:K4957)</f>
        <v>3</v>
      </c>
    </row>
    <row r="4958" spans="1:12" hidden="1" x14ac:dyDescent="0.25">
      <c r="A4958" t="s">
        <v>219</v>
      </c>
      <c r="B4958" t="s">
        <v>219</v>
      </c>
      <c r="C4958">
        <v>1976</v>
      </c>
      <c r="D4958" t="s">
        <v>501</v>
      </c>
      <c r="E4958">
        <v>590</v>
      </c>
      <c r="F4958" t="s">
        <v>32</v>
      </c>
      <c r="G4958">
        <v>480</v>
      </c>
      <c r="H4958" t="s">
        <v>371</v>
      </c>
      <c r="I4958" t="s">
        <v>373</v>
      </c>
      <c r="J4958" t="s">
        <v>373</v>
      </c>
      <c r="K4958" t="s">
        <v>373</v>
      </c>
    </row>
    <row r="4959" spans="1:12" hidden="1" x14ac:dyDescent="0.25">
      <c r="A4959" t="s">
        <v>219</v>
      </c>
      <c r="B4959" t="s">
        <v>219</v>
      </c>
      <c r="C4959">
        <v>1977</v>
      </c>
      <c r="D4959" t="s">
        <v>501</v>
      </c>
      <c r="E4959">
        <v>590</v>
      </c>
      <c r="F4959" t="s">
        <v>32</v>
      </c>
      <c r="G4959">
        <v>480</v>
      </c>
      <c r="H4959" t="s">
        <v>371</v>
      </c>
      <c r="I4959" t="s">
        <v>373</v>
      </c>
      <c r="J4959" t="s">
        <v>373</v>
      </c>
      <c r="K4959">
        <v>1</v>
      </c>
    </row>
    <row r="4960" spans="1:12" hidden="1" x14ac:dyDescent="0.25">
      <c r="A4960" t="s">
        <v>219</v>
      </c>
      <c r="B4960" t="s">
        <v>219</v>
      </c>
      <c r="C4960">
        <v>1978</v>
      </c>
      <c r="D4960" t="s">
        <v>501</v>
      </c>
      <c r="E4960">
        <v>590</v>
      </c>
      <c r="F4960" t="s">
        <v>32</v>
      </c>
      <c r="G4960">
        <v>480</v>
      </c>
      <c r="H4960" t="s">
        <v>371</v>
      </c>
      <c r="I4960">
        <v>2</v>
      </c>
      <c r="J4960" t="s">
        <v>373</v>
      </c>
      <c r="K4960">
        <v>1</v>
      </c>
    </row>
    <row r="4961" spans="1:11" hidden="1" x14ac:dyDescent="0.25">
      <c r="A4961" t="s">
        <v>219</v>
      </c>
      <c r="B4961" t="s">
        <v>219</v>
      </c>
      <c r="C4961">
        <v>1979</v>
      </c>
      <c r="D4961" t="s">
        <v>501</v>
      </c>
      <c r="E4961">
        <v>590</v>
      </c>
      <c r="F4961" t="s">
        <v>32</v>
      </c>
      <c r="G4961">
        <v>480</v>
      </c>
      <c r="H4961" t="s">
        <v>371</v>
      </c>
      <c r="I4961" t="s">
        <v>373</v>
      </c>
      <c r="J4961" t="s">
        <v>373</v>
      </c>
      <c r="K4961">
        <v>1</v>
      </c>
    </row>
    <row r="4962" spans="1:11" hidden="1" x14ac:dyDescent="0.25">
      <c r="A4962" t="s">
        <v>219</v>
      </c>
      <c r="B4962" t="s">
        <v>219</v>
      </c>
      <c r="C4962">
        <v>1980</v>
      </c>
      <c r="D4962" t="s">
        <v>501</v>
      </c>
      <c r="E4962">
        <v>590</v>
      </c>
      <c r="F4962" t="s">
        <v>32</v>
      </c>
      <c r="G4962">
        <v>480</v>
      </c>
      <c r="H4962" t="s">
        <v>371</v>
      </c>
      <c r="I4962" t="s">
        <v>373</v>
      </c>
      <c r="J4962" t="s">
        <v>373</v>
      </c>
      <c r="K4962">
        <v>1</v>
      </c>
    </row>
    <row r="4963" spans="1:11" hidden="1" x14ac:dyDescent="0.25">
      <c r="A4963" t="s">
        <v>219</v>
      </c>
      <c r="B4963" t="s">
        <v>219</v>
      </c>
      <c r="C4963">
        <v>1981</v>
      </c>
      <c r="D4963" t="s">
        <v>501</v>
      </c>
      <c r="E4963">
        <v>590</v>
      </c>
      <c r="F4963" t="s">
        <v>32</v>
      </c>
      <c r="G4963">
        <v>480</v>
      </c>
      <c r="H4963" t="s">
        <v>371</v>
      </c>
      <c r="I4963" t="s">
        <v>373</v>
      </c>
      <c r="J4963" t="s">
        <v>373</v>
      </c>
      <c r="K4963">
        <v>1</v>
      </c>
    </row>
    <row r="4964" spans="1:11" hidden="1" x14ac:dyDescent="0.25">
      <c r="A4964" t="s">
        <v>219</v>
      </c>
      <c r="B4964" t="s">
        <v>219</v>
      </c>
      <c r="C4964">
        <v>1982</v>
      </c>
      <c r="D4964" t="s">
        <v>501</v>
      </c>
      <c r="E4964">
        <v>590</v>
      </c>
      <c r="F4964" t="s">
        <v>32</v>
      </c>
      <c r="G4964">
        <v>480</v>
      </c>
      <c r="H4964" t="s">
        <v>371</v>
      </c>
      <c r="I4964" t="s">
        <v>373</v>
      </c>
      <c r="J4964" t="s">
        <v>373</v>
      </c>
      <c r="K4964">
        <v>1</v>
      </c>
    </row>
    <row r="4965" spans="1:11" hidden="1" x14ac:dyDescent="0.25">
      <c r="A4965" t="s">
        <v>219</v>
      </c>
      <c r="B4965" t="s">
        <v>219</v>
      </c>
      <c r="C4965">
        <v>1983</v>
      </c>
      <c r="D4965" t="s">
        <v>501</v>
      </c>
      <c r="E4965">
        <v>590</v>
      </c>
      <c r="F4965" t="s">
        <v>32</v>
      </c>
      <c r="G4965">
        <v>480</v>
      </c>
      <c r="H4965" t="s">
        <v>371</v>
      </c>
      <c r="I4965" t="s">
        <v>373</v>
      </c>
      <c r="J4965" t="s">
        <v>373</v>
      </c>
      <c r="K4965">
        <v>1</v>
      </c>
    </row>
    <row r="4966" spans="1:11" hidden="1" x14ac:dyDescent="0.25">
      <c r="A4966" t="s">
        <v>219</v>
      </c>
      <c r="B4966" t="s">
        <v>219</v>
      </c>
      <c r="C4966">
        <v>1984</v>
      </c>
      <c r="D4966" t="s">
        <v>501</v>
      </c>
      <c r="E4966">
        <v>590</v>
      </c>
      <c r="F4966" t="s">
        <v>32</v>
      </c>
      <c r="G4966">
        <v>480</v>
      </c>
      <c r="H4966" t="s">
        <v>371</v>
      </c>
      <c r="I4966">
        <v>2</v>
      </c>
      <c r="J4966" t="s">
        <v>373</v>
      </c>
      <c r="K4966">
        <v>1</v>
      </c>
    </row>
    <row r="4967" spans="1:11" hidden="1" x14ac:dyDescent="0.25">
      <c r="A4967" t="s">
        <v>219</v>
      </c>
      <c r="B4967" t="s">
        <v>219</v>
      </c>
      <c r="C4967">
        <v>1985</v>
      </c>
      <c r="D4967" t="s">
        <v>501</v>
      </c>
      <c r="E4967">
        <v>590</v>
      </c>
      <c r="F4967" t="s">
        <v>32</v>
      </c>
      <c r="G4967">
        <v>480</v>
      </c>
      <c r="H4967" t="s">
        <v>371</v>
      </c>
      <c r="I4967" t="s">
        <v>373</v>
      </c>
      <c r="J4967" t="s">
        <v>373</v>
      </c>
      <c r="K4967">
        <v>1</v>
      </c>
    </row>
    <row r="4968" spans="1:11" hidden="1" x14ac:dyDescent="0.25">
      <c r="A4968" t="s">
        <v>219</v>
      </c>
      <c r="B4968" t="s">
        <v>219</v>
      </c>
      <c r="C4968">
        <v>1986</v>
      </c>
      <c r="D4968" t="s">
        <v>501</v>
      </c>
      <c r="E4968">
        <v>590</v>
      </c>
      <c r="F4968" t="s">
        <v>32</v>
      </c>
      <c r="G4968">
        <v>480</v>
      </c>
      <c r="H4968" t="s">
        <v>371</v>
      </c>
      <c r="I4968">
        <v>1</v>
      </c>
      <c r="J4968" t="s">
        <v>373</v>
      </c>
      <c r="K4968">
        <v>1</v>
      </c>
    </row>
    <row r="4969" spans="1:11" hidden="1" x14ac:dyDescent="0.25">
      <c r="A4969" t="s">
        <v>219</v>
      </c>
      <c r="B4969" t="s">
        <v>219</v>
      </c>
      <c r="C4969">
        <v>1987</v>
      </c>
      <c r="D4969" t="s">
        <v>501</v>
      </c>
      <c r="E4969">
        <v>590</v>
      </c>
      <c r="F4969" t="s">
        <v>32</v>
      </c>
      <c r="G4969">
        <v>480</v>
      </c>
      <c r="H4969" t="s">
        <v>371</v>
      </c>
      <c r="I4969">
        <v>1</v>
      </c>
      <c r="J4969" t="s">
        <v>373</v>
      </c>
      <c r="K4969">
        <v>1</v>
      </c>
    </row>
    <row r="4970" spans="1:11" hidden="1" x14ac:dyDescent="0.25">
      <c r="A4970" t="s">
        <v>219</v>
      </c>
      <c r="B4970" t="s">
        <v>219</v>
      </c>
      <c r="C4970">
        <v>1988</v>
      </c>
      <c r="D4970" t="s">
        <v>501</v>
      </c>
      <c r="E4970">
        <v>590</v>
      </c>
      <c r="F4970" t="s">
        <v>32</v>
      </c>
      <c r="G4970">
        <v>480</v>
      </c>
      <c r="H4970" t="s">
        <v>371</v>
      </c>
      <c r="I4970">
        <v>1</v>
      </c>
      <c r="J4970" t="s">
        <v>373</v>
      </c>
      <c r="K4970">
        <v>1</v>
      </c>
    </row>
    <row r="4971" spans="1:11" hidden="1" x14ac:dyDescent="0.25">
      <c r="A4971" t="s">
        <v>219</v>
      </c>
      <c r="B4971" t="s">
        <v>219</v>
      </c>
      <c r="C4971">
        <v>1989</v>
      </c>
      <c r="D4971" t="s">
        <v>501</v>
      </c>
      <c r="E4971">
        <v>590</v>
      </c>
      <c r="F4971" t="s">
        <v>32</v>
      </c>
      <c r="G4971">
        <v>480</v>
      </c>
      <c r="H4971" t="s">
        <v>371</v>
      </c>
      <c r="I4971">
        <v>1</v>
      </c>
      <c r="J4971" t="s">
        <v>373</v>
      </c>
      <c r="K4971">
        <v>1</v>
      </c>
    </row>
    <row r="4972" spans="1:11" hidden="1" x14ac:dyDescent="0.25">
      <c r="A4972" t="s">
        <v>219</v>
      </c>
      <c r="B4972" t="s">
        <v>219</v>
      </c>
      <c r="C4972">
        <v>1990</v>
      </c>
      <c r="D4972" t="s">
        <v>501</v>
      </c>
      <c r="E4972">
        <v>590</v>
      </c>
      <c r="F4972" t="s">
        <v>32</v>
      </c>
      <c r="G4972">
        <v>480</v>
      </c>
      <c r="H4972" t="s">
        <v>371</v>
      </c>
      <c r="I4972">
        <v>1</v>
      </c>
      <c r="J4972" t="s">
        <v>373</v>
      </c>
      <c r="K4972">
        <v>1</v>
      </c>
    </row>
    <row r="4973" spans="1:11" hidden="1" x14ac:dyDescent="0.25">
      <c r="A4973" t="s">
        <v>219</v>
      </c>
      <c r="B4973" t="s">
        <v>219</v>
      </c>
      <c r="C4973">
        <v>1991</v>
      </c>
      <c r="D4973" t="s">
        <v>501</v>
      </c>
      <c r="E4973">
        <v>590</v>
      </c>
      <c r="F4973" t="s">
        <v>32</v>
      </c>
      <c r="G4973">
        <v>480</v>
      </c>
      <c r="H4973" t="s">
        <v>371</v>
      </c>
      <c r="I4973">
        <v>1</v>
      </c>
      <c r="J4973" t="s">
        <v>373</v>
      </c>
      <c r="K4973">
        <v>1</v>
      </c>
    </row>
    <row r="4974" spans="1:11" hidden="1" x14ac:dyDescent="0.25">
      <c r="A4974" t="s">
        <v>219</v>
      </c>
      <c r="B4974" t="s">
        <v>219</v>
      </c>
      <c r="C4974">
        <v>1992</v>
      </c>
      <c r="D4974" t="s">
        <v>501</v>
      </c>
      <c r="E4974">
        <v>590</v>
      </c>
      <c r="F4974" t="s">
        <v>32</v>
      </c>
      <c r="G4974">
        <v>480</v>
      </c>
      <c r="H4974" t="s">
        <v>371</v>
      </c>
      <c r="I4974">
        <v>1</v>
      </c>
      <c r="J4974" t="s">
        <v>373</v>
      </c>
      <c r="K4974">
        <v>1</v>
      </c>
    </row>
    <row r="4975" spans="1:11" hidden="1" x14ac:dyDescent="0.25">
      <c r="A4975" t="s">
        <v>219</v>
      </c>
      <c r="B4975" t="s">
        <v>219</v>
      </c>
      <c r="C4975">
        <v>1993</v>
      </c>
      <c r="D4975" t="s">
        <v>501</v>
      </c>
      <c r="E4975">
        <v>590</v>
      </c>
      <c r="F4975" t="s">
        <v>32</v>
      </c>
      <c r="G4975">
        <v>480</v>
      </c>
      <c r="H4975" t="s">
        <v>371</v>
      </c>
      <c r="I4975">
        <v>1</v>
      </c>
      <c r="J4975" t="s">
        <v>373</v>
      </c>
      <c r="K4975">
        <v>1</v>
      </c>
    </row>
    <row r="4976" spans="1:11" hidden="1" x14ac:dyDescent="0.25">
      <c r="A4976" t="s">
        <v>219</v>
      </c>
      <c r="B4976" t="s">
        <v>219</v>
      </c>
      <c r="C4976">
        <v>1994</v>
      </c>
      <c r="D4976" t="s">
        <v>501</v>
      </c>
      <c r="E4976">
        <v>590</v>
      </c>
      <c r="F4976" t="s">
        <v>32</v>
      </c>
      <c r="G4976">
        <v>480</v>
      </c>
      <c r="H4976" t="s">
        <v>371</v>
      </c>
      <c r="I4976" t="s">
        <v>373</v>
      </c>
      <c r="J4976" t="s">
        <v>373</v>
      </c>
      <c r="K4976">
        <v>2</v>
      </c>
    </row>
    <row r="4977" spans="1:11" hidden="1" x14ac:dyDescent="0.25">
      <c r="A4977" t="s">
        <v>219</v>
      </c>
      <c r="B4977" t="s">
        <v>219</v>
      </c>
      <c r="C4977">
        <v>1995</v>
      </c>
      <c r="D4977" t="s">
        <v>501</v>
      </c>
      <c r="E4977">
        <v>590</v>
      </c>
      <c r="F4977" t="s">
        <v>32</v>
      </c>
      <c r="G4977">
        <v>480</v>
      </c>
      <c r="H4977" t="s">
        <v>371</v>
      </c>
      <c r="I4977">
        <v>1</v>
      </c>
      <c r="J4977" t="s">
        <v>373</v>
      </c>
      <c r="K4977">
        <v>1</v>
      </c>
    </row>
    <row r="4978" spans="1:11" hidden="1" x14ac:dyDescent="0.25">
      <c r="A4978" t="s">
        <v>219</v>
      </c>
      <c r="B4978" t="s">
        <v>219</v>
      </c>
      <c r="C4978">
        <v>1996</v>
      </c>
      <c r="D4978" t="s">
        <v>501</v>
      </c>
      <c r="E4978">
        <v>590</v>
      </c>
      <c r="F4978" t="s">
        <v>32</v>
      </c>
      <c r="G4978">
        <v>480</v>
      </c>
      <c r="H4978" t="s">
        <v>371</v>
      </c>
      <c r="I4978" t="s">
        <v>373</v>
      </c>
      <c r="J4978" t="s">
        <v>373</v>
      </c>
      <c r="K4978">
        <v>1</v>
      </c>
    </row>
    <row r="4979" spans="1:11" hidden="1" x14ac:dyDescent="0.25">
      <c r="A4979" t="s">
        <v>219</v>
      </c>
      <c r="B4979" t="s">
        <v>219</v>
      </c>
      <c r="C4979">
        <v>1997</v>
      </c>
      <c r="D4979" t="s">
        <v>501</v>
      </c>
      <c r="E4979">
        <v>590</v>
      </c>
      <c r="F4979" t="s">
        <v>32</v>
      </c>
      <c r="G4979">
        <v>480</v>
      </c>
      <c r="H4979" t="s">
        <v>371</v>
      </c>
      <c r="I4979" t="s">
        <v>373</v>
      </c>
      <c r="J4979" t="s">
        <v>373</v>
      </c>
      <c r="K4979">
        <v>1</v>
      </c>
    </row>
    <row r="4980" spans="1:11" hidden="1" x14ac:dyDescent="0.25">
      <c r="A4980" t="s">
        <v>219</v>
      </c>
      <c r="B4980" t="s">
        <v>219</v>
      </c>
      <c r="C4980">
        <v>1998</v>
      </c>
      <c r="D4980" t="s">
        <v>501</v>
      </c>
      <c r="E4980">
        <v>590</v>
      </c>
      <c r="F4980" t="s">
        <v>32</v>
      </c>
      <c r="G4980">
        <v>480</v>
      </c>
      <c r="H4980" t="s">
        <v>371</v>
      </c>
      <c r="I4980" t="s">
        <v>373</v>
      </c>
      <c r="J4980" t="s">
        <v>373</v>
      </c>
      <c r="K4980">
        <v>2</v>
      </c>
    </row>
    <row r="4981" spans="1:11" hidden="1" x14ac:dyDescent="0.25">
      <c r="A4981" t="s">
        <v>219</v>
      </c>
      <c r="B4981" t="s">
        <v>219</v>
      </c>
      <c r="C4981">
        <v>1999</v>
      </c>
      <c r="D4981" t="s">
        <v>501</v>
      </c>
      <c r="E4981">
        <v>590</v>
      </c>
      <c r="F4981" t="s">
        <v>32</v>
      </c>
      <c r="G4981">
        <v>480</v>
      </c>
      <c r="H4981" t="s">
        <v>371</v>
      </c>
      <c r="I4981">
        <v>2</v>
      </c>
      <c r="J4981" t="s">
        <v>373</v>
      </c>
      <c r="K4981">
        <v>2</v>
      </c>
    </row>
    <row r="4982" spans="1:11" hidden="1" x14ac:dyDescent="0.25">
      <c r="A4982" t="s">
        <v>219</v>
      </c>
      <c r="B4982" t="s">
        <v>219</v>
      </c>
      <c r="C4982">
        <v>2000</v>
      </c>
      <c r="D4982" t="s">
        <v>501</v>
      </c>
      <c r="E4982">
        <v>590</v>
      </c>
      <c r="F4982" t="s">
        <v>32</v>
      </c>
      <c r="G4982">
        <v>480</v>
      </c>
      <c r="H4982" t="s">
        <v>371</v>
      </c>
      <c r="I4982" t="s">
        <v>373</v>
      </c>
      <c r="J4982" t="s">
        <v>373</v>
      </c>
      <c r="K4982">
        <v>2</v>
      </c>
    </row>
    <row r="4983" spans="1:11" hidden="1" x14ac:dyDescent="0.25">
      <c r="A4983" t="s">
        <v>219</v>
      </c>
      <c r="B4983" t="s">
        <v>219</v>
      </c>
      <c r="C4983">
        <v>2001</v>
      </c>
      <c r="D4983" t="s">
        <v>501</v>
      </c>
      <c r="E4983">
        <v>590</v>
      </c>
      <c r="F4983" t="s">
        <v>32</v>
      </c>
      <c r="G4983">
        <v>480</v>
      </c>
      <c r="H4983" t="s">
        <v>371</v>
      </c>
      <c r="I4983">
        <v>2</v>
      </c>
      <c r="J4983" t="s">
        <v>373</v>
      </c>
      <c r="K4983">
        <v>2</v>
      </c>
    </row>
    <row r="4984" spans="1:11" hidden="1" x14ac:dyDescent="0.25">
      <c r="A4984" t="s">
        <v>219</v>
      </c>
      <c r="B4984" t="s">
        <v>219</v>
      </c>
      <c r="C4984">
        <v>2002</v>
      </c>
      <c r="D4984" t="s">
        <v>501</v>
      </c>
      <c r="E4984">
        <v>590</v>
      </c>
      <c r="F4984" t="s">
        <v>32</v>
      </c>
      <c r="G4984">
        <v>480</v>
      </c>
      <c r="H4984" t="s">
        <v>371</v>
      </c>
      <c r="I4984">
        <v>1</v>
      </c>
      <c r="J4984" t="s">
        <v>373</v>
      </c>
      <c r="K4984">
        <v>1</v>
      </c>
    </row>
    <row r="4985" spans="1:11" hidden="1" x14ac:dyDescent="0.25">
      <c r="A4985" t="s">
        <v>219</v>
      </c>
      <c r="B4985" t="s">
        <v>219</v>
      </c>
      <c r="C4985">
        <v>2003</v>
      </c>
      <c r="D4985" t="s">
        <v>501</v>
      </c>
      <c r="E4985">
        <v>590</v>
      </c>
      <c r="F4985" t="s">
        <v>32</v>
      </c>
      <c r="G4985">
        <v>480</v>
      </c>
      <c r="H4985" t="s">
        <v>371</v>
      </c>
      <c r="I4985" t="s">
        <v>373</v>
      </c>
      <c r="J4985" t="s">
        <v>373</v>
      </c>
      <c r="K4985">
        <v>1</v>
      </c>
    </row>
    <row r="4986" spans="1:11" hidden="1" x14ac:dyDescent="0.25">
      <c r="A4986" t="s">
        <v>219</v>
      </c>
      <c r="B4986" t="s">
        <v>219</v>
      </c>
      <c r="C4986">
        <v>2004</v>
      </c>
      <c r="D4986" t="s">
        <v>501</v>
      </c>
      <c r="E4986">
        <v>590</v>
      </c>
      <c r="F4986" t="s">
        <v>32</v>
      </c>
      <c r="G4986">
        <v>480</v>
      </c>
      <c r="H4986" t="s">
        <v>371</v>
      </c>
      <c r="I4986" t="s">
        <v>373</v>
      </c>
      <c r="J4986" t="s">
        <v>373</v>
      </c>
      <c r="K4986">
        <v>2</v>
      </c>
    </row>
    <row r="4987" spans="1:11" hidden="1" x14ac:dyDescent="0.25">
      <c r="A4987" t="s">
        <v>219</v>
      </c>
      <c r="B4987" t="s">
        <v>219</v>
      </c>
      <c r="C4987">
        <v>2005</v>
      </c>
      <c r="D4987" t="s">
        <v>501</v>
      </c>
      <c r="E4987">
        <v>590</v>
      </c>
      <c r="F4987" t="s">
        <v>32</v>
      </c>
      <c r="G4987">
        <v>480</v>
      </c>
      <c r="H4987" t="s">
        <v>371</v>
      </c>
      <c r="I4987" t="s">
        <v>373</v>
      </c>
      <c r="J4987" t="s">
        <v>373</v>
      </c>
      <c r="K4987">
        <v>2</v>
      </c>
    </row>
    <row r="4988" spans="1:11" hidden="1" x14ac:dyDescent="0.25">
      <c r="A4988" t="s">
        <v>219</v>
      </c>
      <c r="B4988" t="s">
        <v>219</v>
      </c>
      <c r="C4988">
        <v>2006</v>
      </c>
      <c r="D4988" t="s">
        <v>501</v>
      </c>
      <c r="E4988">
        <v>590</v>
      </c>
      <c r="F4988" t="s">
        <v>32</v>
      </c>
      <c r="G4988">
        <v>480</v>
      </c>
      <c r="H4988" t="s">
        <v>371</v>
      </c>
      <c r="I4988" t="s">
        <v>373</v>
      </c>
      <c r="J4988" t="s">
        <v>373</v>
      </c>
      <c r="K4988">
        <v>2</v>
      </c>
    </row>
    <row r="4989" spans="1:11" hidden="1" x14ac:dyDescent="0.25">
      <c r="A4989" t="s">
        <v>219</v>
      </c>
      <c r="B4989" t="s">
        <v>219</v>
      </c>
      <c r="C4989">
        <v>2007</v>
      </c>
      <c r="D4989" t="s">
        <v>501</v>
      </c>
      <c r="E4989">
        <v>590</v>
      </c>
      <c r="F4989" t="s">
        <v>32</v>
      </c>
      <c r="G4989">
        <v>480</v>
      </c>
      <c r="H4989" t="s">
        <v>371</v>
      </c>
      <c r="I4989" t="s">
        <v>373</v>
      </c>
      <c r="J4989" t="s">
        <v>373</v>
      </c>
      <c r="K4989">
        <v>2</v>
      </c>
    </row>
    <row r="4990" spans="1:11" hidden="1" x14ac:dyDescent="0.25">
      <c r="A4990" t="s">
        <v>219</v>
      </c>
      <c r="B4990" t="s">
        <v>219</v>
      </c>
      <c r="C4990">
        <v>2008</v>
      </c>
      <c r="D4990" t="s">
        <v>501</v>
      </c>
      <c r="E4990">
        <v>590</v>
      </c>
      <c r="F4990" t="s">
        <v>32</v>
      </c>
      <c r="G4990">
        <v>480</v>
      </c>
      <c r="H4990" t="s">
        <v>371</v>
      </c>
      <c r="I4990" t="s">
        <v>373</v>
      </c>
      <c r="J4990" t="s">
        <v>373</v>
      </c>
      <c r="K4990">
        <v>2</v>
      </c>
    </row>
    <row r="4991" spans="1:11" hidden="1" x14ac:dyDescent="0.25">
      <c r="A4991" t="s">
        <v>219</v>
      </c>
      <c r="B4991" t="s">
        <v>219</v>
      </c>
      <c r="C4991">
        <v>2009</v>
      </c>
      <c r="D4991" t="s">
        <v>501</v>
      </c>
      <c r="E4991">
        <v>590</v>
      </c>
      <c r="F4991" t="s">
        <v>32</v>
      </c>
      <c r="G4991">
        <v>480</v>
      </c>
      <c r="H4991" t="s">
        <v>371</v>
      </c>
      <c r="I4991" t="s">
        <v>373</v>
      </c>
      <c r="J4991" t="s">
        <v>373</v>
      </c>
      <c r="K4991">
        <v>2</v>
      </c>
    </row>
    <row r="4992" spans="1:11" hidden="1" x14ac:dyDescent="0.25">
      <c r="A4992" t="s">
        <v>219</v>
      </c>
      <c r="B4992" t="s">
        <v>219</v>
      </c>
      <c r="C4992">
        <v>2010</v>
      </c>
      <c r="D4992" t="s">
        <v>501</v>
      </c>
      <c r="E4992">
        <v>590</v>
      </c>
      <c r="F4992" t="s">
        <v>32</v>
      </c>
      <c r="G4992">
        <v>480</v>
      </c>
      <c r="H4992" t="s">
        <v>371</v>
      </c>
      <c r="I4992" t="s">
        <v>373</v>
      </c>
      <c r="J4992" t="s">
        <v>373</v>
      </c>
      <c r="K4992">
        <v>2</v>
      </c>
    </row>
    <row r="4993" spans="1:12" hidden="1" x14ac:dyDescent="0.25">
      <c r="A4993" t="s">
        <v>219</v>
      </c>
      <c r="B4993" t="s">
        <v>219</v>
      </c>
      <c r="C4993">
        <v>2011</v>
      </c>
      <c r="D4993" t="s">
        <v>501</v>
      </c>
      <c r="E4993">
        <v>590</v>
      </c>
      <c r="F4993" t="s">
        <v>32</v>
      </c>
      <c r="G4993">
        <v>480</v>
      </c>
      <c r="H4993" t="s">
        <v>371</v>
      </c>
      <c r="I4993" t="s">
        <v>373</v>
      </c>
      <c r="J4993" t="s">
        <v>373</v>
      </c>
      <c r="K4993">
        <v>2</v>
      </c>
    </row>
    <row r="4994" spans="1:12" hidden="1" x14ac:dyDescent="0.25">
      <c r="A4994" t="s">
        <v>219</v>
      </c>
      <c r="B4994" t="s">
        <v>219</v>
      </c>
      <c r="C4994">
        <v>2012</v>
      </c>
      <c r="D4994" t="s">
        <v>501</v>
      </c>
      <c r="E4994">
        <v>590</v>
      </c>
      <c r="F4994" t="s">
        <v>32</v>
      </c>
      <c r="G4994">
        <v>480</v>
      </c>
      <c r="H4994" t="s">
        <v>371</v>
      </c>
      <c r="I4994" t="s">
        <v>373</v>
      </c>
      <c r="J4994" t="s">
        <v>373</v>
      </c>
      <c r="K4994">
        <v>2</v>
      </c>
    </row>
    <row r="4995" spans="1:12" hidden="1" x14ac:dyDescent="0.25">
      <c r="A4995" t="s">
        <v>219</v>
      </c>
      <c r="B4995" t="s">
        <v>219</v>
      </c>
      <c r="C4995">
        <v>2013</v>
      </c>
      <c r="D4995" t="s">
        <v>501</v>
      </c>
      <c r="E4995">
        <v>590</v>
      </c>
      <c r="F4995" t="s">
        <v>32</v>
      </c>
      <c r="G4995">
        <v>480</v>
      </c>
      <c r="H4995" t="s">
        <v>371</v>
      </c>
      <c r="I4995" t="s">
        <v>373</v>
      </c>
      <c r="J4995" t="s">
        <v>373</v>
      </c>
      <c r="K4995">
        <v>2</v>
      </c>
    </row>
    <row r="4996" spans="1:12" hidden="1" x14ac:dyDescent="0.25">
      <c r="A4996" t="s">
        <v>219</v>
      </c>
      <c r="B4996" t="s">
        <v>219</v>
      </c>
      <c r="C4996">
        <v>2014</v>
      </c>
      <c r="D4996" t="s">
        <v>501</v>
      </c>
      <c r="E4996">
        <v>590</v>
      </c>
      <c r="F4996" t="s">
        <v>32</v>
      </c>
      <c r="G4996">
        <v>480</v>
      </c>
      <c r="H4996" t="s">
        <v>371</v>
      </c>
      <c r="I4996" t="s">
        <v>373</v>
      </c>
      <c r="J4996" t="s">
        <v>373</v>
      </c>
      <c r="K4996">
        <v>2</v>
      </c>
    </row>
    <row r="4997" spans="1:12" hidden="1" x14ac:dyDescent="0.25">
      <c r="A4997" t="s">
        <v>219</v>
      </c>
      <c r="B4997" t="s">
        <v>219</v>
      </c>
      <c r="C4997">
        <v>2015</v>
      </c>
      <c r="D4997" t="s">
        <v>501</v>
      </c>
      <c r="E4997">
        <v>590</v>
      </c>
      <c r="F4997" t="s">
        <v>32</v>
      </c>
      <c r="G4997">
        <v>480</v>
      </c>
      <c r="H4997" t="s">
        <v>371</v>
      </c>
      <c r="I4997" t="s">
        <v>373</v>
      </c>
      <c r="J4997" t="s">
        <v>373</v>
      </c>
      <c r="K4997">
        <v>2</v>
      </c>
    </row>
    <row r="4998" spans="1:12" hidden="1" x14ac:dyDescent="0.25">
      <c r="A4998" t="s">
        <v>219</v>
      </c>
      <c r="B4998" t="s">
        <v>219</v>
      </c>
      <c r="C4998">
        <v>2016</v>
      </c>
      <c r="D4998" t="s">
        <v>501</v>
      </c>
      <c r="E4998">
        <v>590</v>
      </c>
      <c r="F4998" t="s">
        <v>32</v>
      </c>
      <c r="G4998">
        <v>480</v>
      </c>
      <c r="H4998" t="s">
        <v>371</v>
      </c>
      <c r="I4998" t="s">
        <v>373</v>
      </c>
      <c r="J4998" t="s">
        <v>373</v>
      </c>
      <c r="K4998">
        <v>2</v>
      </c>
    </row>
    <row r="4999" spans="1:12" x14ac:dyDescent="0.25">
      <c r="A4999" t="s">
        <v>219</v>
      </c>
      <c r="B4999" t="s">
        <v>219</v>
      </c>
      <c r="C4999">
        <v>2017</v>
      </c>
      <c r="D4999" t="s">
        <v>501</v>
      </c>
      <c r="E4999">
        <v>590</v>
      </c>
      <c r="F4999" t="s">
        <v>32</v>
      </c>
      <c r="G4999">
        <v>480</v>
      </c>
      <c r="H4999" t="s">
        <v>371</v>
      </c>
      <c r="I4999" s="109" t="s">
        <v>373</v>
      </c>
      <c r="J4999" s="109" t="s">
        <v>373</v>
      </c>
      <c r="K4999" s="109">
        <v>2</v>
      </c>
      <c r="L4999" s="108">
        <f>AVERAGE(I4999:K4999)</f>
        <v>2</v>
      </c>
    </row>
    <row r="5000" spans="1:12" hidden="1" x14ac:dyDescent="0.25">
      <c r="A5000" t="s">
        <v>220</v>
      </c>
      <c r="B5000" t="s">
        <v>220</v>
      </c>
      <c r="C5000">
        <v>1976</v>
      </c>
      <c r="D5000" t="s">
        <v>118</v>
      </c>
      <c r="E5000">
        <v>70</v>
      </c>
      <c r="F5000" t="s">
        <v>118</v>
      </c>
      <c r="G5000">
        <v>484</v>
      </c>
      <c r="H5000" t="s">
        <v>393</v>
      </c>
      <c r="I5000">
        <v>3</v>
      </c>
      <c r="J5000" t="s">
        <v>373</v>
      </c>
      <c r="K5000">
        <v>2</v>
      </c>
    </row>
    <row r="5001" spans="1:12" hidden="1" x14ac:dyDescent="0.25">
      <c r="A5001" t="s">
        <v>220</v>
      </c>
      <c r="B5001" t="s">
        <v>220</v>
      </c>
      <c r="C5001">
        <v>1977</v>
      </c>
      <c r="D5001" t="s">
        <v>118</v>
      </c>
      <c r="E5001">
        <v>70</v>
      </c>
      <c r="F5001" t="s">
        <v>118</v>
      </c>
      <c r="G5001">
        <v>484</v>
      </c>
      <c r="H5001" t="s">
        <v>393</v>
      </c>
      <c r="I5001">
        <v>3</v>
      </c>
      <c r="J5001" t="s">
        <v>373</v>
      </c>
      <c r="K5001">
        <v>3</v>
      </c>
    </row>
    <row r="5002" spans="1:12" hidden="1" x14ac:dyDescent="0.25">
      <c r="A5002" t="s">
        <v>220</v>
      </c>
      <c r="B5002" t="s">
        <v>220</v>
      </c>
      <c r="C5002">
        <v>1978</v>
      </c>
      <c r="D5002" t="s">
        <v>118</v>
      </c>
      <c r="E5002">
        <v>70</v>
      </c>
      <c r="F5002" t="s">
        <v>118</v>
      </c>
      <c r="G5002">
        <v>484</v>
      </c>
      <c r="H5002" t="s">
        <v>393</v>
      </c>
      <c r="I5002">
        <v>3</v>
      </c>
      <c r="J5002" t="s">
        <v>373</v>
      </c>
      <c r="K5002">
        <v>3</v>
      </c>
    </row>
    <row r="5003" spans="1:12" hidden="1" x14ac:dyDescent="0.25">
      <c r="A5003" t="s">
        <v>220</v>
      </c>
      <c r="B5003" t="s">
        <v>220</v>
      </c>
      <c r="C5003">
        <v>1979</v>
      </c>
      <c r="D5003" t="s">
        <v>118</v>
      </c>
      <c r="E5003">
        <v>70</v>
      </c>
      <c r="F5003" t="s">
        <v>118</v>
      </c>
      <c r="G5003">
        <v>484</v>
      </c>
      <c r="H5003" t="s">
        <v>393</v>
      </c>
      <c r="I5003">
        <v>3</v>
      </c>
      <c r="J5003" t="s">
        <v>373</v>
      </c>
      <c r="K5003">
        <v>3</v>
      </c>
    </row>
    <row r="5004" spans="1:12" hidden="1" x14ac:dyDescent="0.25">
      <c r="A5004" t="s">
        <v>220</v>
      </c>
      <c r="B5004" t="s">
        <v>220</v>
      </c>
      <c r="C5004">
        <v>1980</v>
      </c>
      <c r="D5004" t="s">
        <v>118</v>
      </c>
      <c r="E5004">
        <v>70</v>
      </c>
      <c r="F5004" t="s">
        <v>118</v>
      </c>
      <c r="G5004">
        <v>484</v>
      </c>
      <c r="H5004" t="s">
        <v>393</v>
      </c>
      <c r="I5004">
        <v>3</v>
      </c>
      <c r="J5004" t="s">
        <v>373</v>
      </c>
      <c r="K5004">
        <v>3</v>
      </c>
    </row>
    <row r="5005" spans="1:12" hidden="1" x14ac:dyDescent="0.25">
      <c r="A5005" t="s">
        <v>220</v>
      </c>
      <c r="B5005" t="s">
        <v>220</v>
      </c>
      <c r="C5005">
        <v>1981</v>
      </c>
      <c r="D5005" t="s">
        <v>118</v>
      </c>
      <c r="E5005">
        <v>70</v>
      </c>
      <c r="F5005" t="s">
        <v>118</v>
      </c>
      <c r="G5005">
        <v>484</v>
      </c>
      <c r="H5005" t="s">
        <v>393</v>
      </c>
      <c r="I5005">
        <v>3</v>
      </c>
      <c r="J5005" t="s">
        <v>373</v>
      </c>
      <c r="K5005">
        <v>3</v>
      </c>
    </row>
    <row r="5006" spans="1:12" hidden="1" x14ac:dyDescent="0.25">
      <c r="A5006" t="s">
        <v>220</v>
      </c>
      <c r="B5006" t="s">
        <v>220</v>
      </c>
      <c r="C5006">
        <v>1982</v>
      </c>
      <c r="D5006" t="s">
        <v>118</v>
      </c>
      <c r="E5006">
        <v>70</v>
      </c>
      <c r="F5006" t="s">
        <v>118</v>
      </c>
      <c r="G5006">
        <v>484</v>
      </c>
      <c r="H5006" t="s">
        <v>393</v>
      </c>
      <c r="I5006">
        <v>3</v>
      </c>
      <c r="J5006" t="s">
        <v>373</v>
      </c>
      <c r="K5006">
        <v>3</v>
      </c>
    </row>
    <row r="5007" spans="1:12" hidden="1" x14ac:dyDescent="0.25">
      <c r="A5007" t="s">
        <v>220</v>
      </c>
      <c r="B5007" t="s">
        <v>220</v>
      </c>
      <c r="C5007">
        <v>1983</v>
      </c>
      <c r="D5007" t="s">
        <v>118</v>
      </c>
      <c r="E5007">
        <v>70</v>
      </c>
      <c r="F5007" t="s">
        <v>118</v>
      </c>
      <c r="G5007">
        <v>484</v>
      </c>
      <c r="H5007" t="s">
        <v>393</v>
      </c>
      <c r="I5007">
        <v>3</v>
      </c>
      <c r="J5007" t="s">
        <v>373</v>
      </c>
      <c r="K5007">
        <v>2</v>
      </c>
    </row>
    <row r="5008" spans="1:12" hidden="1" x14ac:dyDescent="0.25">
      <c r="A5008" t="s">
        <v>220</v>
      </c>
      <c r="B5008" t="s">
        <v>220</v>
      </c>
      <c r="C5008">
        <v>1984</v>
      </c>
      <c r="D5008" t="s">
        <v>118</v>
      </c>
      <c r="E5008">
        <v>70</v>
      </c>
      <c r="F5008" t="s">
        <v>118</v>
      </c>
      <c r="G5008">
        <v>484</v>
      </c>
      <c r="H5008" t="s">
        <v>393</v>
      </c>
      <c r="I5008">
        <v>3</v>
      </c>
      <c r="J5008" t="s">
        <v>373</v>
      </c>
      <c r="K5008">
        <v>3</v>
      </c>
    </row>
    <row r="5009" spans="1:11" hidden="1" x14ac:dyDescent="0.25">
      <c r="A5009" t="s">
        <v>220</v>
      </c>
      <c r="B5009" t="s">
        <v>220</v>
      </c>
      <c r="C5009">
        <v>1985</v>
      </c>
      <c r="D5009" t="s">
        <v>118</v>
      </c>
      <c r="E5009">
        <v>70</v>
      </c>
      <c r="F5009" t="s">
        <v>118</v>
      </c>
      <c r="G5009">
        <v>484</v>
      </c>
      <c r="H5009" t="s">
        <v>393</v>
      </c>
      <c r="I5009">
        <v>3</v>
      </c>
      <c r="J5009" t="s">
        <v>373</v>
      </c>
      <c r="K5009">
        <v>3</v>
      </c>
    </row>
    <row r="5010" spans="1:11" hidden="1" x14ac:dyDescent="0.25">
      <c r="A5010" t="s">
        <v>220</v>
      </c>
      <c r="B5010" t="s">
        <v>220</v>
      </c>
      <c r="C5010">
        <v>1986</v>
      </c>
      <c r="D5010" t="s">
        <v>118</v>
      </c>
      <c r="E5010">
        <v>70</v>
      </c>
      <c r="F5010" t="s">
        <v>118</v>
      </c>
      <c r="G5010">
        <v>484</v>
      </c>
      <c r="H5010" t="s">
        <v>393</v>
      </c>
      <c r="I5010">
        <v>3</v>
      </c>
      <c r="J5010" t="s">
        <v>373</v>
      </c>
      <c r="K5010">
        <v>3</v>
      </c>
    </row>
    <row r="5011" spans="1:11" hidden="1" x14ac:dyDescent="0.25">
      <c r="A5011" t="s">
        <v>220</v>
      </c>
      <c r="B5011" t="s">
        <v>220</v>
      </c>
      <c r="C5011">
        <v>1987</v>
      </c>
      <c r="D5011" t="s">
        <v>118</v>
      </c>
      <c r="E5011">
        <v>70</v>
      </c>
      <c r="F5011" t="s">
        <v>118</v>
      </c>
      <c r="G5011">
        <v>484</v>
      </c>
      <c r="H5011" t="s">
        <v>393</v>
      </c>
      <c r="I5011">
        <v>3</v>
      </c>
      <c r="J5011" t="s">
        <v>373</v>
      </c>
      <c r="K5011">
        <v>3</v>
      </c>
    </row>
    <row r="5012" spans="1:11" hidden="1" x14ac:dyDescent="0.25">
      <c r="A5012" t="s">
        <v>220</v>
      </c>
      <c r="B5012" t="s">
        <v>220</v>
      </c>
      <c r="C5012">
        <v>1988</v>
      </c>
      <c r="D5012" t="s">
        <v>118</v>
      </c>
      <c r="E5012">
        <v>70</v>
      </c>
      <c r="F5012" t="s">
        <v>118</v>
      </c>
      <c r="G5012">
        <v>484</v>
      </c>
      <c r="H5012" t="s">
        <v>393</v>
      </c>
      <c r="I5012">
        <v>3</v>
      </c>
      <c r="J5012" t="s">
        <v>373</v>
      </c>
      <c r="K5012">
        <v>3</v>
      </c>
    </row>
    <row r="5013" spans="1:11" hidden="1" x14ac:dyDescent="0.25">
      <c r="A5013" t="s">
        <v>220</v>
      </c>
      <c r="B5013" t="s">
        <v>220</v>
      </c>
      <c r="C5013">
        <v>1989</v>
      </c>
      <c r="D5013" t="s">
        <v>118</v>
      </c>
      <c r="E5013">
        <v>70</v>
      </c>
      <c r="F5013" t="s">
        <v>118</v>
      </c>
      <c r="G5013">
        <v>484</v>
      </c>
      <c r="H5013" t="s">
        <v>393</v>
      </c>
      <c r="I5013">
        <v>3</v>
      </c>
      <c r="J5013" t="s">
        <v>373</v>
      </c>
      <c r="K5013">
        <v>3</v>
      </c>
    </row>
    <row r="5014" spans="1:11" hidden="1" x14ac:dyDescent="0.25">
      <c r="A5014" t="s">
        <v>220</v>
      </c>
      <c r="B5014" t="s">
        <v>220</v>
      </c>
      <c r="C5014">
        <v>1990</v>
      </c>
      <c r="D5014" t="s">
        <v>118</v>
      </c>
      <c r="E5014">
        <v>70</v>
      </c>
      <c r="F5014" t="s">
        <v>118</v>
      </c>
      <c r="G5014">
        <v>484</v>
      </c>
      <c r="H5014" t="s">
        <v>393</v>
      </c>
      <c r="I5014">
        <v>4</v>
      </c>
      <c r="J5014" t="s">
        <v>373</v>
      </c>
      <c r="K5014">
        <v>3</v>
      </c>
    </row>
    <row r="5015" spans="1:11" hidden="1" x14ac:dyDescent="0.25">
      <c r="A5015" t="s">
        <v>220</v>
      </c>
      <c r="B5015" t="s">
        <v>220</v>
      </c>
      <c r="C5015">
        <v>1991</v>
      </c>
      <c r="D5015" t="s">
        <v>118</v>
      </c>
      <c r="E5015">
        <v>70</v>
      </c>
      <c r="F5015" t="s">
        <v>118</v>
      </c>
      <c r="G5015">
        <v>484</v>
      </c>
      <c r="H5015" t="s">
        <v>393</v>
      </c>
      <c r="I5015">
        <v>3</v>
      </c>
      <c r="J5015" t="s">
        <v>373</v>
      </c>
      <c r="K5015">
        <v>3</v>
      </c>
    </row>
    <row r="5016" spans="1:11" hidden="1" x14ac:dyDescent="0.25">
      <c r="A5016" t="s">
        <v>220</v>
      </c>
      <c r="B5016" t="s">
        <v>220</v>
      </c>
      <c r="C5016">
        <v>1992</v>
      </c>
      <c r="D5016" t="s">
        <v>118</v>
      </c>
      <c r="E5016">
        <v>70</v>
      </c>
      <c r="F5016" t="s">
        <v>118</v>
      </c>
      <c r="G5016">
        <v>484</v>
      </c>
      <c r="H5016" t="s">
        <v>393</v>
      </c>
      <c r="I5016">
        <v>3</v>
      </c>
      <c r="J5016" t="s">
        <v>373</v>
      </c>
      <c r="K5016">
        <v>3</v>
      </c>
    </row>
    <row r="5017" spans="1:11" hidden="1" x14ac:dyDescent="0.25">
      <c r="A5017" t="s">
        <v>220</v>
      </c>
      <c r="B5017" t="s">
        <v>220</v>
      </c>
      <c r="C5017">
        <v>1993</v>
      </c>
      <c r="D5017" t="s">
        <v>118</v>
      </c>
      <c r="E5017">
        <v>70</v>
      </c>
      <c r="F5017" t="s">
        <v>118</v>
      </c>
      <c r="G5017">
        <v>484</v>
      </c>
      <c r="H5017" t="s">
        <v>393</v>
      </c>
      <c r="I5017">
        <v>3</v>
      </c>
      <c r="J5017" t="s">
        <v>373</v>
      </c>
      <c r="K5017">
        <v>4</v>
      </c>
    </row>
    <row r="5018" spans="1:11" hidden="1" x14ac:dyDescent="0.25">
      <c r="A5018" t="s">
        <v>220</v>
      </c>
      <c r="B5018" t="s">
        <v>220</v>
      </c>
      <c r="C5018">
        <v>1994</v>
      </c>
      <c r="D5018" t="s">
        <v>118</v>
      </c>
      <c r="E5018">
        <v>70</v>
      </c>
      <c r="F5018" t="s">
        <v>118</v>
      </c>
      <c r="G5018">
        <v>484</v>
      </c>
      <c r="H5018" t="s">
        <v>393</v>
      </c>
      <c r="I5018">
        <v>4</v>
      </c>
      <c r="J5018" t="s">
        <v>373</v>
      </c>
      <c r="K5018">
        <v>4</v>
      </c>
    </row>
    <row r="5019" spans="1:11" hidden="1" x14ac:dyDescent="0.25">
      <c r="A5019" t="s">
        <v>220</v>
      </c>
      <c r="B5019" t="s">
        <v>220</v>
      </c>
      <c r="C5019">
        <v>1995</v>
      </c>
      <c r="D5019" t="s">
        <v>118</v>
      </c>
      <c r="E5019">
        <v>70</v>
      </c>
      <c r="F5019" t="s">
        <v>118</v>
      </c>
      <c r="G5019">
        <v>484</v>
      </c>
      <c r="H5019" t="s">
        <v>393</v>
      </c>
      <c r="I5019">
        <v>4</v>
      </c>
      <c r="J5019" t="s">
        <v>373</v>
      </c>
      <c r="K5019">
        <v>4</v>
      </c>
    </row>
    <row r="5020" spans="1:11" hidden="1" x14ac:dyDescent="0.25">
      <c r="A5020" t="s">
        <v>220</v>
      </c>
      <c r="B5020" t="s">
        <v>220</v>
      </c>
      <c r="C5020">
        <v>1996</v>
      </c>
      <c r="D5020" t="s">
        <v>118</v>
      </c>
      <c r="E5020">
        <v>70</v>
      </c>
      <c r="F5020" t="s">
        <v>118</v>
      </c>
      <c r="G5020">
        <v>484</v>
      </c>
      <c r="H5020" t="s">
        <v>393</v>
      </c>
      <c r="I5020">
        <v>4</v>
      </c>
      <c r="J5020" t="s">
        <v>373</v>
      </c>
      <c r="K5020">
        <v>3</v>
      </c>
    </row>
    <row r="5021" spans="1:11" hidden="1" x14ac:dyDescent="0.25">
      <c r="A5021" t="s">
        <v>220</v>
      </c>
      <c r="B5021" t="s">
        <v>220</v>
      </c>
      <c r="C5021">
        <v>1997</v>
      </c>
      <c r="D5021" t="s">
        <v>118</v>
      </c>
      <c r="E5021">
        <v>70</v>
      </c>
      <c r="F5021" t="s">
        <v>118</v>
      </c>
      <c r="G5021">
        <v>484</v>
      </c>
      <c r="H5021" t="s">
        <v>393</v>
      </c>
      <c r="I5021">
        <v>4</v>
      </c>
      <c r="J5021" t="s">
        <v>373</v>
      </c>
      <c r="K5021">
        <v>3</v>
      </c>
    </row>
    <row r="5022" spans="1:11" hidden="1" x14ac:dyDescent="0.25">
      <c r="A5022" t="s">
        <v>220</v>
      </c>
      <c r="B5022" t="s">
        <v>220</v>
      </c>
      <c r="C5022">
        <v>1998</v>
      </c>
      <c r="D5022" t="s">
        <v>118</v>
      </c>
      <c r="E5022">
        <v>70</v>
      </c>
      <c r="F5022" t="s">
        <v>118</v>
      </c>
      <c r="G5022">
        <v>484</v>
      </c>
      <c r="H5022" t="s">
        <v>393</v>
      </c>
      <c r="I5022">
        <v>3</v>
      </c>
      <c r="J5022" t="s">
        <v>373</v>
      </c>
      <c r="K5022">
        <v>3</v>
      </c>
    </row>
    <row r="5023" spans="1:11" hidden="1" x14ac:dyDescent="0.25">
      <c r="A5023" t="s">
        <v>220</v>
      </c>
      <c r="B5023" t="s">
        <v>220</v>
      </c>
      <c r="C5023">
        <v>1999</v>
      </c>
      <c r="D5023" t="s">
        <v>118</v>
      </c>
      <c r="E5023">
        <v>70</v>
      </c>
      <c r="F5023" t="s">
        <v>118</v>
      </c>
      <c r="G5023">
        <v>484</v>
      </c>
      <c r="H5023" t="s">
        <v>393</v>
      </c>
      <c r="I5023">
        <v>3</v>
      </c>
      <c r="J5023" t="s">
        <v>373</v>
      </c>
      <c r="K5023">
        <v>3</v>
      </c>
    </row>
    <row r="5024" spans="1:11" hidden="1" x14ac:dyDescent="0.25">
      <c r="A5024" t="s">
        <v>220</v>
      </c>
      <c r="B5024" t="s">
        <v>220</v>
      </c>
      <c r="C5024">
        <v>2000</v>
      </c>
      <c r="D5024" t="s">
        <v>118</v>
      </c>
      <c r="E5024">
        <v>70</v>
      </c>
      <c r="F5024" t="s">
        <v>118</v>
      </c>
      <c r="G5024">
        <v>484</v>
      </c>
      <c r="H5024" t="s">
        <v>393</v>
      </c>
      <c r="I5024">
        <v>3</v>
      </c>
      <c r="J5024" t="s">
        <v>373</v>
      </c>
      <c r="K5024">
        <v>3</v>
      </c>
    </row>
    <row r="5025" spans="1:11" hidden="1" x14ac:dyDescent="0.25">
      <c r="A5025" t="s">
        <v>220</v>
      </c>
      <c r="B5025" t="s">
        <v>220</v>
      </c>
      <c r="C5025">
        <v>2001</v>
      </c>
      <c r="D5025" t="s">
        <v>118</v>
      </c>
      <c r="E5025">
        <v>70</v>
      </c>
      <c r="F5025" t="s">
        <v>118</v>
      </c>
      <c r="G5025">
        <v>484</v>
      </c>
      <c r="H5025" t="s">
        <v>393</v>
      </c>
      <c r="I5025">
        <v>3</v>
      </c>
      <c r="J5025" t="s">
        <v>373</v>
      </c>
      <c r="K5025">
        <v>3</v>
      </c>
    </row>
    <row r="5026" spans="1:11" hidden="1" x14ac:dyDescent="0.25">
      <c r="A5026" t="s">
        <v>220</v>
      </c>
      <c r="B5026" t="s">
        <v>220</v>
      </c>
      <c r="C5026">
        <v>2002</v>
      </c>
      <c r="D5026" t="s">
        <v>118</v>
      </c>
      <c r="E5026">
        <v>70</v>
      </c>
      <c r="F5026" t="s">
        <v>118</v>
      </c>
      <c r="G5026">
        <v>484</v>
      </c>
      <c r="H5026" t="s">
        <v>393</v>
      </c>
      <c r="I5026">
        <v>3</v>
      </c>
      <c r="J5026" t="s">
        <v>373</v>
      </c>
      <c r="K5026">
        <v>3</v>
      </c>
    </row>
    <row r="5027" spans="1:11" hidden="1" x14ac:dyDescent="0.25">
      <c r="A5027" t="s">
        <v>220</v>
      </c>
      <c r="B5027" t="s">
        <v>220</v>
      </c>
      <c r="C5027">
        <v>2003</v>
      </c>
      <c r="D5027" t="s">
        <v>118</v>
      </c>
      <c r="E5027">
        <v>70</v>
      </c>
      <c r="F5027" t="s">
        <v>118</v>
      </c>
      <c r="G5027">
        <v>484</v>
      </c>
      <c r="H5027" t="s">
        <v>393</v>
      </c>
      <c r="I5027">
        <v>3</v>
      </c>
      <c r="J5027" t="s">
        <v>373</v>
      </c>
      <c r="K5027">
        <v>3</v>
      </c>
    </row>
    <row r="5028" spans="1:11" hidden="1" x14ac:dyDescent="0.25">
      <c r="A5028" t="s">
        <v>220</v>
      </c>
      <c r="B5028" t="s">
        <v>220</v>
      </c>
      <c r="C5028">
        <v>2004</v>
      </c>
      <c r="D5028" t="s">
        <v>118</v>
      </c>
      <c r="E5028">
        <v>70</v>
      </c>
      <c r="F5028" t="s">
        <v>118</v>
      </c>
      <c r="G5028">
        <v>484</v>
      </c>
      <c r="H5028" t="s">
        <v>393</v>
      </c>
      <c r="I5028">
        <v>3</v>
      </c>
      <c r="J5028" t="s">
        <v>373</v>
      </c>
      <c r="K5028">
        <v>3</v>
      </c>
    </row>
    <row r="5029" spans="1:11" hidden="1" x14ac:dyDescent="0.25">
      <c r="A5029" t="s">
        <v>220</v>
      </c>
      <c r="B5029" t="s">
        <v>220</v>
      </c>
      <c r="C5029">
        <v>2005</v>
      </c>
      <c r="D5029" t="s">
        <v>118</v>
      </c>
      <c r="E5029">
        <v>70</v>
      </c>
      <c r="F5029" t="s">
        <v>118</v>
      </c>
      <c r="G5029">
        <v>484</v>
      </c>
      <c r="H5029" t="s">
        <v>393</v>
      </c>
      <c r="I5029">
        <v>3</v>
      </c>
      <c r="J5029" t="s">
        <v>373</v>
      </c>
      <c r="K5029">
        <v>3</v>
      </c>
    </row>
    <row r="5030" spans="1:11" hidden="1" x14ac:dyDescent="0.25">
      <c r="A5030" t="s">
        <v>220</v>
      </c>
      <c r="B5030" t="s">
        <v>220</v>
      </c>
      <c r="C5030">
        <v>2006</v>
      </c>
      <c r="D5030" t="s">
        <v>118</v>
      </c>
      <c r="E5030">
        <v>70</v>
      </c>
      <c r="F5030" t="s">
        <v>118</v>
      </c>
      <c r="G5030">
        <v>484</v>
      </c>
      <c r="H5030" t="s">
        <v>393</v>
      </c>
      <c r="I5030">
        <v>4</v>
      </c>
      <c r="J5030" t="s">
        <v>373</v>
      </c>
      <c r="K5030">
        <v>3</v>
      </c>
    </row>
    <row r="5031" spans="1:11" hidden="1" x14ac:dyDescent="0.25">
      <c r="A5031" t="s">
        <v>220</v>
      </c>
      <c r="B5031" t="s">
        <v>220</v>
      </c>
      <c r="C5031">
        <v>2007</v>
      </c>
      <c r="D5031" t="s">
        <v>118</v>
      </c>
      <c r="E5031">
        <v>70</v>
      </c>
      <c r="F5031" t="s">
        <v>118</v>
      </c>
      <c r="G5031">
        <v>484</v>
      </c>
      <c r="H5031" t="s">
        <v>393</v>
      </c>
      <c r="I5031">
        <v>3</v>
      </c>
      <c r="J5031" t="s">
        <v>373</v>
      </c>
      <c r="K5031">
        <v>3</v>
      </c>
    </row>
    <row r="5032" spans="1:11" hidden="1" x14ac:dyDescent="0.25">
      <c r="A5032" t="s">
        <v>220</v>
      </c>
      <c r="B5032" t="s">
        <v>220</v>
      </c>
      <c r="C5032">
        <v>2008</v>
      </c>
      <c r="D5032" t="s">
        <v>118</v>
      </c>
      <c r="E5032">
        <v>70</v>
      </c>
      <c r="F5032" t="s">
        <v>118</v>
      </c>
      <c r="G5032">
        <v>484</v>
      </c>
      <c r="H5032" t="s">
        <v>393</v>
      </c>
      <c r="I5032">
        <v>4</v>
      </c>
      <c r="J5032" t="s">
        <v>373</v>
      </c>
      <c r="K5032">
        <v>3</v>
      </c>
    </row>
    <row r="5033" spans="1:11" hidden="1" x14ac:dyDescent="0.25">
      <c r="A5033" t="s">
        <v>220</v>
      </c>
      <c r="B5033" t="s">
        <v>220</v>
      </c>
      <c r="C5033">
        <v>2009</v>
      </c>
      <c r="D5033" t="s">
        <v>118</v>
      </c>
      <c r="E5033">
        <v>70</v>
      </c>
      <c r="F5033" t="s">
        <v>118</v>
      </c>
      <c r="G5033">
        <v>484</v>
      </c>
      <c r="H5033" t="s">
        <v>393</v>
      </c>
      <c r="I5033">
        <v>4</v>
      </c>
      <c r="J5033" t="s">
        <v>373</v>
      </c>
      <c r="K5033">
        <v>4</v>
      </c>
    </row>
    <row r="5034" spans="1:11" hidden="1" x14ac:dyDescent="0.25">
      <c r="A5034" t="s">
        <v>220</v>
      </c>
      <c r="B5034" t="s">
        <v>220</v>
      </c>
      <c r="C5034">
        <v>2010</v>
      </c>
      <c r="D5034" t="s">
        <v>118</v>
      </c>
      <c r="E5034">
        <v>70</v>
      </c>
      <c r="F5034" t="s">
        <v>118</v>
      </c>
      <c r="G5034">
        <v>484</v>
      </c>
      <c r="H5034" t="s">
        <v>393</v>
      </c>
      <c r="I5034">
        <v>4</v>
      </c>
      <c r="J5034" t="s">
        <v>373</v>
      </c>
      <c r="K5034">
        <v>4</v>
      </c>
    </row>
    <row r="5035" spans="1:11" hidden="1" x14ac:dyDescent="0.25">
      <c r="A5035" t="s">
        <v>220</v>
      </c>
      <c r="B5035" t="s">
        <v>220</v>
      </c>
      <c r="C5035">
        <v>2011</v>
      </c>
      <c r="D5035" t="s">
        <v>118</v>
      </c>
      <c r="E5035">
        <v>70</v>
      </c>
      <c r="F5035" t="s">
        <v>118</v>
      </c>
      <c r="G5035">
        <v>484</v>
      </c>
      <c r="H5035" t="s">
        <v>393</v>
      </c>
      <c r="I5035">
        <v>5</v>
      </c>
      <c r="J5035" t="s">
        <v>373</v>
      </c>
      <c r="K5035">
        <v>3</v>
      </c>
    </row>
    <row r="5036" spans="1:11" hidden="1" x14ac:dyDescent="0.25">
      <c r="A5036" t="s">
        <v>220</v>
      </c>
      <c r="B5036" t="s">
        <v>220</v>
      </c>
      <c r="C5036">
        <v>2012</v>
      </c>
      <c r="D5036" t="s">
        <v>118</v>
      </c>
      <c r="E5036">
        <v>70</v>
      </c>
      <c r="F5036" t="s">
        <v>118</v>
      </c>
      <c r="G5036">
        <v>484</v>
      </c>
      <c r="H5036" t="s">
        <v>393</v>
      </c>
      <c r="I5036">
        <v>4</v>
      </c>
      <c r="J5036" t="s">
        <v>373</v>
      </c>
      <c r="K5036">
        <v>4</v>
      </c>
    </row>
    <row r="5037" spans="1:11" hidden="1" x14ac:dyDescent="0.25">
      <c r="A5037" t="s">
        <v>220</v>
      </c>
      <c r="B5037" t="s">
        <v>220</v>
      </c>
      <c r="C5037">
        <v>2013</v>
      </c>
      <c r="D5037" t="s">
        <v>118</v>
      </c>
      <c r="E5037">
        <v>70</v>
      </c>
      <c r="F5037" t="s">
        <v>118</v>
      </c>
      <c r="G5037">
        <v>484</v>
      </c>
      <c r="H5037" t="s">
        <v>393</v>
      </c>
      <c r="I5037" t="s">
        <v>373</v>
      </c>
      <c r="J5037">
        <v>3</v>
      </c>
      <c r="K5037">
        <v>4</v>
      </c>
    </row>
    <row r="5038" spans="1:11" hidden="1" x14ac:dyDescent="0.25">
      <c r="A5038" t="s">
        <v>220</v>
      </c>
      <c r="B5038" t="s">
        <v>220</v>
      </c>
      <c r="C5038">
        <v>2014</v>
      </c>
      <c r="D5038" t="s">
        <v>118</v>
      </c>
      <c r="E5038">
        <v>70</v>
      </c>
      <c r="F5038" t="s">
        <v>118</v>
      </c>
      <c r="G5038">
        <v>484</v>
      </c>
      <c r="H5038" t="s">
        <v>393</v>
      </c>
      <c r="I5038">
        <v>4</v>
      </c>
      <c r="J5038">
        <v>4</v>
      </c>
      <c r="K5038">
        <v>4</v>
      </c>
    </row>
    <row r="5039" spans="1:11" hidden="1" x14ac:dyDescent="0.25">
      <c r="A5039" t="s">
        <v>220</v>
      </c>
      <c r="B5039" t="s">
        <v>220</v>
      </c>
      <c r="C5039">
        <v>2015</v>
      </c>
      <c r="D5039" t="s">
        <v>118</v>
      </c>
      <c r="E5039">
        <v>70</v>
      </c>
      <c r="F5039" t="s">
        <v>118</v>
      </c>
      <c r="G5039">
        <v>484</v>
      </c>
      <c r="H5039" t="s">
        <v>393</v>
      </c>
      <c r="I5039">
        <v>5</v>
      </c>
      <c r="J5039">
        <v>3</v>
      </c>
      <c r="K5039">
        <v>4</v>
      </c>
    </row>
    <row r="5040" spans="1:11" hidden="1" x14ac:dyDescent="0.25">
      <c r="A5040" t="s">
        <v>220</v>
      </c>
      <c r="B5040" t="s">
        <v>220</v>
      </c>
      <c r="C5040">
        <v>2016</v>
      </c>
      <c r="D5040" t="s">
        <v>118</v>
      </c>
      <c r="E5040">
        <v>70</v>
      </c>
      <c r="F5040" t="s">
        <v>118</v>
      </c>
      <c r="G5040">
        <v>484</v>
      </c>
      <c r="H5040" t="s">
        <v>393</v>
      </c>
      <c r="I5040">
        <v>4</v>
      </c>
      <c r="J5040">
        <v>4</v>
      </c>
      <c r="K5040">
        <v>4</v>
      </c>
    </row>
    <row r="5041" spans="1:12" x14ac:dyDescent="0.25">
      <c r="A5041" t="s">
        <v>220</v>
      </c>
      <c r="B5041" t="s">
        <v>220</v>
      </c>
      <c r="C5041">
        <v>2017</v>
      </c>
      <c r="D5041" t="s">
        <v>118</v>
      </c>
      <c r="E5041">
        <v>70</v>
      </c>
      <c r="F5041" t="s">
        <v>118</v>
      </c>
      <c r="G5041">
        <v>484</v>
      </c>
      <c r="H5041" t="s">
        <v>393</v>
      </c>
      <c r="I5041" s="109">
        <v>4</v>
      </c>
      <c r="J5041" s="109">
        <v>4</v>
      </c>
      <c r="K5041" s="109">
        <v>4</v>
      </c>
      <c r="L5041" s="108">
        <f>AVERAGE(I5041:K5041)</f>
        <v>4</v>
      </c>
    </row>
    <row r="5042" spans="1:12" hidden="1" x14ac:dyDescent="0.25">
      <c r="A5042" t="s">
        <v>500</v>
      </c>
      <c r="B5042" t="s">
        <v>500</v>
      </c>
      <c r="C5042">
        <v>1976</v>
      </c>
      <c r="D5042" t="s">
        <v>129</v>
      </c>
      <c r="E5042">
        <v>987</v>
      </c>
      <c r="F5042" t="s">
        <v>129</v>
      </c>
      <c r="G5042">
        <v>583</v>
      </c>
      <c r="H5042" t="s">
        <v>390</v>
      </c>
      <c r="I5042" t="s">
        <v>373</v>
      </c>
      <c r="J5042" t="s">
        <v>373</v>
      </c>
      <c r="K5042" t="s">
        <v>373</v>
      </c>
    </row>
    <row r="5043" spans="1:12" hidden="1" x14ac:dyDescent="0.25">
      <c r="A5043" t="s">
        <v>500</v>
      </c>
      <c r="B5043" t="s">
        <v>500</v>
      </c>
      <c r="C5043">
        <v>1977</v>
      </c>
      <c r="D5043" t="s">
        <v>129</v>
      </c>
      <c r="E5043">
        <v>987</v>
      </c>
      <c r="F5043" t="s">
        <v>129</v>
      </c>
      <c r="G5043">
        <v>583</v>
      </c>
      <c r="H5043" t="s">
        <v>390</v>
      </c>
      <c r="I5043" t="s">
        <v>373</v>
      </c>
      <c r="J5043" t="s">
        <v>373</v>
      </c>
      <c r="K5043" t="s">
        <v>373</v>
      </c>
    </row>
    <row r="5044" spans="1:12" hidden="1" x14ac:dyDescent="0.25">
      <c r="A5044" t="s">
        <v>500</v>
      </c>
      <c r="B5044" t="s">
        <v>500</v>
      </c>
      <c r="C5044">
        <v>1978</v>
      </c>
      <c r="D5044" t="s">
        <v>129</v>
      </c>
      <c r="E5044">
        <v>987</v>
      </c>
      <c r="F5044" t="s">
        <v>129</v>
      </c>
      <c r="G5044">
        <v>583</v>
      </c>
      <c r="H5044" t="s">
        <v>390</v>
      </c>
      <c r="I5044" t="s">
        <v>373</v>
      </c>
      <c r="J5044" t="s">
        <v>373</v>
      </c>
      <c r="K5044" t="s">
        <v>373</v>
      </c>
    </row>
    <row r="5045" spans="1:12" hidden="1" x14ac:dyDescent="0.25">
      <c r="A5045" t="s">
        <v>500</v>
      </c>
      <c r="B5045" t="s">
        <v>500</v>
      </c>
      <c r="C5045">
        <v>1979</v>
      </c>
      <c r="D5045" t="s">
        <v>129</v>
      </c>
      <c r="E5045">
        <v>987</v>
      </c>
      <c r="F5045" t="s">
        <v>129</v>
      </c>
      <c r="G5045">
        <v>583</v>
      </c>
      <c r="H5045" t="s">
        <v>390</v>
      </c>
      <c r="I5045" t="s">
        <v>373</v>
      </c>
      <c r="J5045" t="s">
        <v>373</v>
      </c>
      <c r="K5045" t="s">
        <v>373</v>
      </c>
    </row>
    <row r="5046" spans="1:12" hidden="1" x14ac:dyDescent="0.25">
      <c r="A5046" t="s">
        <v>500</v>
      </c>
      <c r="B5046" t="s">
        <v>500</v>
      </c>
      <c r="C5046">
        <v>1980</v>
      </c>
      <c r="D5046" t="s">
        <v>129</v>
      </c>
      <c r="E5046">
        <v>987</v>
      </c>
      <c r="F5046" t="s">
        <v>129</v>
      </c>
      <c r="G5046">
        <v>583</v>
      </c>
      <c r="H5046" t="s">
        <v>390</v>
      </c>
      <c r="I5046" t="s">
        <v>373</v>
      </c>
      <c r="J5046" t="s">
        <v>373</v>
      </c>
      <c r="K5046" t="s">
        <v>373</v>
      </c>
    </row>
    <row r="5047" spans="1:12" hidden="1" x14ac:dyDescent="0.25">
      <c r="A5047" t="s">
        <v>500</v>
      </c>
      <c r="B5047" t="s">
        <v>500</v>
      </c>
      <c r="C5047">
        <v>1981</v>
      </c>
      <c r="D5047" t="s">
        <v>129</v>
      </c>
      <c r="E5047">
        <v>987</v>
      </c>
      <c r="F5047" t="s">
        <v>129</v>
      </c>
      <c r="G5047">
        <v>583</v>
      </c>
      <c r="H5047" t="s">
        <v>390</v>
      </c>
      <c r="I5047" t="s">
        <v>373</v>
      </c>
      <c r="J5047" t="s">
        <v>373</v>
      </c>
      <c r="K5047" t="s">
        <v>373</v>
      </c>
    </row>
    <row r="5048" spans="1:12" hidden="1" x14ac:dyDescent="0.25">
      <c r="A5048" t="s">
        <v>500</v>
      </c>
      <c r="B5048" t="s">
        <v>500</v>
      </c>
      <c r="C5048">
        <v>1982</v>
      </c>
      <c r="D5048" t="s">
        <v>129</v>
      </c>
      <c r="E5048">
        <v>987</v>
      </c>
      <c r="F5048" t="s">
        <v>129</v>
      </c>
      <c r="G5048">
        <v>583</v>
      </c>
      <c r="H5048" t="s">
        <v>390</v>
      </c>
      <c r="I5048" t="s">
        <v>373</v>
      </c>
      <c r="J5048" t="s">
        <v>373</v>
      </c>
      <c r="K5048" t="s">
        <v>373</v>
      </c>
    </row>
    <row r="5049" spans="1:12" hidden="1" x14ac:dyDescent="0.25">
      <c r="A5049" t="s">
        <v>500</v>
      </c>
      <c r="B5049" t="s">
        <v>500</v>
      </c>
      <c r="C5049">
        <v>1983</v>
      </c>
      <c r="D5049" t="s">
        <v>129</v>
      </c>
      <c r="E5049">
        <v>987</v>
      </c>
      <c r="F5049" t="s">
        <v>129</v>
      </c>
      <c r="G5049">
        <v>583</v>
      </c>
      <c r="H5049" t="s">
        <v>390</v>
      </c>
      <c r="I5049" t="s">
        <v>373</v>
      </c>
      <c r="J5049" t="s">
        <v>373</v>
      </c>
      <c r="K5049" t="s">
        <v>373</v>
      </c>
    </row>
    <row r="5050" spans="1:12" hidden="1" x14ac:dyDescent="0.25">
      <c r="A5050" t="s">
        <v>500</v>
      </c>
      <c r="B5050" t="s">
        <v>500</v>
      </c>
      <c r="C5050">
        <v>1984</v>
      </c>
      <c r="D5050" t="s">
        <v>129</v>
      </c>
      <c r="E5050">
        <v>987</v>
      </c>
      <c r="F5050" t="s">
        <v>129</v>
      </c>
      <c r="G5050">
        <v>583</v>
      </c>
      <c r="H5050" t="s">
        <v>390</v>
      </c>
      <c r="I5050" t="s">
        <v>373</v>
      </c>
      <c r="J5050" t="s">
        <v>373</v>
      </c>
      <c r="K5050" t="s">
        <v>373</v>
      </c>
    </row>
    <row r="5051" spans="1:12" hidden="1" x14ac:dyDescent="0.25">
      <c r="A5051" t="s">
        <v>500</v>
      </c>
      <c r="B5051" t="s">
        <v>500</v>
      </c>
      <c r="C5051">
        <v>1985</v>
      </c>
      <c r="D5051" t="s">
        <v>129</v>
      </c>
      <c r="E5051">
        <v>987</v>
      </c>
      <c r="F5051" t="s">
        <v>129</v>
      </c>
      <c r="G5051">
        <v>583</v>
      </c>
      <c r="H5051" t="s">
        <v>390</v>
      </c>
      <c r="I5051" t="s">
        <v>373</v>
      </c>
      <c r="J5051" t="s">
        <v>373</v>
      </c>
      <c r="K5051" t="s">
        <v>373</v>
      </c>
    </row>
    <row r="5052" spans="1:12" hidden="1" x14ac:dyDescent="0.25">
      <c r="A5052" t="s">
        <v>500</v>
      </c>
      <c r="B5052" t="s">
        <v>500</v>
      </c>
      <c r="C5052">
        <v>1986</v>
      </c>
      <c r="D5052" t="s">
        <v>129</v>
      </c>
      <c r="E5052">
        <v>987</v>
      </c>
      <c r="F5052" t="s">
        <v>129</v>
      </c>
      <c r="G5052">
        <v>583</v>
      </c>
      <c r="H5052" t="s">
        <v>390</v>
      </c>
      <c r="I5052" t="s">
        <v>373</v>
      </c>
      <c r="J5052" t="s">
        <v>373</v>
      </c>
      <c r="K5052" t="s">
        <v>373</v>
      </c>
    </row>
    <row r="5053" spans="1:12" hidden="1" x14ac:dyDescent="0.25">
      <c r="A5053" t="s">
        <v>500</v>
      </c>
      <c r="B5053" t="s">
        <v>500</v>
      </c>
      <c r="C5053">
        <v>1987</v>
      </c>
      <c r="D5053" t="s">
        <v>129</v>
      </c>
      <c r="E5053">
        <v>987</v>
      </c>
      <c r="F5053" t="s">
        <v>129</v>
      </c>
      <c r="G5053">
        <v>583</v>
      </c>
      <c r="H5053" t="s">
        <v>390</v>
      </c>
      <c r="I5053" t="s">
        <v>373</v>
      </c>
      <c r="J5053" t="s">
        <v>373</v>
      </c>
      <c r="K5053" t="s">
        <v>373</v>
      </c>
    </row>
    <row r="5054" spans="1:12" hidden="1" x14ac:dyDescent="0.25">
      <c r="A5054" t="s">
        <v>500</v>
      </c>
      <c r="B5054" t="s">
        <v>500</v>
      </c>
      <c r="C5054">
        <v>1988</v>
      </c>
      <c r="D5054" t="s">
        <v>129</v>
      </c>
      <c r="E5054">
        <v>987</v>
      </c>
      <c r="F5054" t="s">
        <v>129</v>
      </c>
      <c r="G5054">
        <v>583</v>
      </c>
      <c r="H5054" t="s">
        <v>390</v>
      </c>
      <c r="I5054" t="s">
        <v>373</v>
      </c>
      <c r="J5054" t="s">
        <v>373</v>
      </c>
      <c r="K5054" t="s">
        <v>373</v>
      </c>
    </row>
    <row r="5055" spans="1:12" hidden="1" x14ac:dyDescent="0.25">
      <c r="A5055" t="s">
        <v>500</v>
      </c>
      <c r="B5055" t="s">
        <v>500</v>
      </c>
      <c r="C5055">
        <v>1989</v>
      </c>
      <c r="D5055" t="s">
        <v>129</v>
      </c>
      <c r="E5055">
        <v>987</v>
      </c>
      <c r="F5055" t="s">
        <v>129</v>
      </c>
      <c r="G5055">
        <v>583</v>
      </c>
      <c r="H5055" t="s">
        <v>390</v>
      </c>
      <c r="I5055" t="s">
        <v>373</v>
      </c>
      <c r="J5055" t="s">
        <v>373</v>
      </c>
      <c r="K5055" t="s">
        <v>373</v>
      </c>
    </row>
    <row r="5056" spans="1:12" hidden="1" x14ac:dyDescent="0.25">
      <c r="A5056" t="s">
        <v>500</v>
      </c>
      <c r="B5056" t="s">
        <v>500</v>
      </c>
      <c r="C5056">
        <v>1990</v>
      </c>
      <c r="D5056" t="s">
        <v>129</v>
      </c>
      <c r="E5056">
        <v>987</v>
      </c>
      <c r="F5056" t="s">
        <v>129</v>
      </c>
      <c r="G5056">
        <v>583</v>
      </c>
      <c r="H5056" t="s">
        <v>390</v>
      </c>
      <c r="I5056" t="s">
        <v>373</v>
      </c>
      <c r="J5056" t="s">
        <v>373</v>
      </c>
      <c r="K5056" t="s">
        <v>373</v>
      </c>
    </row>
    <row r="5057" spans="1:11" hidden="1" x14ac:dyDescent="0.25">
      <c r="A5057" t="s">
        <v>500</v>
      </c>
      <c r="B5057" t="s">
        <v>500</v>
      </c>
      <c r="C5057">
        <v>1991</v>
      </c>
      <c r="D5057" t="s">
        <v>129</v>
      </c>
      <c r="E5057">
        <v>987</v>
      </c>
      <c r="F5057" t="s">
        <v>129</v>
      </c>
      <c r="G5057">
        <v>583</v>
      </c>
      <c r="H5057" t="s">
        <v>390</v>
      </c>
      <c r="I5057" t="s">
        <v>373</v>
      </c>
      <c r="J5057" t="s">
        <v>373</v>
      </c>
      <c r="K5057" t="s">
        <v>373</v>
      </c>
    </row>
    <row r="5058" spans="1:11" hidden="1" x14ac:dyDescent="0.25">
      <c r="A5058" t="s">
        <v>500</v>
      </c>
      <c r="B5058" t="s">
        <v>500</v>
      </c>
      <c r="C5058">
        <v>1992</v>
      </c>
      <c r="D5058" t="s">
        <v>129</v>
      </c>
      <c r="E5058">
        <v>987</v>
      </c>
      <c r="F5058" t="s">
        <v>129</v>
      </c>
      <c r="G5058">
        <v>583</v>
      </c>
      <c r="H5058" t="s">
        <v>390</v>
      </c>
      <c r="I5058" t="s">
        <v>373</v>
      </c>
      <c r="J5058" t="s">
        <v>373</v>
      </c>
      <c r="K5058" t="s">
        <v>373</v>
      </c>
    </row>
    <row r="5059" spans="1:11" hidden="1" x14ac:dyDescent="0.25">
      <c r="A5059" t="s">
        <v>500</v>
      </c>
      <c r="B5059" t="s">
        <v>500</v>
      </c>
      <c r="C5059">
        <v>1993</v>
      </c>
      <c r="D5059" t="s">
        <v>129</v>
      </c>
      <c r="E5059">
        <v>987</v>
      </c>
      <c r="F5059" t="s">
        <v>129</v>
      </c>
      <c r="G5059">
        <v>583</v>
      </c>
      <c r="H5059" t="s">
        <v>390</v>
      </c>
      <c r="I5059" t="s">
        <v>373</v>
      </c>
      <c r="J5059" t="s">
        <v>373</v>
      </c>
      <c r="K5059" t="s">
        <v>373</v>
      </c>
    </row>
    <row r="5060" spans="1:11" hidden="1" x14ac:dyDescent="0.25">
      <c r="A5060" t="s">
        <v>500</v>
      </c>
      <c r="B5060" t="s">
        <v>500</v>
      </c>
      <c r="C5060">
        <v>1994</v>
      </c>
      <c r="D5060" t="s">
        <v>129</v>
      </c>
      <c r="E5060">
        <v>987</v>
      </c>
      <c r="F5060" t="s">
        <v>129</v>
      </c>
      <c r="G5060">
        <v>583</v>
      </c>
      <c r="H5060" t="s">
        <v>390</v>
      </c>
      <c r="I5060" t="s">
        <v>373</v>
      </c>
      <c r="J5060" t="s">
        <v>373</v>
      </c>
      <c r="K5060" t="s">
        <v>373</v>
      </c>
    </row>
    <row r="5061" spans="1:11" hidden="1" x14ac:dyDescent="0.25">
      <c r="A5061" t="s">
        <v>500</v>
      </c>
      <c r="B5061" t="s">
        <v>500</v>
      </c>
      <c r="C5061">
        <v>1995</v>
      </c>
      <c r="D5061" t="s">
        <v>129</v>
      </c>
      <c r="E5061">
        <v>987</v>
      </c>
      <c r="F5061" t="s">
        <v>129</v>
      </c>
      <c r="G5061">
        <v>583</v>
      </c>
      <c r="H5061" t="s">
        <v>390</v>
      </c>
      <c r="I5061" t="s">
        <v>373</v>
      </c>
      <c r="J5061" t="s">
        <v>373</v>
      </c>
      <c r="K5061" t="s">
        <v>373</v>
      </c>
    </row>
    <row r="5062" spans="1:11" hidden="1" x14ac:dyDescent="0.25">
      <c r="A5062" t="s">
        <v>500</v>
      </c>
      <c r="B5062" t="s">
        <v>500</v>
      </c>
      <c r="C5062">
        <v>1996</v>
      </c>
      <c r="D5062" t="s">
        <v>129</v>
      </c>
      <c r="E5062">
        <v>987</v>
      </c>
      <c r="F5062" t="s">
        <v>129</v>
      </c>
      <c r="G5062">
        <v>583</v>
      </c>
      <c r="H5062" t="s">
        <v>390</v>
      </c>
      <c r="I5062" t="s">
        <v>373</v>
      </c>
      <c r="J5062" t="s">
        <v>373</v>
      </c>
      <c r="K5062" t="s">
        <v>373</v>
      </c>
    </row>
    <row r="5063" spans="1:11" hidden="1" x14ac:dyDescent="0.25">
      <c r="A5063" t="s">
        <v>500</v>
      </c>
      <c r="B5063" t="s">
        <v>500</v>
      </c>
      <c r="C5063">
        <v>1997</v>
      </c>
      <c r="D5063" t="s">
        <v>129</v>
      </c>
      <c r="E5063">
        <v>987</v>
      </c>
      <c r="F5063" t="s">
        <v>129</v>
      </c>
      <c r="G5063">
        <v>583</v>
      </c>
      <c r="H5063" t="s">
        <v>390</v>
      </c>
      <c r="I5063" t="s">
        <v>373</v>
      </c>
      <c r="J5063" t="s">
        <v>373</v>
      </c>
      <c r="K5063" t="s">
        <v>373</v>
      </c>
    </row>
    <row r="5064" spans="1:11" hidden="1" x14ac:dyDescent="0.25">
      <c r="A5064" t="s">
        <v>500</v>
      </c>
      <c r="B5064" t="s">
        <v>500</v>
      </c>
      <c r="C5064">
        <v>1998</v>
      </c>
      <c r="D5064" t="s">
        <v>129</v>
      </c>
      <c r="E5064">
        <v>987</v>
      </c>
      <c r="F5064" t="s">
        <v>129</v>
      </c>
      <c r="G5064">
        <v>583</v>
      </c>
      <c r="H5064" t="s">
        <v>390</v>
      </c>
      <c r="I5064" t="s">
        <v>373</v>
      </c>
      <c r="J5064" t="s">
        <v>373</v>
      </c>
      <c r="K5064" t="s">
        <v>373</v>
      </c>
    </row>
    <row r="5065" spans="1:11" hidden="1" x14ac:dyDescent="0.25">
      <c r="A5065" t="s">
        <v>500</v>
      </c>
      <c r="B5065" t="s">
        <v>500</v>
      </c>
      <c r="C5065">
        <v>1999</v>
      </c>
      <c r="D5065" t="s">
        <v>129</v>
      </c>
      <c r="E5065">
        <v>987</v>
      </c>
      <c r="F5065" t="s">
        <v>129</v>
      </c>
      <c r="G5065">
        <v>583</v>
      </c>
      <c r="H5065" t="s">
        <v>390</v>
      </c>
      <c r="I5065" t="s">
        <v>373</v>
      </c>
      <c r="J5065" t="s">
        <v>373</v>
      </c>
      <c r="K5065" t="s">
        <v>373</v>
      </c>
    </row>
    <row r="5066" spans="1:11" hidden="1" x14ac:dyDescent="0.25">
      <c r="A5066" t="s">
        <v>500</v>
      </c>
      <c r="B5066" t="s">
        <v>500</v>
      </c>
      <c r="C5066">
        <v>2000</v>
      </c>
      <c r="D5066" t="s">
        <v>129</v>
      </c>
      <c r="E5066">
        <v>987</v>
      </c>
      <c r="F5066" t="s">
        <v>129</v>
      </c>
      <c r="G5066">
        <v>583</v>
      </c>
      <c r="H5066" t="s">
        <v>390</v>
      </c>
      <c r="I5066" t="s">
        <v>373</v>
      </c>
      <c r="J5066" t="s">
        <v>373</v>
      </c>
      <c r="K5066" t="s">
        <v>373</v>
      </c>
    </row>
    <row r="5067" spans="1:11" hidden="1" x14ac:dyDescent="0.25">
      <c r="A5067" t="s">
        <v>500</v>
      </c>
      <c r="B5067" t="s">
        <v>500</v>
      </c>
      <c r="C5067">
        <v>2001</v>
      </c>
      <c r="D5067" t="s">
        <v>129</v>
      </c>
      <c r="E5067">
        <v>987</v>
      </c>
      <c r="F5067" t="s">
        <v>129</v>
      </c>
      <c r="G5067">
        <v>583</v>
      </c>
      <c r="H5067" t="s">
        <v>390</v>
      </c>
      <c r="I5067" t="s">
        <v>373</v>
      </c>
      <c r="J5067" t="s">
        <v>373</v>
      </c>
      <c r="K5067" t="s">
        <v>373</v>
      </c>
    </row>
    <row r="5068" spans="1:11" hidden="1" x14ac:dyDescent="0.25">
      <c r="A5068" t="s">
        <v>500</v>
      </c>
      <c r="B5068" t="s">
        <v>500</v>
      </c>
      <c r="C5068">
        <v>2002</v>
      </c>
      <c r="D5068" t="s">
        <v>129</v>
      </c>
      <c r="E5068">
        <v>987</v>
      </c>
      <c r="F5068" t="s">
        <v>129</v>
      </c>
      <c r="G5068">
        <v>583</v>
      </c>
      <c r="H5068" t="s">
        <v>390</v>
      </c>
      <c r="I5068" t="s">
        <v>373</v>
      </c>
      <c r="J5068" t="s">
        <v>373</v>
      </c>
      <c r="K5068" t="s">
        <v>373</v>
      </c>
    </row>
    <row r="5069" spans="1:11" hidden="1" x14ac:dyDescent="0.25">
      <c r="A5069" t="s">
        <v>500</v>
      </c>
      <c r="B5069" t="s">
        <v>500</v>
      </c>
      <c r="C5069">
        <v>2003</v>
      </c>
      <c r="D5069" t="s">
        <v>129</v>
      </c>
      <c r="E5069">
        <v>987</v>
      </c>
      <c r="F5069" t="s">
        <v>129</v>
      </c>
      <c r="G5069">
        <v>583</v>
      </c>
      <c r="H5069" t="s">
        <v>390</v>
      </c>
      <c r="I5069" t="s">
        <v>373</v>
      </c>
      <c r="J5069" t="s">
        <v>373</v>
      </c>
      <c r="K5069" t="s">
        <v>373</v>
      </c>
    </row>
    <row r="5070" spans="1:11" hidden="1" x14ac:dyDescent="0.25">
      <c r="A5070" t="s">
        <v>500</v>
      </c>
      <c r="B5070" t="s">
        <v>500</v>
      </c>
      <c r="C5070">
        <v>2004</v>
      </c>
      <c r="D5070" t="s">
        <v>129</v>
      </c>
      <c r="E5070">
        <v>987</v>
      </c>
      <c r="F5070" t="s">
        <v>129</v>
      </c>
      <c r="G5070">
        <v>583</v>
      </c>
      <c r="H5070" t="s">
        <v>390</v>
      </c>
      <c r="I5070" t="s">
        <v>373</v>
      </c>
      <c r="J5070" t="s">
        <v>373</v>
      </c>
      <c r="K5070" t="s">
        <v>373</v>
      </c>
    </row>
    <row r="5071" spans="1:11" hidden="1" x14ac:dyDescent="0.25">
      <c r="A5071" t="s">
        <v>500</v>
      </c>
      <c r="B5071" t="s">
        <v>500</v>
      </c>
      <c r="C5071">
        <v>2005</v>
      </c>
      <c r="D5071" t="s">
        <v>129</v>
      </c>
      <c r="E5071">
        <v>987</v>
      </c>
      <c r="F5071" t="s">
        <v>129</v>
      </c>
      <c r="G5071">
        <v>583</v>
      </c>
      <c r="H5071" t="s">
        <v>390</v>
      </c>
      <c r="I5071" t="s">
        <v>373</v>
      </c>
      <c r="J5071" t="s">
        <v>373</v>
      </c>
      <c r="K5071" t="s">
        <v>373</v>
      </c>
    </row>
    <row r="5072" spans="1:11" hidden="1" x14ac:dyDescent="0.25">
      <c r="A5072" t="s">
        <v>500</v>
      </c>
      <c r="B5072" t="s">
        <v>500</v>
      </c>
      <c r="C5072">
        <v>2006</v>
      </c>
      <c r="D5072" t="s">
        <v>129</v>
      </c>
      <c r="E5072">
        <v>987</v>
      </c>
      <c r="F5072" t="s">
        <v>129</v>
      </c>
      <c r="G5072">
        <v>583</v>
      </c>
      <c r="H5072" t="s">
        <v>390</v>
      </c>
      <c r="I5072" t="s">
        <v>373</v>
      </c>
      <c r="J5072" t="s">
        <v>373</v>
      </c>
      <c r="K5072" t="s">
        <v>373</v>
      </c>
    </row>
    <row r="5073" spans="1:12" hidden="1" x14ac:dyDescent="0.25">
      <c r="A5073" t="s">
        <v>500</v>
      </c>
      <c r="B5073" t="s">
        <v>500</v>
      </c>
      <c r="C5073">
        <v>2007</v>
      </c>
      <c r="D5073" t="s">
        <v>129</v>
      </c>
      <c r="E5073">
        <v>987</v>
      </c>
      <c r="F5073" t="s">
        <v>129</v>
      </c>
      <c r="G5073">
        <v>583</v>
      </c>
      <c r="H5073" t="s">
        <v>390</v>
      </c>
      <c r="I5073" t="s">
        <v>373</v>
      </c>
      <c r="J5073" t="s">
        <v>373</v>
      </c>
      <c r="K5073" t="s">
        <v>373</v>
      </c>
    </row>
    <row r="5074" spans="1:12" hidden="1" x14ac:dyDescent="0.25">
      <c r="A5074" t="s">
        <v>500</v>
      </c>
      <c r="B5074" t="s">
        <v>500</v>
      </c>
      <c r="C5074">
        <v>2008</v>
      </c>
      <c r="D5074" t="s">
        <v>129</v>
      </c>
      <c r="E5074">
        <v>987</v>
      </c>
      <c r="F5074" t="s">
        <v>129</v>
      </c>
      <c r="G5074">
        <v>583</v>
      </c>
      <c r="H5074" t="s">
        <v>390</v>
      </c>
      <c r="I5074" t="s">
        <v>373</v>
      </c>
      <c r="J5074" t="s">
        <v>373</v>
      </c>
      <c r="K5074" t="s">
        <v>373</v>
      </c>
    </row>
    <row r="5075" spans="1:12" hidden="1" x14ac:dyDescent="0.25">
      <c r="A5075" t="s">
        <v>500</v>
      </c>
      <c r="B5075" t="s">
        <v>500</v>
      </c>
      <c r="C5075">
        <v>2009</v>
      </c>
      <c r="D5075" t="s">
        <v>129</v>
      </c>
      <c r="E5075">
        <v>987</v>
      </c>
      <c r="F5075" t="s">
        <v>129</v>
      </c>
      <c r="G5075">
        <v>583</v>
      </c>
      <c r="H5075" t="s">
        <v>390</v>
      </c>
      <c r="I5075" t="s">
        <v>373</v>
      </c>
      <c r="J5075" t="s">
        <v>373</v>
      </c>
      <c r="K5075" t="s">
        <v>373</v>
      </c>
    </row>
    <row r="5076" spans="1:12" hidden="1" x14ac:dyDescent="0.25">
      <c r="A5076" t="s">
        <v>500</v>
      </c>
      <c r="B5076" t="s">
        <v>500</v>
      </c>
      <c r="C5076">
        <v>2010</v>
      </c>
      <c r="D5076" t="s">
        <v>129</v>
      </c>
      <c r="E5076">
        <v>987</v>
      </c>
      <c r="F5076" t="s">
        <v>129</v>
      </c>
      <c r="G5076">
        <v>583</v>
      </c>
      <c r="H5076" t="s">
        <v>390</v>
      </c>
      <c r="I5076" t="s">
        <v>373</v>
      </c>
      <c r="J5076" t="s">
        <v>373</v>
      </c>
      <c r="K5076" t="s">
        <v>373</v>
      </c>
    </row>
    <row r="5077" spans="1:12" hidden="1" x14ac:dyDescent="0.25">
      <c r="A5077" t="s">
        <v>500</v>
      </c>
      <c r="B5077" t="s">
        <v>500</v>
      </c>
      <c r="C5077">
        <v>2011</v>
      </c>
      <c r="D5077" t="s">
        <v>129</v>
      </c>
      <c r="E5077">
        <v>987</v>
      </c>
      <c r="F5077" t="s">
        <v>129</v>
      </c>
      <c r="G5077">
        <v>583</v>
      </c>
      <c r="H5077" t="s">
        <v>390</v>
      </c>
      <c r="I5077" t="s">
        <v>373</v>
      </c>
      <c r="J5077" t="s">
        <v>373</v>
      </c>
      <c r="K5077" t="s">
        <v>373</v>
      </c>
    </row>
    <row r="5078" spans="1:12" hidden="1" x14ac:dyDescent="0.25">
      <c r="A5078" t="s">
        <v>500</v>
      </c>
      <c r="B5078" t="s">
        <v>500</v>
      </c>
      <c r="C5078">
        <v>2012</v>
      </c>
      <c r="D5078" t="s">
        <v>129</v>
      </c>
      <c r="E5078">
        <v>987</v>
      </c>
      <c r="F5078" t="s">
        <v>129</v>
      </c>
      <c r="G5078">
        <v>583</v>
      </c>
      <c r="H5078" t="s">
        <v>390</v>
      </c>
      <c r="I5078" t="s">
        <v>373</v>
      </c>
      <c r="J5078" t="s">
        <v>373</v>
      </c>
      <c r="K5078" t="s">
        <v>373</v>
      </c>
    </row>
    <row r="5079" spans="1:12" hidden="1" x14ac:dyDescent="0.25">
      <c r="A5079" t="s">
        <v>500</v>
      </c>
      <c r="B5079" t="s">
        <v>500</v>
      </c>
      <c r="C5079">
        <v>2013</v>
      </c>
      <c r="D5079" t="s">
        <v>129</v>
      </c>
      <c r="E5079">
        <v>987</v>
      </c>
      <c r="F5079" t="s">
        <v>129</v>
      </c>
      <c r="G5079">
        <v>583</v>
      </c>
      <c r="H5079" t="s">
        <v>390</v>
      </c>
      <c r="I5079" t="s">
        <v>373</v>
      </c>
      <c r="J5079" t="s">
        <v>373</v>
      </c>
      <c r="K5079" t="s">
        <v>373</v>
      </c>
    </row>
    <row r="5080" spans="1:12" hidden="1" x14ac:dyDescent="0.25">
      <c r="A5080" t="s">
        <v>500</v>
      </c>
      <c r="B5080" t="s">
        <v>500</v>
      </c>
      <c r="C5080">
        <v>2014</v>
      </c>
      <c r="D5080" t="s">
        <v>129</v>
      </c>
      <c r="E5080">
        <v>987</v>
      </c>
      <c r="F5080" t="s">
        <v>129</v>
      </c>
      <c r="G5080">
        <v>583</v>
      </c>
      <c r="H5080" t="s">
        <v>390</v>
      </c>
      <c r="I5080" t="s">
        <v>373</v>
      </c>
      <c r="J5080" t="s">
        <v>373</v>
      </c>
      <c r="K5080">
        <v>1</v>
      </c>
    </row>
    <row r="5081" spans="1:12" hidden="1" x14ac:dyDescent="0.25">
      <c r="A5081" t="s">
        <v>500</v>
      </c>
      <c r="B5081" t="s">
        <v>500</v>
      </c>
      <c r="C5081">
        <v>2015</v>
      </c>
      <c r="D5081" t="s">
        <v>129</v>
      </c>
      <c r="E5081">
        <v>987</v>
      </c>
      <c r="F5081" t="s">
        <v>129</v>
      </c>
      <c r="G5081">
        <v>583</v>
      </c>
      <c r="H5081" t="s">
        <v>390</v>
      </c>
      <c r="I5081" t="s">
        <v>373</v>
      </c>
      <c r="J5081" t="s">
        <v>373</v>
      </c>
      <c r="K5081">
        <v>1</v>
      </c>
    </row>
    <row r="5082" spans="1:12" hidden="1" x14ac:dyDescent="0.25">
      <c r="A5082" t="s">
        <v>500</v>
      </c>
      <c r="B5082" t="s">
        <v>500</v>
      </c>
      <c r="C5082">
        <v>2016</v>
      </c>
      <c r="D5082" t="s">
        <v>129</v>
      </c>
      <c r="E5082">
        <v>987</v>
      </c>
      <c r="F5082" t="s">
        <v>129</v>
      </c>
      <c r="G5082">
        <v>583</v>
      </c>
      <c r="H5082" t="s">
        <v>390</v>
      </c>
      <c r="I5082" t="s">
        <v>373</v>
      </c>
      <c r="J5082" t="s">
        <v>373</v>
      </c>
      <c r="K5082">
        <v>1</v>
      </c>
    </row>
    <row r="5083" spans="1:12" x14ac:dyDescent="0.25">
      <c r="A5083" t="s">
        <v>500</v>
      </c>
      <c r="B5083" t="s">
        <v>500</v>
      </c>
      <c r="C5083">
        <v>2017</v>
      </c>
      <c r="D5083" t="s">
        <v>129</v>
      </c>
      <c r="E5083">
        <v>987</v>
      </c>
      <c r="F5083" t="s">
        <v>129</v>
      </c>
      <c r="G5083">
        <v>583</v>
      </c>
      <c r="H5083" t="s">
        <v>390</v>
      </c>
      <c r="I5083" s="109" t="s">
        <v>373</v>
      </c>
      <c r="J5083" s="109" t="s">
        <v>373</v>
      </c>
      <c r="K5083" s="109">
        <v>1</v>
      </c>
      <c r="L5083" s="108">
        <f>AVERAGE(I5083:K5083)</f>
        <v>1</v>
      </c>
    </row>
    <row r="5084" spans="1:12" hidden="1" x14ac:dyDescent="0.25">
      <c r="A5084" t="s">
        <v>499</v>
      </c>
      <c r="B5084" t="s">
        <v>498</v>
      </c>
      <c r="C5084">
        <v>1976</v>
      </c>
      <c r="D5084" t="s">
        <v>497</v>
      </c>
      <c r="E5084">
        <v>359</v>
      </c>
      <c r="F5084" t="s">
        <v>100</v>
      </c>
      <c r="G5084">
        <v>498</v>
      </c>
      <c r="H5084" t="s">
        <v>375</v>
      </c>
      <c r="I5084" t="s">
        <v>373</v>
      </c>
      <c r="J5084" t="s">
        <v>373</v>
      </c>
      <c r="K5084" t="s">
        <v>373</v>
      </c>
    </row>
    <row r="5085" spans="1:12" hidden="1" x14ac:dyDescent="0.25">
      <c r="A5085" t="s">
        <v>499</v>
      </c>
      <c r="B5085" t="s">
        <v>498</v>
      </c>
      <c r="C5085">
        <v>1977</v>
      </c>
      <c r="D5085" t="s">
        <v>497</v>
      </c>
      <c r="E5085">
        <v>359</v>
      </c>
      <c r="F5085" t="s">
        <v>100</v>
      </c>
      <c r="G5085">
        <v>498</v>
      </c>
      <c r="H5085" t="s">
        <v>375</v>
      </c>
      <c r="I5085" t="s">
        <v>373</v>
      </c>
      <c r="J5085" t="s">
        <v>373</v>
      </c>
      <c r="K5085" t="s">
        <v>373</v>
      </c>
    </row>
    <row r="5086" spans="1:12" hidden="1" x14ac:dyDescent="0.25">
      <c r="A5086" t="s">
        <v>499</v>
      </c>
      <c r="B5086" t="s">
        <v>498</v>
      </c>
      <c r="C5086">
        <v>1978</v>
      </c>
      <c r="D5086" t="s">
        <v>497</v>
      </c>
      <c r="E5086">
        <v>359</v>
      </c>
      <c r="F5086" t="s">
        <v>100</v>
      </c>
      <c r="G5086">
        <v>498</v>
      </c>
      <c r="H5086" t="s">
        <v>375</v>
      </c>
      <c r="I5086" t="s">
        <v>373</v>
      </c>
      <c r="J5086" t="s">
        <v>373</v>
      </c>
      <c r="K5086" t="s">
        <v>373</v>
      </c>
    </row>
    <row r="5087" spans="1:12" hidden="1" x14ac:dyDescent="0.25">
      <c r="A5087" t="s">
        <v>499</v>
      </c>
      <c r="B5087" t="s">
        <v>498</v>
      </c>
      <c r="C5087">
        <v>1979</v>
      </c>
      <c r="D5087" t="s">
        <v>497</v>
      </c>
      <c r="E5087">
        <v>359</v>
      </c>
      <c r="F5087" t="s">
        <v>100</v>
      </c>
      <c r="G5087">
        <v>498</v>
      </c>
      <c r="H5087" t="s">
        <v>375</v>
      </c>
      <c r="I5087" t="s">
        <v>373</v>
      </c>
      <c r="J5087" t="s">
        <v>373</v>
      </c>
      <c r="K5087" t="s">
        <v>373</v>
      </c>
    </row>
    <row r="5088" spans="1:12" hidden="1" x14ac:dyDescent="0.25">
      <c r="A5088" t="s">
        <v>499</v>
      </c>
      <c r="B5088" t="s">
        <v>498</v>
      </c>
      <c r="C5088">
        <v>1980</v>
      </c>
      <c r="D5088" t="s">
        <v>497</v>
      </c>
      <c r="E5088">
        <v>359</v>
      </c>
      <c r="F5088" t="s">
        <v>100</v>
      </c>
      <c r="G5088">
        <v>498</v>
      </c>
      <c r="H5088" t="s">
        <v>375</v>
      </c>
      <c r="I5088" t="s">
        <v>373</v>
      </c>
      <c r="J5088" t="s">
        <v>373</v>
      </c>
      <c r="K5088" t="s">
        <v>373</v>
      </c>
    </row>
    <row r="5089" spans="1:11" hidden="1" x14ac:dyDescent="0.25">
      <c r="A5089" t="s">
        <v>499</v>
      </c>
      <c r="B5089" t="s">
        <v>498</v>
      </c>
      <c r="C5089">
        <v>1981</v>
      </c>
      <c r="D5089" t="s">
        <v>497</v>
      </c>
      <c r="E5089">
        <v>359</v>
      </c>
      <c r="F5089" t="s">
        <v>100</v>
      </c>
      <c r="G5089">
        <v>498</v>
      </c>
      <c r="H5089" t="s">
        <v>375</v>
      </c>
      <c r="I5089" t="s">
        <v>373</v>
      </c>
      <c r="J5089" t="s">
        <v>373</v>
      </c>
      <c r="K5089" t="s">
        <v>373</v>
      </c>
    </row>
    <row r="5090" spans="1:11" hidden="1" x14ac:dyDescent="0.25">
      <c r="A5090" t="s">
        <v>499</v>
      </c>
      <c r="B5090" t="s">
        <v>498</v>
      </c>
      <c r="C5090">
        <v>1982</v>
      </c>
      <c r="D5090" t="s">
        <v>497</v>
      </c>
      <c r="E5090">
        <v>359</v>
      </c>
      <c r="F5090" t="s">
        <v>100</v>
      </c>
      <c r="G5090">
        <v>498</v>
      </c>
      <c r="H5090" t="s">
        <v>375</v>
      </c>
      <c r="I5090" t="s">
        <v>373</v>
      </c>
      <c r="J5090" t="s">
        <v>373</v>
      </c>
      <c r="K5090" t="s">
        <v>373</v>
      </c>
    </row>
    <row r="5091" spans="1:11" hidden="1" x14ac:dyDescent="0.25">
      <c r="A5091" t="s">
        <v>499</v>
      </c>
      <c r="B5091" t="s">
        <v>498</v>
      </c>
      <c r="C5091">
        <v>1983</v>
      </c>
      <c r="D5091" t="s">
        <v>497</v>
      </c>
      <c r="E5091">
        <v>359</v>
      </c>
      <c r="F5091" t="s">
        <v>100</v>
      </c>
      <c r="G5091">
        <v>498</v>
      </c>
      <c r="H5091" t="s">
        <v>375</v>
      </c>
      <c r="I5091" t="s">
        <v>373</v>
      </c>
      <c r="J5091" t="s">
        <v>373</v>
      </c>
      <c r="K5091" t="s">
        <v>373</v>
      </c>
    </row>
    <row r="5092" spans="1:11" hidden="1" x14ac:dyDescent="0.25">
      <c r="A5092" t="s">
        <v>499</v>
      </c>
      <c r="B5092" t="s">
        <v>498</v>
      </c>
      <c r="C5092">
        <v>1984</v>
      </c>
      <c r="D5092" t="s">
        <v>497</v>
      </c>
      <c r="E5092">
        <v>359</v>
      </c>
      <c r="F5092" t="s">
        <v>100</v>
      </c>
      <c r="G5092">
        <v>498</v>
      </c>
      <c r="H5092" t="s">
        <v>375</v>
      </c>
      <c r="I5092" t="s">
        <v>373</v>
      </c>
      <c r="J5092" t="s">
        <v>373</v>
      </c>
      <c r="K5092" t="s">
        <v>373</v>
      </c>
    </row>
    <row r="5093" spans="1:11" hidden="1" x14ac:dyDescent="0.25">
      <c r="A5093" t="s">
        <v>499</v>
      </c>
      <c r="B5093" t="s">
        <v>498</v>
      </c>
      <c r="C5093">
        <v>1985</v>
      </c>
      <c r="D5093" t="s">
        <v>497</v>
      </c>
      <c r="E5093">
        <v>359</v>
      </c>
      <c r="F5093" t="s">
        <v>100</v>
      </c>
      <c r="G5093">
        <v>498</v>
      </c>
      <c r="H5093" t="s">
        <v>375</v>
      </c>
      <c r="I5093" t="s">
        <v>373</v>
      </c>
      <c r="J5093" t="s">
        <v>373</v>
      </c>
      <c r="K5093" t="s">
        <v>373</v>
      </c>
    </row>
    <row r="5094" spans="1:11" hidden="1" x14ac:dyDescent="0.25">
      <c r="A5094" t="s">
        <v>499</v>
      </c>
      <c r="B5094" t="s">
        <v>498</v>
      </c>
      <c r="C5094">
        <v>1986</v>
      </c>
      <c r="D5094" t="s">
        <v>497</v>
      </c>
      <c r="E5094">
        <v>359</v>
      </c>
      <c r="F5094" t="s">
        <v>100</v>
      </c>
      <c r="G5094">
        <v>498</v>
      </c>
      <c r="H5094" t="s">
        <v>375</v>
      </c>
      <c r="I5094" t="s">
        <v>373</v>
      </c>
      <c r="J5094" t="s">
        <v>373</v>
      </c>
      <c r="K5094" t="s">
        <v>373</v>
      </c>
    </row>
    <row r="5095" spans="1:11" hidden="1" x14ac:dyDescent="0.25">
      <c r="A5095" t="s">
        <v>499</v>
      </c>
      <c r="B5095" t="s">
        <v>498</v>
      </c>
      <c r="C5095">
        <v>1987</v>
      </c>
      <c r="D5095" t="s">
        <v>497</v>
      </c>
      <c r="E5095">
        <v>359</v>
      </c>
      <c r="F5095" t="s">
        <v>100</v>
      </c>
      <c r="G5095">
        <v>498</v>
      </c>
      <c r="H5095" t="s">
        <v>375</v>
      </c>
      <c r="I5095" t="s">
        <v>373</v>
      </c>
      <c r="J5095" t="s">
        <v>373</v>
      </c>
      <c r="K5095" t="s">
        <v>373</v>
      </c>
    </row>
    <row r="5096" spans="1:11" hidden="1" x14ac:dyDescent="0.25">
      <c r="A5096" t="s">
        <v>499</v>
      </c>
      <c r="B5096" t="s">
        <v>498</v>
      </c>
      <c r="C5096">
        <v>1988</v>
      </c>
      <c r="D5096" t="s">
        <v>497</v>
      </c>
      <c r="E5096">
        <v>359</v>
      </c>
      <c r="F5096" t="s">
        <v>100</v>
      </c>
      <c r="G5096">
        <v>498</v>
      </c>
      <c r="H5096" t="s">
        <v>375</v>
      </c>
      <c r="I5096" t="s">
        <v>373</v>
      </c>
      <c r="J5096" t="s">
        <v>373</v>
      </c>
      <c r="K5096" t="s">
        <v>373</v>
      </c>
    </row>
    <row r="5097" spans="1:11" hidden="1" x14ac:dyDescent="0.25">
      <c r="A5097" t="s">
        <v>499</v>
      </c>
      <c r="B5097" t="s">
        <v>498</v>
      </c>
      <c r="C5097">
        <v>1989</v>
      </c>
      <c r="D5097" t="s">
        <v>497</v>
      </c>
      <c r="E5097">
        <v>359</v>
      </c>
      <c r="F5097" t="s">
        <v>100</v>
      </c>
      <c r="G5097">
        <v>498</v>
      </c>
      <c r="H5097" t="s">
        <v>375</v>
      </c>
      <c r="I5097" t="s">
        <v>373</v>
      </c>
      <c r="J5097" t="s">
        <v>373</v>
      </c>
      <c r="K5097" t="s">
        <v>373</v>
      </c>
    </row>
    <row r="5098" spans="1:11" hidden="1" x14ac:dyDescent="0.25">
      <c r="A5098" t="s">
        <v>499</v>
      </c>
      <c r="B5098" t="s">
        <v>498</v>
      </c>
      <c r="C5098">
        <v>1990</v>
      </c>
      <c r="D5098" t="s">
        <v>497</v>
      </c>
      <c r="E5098">
        <v>359</v>
      </c>
      <c r="F5098" t="s">
        <v>100</v>
      </c>
      <c r="G5098">
        <v>498</v>
      </c>
      <c r="H5098" t="s">
        <v>375</v>
      </c>
      <c r="I5098" t="s">
        <v>373</v>
      </c>
      <c r="J5098" t="s">
        <v>373</v>
      </c>
      <c r="K5098" t="s">
        <v>373</v>
      </c>
    </row>
    <row r="5099" spans="1:11" hidden="1" x14ac:dyDescent="0.25">
      <c r="A5099" t="s">
        <v>499</v>
      </c>
      <c r="B5099" t="s">
        <v>498</v>
      </c>
      <c r="C5099">
        <v>1991</v>
      </c>
      <c r="D5099" t="s">
        <v>497</v>
      </c>
      <c r="E5099">
        <v>359</v>
      </c>
      <c r="F5099" t="s">
        <v>100</v>
      </c>
      <c r="G5099">
        <v>498</v>
      </c>
      <c r="H5099" t="s">
        <v>375</v>
      </c>
      <c r="I5099" t="s">
        <v>373</v>
      </c>
      <c r="J5099" t="s">
        <v>373</v>
      </c>
      <c r="K5099" t="s">
        <v>373</v>
      </c>
    </row>
    <row r="5100" spans="1:11" hidden="1" x14ac:dyDescent="0.25">
      <c r="A5100" t="s">
        <v>499</v>
      </c>
      <c r="B5100" t="s">
        <v>498</v>
      </c>
      <c r="C5100">
        <v>1992</v>
      </c>
      <c r="D5100" t="s">
        <v>497</v>
      </c>
      <c r="E5100">
        <v>359</v>
      </c>
      <c r="F5100" t="s">
        <v>100</v>
      </c>
      <c r="G5100">
        <v>498</v>
      </c>
      <c r="H5100" t="s">
        <v>375</v>
      </c>
      <c r="I5100">
        <v>4</v>
      </c>
      <c r="J5100" t="s">
        <v>373</v>
      </c>
      <c r="K5100">
        <v>3</v>
      </c>
    </row>
    <row r="5101" spans="1:11" hidden="1" x14ac:dyDescent="0.25">
      <c r="A5101" t="s">
        <v>499</v>
      </c>
      <c r="B5101" t="s">
        <v>498</v>
      </c>
      <c r="C5101">
        <v>1993</v>
      </c>
      <c r="D5101" t="s">
        <v>497</v>
      </c>
      <c r="E5101">
        <v>359</v>
      </c>
      <c r="F5101" t="s">
        <v>100</v>
      </c>
      <c r="G5101">
        <v>498</v>
      </c>
      <c r="H5101" t="s">
        <v>375</v>
      </c>
      <c r="I5101" t="s">
        <v>373</v>
      </c>
      <c r="J5101" t="s">
        <v>373</v>
      </c>
      <c r="K5101">
        <v>3</v>
      </c>
    </row>
    <row r="5102" spans="1:11" hidden="1" x14ac:dyDescent="0.25">
      <c r="A5102" t="s">
        <v>499</v>
      </c>
      <c r="B5102" t="s">
        <v>498</v>
      </c>
      <c r="C5102">
        <v>1994</v>
      </c>
      <c r="D5102" t="s">
        <v>497</v>
      </c>
      <c r="E5102">
        <v>359</v>
      </c>
      <c r="F5102" t="s">
        <v>100</v>
      </c>
      <c r="G5102">
        <v>498</v>
      </c>
      <c r="H5102" t="s">
        <v>375</v>
      </c>
      <c r="I5102">
        <v>2</v>
      </c>
      <c r="J5102" t="s">
        <v>373</v>
      </c>
      <c r="K5102">
        <v>2</v>
      </c>
    </row>
    <row r="5103" spans="1:11" hidden="1" x14ac:dyDescent="0.25">
      <c r="A5103" t="s">
        <v>499</v>
      </c>
      <c r="B5103" t="s">
        <v>498</v>
      </c>
      <c r="C5103">
        <v>1995</v>
      </c>
      <c r="D5103" t="s">
        <v>497</v>
      </c>
      <c r="E5103">
        <v>359</v>
      </c>
      <c r="F5103" t="s">
        <v>100</v>
      </c>
      <c r="G5103">
        <v>498</v>
      </c>
      <c r="H5103" t="s">
        <v>375</v>
      </c>
      <c r="I5103">
        <v>2</v>
      </c>
      <c r="J5103" t="s">
        <v>373</v>
      </c>
      <c r="K5103">
        <v>1</v>
      </c>
    </row>
    <row r="5104" spans="1:11" hidden="1" x14ac:dyDescent="0.25">
      <c r="A5104" t="s">
        <v>499</v>
      </c>
      <c r="B5104" t="s">
        <v>498</v>
      </c>
      <c r="C5104">
        <v>1996</v>
      </c>
      <c r="D5104" t="s">
        <v>497</v>
      </c>
      <c r="E5104">
        <v>359</v>
      </c>
      <c r="F5104" t="s">
        <v>100</v>
      </c>
      <c r="G5104">
        <v>498</v>
      </c>
      <c r="H5104" t="s">
        <v>375</v>
      </c>
      <c r="I5104">
        <v>2</v>
      </c>
      <c r="J5104" t="s">
        <v>373</v>
      </c>
      <c r="K5104">
        <v>2</v>
      </c>
    </row>
    <row r="5105" spans="1:11" hidden="1" x14ac:dyDescent="0.25">
      <c r="A5105" t="s">
        <v>499</v>
      </c>
      <c r="B5105" t="s">
        <v>498</v>
      </c>
      <c r="C5105">
        <v>1997</v>
      </c>
      <c r="D5105" t="s">
        <v>497</v>
      </c>
      <c r="E5105">
        <v>359</v>
      </c>
      <c r="F5105" t="s">
        <v>100</v>
      </c>
      <c r="G5105">
        <v>498</v>
      </c>
      <c r="H5105" t="s">
        <v>375</v>
      </c>
      <c r="I5105">
        <v>2</v>
      </c>
      <c r="J5105" t="s">
        <v>373</v>
      </c>
      <c r="K5105">
        <v>2</v>
      </c>
    </row>
    <row r="5106" spans="1:11" hidden="1" x14ac:dyDescent="0.25">
      <c r="A5106" t="s">
        <v>499</v>
      </c>
      <c r="B5106" t="s">
        <v>498</v>
      </c>
      <c r="C5106">
        <v>1998</v>
      </c>
      <c r="D5106" t="s">
        <v>497</v>
      </c>
      <c r="E5106">
        <v>359</v>
      </c>
      <c r="F5106" t="s">
        <v>100</v>
      </c>
      <c r="G5106">
        <v>498</v>
      </c>
      <c r="H5106" t="s">
        <v>375</v>
      </c>
      <c r="I5106">
        <v>2</v>
      </c>
      <c r="J5106" t="s">
        <v>373</v>
      </c>
      <c r="K5106">
        <v>1</v>
      </c>
    </row>
    <row r="5107" spans="1:11" hidden="1" x14ac:dyDescent="0.25">
      <c r="A5107" t="s">
        <v>499</v>
      </c>
      <c r="B5107" t="s">
        <v>498</v>
      </c>
      <c r="C5107">
        <v>1999</v>
      </c>
      <c r="D5107" t="s">
        <v>497</v>
      </c>
      <c r="E5107">
        <v>359</v>
      </c>
      <c r="F5107" t="s">
        <v>100</v>
      </c>
      <c r="G5107">
        <v>498</v>
      </c>
      <c r="H5107" t="s">
        <v>375</v>
      </c>
      <c r="I5107">
        <v>3</v>
      </c>
      <c r="J5107" t="s">
        <v>373</v>
      </c>
      <c r="K5107">
        <v>2</v>
      </c>
    </row>
    <row r="5108" spans="1:11" hidden="1" x14ac:dyDescent="0.25">
      <c r="A5108" t="s">
        <v>499</v>
      </c>
      <c r="B5108" t="s">
        <v>498</v>
      </c>
      <c r="C5108">
        <v>2000</v>
      </c>
      <c r="D5108" t="s">
        <v>497</v>
      </c>
      <c r="E5108">
        <v>359</v>
      </c>
      <c r="F5108" t="s">
        <v>100</v>
      </c>
      <c r="G5108">
        <v>498</v>
      </c>
      <c r="H5108" t="s">
        <v>375</v>
      </c>
      <c r="I5108">
        <v>2</v>
      </c>
      <c r="J5108" t="s">
        <v>373</v>
      </c>
      <c r="K5108">
        <v>2</v>
      </c>
    </row>
    <row r="5109" spans="1:11" hidden="1" x14ac:dyDescent="0.25">
      <c r="A5109" t="s">
        <v>499</v>
      </c>
      <c r="B5109" t="s">
        <v>498</v>
      </c>
      <c r="C5109">
        <v>2001</v>
      </c>
      <c r="D5109" t="s">
        <v>497</v>
      </c>
      <c r="E5109">
        <v>359</v>
      </c>
      <c r="F5109" t="s">
        <v>100</v>
      </c>
      <c r="G5109">
        <v>498</v>
      </c>
      <c r="H5109" t="s">
        <v>375</v>
      </c>
      <c r="I5109">
        <v>2</v>
      </c>
      <c r="J5109" t="s">
        <v>373</v>
      </c>
      <c r="K5109">
        <v>2</v>
      </c>
    </row>
    <row r="5110" spans="1:11" hidden="1" x14ac:dyDescent="0.25">
      <c r="A5110" t="s">
        <v>499</v>
      </c>
      <c r="B5110" t="s">
        <v>498</v>
      </c>
      <c r="C5110">
        <v>2002</v>
      </c>
      <c r="D5110" t="s">
        <v>497</v>
      </c>
      <c r="E5110">
        <v>359</v>
      </c>
      <c r="F5110" t="s">
        <v>100</v>
      </c>
      <c r="G5110">
        <v>498</v>
      </c>
      <c r="H5110" t="s">
        <v>375</v>
      </c>
      <c r="I5110">
        <v>2</v>
      </c>
      <c r="J5110" t="s">
        <v>373</v>
      </c>
      <c r="K5110">
        <v>2</v>
      </c>
    </row>
    <row r="5111" spans="1:11" hidden="1" x14ac:dyDescent="0.25">
      <c r="A5111" t="s">
        <v>499</v>
      </c>
      <c r="B5111" t="s">
        <v>498</v>
      </c>
      <c r="C5111">
        <v>2003</v>
      </c>
      <c r="D5111" t="s">
        <v>497</v>
      </c>
      <c r="E5111">
        <v>359</v>
      </c>
      <c r="F5111" t="s">
        <v>100</v>
      </c>
      <c r="G5111">
        <v>498</v>
      </c>
      <c r="H5111" t="s">
        <v>375</v>
      </c>
      <c r="I5111">
        <v>3</v>
      </c>
      <c r="J5111" t="s">
        <v>373</v>
      </c>
      <c r="K5111">
        <v>2</v>
      </c>
    </row>
    <row r="5112" spans="1:11" hidden="1" x14ac:dyDescent="0.25">
      <c r="A5112" t="s">
        <v>499</v>
      </c>
      <c r="B5112" t="s">
        <v>498</v>
      </c>
      <c r="C5112">
        <v>2004</v>
      </c>
      <c r="D5112" t="s">
        <v>497</v>
      </c>
      <c r="E5112">
        <v>359</v>
      </c>
      <c r="F5112" t="s">
        <v>100</v>
      </c>
      <c r="G5112">
        <v>498</v>
      </c>
      <c r="H5112" t="s">
        <v>375</v>
      </c>
      <c r="I5112">
        <v>3</v>
      </c>
      <c r="J5112" t="s">
        <v>373</v>
      </c>
      <c r="K5112">
        <v>3</v>
      </c>
    </row>
    <row r="5113" spans="1:11" hidden="1" x14ac:dyDescent="0.25">
      <c r="A5113" t="s">
        <v>499</v>
      </c>
      <c r="B5113" t="s">
        <v>498</v>
      </c>
      <c r="C5113">
        <v>2005</v>
      </c>
      <c r="D5113" t="s">
        <v>497</v>
      </c>
      <c r="E5113">
        <v>359</v>
      </c>
      <c r="F5113" t="s">
        <v>100</v>
      </c>
      <c r="G5113">
        <v>498</v>
      </c>
      <c r="H5113" t="s">
        <v>375</v>
      </c>
      <c r="I5113">
        <v>3</v>
      </c>
      <c r="J5113" t="s">
        <v>373</v>
      </c>
      <c r="K5113">
        <v>2</v>
      </c>
    </row>
    <row r="5114" spans="1:11" hidden="1" x14ac:dyDescent="0.25">
      <c r="A5114" t="s">
        <v>499</v>
      </c>
      <c r="B5114" t="s">
        <v>498</v>
      </c>
      <c r="C5114">
        <v>2006</v>
      </c>
      <c r="D5114" t="s">
        <v>497</v>
      </c>
      <c r="E5114">
        <v>359</v>
      </c>
      <c r="F5114" t="s">
        <v>100</v>
      </c>
      <c r="G5114">
        <v>498</v>
      </c>
      <c r="H5114" t="s">
        <v>375</v>
      </c>
      <c r="I5114">
        <v>3</v>
      </c>
      <c r="J5114" t="s">
        <v>373</v>
      </c>
      <c r="K5114">
        <v>2</v>
      </c>
    </row>
    <row r="5115" spans="1:11" hidden="1" x14ac:dyDescent="0.25">
      <c r="A5115" t="s">
        <v>499</v>
      </c>
      <c r="B5115" t="s">
        <v>498</v>
      </c>
      <c r="C5115">
        <v>2007</v>
      </c>
      <c r="D5115" t="s">
        <v>497</v>
      </c>
      <c r="E5115">
        <v>359</v>
      </c>
      <c r="F5115" t="s">
        <v>100</v>
      </c>
      <c r="G5115">
        <v>498</v>
      </c>
      <c r="H5115" t="s">
        <v>375</v>
      </c>
      <c r="I5115">
        <v>3</v>
      </c>
      <c r="J5115" t="s">
        <v>373</v>
      </c>
      <c r="K5115">
        <v>2</v>
      </c>
    </row>
    <row r="5116" spans="1:11" hidden="1" x14ac:dyDescent="0.25">
      <c r="A5116" t="s">
        <v>499</v>
      </c>
      <c r="B5116" t="s">
        <v>498</v>
      </c>
      <c r="C5116">
        <v>2008</v>
      </c>
      <c r="D5116" t="s">
        <v>497</v>
      </c>
      <c r="E5116">
        <v>359</v>
      </c>
      <c r="F5116" t="s">
        <v>100</v>
      </c>
      <c r="G5116">
        <v>498</v>
      </c>
      <c r="H5116" t="s">
        <v>375</v>
      </c>
      <c r="I5116">
        <v>3</v>
      </c>
      <c r="J5116" t="s">
        <v>373</v>
      </c>
      <c r="K5116">
        <v>2</v>
      </c>
    </row>
    <row r="5117" spans="1:11" hidden="1" x14ac:dyDescent="0.25">
      <c r="A5117" t="s">
        <v>499</v>
      </c>
      <c r="B5117" t="s">
        <v>498</v>
      </c>
      <c r="C5117">
        <v>2009</v>
      </c>
      <c r="D5117" t="s">
        <v>497</v>
      </c>
      <c r="E5117">
        <v>359</v>
      </c>
      <c r="F5117" t="s">
        <v>100</v>
      </c>
      <c r="G5117">
        <v>498</v>
      </c>
      <c r="H5117" t="s">
        <v>375</v>
      </c>
      <c r="I5117">
        <v>3</v>
      </c>
      <c r="J5117" t="s">
        <v>373</v>
      </c>
      <c r="K5117">
        <v>3</v>
      </c>
    </row>
    <row r="5118" spans="1:11" hidden="1" x14ac:dyDescent="0.25">
      <c r="A5118" t="s">
        <v>499</v>
      </c>
      <c r="B5118" t="s">
        <v>498</v>
      </c>
      <c r="C5118">
        <v>2010</v>
      </c>
      <c r="D5118" t="s">
        <v>497</v>
      </c>
      <c r="E5118">
        <v>359</v>
      </c>
      <c r="F5118" t="s">
        <v>100</v>
      </c>
      <c r="G5118">
        <v>498</v>
      </c>
      <c r="H5118" t="s">
        <v>375</v>
      </c>
      <c r="I5118">
        <v>3</v>
      </c>
      <c r="J5118" t="s">
        <v>373</v>
      </c>
      <c r="K5118">
        <v>3</v>
      </c>
    </row>
    <row r="5119" spans="1:11" hidden="1" x14ac:dyDescent="0.25">
      <c r="A5119" t="s">
        <v>499</v>
      </c>
      <c r="B5119" t="s">
        <v>498</v>
      </c>
      <c r="C5119">
        <v>2011</v>
      </c>
      <c r="D5119" t="s">
        <v>497</v>
      </c>
      <c r="E5119">
        <v>359</v>
      </c>
      <c r="F5119" t="s">
        <v>100</v>
      </c>
      <c r="G5119">
        <v>498</v>
      </c>
      <c r="H5119" t="s">
        <v>375</v>
      </c>
      <c r="I5119">
        <v>3</v>
      </c>
      <c r="J5119" t="s">
        <v>373</v>
      </c>
      <c r="K5119">
        <v>2</v>
      </c>
    </row>
    <row r="5120" spans="1:11" hidden="1" x14ac:dyDescent="0.25">
      <c r="A5120" t="s">
        <v>499</v>
      </c>
      <c r="B5120" t="s">
        <v>498</v>
      </c>
      <c r="C5120">
        <v>2012</v>
      </c>
      <c r="D5120" t="s">
        <v>497</v>
      </c>
      <c r="E5120">
        <v>359</v>
      </c>
      <c r="F5120" t="s">
        <v>100</v>
      </c>
      <c r="G5120">
        <v>498</v>
      </c>
      <c r="H5120" t="s">
        <v>375</v>
      </c>
      <c r="I5120">
        <v>2</v>
      </c>
      <c r="J5120" t="s">
        <v>373</v>
      </c>
      <c r="K5120">
        <v>3</v>
      </c>
    </row>
    <row r="5121" spans="1:12" hidden="1" x14ac:dyDescent="0.25">
      <c r="A5121" t="s">
        <v>499</v>
      </c>
      <c r="B5121" t="s">
        <v>498</v>
      </c>
      <c r="C5121">
        <v>2013</v>
      </c>
      <c r="D5121" t="s">
        <v>497</v>
      </c>
      <c r="E5121">
        <v>359</v>
      </c>
      <c r="F5121" t="s">
        <v>100</v>
      </c>
      <c r="G5121">
        <v>498</v>
      </c>
      <c r="H5121" t="s">
        <v>375</v>
      </c>
      <c r="I5121" t="s">
        <v>373</v>
      </c>
      <c r="J5121" t="s">
        <v>373</v>
      </c>
      <c r="K5121">
        <v>2</v>
      </c>
    </row>
    <row r="5122" spans="1:12" hidden="1" x14ac:dyDescent="0.25">
      <c r="A5122" t="s">
        <v>499</v>
      </c>
      <c r="B5122" t="s">
        <v>498</v>
      </c>
      <c r="C5122">
        <v>2014</v>
      </c>
      <c r="D5122" t="s">
        <v>497</v>
      </c>
      <c r="E5122">
        <v>359</v>
      </c>
      <c r="F5122" t="s">
        <v>100</v>
      </c>
      <c r="G5122">
        <v>498</v>
      </c>
      <c r="H5122" t="s">
        <v>375</v>
      </c>
      <c r="I5122">
        <v>2</v>
      </c>
      <c r="J5122" t="s">
        <v>373</v>
      </c>
      <c r="K5122">
        <v>3</v>
      </c>
    </row>
    <row r="5123" spans="1:12" hidden="1" x14ac:dyDescent="0.25">
      <c r="A5123" t="s">
        <v>499</v>
      </c>
      <c r="B5123" t="s">
        <v>498</v>
      </c>
      <c r="C5123">
        <v>2015</v>
      </c>
      <c r="D5123" t="s">
        <v>497</v>
      </c>
      <c r="E5123">
        <v>359</v>
      </c>
      <c r="F5123" t="s">
        <v>100</v>
      </c>
      <c r="G5123">
        <v>498</v>
      </c>
      <c r="H5123" t="s">
        <v>375</v>
      </c>
      <c r="I5123">
        <v>2</v>
      </c>
      <c r="J5123" t="s">
        <v>373</v>
      </c>
      <c r="K5123">
        <v>2</v>
      </c>
    </row>
    <row r="5124" spans="1:12" hidden="1" x14ac:dyDescent="0.25">
      <c r="A5124" t="s">
        <v>499</v>
      </c>
      <c r="B5124" t="s">
        <v>498</v>
      </c>
      <c r="C5124">
        <v>2016</v>
      </c>
      <c r="D5124" t="s">
        <v>497</v>
      </c>
      <c r="E5124">
        <v>359</v>
      </c>
      <c r="F5124" t="s">
        <v>100</v>
      </c>
      <c r="G5124">
        <v>498</v>
      </c>
      <c r="H5124" t="s">
        <v>375</v>
      </c>
      <c r="I5124">
        <v>2</v>
      </c>
      <c r="J5124" t="s">
        <v>373</v>
      </c>
      <c r="K5124">
        <v>2</v>
      </c>
    </row>
    <row r="5125" spans="1:12" x14ac:dyDescent="0.25">
      <c r="A5125" t="s">
        <v>499</v>
      </c>
      <c r="B5125" t="s">
        <v>498</v>
      </c>
      <c r="C5125">
        <v>2017</v>
      </c>
      <c r="D5125" t="s">
        <v>497</v>
      </c>
      <c r="E5125">
        <v>359</v>
      </c>
      <c r="F5125" t="s">
        <v>100</v>
      </c>
      <c r="G5125">
        <v>498</v>
      </c>
      <c r="H5125" t="s">
        <v>375</v>
      </c>
      <c r="I5125" s="109">
        <v>2</v>
      </c>
      <c r="J5125" s="109" t="s">
        <v>373</v>
      </c>
      <c r="K5125" s="109">
        <v>3</v>
      </c>
      <c r="L5125" s="108">
        <f>AVERAGE(I5125:K5125)</f>
        <v>2.5</v>
      </c>
    </row>
    <row r="5126" spans="1:12" hidden="1" x14ac:dyDescent="0.25">
      <c r="A5126" t="s">
        <v>496</v>
      </c>
      <c r="B5126" t="s">
        <v>496</v>
      </c>
      <c r="C5126">
        <v>1976</v>
      </c>
      <c r="D5126" t="s">
        <v>495</v>
      </c>
      <c r="E5126">
        <v>221</v>
      </c>
      <c r="F5126" t="s">
        <v>494</v>
      </c>
      <c r="G5126">
        <v>492</v>
      </c>
      <c r="H5126" t="s">
        <v>375</v>
      </c>
      <c r="I5126" t="s">
        <v>373</v>
      </c>
      <c r="J5126" t="s">
        <v>373</v>
      </c>
      <c r="K5126" t="s">
        <v>373</v>
      </c>
    </row>
    <row r="5127" spans="1:12" hidden="1" x14ac:dyDescent="0.25">
      <c r="A5127" t="s">
        <v>496</v>
      </c>
      <c r="B5127" t="s">
        <v>496</v>
      </c>
      <c r="C5127">
        <v>1977</v>
      </c>
      <c r="D5127" t="s">
        <v>495</v>
      </c>
      <c r="E5127">
        <v>221</v>
      </c>
      <c r="F5127" t="s">
        <v>494</v>
      </c>
      <c r="G5127">
        <v>492</v>
      </c>
      <c r="H5127" t="s">
        <v>375</v>
      </c>
      <c r="I5127" t="s">
        <v>373</v>
      </c>
      <c r="J5127" t="s">
        <v>373</v>
      </c>
      <c r="K5127" t="s">
        <v>373</v>
      </c>
    </row>
    <row r="5128" spans="1:12" hidden="1" x14ac:dyDescent="0.25">
      <c r="A5128" t="s">
        <v>496</v>
      </c>
      <c r="B5128" t="s">
        <v>496</v>
      </c>
      <c r="C5128">
        <v>1978</v>
      </c>
      <c r="D5128" t="s">
        <v>495</v>
      </c>
      <c r="E5128">
        <v>221</v>
      </c>
      <c r="F5128" t="s">
        <v>494</v>
      </c>
      <c r="G5128">
        <v>492</v>
      </c>
      <c r="H5128" t="s">
        <v>375</v>
      </c>
      <c r="I5128" t="s">
        <v>373</v>
      </c>
      <c r="J5128" t="s">
        <v>373</v>
      </c>
      <c r="K5128" t="s">
        <v>373</v>
      </c>
    </row>
    <row r="5129" spans="1:12" hidden="1" x14ac:dyDescent="0.25">
      <c r="A5129" t="s">
        <v>496</v>
      </c>
      <c r="B5129" t="s">
        <v>496</v>
      </c>
      <c r="C5129">
        <v>1979</v>
      </c>
      <c r="D5129" t="s">
        <v>495</v>
      </c>
      <c r="E5129">
        <v>221</v>
      </c>
      <c r="F5129" t="s">
        <v>494</v>
      </c>
      <c r="G5129">
        <v>492</v>
      </c>
      <c r="H5129" t="s">
        <v>375</v>
      </c>
      <c r="I5129" t="s">
        <v>373</v>
      </c>
      <c r="J5129" t="s">
        <v>373</v>
      </c>
      <c r="K5129" t="s">
        <v>373</v>
      </c>
    </row>
    <row r="5130" spans="1:12" hidden="1" x14ac:dyDescent="0.25">
      <c r="A5130" t="s">
        <v>496</v>
      </c>
      <c r="B5130" t="s">
        <v>496</v>
      </c>
      <c r="C5130">
        <v>1980</v>
      </c>
      <c r="D5130" t="s">
        <v>495</v>
      </c>
      <c r="E5130">
        <v>221</v>
      </c>
      <c r="F5130" t="s">
        <v>494</v>
      </c>
      <c r="G5130">
        <v>492</v>
      </c>
      <c r="H5130" t="s">
        <v>375</v>
      </c>
      <c r="I5130" t="s">
        <v>373</v>
      </c>
      <c r="J5130" t="s">
        <v>373</v>
      </c>
      <c r="K5130" t="s">
        <v>373</v>
      </c>
    </row>
    <row r="5131" spans="1:12" hidden="1" x14ac:dyDescent="0.25">
      <c r="A5131" t="s">
        <v>496</v>
      </c>
      <c r="B5131" t="s">
        <v>496</v>
      </c>
      <c r="C5131">
        <v>1981</v>
      </c>
      <c r="D5131" t="s">
        <v>495</v>
      </c>
      <c r="E5131">
        <v>221</v>
      </c>
      <c r="F5131" t="s">
        <v>494</v>
      </c>
      <c r="G5131">
        <v>492</v>
      </c>
      <c r="H5131" t="s">
        <v>375</v>
      </c>
      <c r="I5131" t="s">
        <v>373</v>
      </c>
      <c r="J5131" t="s">
        <v>373</v>
      </c>
      <c r="K5131" t="s">
        <v>373</v>
      </c>
    </row>
    <row r="5132" spans="1:12" hidden="1" x14ac:dyDescent="0.25">
      <c r="A5132" t="s">
        <v>496</v>
      </c>
      <c r="B5132" t="s">
        <v>496</v>
      </c>
      <c r="C5132">
        <v>1982</v>
      </c>
      <c r="D5132" t="s">
        <v>495</v>
      </c>
      <c r="E5132">
        <v>221</v>
      </c>
      <c r="F5132" t="s">
        <v>494</v>
      </c>
      <c r="G5132">
        <v>492</v>
      </c>
      <c r="H5132" t="s">
        <v>375</v>
      </c>
      <c r="I5132" t="s">
        <v>373</v>
      </c>
      <c r="J5132" t="s">
        <v>373</v>
      </c>
      <c r="K5132" t="s">
        <v>373</v>
      </c>
    </row>
    <row r="5133" spans="1:12" hidden="1" x14ac:dyDescent="0.25">
      <c r="A5133" t="s">
        <v>496</v>
      </c>
      <c r="B5133" t="s">
        <v>496</v>
      </c>
      <c r="C5133">
        <v>1983</v>
      </c>
      <c r="D5133" t="s">
        <v>495</v>
      </c>
      <c r="E5133">
        <v>221</v>
      </c>
      <c r="F5133" t="s">
        <v>494</v>
      </c>
      <c r="G5133">
        <v>492</v>
      </c>
      <c r="H5133" t="s">
        <v>375</v>
      </c>
      <c r="I5133" t="s">
        <v>373</v>
      </c>
      <c r="J5133" t="s">
        <v>373</v>
      </c>
      <c r="K5133" t="s">
        <v>373</v>
      </c>
    </row>
    <row r="5134" spans="1:12" hidden="1" x14ac:dyDescent="0.25">
      <c r="A5134" t="s">
        <v>496</v>
      </c>
      <c r="B5134" t="s">
        <v>496</v>
      </c>
      <c r="C5134">
        <v>1984</v>
      </c>
      <c r="D5134" t="s">
        <v>495</v>
      </c>
      <c r="E5134">
        <v>221</v>
      </c>
      <c r="F5134" t="s">
        <v>494</v>
      </c>
      <c r="G5134">
        <v>492</v>
      </c>
      <c r="H5134" t="s">
        <v>375</v>
      </c>
      <c r="I5134" t="s">
        <v>373</v>
      </c>
      <c r="J5134" t="s">
        <v>373</v>
      </c>
      <c r="K5134" t="s">
        <v>373</v>
      </c>
    </row>
    <row r="5135" spans="1:12" hidden="1" x14ac:dyDescent="0.25">
      <c r="A5135" t="s">
        <v>496</v>
      </c>
      <c r="B5135" t="s">
        <v>496</v>
      </c>
      <c r="C5135">
        <v>1985</v>
      </c>
      <c r="D5135" t="s">
        <v>495</v>
      </c>
      <c r="E5135">
        <v>221</v>
      </c>
      <c r="F5135" t="s">
        <v>494</v>
      </c>
      <c r="G5135">
        <v>492</v>
      </c>
      <c r="H5135" t="s">
        <v>375</v>
      </c>
      <c r="I5135" t="s">
        <v>373</v>
      </c>
      <c r="J5135" t="s">
        <v>373</v>
      </c>
      <c r="K5135" t="s">
        <v>373</v>
      </c>
    </row>
    <row r="5136" spans="1:12" hidden="1" x14ac:dyDescent="0.25">
      <c r="A5136" t="s">
        <v>496</v>
      </c>
      <c r="B5136" t="s">
        <v>496</v>
      </c>
      <c r="C5136">
        <v>1986</v>
      </c>
      <c r="D5136" t="s">
        <v>495</v>
      </c>
      <c r="E5136">
        <v>221</v>
      </c>
      <c r="F5136" t="s">
        <v>494</v>
      </c>
      <c r="G5136">
        <v>492</v>
      </c>
      <c r="H5136" t="s">
        <v>375</v>
      </c>
      <c r="I5136" t="s">
        <v>373</v>
      </c>
      <c r="J5136" t="s">
        <v>373</v>
      </c>
      <c r="K5136" t="s">
        <v>373</v>
      </c>
    </row>
    <row r="5137" spans="1:11" hidden="1" x14ac:dyDescent="0.25">
      <c r="A5137" t="s">
        <v>496</v>
      </c>
      <c r="B5137" t="s">
        <v>496</v>
      </c>
      <c r="C5137">
        <v>1987</v>
      </c>
      <c r="D5137" t="s">
        <v>495</v>
      </c>
      <c r="E5137">
        <v>221</v>
      </c>
      <c r="F5137" t="s">
        <v>494</v>
      </c>
      <c r="G5137">
        <v>492</v>
      </c>
      <c r="H5137" t="s">
        <v>375</v>
      </c>
      <c r="I5137" t="s">
        <v>373</v>
      </c>
      <c r="J5137" t="s">
        <v>373</v>
      </c>
      <c r="K5137" t="s">
        <v>373</v>
      </c>
    </row>
    <row r="5138" spans="1:11" hidden="1" x14ac:dyDescent="0.25">
      <c r="A5138" t="s">
        <v>496</v>
      </c>
      <c r="B5138" t="s">
        <v>496</v>
      </c>
      <c r="C5138">
        <v>1988</v>
      </c>
      <c r="D5138" t="s">
        <v>495</v>
      </c>
      <c r="E5138">
        <v>221</v>
      </c>
      <c r="F5138" t="s">
        <v>494</v>
      </c>
      <c r="G5138">
        <v>492</v>
      </c>
      <c r="H5138" t="s">
        <v>375</v>
      </c>
      <c r="I5138" t="s">
        <v>373</v>
      </c>
      <c r="J5138" t="s">
        <v>373</v>
      </c>
      <c r="K5138" t="s">
        <v>373</v>
      </c>
    </row>
    <row r="5139" spans="1:11" hidden="1" x14ac:dyDescent="0.25">
      <c r="A5139" t="s">
        <v>496</v>
      </c>
      <c r="B5139" t="s">
        <v>496</v>
      </c>
      <c r="C5139">
        <v>1989</v>
      </c>
      <c r="D5139" t="s">
        <v>495</v>
      </c>
      <c r="E5139">
        <v>221</v>
      </c>
      <c r="F5139" t="s">
        <v>494</v>
      </c>
      <c r="G5139">
        <v>492</v>
      </c>
      <c r="H5139" t="s">
        <v>375</v>
      </c>
      <c r="I5139" t="s">
        <v>373</v>
      </c>
      <c r="J5139" t="s">
        <v>373</v>
      </c>
      <c r="K5139" t="s">
        <v>373</v>
      </c>
    </row>
    <row r="5140" spans="1:11" hidden="1" x14ac:dyDescent="0.25">
      <c r="A5140" t="s">
        <v>496</v>
      </c>
      <c r="B5140" t="s">
        <v>496</v>
      </c>
      <c r="C5140">
        <v>1990</v>
      </c>
      <c r="D5140" t="s">
        <v>495</v>
      </c>
      <c r="E5140">
        <v>221</v>
      </c>
      <c r="F5140" t="s">
        <v>494</v>
      </c>
      <c r="G5140">
        <v>492</v>
      </c>
      <c r="H5140" t="s">
        <v>375</v>
      </c>
      <c r="I5140" t="s">
        <v>373</v>
      </c>
      <c r="J5140" t="s">
        <v>373</v>
      </c>
      <c r="K5140" t="s">
        <v>373</v>
      </c>
    </row>
    <row r="5141" spans="1:11" hidden="1" x14ac:dyDescent="0.25">
      <c r="A5141" t="s">
        <v>496</v>
      </c>
      <c r="B5141" t="s">
        <v>496</v>
      </c>
      <c r="C5141">
        <v>1991</v>
      </c>
      <c r="D5141" t="s">
        <v>495</v>
      </c>
      <c r="E5141">
        <v>221</v>
      </c>
      <c r="F5141" t="s">
        <v>494</v>
      </c>
      <c r="G5141">
        <v>492</v>
      </c>
      <c r="H5141" t="s">
        <v>375</v>
      </c>
      <c r="I5141" t="s">
        <v>373</v>
      </c>
      <c r="J5141" t="s">
        <v>373</v>
      </c>
      <c r="K5141" t="s">
        <v>373</v>
      </c>
    </row>
    <row r="5142" spans="1:11" hidden="1" x14ac:dyDescent="0.25">
      <c r="A5142" t="s">
        <v>496</v>
      </c>
      <c r="B5142" t="s">
        <v>496</v>
      </c>
      <c r="C5142">
        <v>1992</v>
      </c>
      <c r="D5142" t="s">
        <v>495</v>
      </c>
      <c r="E5142">
        <v>221</v>
      </c>
      <c r="F5142" t="s">
        <v>494</v>
      </c>
      <c r="G5142">
        <v>492</v>
      </c>
      <c r="H5142" t="s">
        <v>375</v>
      </c>
      <c r="I5142" t="s">
        <v>373</v>
      </c>
      <c r="J5142" t="s">
        <v>373</v>
      </c>
      <c r="K5142" t="s">
        <v>373</v>
      </c>
    </row>
    <row r="5143" spans="1:11" hidden="1" x14ac:dyDescent="0.25">
      <c r="A5143" t="s">
        <v>496</v>
      </c>
      <c r="B5143" t="s">
        <v>496</v>
      </c>
      <c r="C5143">
        <v>1993</v>
      </c>
      <c r="D5143" t="s">
        <v>495</v>
      </c>
      <c r="E5143">
        <v>221</v>
      </c>
      <c r="F5143" t="s">
        <v>494</v>
      </c>
      <c r="G5143">
        <v>492</v>
      </c>
      <c r="H5143" t="s">
        <v>375</v>
      </c>
      <c r="I5143" t="s">
        <v>373</v>
      </c>
      <c r="J5143" t="s">
        <v>373</v>
      </c>
      <c r="K5143" t="s">
        <v>373</v>
      </c>
    </row>
    <row r="5144" spans="1:11" hidden="1" x14ac:dyDescent="0.25">
      <c r="A5144" t="s">
        <v>496</v>
      </c>
      <c r="B5144" t="s">
        <v>496</v>
      </c>
      <c r="C5144">
        <v>1994</v>
      </c>
      <c r="D5144" t="s">
        <v>495</v>
      </c>
      <c r="E5144">
        <v>221</v>
      </c>
      <c r="F5144" t="s">
        <v>494</v>
      </c>
      <c r="G5144">
        <v>492</v>
      </c>
      <c r="H5144" t="s">
        <v>375</v>
      </c>
      <c r="I5144" t="s">
        <v>373</v>
      </c>
      <c r="J5144" t="s">
        <v>373</v>
      </c>
      <c r="K5144" t="s">
        <v>373</v>
      </c>
    </row>
    <row r="5145" spans="1:11" hidden="1" x14ac:dyDescent="0.25">
      <c r="A5145" t="s">
        <v>496</v>
      </c>
      <c r="B5145" t="s">
        <v>496</v>
      </c>
      <c r="C5145">
        <v>1995</v>
      </c>
      <c r="D5145" t="s">
        <v>495</v>
      </c>
      <c r="E5145">
        <v>221</v>
      </c>
      <c r="F5145" t="s">
        <v>494</v>
      </c>
      <c r="G5145">
        <v>492</v>
      </c>
      <c r="H5145" t="s">
        <v>375</v>
      </c>
      <c r="I5145" t="s">
        <v>373</v>
      </c>
      <c r="J5145" t="s">
        <v>373</v>
      </c>
      <c r="K5145" t="s">
        <v>373</v>
      </c>
    </row>
    <row r="5146" spans="1:11" hidden="1" x14ac:dyDescent="0.25">
      <c r="A5146" t="s">
        <v>496</v>
      </c>
      <c r="B5146" t="s">
        <v>496</v>
      </c>
      <c r="C5146">
        <v>1996</v>
      </c>
      <c r="D5146" t="s">
        <v>495</v>
      </c>
      <c r="E5146">
        <v>221</v>
      </c>
      <c r="F5146" t="s">
        <v>494</v>
      </c>
      <c r="G5146">
        <v>492</v>
      </c>
      <c r="H5146" t="s">
        <v>375</v>
      </c>
      <c r="I5146" t="s">
        <v>373</v>
      </c>
      <c r="J5146" t="s">
        <v>373</v>
      </c>
      <c r="K5146" t="s">
        <v>373</v>
      </c>
    </row>
    <row r="5147" spans="1:11" hidden="1" x14ac:dyDescent="0.25">
      <c r="A5147" t="s">
        <v>496</v>
      </c>
      <c r="B5147" t="s">
        <v>496</v>
      </c>
      <c r="C5147">
        <v>1997</v>
      </c>
      <c r="D5147" t="s">
        <v>495</v>
      </c>
      <c r="E5147">
        <v>221</v>
      </c>
      <c r="F5147" t="s">
        <v>494</v>
      </c>
      <c r="G5147">
        <v>492</v>
      </c>
      <c r="H5147" t="s">
        <v>375</v>
      </c>
      <c r="I5147" t="s">
        <v>373</v>
      </c>
      <c r="J5147" t="s">
        <v>373</v>
      </c>
      <c r="K5147" t="s">
        <v>373</v>
      </c>
    </row>
    <row r="5148" spans="1:11" hidden="1" x14ac:dyDescent="0.25">
      <c r="A5148" t="s">
        <v>496</v>
      </c>
      <c r="B5148" t="s">
        <v>496</v>
      </c>
      <c r="C5148">
        <v>1998</v>
      </c>
      <c r="D5148" t="s">
        <v>495</v>
      </c>
      <c r="E5148">
        <v>221</v>
      </c>
      <c r="F5148" t="s">
        <v>494</v>
      </c>
      <c r="G5148">
        <v>492</v>
      </c>
      <c r="H5148" t="s">
        <v>375</v>
      </c>
      <c r="I5148" t="s">
        <v>373</v>
      </c>
      <c r="J5148" t="s">
        <v>373</v>
      </c>
      <c r="K5148" t="s">
        <v>373</v>
      </c>
    </row>
    <row r="5149" spans="1:11" hidden="1" x14ac:dyDescent="0.25">
      <c r="A5149" t="s">
        <v>496</v>
      </c>
      <c r="B5149" t="s">
        <v>496</v>
      </c>
      <c r="C5149">
        <v>1999</v>
      </c>
      <c r="D5149" t="s">
        <v>495</v>
      </c>
      <c r="E5149">
        <v>221</v>
      </c>
      <c r="F5149" t="s">
        <v>494</v>
      </c>
      <c r="G5149">
        <v>492</v>
      </c>
      <c r="H5149" t="s">
        <v>375</v>
      </c>
      <c r="I5149" t="s">
        <v>373</v>
      </c>
      <c r="J5149" t="s">
        <v>373</v>
      </c>
      <c r="K5149" t="s">
        <v>373</v>
      </c>
    </row>
    <row r="5150" spans="1:11" hidden="1" x14ac:dyDescent="0.25">
      <c r="A5150" t="s">
        <v>496</v>
      </c>
      <c r="B5150" t="s">
        <v>496</v>
      </c>
      <c r="C5150">
        <v>2000</v>
      </c>
      <c r="D5150" t="s">
        <v>495</v>
      </c>
      <c r="E5150">
        <v>221</v>
      </c>
      <c r="F5150" t="s">
        <v>494</v>
      </c>
      <c r="G5150">
        <v>492</v>
      </c>
      <c r="H5150" t="s">
        <v>375</v>
      </c>
      <c r="I5150" t="s">
        <v>373</v>
      </c>
      <c r="J5150" t="s">
        <v>373</v>
      </c>
      <c r="K5150" t="s">
        <v>373</v>
      </c>
    </row>
    <row r="5151" spans="1:11" hidden="1" x14ac:dyDescent="0.25">
      <c r="A5151" t="s">
        <v>496</v>
      </c>
      <c r="B5151" t="s">
        <v>496</v>
      </c>
      <c r="C5151">
        <v>2001</v>
      </c>
      <c r="D5151" t="s">
        <v>495</v>
      </c>
      <c r="E5151">
        <v>221</v>
      </c>
      <c r="F5151" t="s">
        <v>494</v>
      </c>
      <c r="G5151">
        <v>492</v>
      </c>
      <c r="H5151" t="s">
        <v>375</v>
      </c>
      <c r="I5151" t="s">
        <v>373</v>
      </c>
      <c r="J5151" t="s">
        <v>373</v>
      </c>
      <c r="K5151" t="s">
        <v>373</v>
      </c>
    </row>
    <row r="5152" spans="1:11" hidden="1" x14ac:dyDescent="0.25">
      <c r="A5152" t="s">
        <v>496</v>
      </c>
      <c r="B5152" t="s">
        <v>496</v>
      </c>
      <c r="C5152">
        <v>2002</v>
      </c>
      <c r="D5152" t="s">
        <v>495</v>
      </c>
      <c r="E5152">
        <v>221</v>
      </c>
      <c r="F5152" t="s">
        <v>494</v>
      </c>
      <c r="G5152">
        <v>492</v>
      </c>
      <c r="H5152" t="s">
        <v>375</v>
      </c>
      <c r="I5152" t="s">
        <v>373</v>
      </c>
      <c r="J5152" t="s">
        <v>373</v>
      </c>
      <c r="K5152" t="s">
        <v>373</v>
      </c>
    </row>
    <row r="5153" spans="1:12" hidden="1" x14ac:dyDescent="0.25">
      <c r="A5153" t="s">
        <v>496</v>
      </c>
      <c r="B5153" t="s">
        <v>496</v>
      </c>
      <c r="C5153">
        <v>2003</v>
      </c>
      <c r="D5153" t="s">
        <v>495</v>
      </c>
      <c r="E5153">
        <v>221</v>
      </c>
      <c r="F5153" t="s">
        <v>494</v>
      </c>
      <c r="G5153">
        <v>492</v>
      </c>
      <c r="H5153" t="s">
        <v>375</v>
      </c>
      <c r="I5153" t="s">
        <v>373</v>
      </c>
      <c r="J5153" t="s">
        <v>373</v>
      </c>
      <c r="K5153" t="s">
        <v>373</v>
      </c>
    </row>
    <row r="5154" spans="1:12" hidden="1" x14ac:dyDescent="0.25">
      <c r="A5154" t="s">
        <v>496</v>
      </c>
      <c r="B5154" t="s">
        <v>496</v>
      </c>
      <c r="C5154">
        <v>2004</v>
      </c>
      <c r="D5154" t="s">
        <v>495</v>
      </c>
      <c r="E5154">
        <v>221</v>
      </c>
      <c r="F5154" t="s">
        <v>494</v>
      </c>
      <c r="G5154">
        <v>492</v>
      </c>
      <c r="H5154" t="s">
        <v>375</v>
      </c>
      <c r="I5154" t="s">
        <v>373</v>
      </c>
      <c r="J5154" t="s">
        <v>373</v>
      </c>
      <c r="K5154" t="s">
        <v>373</v>
      </c>
    </row>
    <row r="5155" spans="1:12" hidden="1" x14ac:dyDescent="0.25">
      <c r="A5155" t="s">
        <v>496</v>
      </c>
      <c r="B5155" t="s">
        <v>496</v>
      </c>
      <c r="C5155">
        <v>2005</v>
      </c>
      <c r="D5155" t="s">
        <v>495</v>
      </c>
      <c r="E5155">
        <v>221</v>
      </c>
      <c r="F5155" t="s">
        <v>494</v>
      </c>
      <c r="G5155">
        <v>492</v>
      </c>
      <c r="H5155" t="s">
        <v>375</v>
      </c>
      <c r="I5155" t="s">
        <v>373</v>
      </c>
      <c r="J5155" t="s">
        <v>373</v>
      </c>
      <c r="K5155" t="s">
        <v>373</v>
      </c>
    </row>
    <row r="5156" spans="1:12" hidden="1" x14ac:dyDescent="0.25">
      <c r="A5156" t="s">
        <v>496</v>
      </c>
      <c r="B5156" t="s">
        <v>496</v>
      </c>
      <c r="C5156">
        <v>2006</v>
      </c>
      <c r="D5156" t="s">
        <v>495</v>
      </c>
      <c r="E5156">
        <v>221</v>
      </c>
      <c r="F5156" t="s">
        <v>494</v>
      </c>
      <c r="G5156">
        <v>492</v>
      </c>
      <c r="H5156" t="s">
        <v>375</v>
      </c>
      <c r="I5156" t="s">
        <v>373</v>
      </c>
      <c r="J5156" t="s">
        <v>373</v>
      </c>
      <c r="K5156" t="s">
        <v>373</v>
      </c>
    </row>
    <row r="5157" spans="1:12" hidden="1" x14ac:dyDescent="0.25">
      <c r="A5157" t="s">
        <v>496</v>
      </c>
      <c r="B5157" t="s">
        <v>496</v>
      </c>
      <c r="C5157">
        <v>2007</v>
      </c>
      <c r="D5157" t="s">
        <v>495</v>
      </c>
      <c r="E5157">
        <v>221</v>
      </c>
      <c r="F5157" t="s">
        <v>494</v>
      </c>
      <c r="G5157">
        <v>492</v>
      </c>
      <c r="H5157" t="s">
        <v>375</v>
      </c>
      <c r="I5157" t="s">
        <v>373</v>
      </c>
      <c r="J5157" t="s">
        <v>373</v>
      </c>
      <c r="K5157" t="s">
        <v>373</v>
      </c>
    </row>
    <row r="5158" spans="1:12" hidden="1" x14ac:dyDescent="0.25">
      <c r="A5158" t="s">
        <v>496</v>
      </c>
      <c r="B5158" t="s">
        <v>496</v>
      </c>
      <c r="C5158">
        <v>2008</v>
      </c>
      <c r="D5158" t="s">
        <v>495</v>
      </c>
      <c r="E5158">
        <v>221</v>
      </c>
      <c r="F5158" t="s">
        <v>494</v>
      </c>
      <c r="G5158">
        <v>492</v>
      </c>
      <c r="H5158" t="s">
        <v>375</v>
      </c>
      <c r="I5158" t="s">
        <v>373</v>
      </c>
      <c r="J5158" t="s">
        <v>373</v>
      </c>
      <c r="K5158" t="s">
        <v>373</v>
      </c>
    </row>
    <row r="5159" spans="1:12" hidden="1" x14ac:dyDescent="0.25">
      <c r="A5159" t="s">
        <v>496</v>
      </c>
      <c r="B5159" t="s">
        <v>496</v>
      </c>
      <c r="C5159">
        <v>2009</v>
      </c>
      <c r="D5159" t="s">
        <v>495</v>
      </c>
      <c r="E5159">
        <v>221</v>
      </c>
      <c r="F5159" t="s">
        <v>494</v>
      </c>
      <c r="G5159">
        <v>492</v>
      </c>
      <c r="H5159" t="s">
        <v>375</v>
      </c>
      <c r="I5159" t="s">
        <v>373</v>
      </c>
      <c r="J5159" t="s">
        <v>373</v>
      </c>
      <c r="K5159" t="s">
        <v>373</v>
      </c>
    </row>
    <row r="5160" spans="1:12" hidden="1" x14ac:dyDescent="0.25">
      <c r="A5160" t="s">
        <v>496</v>
      </c>
      <c r="B5160" t="s">
        <v>496</v>
      </c>
      <c r="C5160">
        <v>2010</v>
      </c>
      <c r="D5160" t="s">
        <v>495</v>
      </c>
      <c r="E5160">
        <v>221</v>
      </c>
      <c r="F5160" t="s">
        <v>494</v>
      </c>
      <c r="G5160">
        <v>492</v>
      </c>
      <c r="H5160" t="s">
        <v>375</v>
      </c>
      <c r="I5160" t="s">
        <v>373</v>
      </c>
      <c r="J5160" t="s">
        <v>373</v>
      </c>
      <c r="K5160" t="s">
        <v>373</v>
      </c>
    </row>
    <row r="5161" spans="1:12" hidden="1" x14ac:dyDescent="0.25">
      <c r="A5161" t="s">
        <v>496</v>
      </c>
      <c r="B5161" t="s">
        <v>496</v>
      </c>
      <c r="C5161">
        <v>2011</v>
      </c>
      <c r="D5161" t="s">
        <v>495</v>
      </c>
      <c r="E5161">
        <v>221</v>
      </c>
      <c r="F5161" t="s">
        <v>494</v>
      </c>
      <c r="G5161">
        <v>492</v>
      </c>
      <c r="H5161" t="s">
        <v>375</v>
      </c>
      <c r="I5161" t="s">
        <v>373</v>
      </c>
      <c r="J5161" t="s">
        <v>373</v>
      </c>
      <c r="K5161" t="s">
        <v>373</v>
      </c>
    </row>
    <row r="5162" spans="1:12" hidden="1" x14ac:dyDescent="0.25">
      <c r="A5162" t="s">
        <v>496</v>
      </c>
      <c r="B5162" t="s">
        <v>496</v>
      </c>
      <c r="C5162">
        <v>2012</v>
      </c>
      <c r="D5162" t="s">
        <v>495</v>
      </c>
      <c r="E5162">
        <v>221</v>
      </c>
      <c r="F5162" t="s">
        <v>494</v>
      </c>
      <c r="G5162">
        <v>492</v>
      </c>
      <c r="H5162" t="s">
        <v>375</v>
      </c>
      <c r="I5162" t="s">
        <v>373</v>
      </c>
      <c r="J5162" t="s">
        <v>373</v>
      </c>
      <c r="K5162" t="s">
        <v>373</v>
      </c>
    </row>
    <row r="5163" spans="1:12" hidden="1" x14ac:dyDescent="0.25">
      <c r="A5163" t="s">
        <v>496</v>
      </c>
      <c r="B5163" t="s">
        <v>496</v>
      </c>
      <c r="C5163">
        <v>2013</v>
      </c>
      <c r="D5163" t="s">
        <v>495</v>
      </c>
      <c r="E5163">
        <v>221</v>
      </c>
      <c r="F5163" t="s">
        <v>494</v>
      </c>
      <c r="G5163">
        <v>492</v>
      </c>
      <c r="H5163" t="s">
        <v>375</v>
      </c>
      <c r="I5163" t="s">
        <v>373</v>
      </c>
      <c r="J5163" t="s">
        <v>373</v>
      </c>
      <c r="K5163" t="s">
        <v>373</v>
      </c>
    </row>
    <row r="5164" spans="1:12" hidden="1" x14ac:dyDescent="0.25">
      <c r="A5164" t="s">
        <v>496</v>
      </c>
      <c r="B5164" t="s">
        <v>496</v>
      </c>
      <c r="C5164">
        <v>2014</v>
      </c>
      <c r="D5164" t="s">
        <v>495</v>
      </c>
      <c r="E5164">
        <v>221</v>
      </c>
      <c r="F5164" t="s">
        <v>494</v>
      </c>
      <c r="G5164">
        <v>492</v>
      </c>
      <c r="H5164" t="s">
        <v>375</v>
      </c>
      <c r="I5164" t="s">
        <v>373</v>
      </c>
      <c r="J5164" t="s">
        <v>373</v>
      </c>
      <c r="K5164">
        <v>1</v>
      </c>
    </row>
    <row r="5165" spans="1:12" hidden="1" x14ac:dyDescent="0.25">
      <c r="A5165" t="s">
        <v>496</v>
      </c>
      <c r="B5165" t="s">
        <v>496</v>
      </c>
      <c r="C5165">
        <v>2015</v>
      </c>
      <c r="D5165" t="s">
        <v>495</v>
      </c>
      <c r="E5165">
        <v>221</v>
      </c>
      <c r="F5165" t="s">
        <v>494</v>
      </c>
      <c r="G5165">
        <v>492</v>
      </c>
      <c r="H5165" t="s">
        <v>375</v>
      </c>
      <c r="I5165" t="s">
        <v>373</v>
      </c>
      <c r="J5165" t="s">
        <v>373</v>
      </c>
      <c r="K5165">
        <v>1</v>
      </c>
    </row>
    <row r="5166" spans="1:12" hidden="1" x14ac:dyDescent="0.25">
      <c r="A5166" t="s">
        <v>496</v>
      </c>
      <c r="B5166" t="s">
        <v>496</v>
      </c>
      <c r="C5166">
        <v>2016</v>
      </c>
      <c r="D5166" t="s">
        <v>495</v>
      </c>
      <c r="E5166">
        <v>221</v>
      </c>
      <c r="F5166" t="s">
        <v>494</v>
      </c>
      <c r="G5166">
        <v>492</v>
      </c>
      <c r="H5166" t="s">
        <v>375</v>
      </c>
      <c r="I5166" t="s">
        <v>373</v>
      </c>
      <c r="J5166" t="s">
        <v>373</v>
      </c>
      <c r="K5166">
        <v>1</v>
      </c>
    </row>
    <row r="5167" spans="1:12" x14ac:dyDescent="0.25">
      <c r="A5167" t="s">
        <v>496</v>
      </c>
      <c r="B5167" t="s">
        <v>496</v>
      </c>
      <c r="C5167">
        <v>2017</v>
      </c>
      <c r="D5167" t="s">
        <v>495</v>
      </c>
      <c r="E5167">
        <v>221</v>
      </c>
      <c r="F5167" t="s">
        <v>494</v>
      </c>
      <c r="G5167">
        <v>492</v>
      </c>
      <c r="H5167" t="s">
        <v>375</v>
      </c>
      <c r="I5167" s="109" t="s">
        <v>373</v>
      </c>
      <c r="J5167" s="109" t="s">
        <v>373</v>
      </c>
      <c r="K5167" s="109">
        <v>1</v>
      </c>
      <c r="L5167" s="108">
        <f>AVERAGE(I5167:K5167)</f>
        <v>1</v>
      </c>
    </row>
    <row r="5168" spans="1:12" hidden="1" x14ac:dyDescent="0.25">
      <c r="A5168" t="s">
        <v>223</v>
      </c>
      <c r="B5168" t="s">
        <v>223</v>
      </c>
      <c r="C5168">
        <v>1976</v>
      </c>
      <c r="D5168" t="s">
        <v>493</v>
      </c>
      <c r="E5168">
        <v>712</v>
      </c>
      <c r="F5168" t="s">
        <v>78</v>
      </c>
      <c r="G5168">
        <v>496</v>
      </c>
      <c r="H5168" t="s">
        <v>390</v>
      </c>
      <c r="I5168" t="s">
        <v>373</v>
      </c>
      <c r="J5168" t="s">
        <v>373</v>
      </c>
      <c r="K5168" t="s">
        <v>373</v>
      </c>
    </row>
    <row r="5169" spans="1:11" hidden="1" x14ac:dyDescent="0.25">
      <c r="A5169" t="s">
        <v>223</v>
      </c>
      <c r="B5169" t="s">
        <v>223</v>
      </c>
      <c r="C5169">
        <v>1977</v>
      </c>
      <c r="D5169" t="s">
        <v>493</v>
      </c>
      <c r="E5169">
        <v>712</v>
      </c>
      <c r="F5169" t="s">
        <v>78</v>
      </c>
      <c r="G5169">
        <v>496</v>
      </c>
      <c r="H5169" t="s">
        <v>390</v>
      </c>
      <c r="I5169" t="s">
        <v>373</v>
      </c>
      <c r="J5169" t="s">
        <v>373</v>
      </c>
      <c r="K5169" t="s">
        <v>373</v>
      </c>
    </row>
    <row r="5170" spans="1:11" hidden="1" x14ac:dyDescent="0.25">
      <c r="A5170" t="s">
        <v>223</v>
      </c>
      <c r="B5170" t="s">
        <v>223</v>
      </c>
      <c r="C5170">
        <v>1978</v>
      </c>
      <c r="D5170" t="s">
        <v>493</v>
      </c>
      <c r="E5170">
        <v>712</v>
      </c>
      <c r="F5170" t="s">
        <v>78</v>
      </c>
      <c r="G5170">
        <v>496</v>
      </c>
      <c r="H5170" t="s">
        <v>390</v>
      </c>
      <c r="I5170" t="s">
        <v>373</v>
      </c>
      <c r="J5170" t="s">
        <v>373</v>
      </c>
      <c r="K5170" t="s">
        <v>373</v>
      </c>
    </row>
    <row r="5171" spans="1:11" hidden="1" x14ac:dyDescent="0.25">
      <c r="A5171" t="s">
        <v>223</v>
      </c>
      <c r="B5171" t="s">
        <v>223</v>
      </c>
      <c r="C5171">
        <v>1979</v>
      </c>
      <c r="D5171" t="s">
        <v>493</v>
      </c>
      <c r="E5171">
        <v>712</v>
      </c>
      <c r="F5171" t="s">
        <v>78</v>
      </c>
      <c r="G5171">
        <v>496</v>
      </c>
      <c r="H5171" t="s">
        <v>390</v>
      </c>
      <c r="I5171" t="s">
        <v>373</v>
      </c>
      <c r="J5171" t="s">
        <v>373</v>
      </c>
      <c r="K5171" t="s">
        <v>373</v>
      </c>
    </row>
    <row r="5172" spans="1:11" hidden="1" x14ac:dyDescent="0.25">
      <c r="A5172" t="s">
        <v>223</v>
      </c>
      <c r="B5172" t="s">
        <v>223</v>
      </c>
      <c r="C5172">
        <v>1980</v>
      </c>
      <c r="D5172" t="s">
        <v>493</v>
      </c>
      <c r="E5172">
        <v>712</v>
      </c>
      <c r="F5172" t="s">
        <v>78</v>
      </c>
      <c r="G5172">
        <v>496</v>
      </c>
      <c r="H5172" t="s">
        <v>390</v>
      </c>
      <c r="I5172" t="s">
        <v>373</v>
      </c>
      <c r="J5172" t="s">
        <v>373</v>
      </c>
      <c r="K5172" t="s">
        <v>373</v>
      </c>
    </row>
    <row r="5173" spans="1:11" hidden="1" x14ac:dyDescent="0.25">
      <c r="A5173" t="s">
        <v>223</v>
      </c>
      <c r="B5173" t="s">
        <v>223</v>
      </c>
      <c r="C5173">
        <v>1981</v>
      </c>
      <c r="D5173" t="s">
        <v>493</v>
      </c>
      <c r="E5173">
        <v>712</v>
      </c>
      <c r="F5173" t="s">
        <v>78</v>
      </c>
      <c r="G5173">
        <v>496</v>
      </c>
      <c r="H5173" t="s">
        <v>390</v>
      </c>
      <c r="I5173" t="s">
        <v>373</v>
      </c>
      <c r="J5173" t="s">
        <v>373</v>
      </c>
      <c r="K5173" t="s">
        <v>373</v>
      </c>
    </row>
    <row r="5174" spans="1:11" hidden="1" x14ac:dyDescent="0.25">
      <c r="A5174" t="s">
        <v>223</v>
      </c>
      <c r="B5174" t="s">
        <v>223</v>
      </c>
      <c r="C5174">
        <v>1982</v>
      </c>
      <c r="D5174" t="s">
        <v>493</v>
      </c>
      <c r="E5174">
        <v>712</v>
      </c>
      <c r="F5174" t="s">
        <v>78</v>
      </c>
      <c r="G5174">
        <v>496</v>
      </c>
      <c r="H5174" t="s">
        <v>390</v>
      </c>
      <c r="I5174" t="s">
        <v>373</v>
      </c>
      <c r="J5174" t="s">
        <v>373</v>
      </c>
      <c r="K5174" t="s">
        <v>373</v>
      </c>
    </row>
    <row r="5175" spans="1:11" hidden="1" x14ac:dyDescent="0.25">
      <c r="A5175" t="s">
        <v>223</v>
      </c>
      <c r="B5175" t="s">
        <v>223</v>
      </c>
      <c r="C5175">
        <v>1983</v>
      </c>
      <c r="D5175" t="s">
        <v>493</v>
      </c>
      <c r="E5175">
        <v>712</v>
      </c>
      <c r="F5175" t="s">
        <v>78</v>
      </c>
      <c r="G5175">
        <v>496</v>
      </c>
      <c r="H5175" t="s">
        <v>390</v>
      </c>
      <c r="I5175" t="s">
        <v>373</v>
      </c>
      <c r="J5175" t="s">
        <v>373</v>
      </c>
      <c r="K5175" t="s">
        <v>373</v>
      </c>
    </row>
    <row r="5176" spans="1:11" hidden="1" x14ac:dyDescent="0.25">
      <c r="A5176" t="s">
        <v>223</v>
      </c>
      <c r="B5176" t="s">
        <v>223</v>
      </c>
      <c r="C5176">
        <v>1984</v>
      </c>
      <c r="D5176" t="s">
        <v>493</v>
      </c>
      <c r="E5176">
        <v>712</v>
      </c>
      <c r="F5176" t="s">
        <v>78</v>
      </c>
      <c r="G5176">
        <v>496</v>
      </c>
      <c r="H5176" t="s">
        <v>390</v>
      </c>
      <c r="I5176" t="s">
        <v>373</v>
      </c>
      <c r="J5176" t="s">
        <v>373</v>
      </c>
      <c r="K5176" t="s">
        <v>373</v>
      </c>
    </row>
    <row r="5177" spans="1:11" hidden="1" x14ac:dyDescent="0.25">
      <c r="A5177" t="s">
        <v>223</v>
      </c>
      <c r="B5177" t="s">
        <v>223</v>
      </c>
      <c r="C5177">
        <v>1985</v>
      </c>
      <c r="D5177" t="s">
        <v>493</v>
      </c>
      <c r="E5177">
        <v>712</v>
      </c>
      <c r="F5177" t="s">
        <v>78</v>
      </c>
      <c r="G5177">
        <v>496</v>
      </c>
      <c r="H5177" t="s">
        <v>390</v>
      </c>
      <c r="I5177" t="s">
        <v>373</v>
      </c>
      <c r="J5177" t="s">
        <v>373</v>
      </c>
      <c r="K5177" t="s">
        <v>373</v>
      </c>
    </row>
    <row r="5178" spans="1:11" hidden="1" x14ac:dyDescent="0.25">
      <c r="A5178" t="s">
        <v>223</v>
      </c>
      <c r="B5178" t="s">
        <v>223</v>
      </c>
      <c r="C5178">
        <v>1986</v>
      </c>
      <c r="D5178" t="s">
        <v>493</v>
      </c>
      <c r="E5178">
        <v>712</v>
      </c>
      <c r="F5178" t="s">
        <v>78</v>
      </c>
      <c r="G5178">
        <v>496</v>
      </c>
      <c r="H5178" t="s">
        <v>390</v>
      </c>
      <c r="I5178" t="s">
        <v>373</v>
      </c>
      <c r="J5178" t="s">
        <v>373</v>
      </c>
      <c r="K5178" t="s">
        <v>373</v>
      </c>
    </row>
    <row r="5179" spans="1:11" hidden="1" x14ac:dyDescent="0.25">
      <c r="A5179" t="s">
        <v>223</v>
      </c>
      <c r="B5179" t="s">
        <v>223</v>
      </c>
      <c r="C5179">
        <v>1987</v>
      </c>
      <c r="D5179" t="s">
        <v>493</v>
      </c>
      <c r="E5179">
        <v>712</v>
      </c>
      <c r="F5179" t="s">
        <v>78</v>
      </c>
      <c r="G5179">
        <v>496</v>
      </c>
      <c r="H5179" t="s">
        <v>390</v>
      </c>
      <c r="I5179" t="s">
        <v>373</v>
      </c>
      <c r="J5179" t="s">
        <v>373</v>
      </c>
      <c r="K5179" t="s">
        <v>373</v>
      </c>
    </row>
    <row r="5180" spans="1:11" hidden="1" x14ac:dyDescent="0.25">
      <c r="A5180" t="s">
        <v>223</v>
      </c>
      <c r="B5180" t="s">
        <v>223</v>
      </c>
      <c r="C5180">
        <v>1988</v>
      </c>
      <c r="D5180" t="s">
        <v>493</v>
      </c>
      <c r="E5180">
        <v>712</v>
      </c>
      <c r="F5180" t="s">
        <v>78</v>
      </c>
      <c r="G5180">
        <v>496</v>
      </c>
      <c r="H5180" t="s">
        <v>390</v>
      </c>
      <c r="I5180" t="s">
        <v>373</v>
      </c>
      <c r="J5180" t="s">
        <v>373</v>
      </c>
      <c r="K5180" t="s">
        <v>373</v>
      </c>
    </row>
    <row r="5181" spans="1:11" hidden="1" x14ac:dyDescent="0.25">
      <c r="A5181" t="s">
        <v>223</v>
      </c>
      <c r="B5181" t="s">
        <v>223</v>
      </c>
      <c r="C5181">
        <v>1989</v>
      </c>
      <c r="D5181" t="s">
        <v>493</v>
      </c>
      <c r="E5181">
        <v>712</v>
      </c>
      <c r="F5181" t="s">
        <v>78</v>
      </c>
      <c r="G5181">
        <v>496</v>
      </c>
      <c r="H5181" t="s">
        <v>390</v>
      </c>
      <c r="I5181" t="s">
        <v>373</v>
      </c>
      <c r="J5181" t="s">
        <v>373</v>
      </c>
      <c r="K5181" t="s">
        <v>373</v>
      </c>
    </row>
    <row r="5182" spans="1:11" hidden="1" x14ac:dyDescent="0.25">
      <c r="A5182" t="s">
        <v>223</v>
      </c>
      <c r="B5182" t="s">
        <v>223</v>
      </c>
      <c r="C5182">
        <v>1990</v>
      </c>
      <c r="D5182" t="s">
        <v>493</v>
      </c>
      <c r="E5182">
        <v>712</v>
      </c>
      <c r="F5182" t="s">
        <v>78</v>
      </c>
      <c r="G5182">
        <v>496</v>
      </c>
      <c r="H5182" t="s">
        <v>390</v>
      </c>
      <c r="I5182" t="s">
        <v>373</v>
      </c>
      <c r="J5182" t="s">
        <v>373</v>
      </c>
      <c r="K5182" t="s">
        <v>373</v>
      </c>
    </row>
    <row r="5183" spans="1:11" hidden="1" x14ac:dyDescent="0.25">
      <c r="A5183" t="s">
        <v>223</v>
      </c>
      <c r="B5183" t="s">
        <v>223</v>
      </c>
      <c r="C5183">
        <v>1991</v>
      </c>
      <c r="D5183" t="s">
        <v>493</v>
      </c>
      <c r="E5183">
        <v>712</v>
      </c>
      <c r="F5183" t="s">
        <v>78</v>
      </c>
      <c r="G5183">
        <v>496</v>
      </c>
      <c r="H5183" t="s">
        <v>390</v>
      </c>
      <c r="I5183" t="s">
        <v>373</v>
      </c>
      <c r="J5183" t="s">
        <v>373</v>
      </c>
      <c r="K5183">
        <v>1</v>
      </c>
    </row>
    <row r="5184" spans="1:11" hidden="1" x14ac:dyDescent="0.25">
      <c r="A5184" t="s">
        <v>223</v>
      </c>
      <c r="B5184" t="s">
        <v>223</v>
      </c>
      <c r="C5184">
        <v>1992</v>
      </c>
      <c r="D5184" t="s">
        <v>493</v>
      </c>
      <c r="E5184">
        <v>712</v>
      </c>
      <c r="F5184" t="s">
        <v>78</v>
      </c>
      <c r="G5184">
        <v>496</v>
      </c>
      <c r="H5184" t="s">
        <v>390</v>
      </c>
      <c r="I5184">
        <v>1</v>
      </c>
      <c r="J5184" t="s">
        <v>373</v>
      </c>
      <c r="K5184">
        <v>1</v>
      </c>
    </row>
    <row r="5185" spans="1:11" hidden="1" x14ac:dyDescent="0.25">
      <c r="A5185" t="s">
        <v>223</v>
      </c>
      <c r="B5185" t="s">
        <v>223</v>
      </c>
      <c r="C5185">
        <v>1993</v>
      </c>
      <c r="D5185" t="s">
        <v>493</v>
      </c>
      <c r="E5185">
        <v>712</v>
      </c>
      <c r="F5185" t="s">
        <v>78</v>
      </c>
      <c r="G5185">
        <v>496</v>
      </c>
      <c r="H5185" t="s">
        <v>390</v>
      </c>
      <c r="I5185">
        <v>1</v>
      </c>
      <c r="J5185" t="s">
        <v>373</v>
      </c>
      <c r="K5185">
        <v>1</v>
      </c>
    </row>
    <row r="5186" spans="1:11" hidden="1" x14ac:dyDescent="0.25">
      <c r="A5186" t="s">
        <v>223</v>
      </c>
      <c r="B5186" t="s">
        <v>223</v>
      </c>
      <c r="C5186">
        <v>1994</v>
      </c>
      <c r="D5186" t="s">
        <v>493</v>
      </c>
      <c r="E5186">
        <v>712</v>
      </c>
      <c r="F5186" t="s">
        <v>78</v>
      </c>
      <c r="G5186">
        <v>496</v>
      </c>
      <c r="H5186" t="s">
        <v>390</v>
      </c>
      <c r="I5186">
        <v>1</v>
      </c>
      <c r="J5186" t="s">
        <v>373</v>
      </c>
      <c r="K5186">
        <v>1</v>
      </c>
    </row>
    <row r="5187" spans="1:11" hidden="1" x14ac:dyDescent="0.25">
      <c r="A5187" t="s">
        <v>223</v>
      </c>
      <c r="B5187" t="s">
        <v>223</v>
      </c>
      <c r="C5187">
        <v>1995</v>
      </c>
      <c r="D5187" t="s">
        <v>493</v>
      </c>
      <c r="E5187">
        <v>712</v>
      </c>
      <c r="F5187" t="s">
        <v>78</v>
      </c>
      <c r="G5187">
        <v>496</v>
      </c>
      <c r="H5187" t="s">
        <v>390</v>
      </c>
      <c r="I5187">
        <v>1</v>
      </c>
      <c r="J5187" t="s">
        <v>373</v>
      </c>
      <c r="K5187">
        <v>2</v>
      </c>
    </row>
    <row r="5188" spans="1:11" hidden="1" x14ac:dyDescent="0.25">
      <c r="A5188" t="s">
        <v>223</v>
      </c>
      <c r="B5188" t="s">
        <v>223</v>
      </c>
      <c r="C5188">
        <v>1996</v>
      </c>
      <c r="D5188" t="s">
        <v>493</v>
      </c>
      <c r="E5188">
        <v>712</v>
      </c>
      <c r="F5188" t="s">
        <v>78</v>
      </c>
      <c r="G5188">
        <v>496</v>
      </c>
      <c r="H5188" t="s">
        <v>390</v>
      </c>
      <c r="I5188">
        <v>1</v>
      </c>
      <c r="J5188" t="s">
        <v>373</v>
      </c>
      <c r="K5188">
        <v>2</v>
      </c>
    </row>
    <row r="5189" spans="1:11" hidden="1" x14ac:dyDescent="0.25">
      <c r="A5189" t="s">
        <v>223</v>
      </c>
      <c r="B5189" t="s">
        <v>223</v>
      </c>
      <c r="C5189">
        <v>1997</v>
      </c>
      <c r="D5189" t="s">
        <v>493</v>
      </c>
      <c r="E5189">
        <v>712</v>
      </c>
      <c r="F5189" t="s">
        <v>78</v>
      </c>
      <c r="G5189">
        <v>496</v>
      </c>
      <c r="H5189" t="s">
        <v>390</v>
      </c>
      <c r="I5189" t="s">
        <v>373</v>
      </c>
      <c r="J5189" t="s">
        <v>373</v>
      </c>
      <c r="K5189">
        <v>1</v>
      </c>
    </row>
    <row r="5190" spans="1:11" hidden="1" x14ac:dyDescent="0.25">
      <c r="A5190" t="s">
        <v>223</v>
      </c>
      <c r="B5190" t="s">
        <v>223</v>
      </c>
      <c r="C5190">
        <v>1998</v>
      </c>
      <c r="D5190" t="s">
        <v>493</v>
      </c>
      <c r="E5190">
        <v>712</v>
      </c>
      <c r="F5190" t="s">
        <v>78</v>
      </c>
      <c r="G5190">
        <v>496</v>
      </c>
      <c r="H5190" t="s">
        <v>390</v>
      </c>
      <c r="I5190" t="s">
        <v>373</v>
      </c>
      <c r="J5190" t="s">
        <v>373</v>
      </c>
      <c r="K5190">
        <v>2</v>
      </c>
    </row>
    <row r="5191" spans="1:11" hidden="1" x14ac:dyDescent="0.25">
      <c r="A5191" t="s">
        <v>223</v>
      </c>
      <c r="B5191" t="s">
        <v>223</v>
      </c>
      <c r="C5191">
        <v>1999</v>
      </c>
      <c r="D5191" t="s">
        <v>493</v>
      </c>
      <c r="E5191">
        <v>712</v>
      </c>
      <c r="F5191" t="s">
        <v>78</v>
      </c>
      <c r="G5191">
        <v>496</v>
      </c>
      <c r="H5191" t="s">
        <v>390</v>
      </c>
      <c r="I5191" t="s">
        <v>373</v>
      </c>
      <c r="J5191" t="s">
        <v>373</v>
      </c>
      <c r="K5191">
        <v>1</v>
      </c>
    </row>
    <row r="5192" spans="1:11" hidden="1" x14ac:dyDescent="0.25">
      <c r="A5192" t="s">
        <v>223</v>
      </c>
      <c r="B5192" t="s">
        <v>223</v>
      </c>
      <c r="C5192">
        <v>2000</v>
      </c>
      <c r="D5192" t="s">
        <v>493</v>
      </c>
      <c r="E5192">
        <v>712</v>
      </c>
      <c r="F5192" t="s">
        <v>78</v>
      </c>
      <c r="G5192">
        <v>496</v>
      </c>
      <c r="H5192" t="s">
        <v>390</v>
      </c>
      <c r="I5192" t="s">
        <v>373</v>
      </c>
      <c r="J5192" t="s">
        <v>373</v>
      </c>
      <c r="K5192">
        <v>1</v>
      </c>
    </row>
    <row r="5193" spans="1:11" hidden="1" x14ac:dyDescent="0.25">
      <c r="A5193" t="s">
        <v>223</v>
      </c>
      <c r="B5193" t="s">
        <v>223</v>
      </c>
      <c r="C5193">
        <v>2001</v>
      </c>
      <c r="D5193" t="s">
        <v>493</v>
      </c>
      <c r="E5193">
        <v>712</v>
      </c>
      <c r="F5193" t="s">
        <v>78</v>
      </c>
      <c r="G5193">
        <v>496</v>
      </c>
      <c r="H5193" t="s">
        <v>390</v>
      </c>
      <c r="I5193" t="s">
        <v>373</v>
      </c>
      <c r="J5193" t="s">
        <v>373</v>
      </c>
      <c r="K5193">
        <v>1</v>
      </c>
    </row>
    <row r="5194" spans="1:11" hidden="1" x14ac:dyDescent="0.25">
      <c r="A5194" t="s">
        <v>223</v>
      </c>
      <c r="B5194" t="s">
        <v>223</v>
      </c>
      <c r="C5194">
        <v>2002</v>
      </c>
      <c r="D5194" t="s">
        <v>493</v>
      </c>
      <c r="E5194">
        <v>712</v>
      </c>
      <c r="F5194" t="s">
        <v>78</v>
      </c>
      <c r="G5194">
        <v>496</v>
      </c>
      <c r="H5194" t="s">
        <v>390</v>
      </c>
      <c r="I5194" t="s">
        <v>373</v>
      </c>
      <c r="J5194" t="s">
        <v>373</v>
      </c>
      <c r="K5194">
        <v>2</v>
      </c>
    </row>
    <row r="5195" spans="1:11" hidden="1" x14ac:dyDescent="0.25">
      <c r="A5195" t="s">
        <v>223</v>
      </c>
      <c r="B5195" t="s">
        <v>223</v>
      </c>
      <c r="C5195">
        <v>2003</v>
      </c>
      <c r="D5195" t="s">
        <v>493</v>
      </c>
      <c r="E5195">
        <v>712</v>
      </c>
      <c r="F5195" t="s">
        <v>78</v>
      </c>
      <c r="G5195">
        <v>496</v>
      </c>
      <c r="H5195" t="s">
        <v>390</v>
      </c>
      <c r="I5195">
        <v>3</v>
      </c>
      <c r="J5195" t="s">
        <v>373</v>
      </c>
      <c r="K5195">
        <v>2</v>
      </c>
    </row>
    <row r="5196" spans="1:11" hidden="1" x14ac:dyDescent="0.25">
      <c r="A5196" t="s">
        <v>223</v>
      </c>
      <c r="B5196" t="s">
        <v>223</v>
      </c>
      <c r="C5196">
        <v>2004</v>
      </c>
      <c r="D5196" t="s">
        <v>493</v>
      </c>
      <c r="E5196">
        <v>712</v>
      </c>
      <c r="F5196" t="s">
        <v>78</v>
      </c>
      <c r="G5196">
        <v>496</v>
      </c>
      <c r="H5196" t="s">
        <v>390</v>
      </c>
      <c r="I5196">
        <v>3</v>
      </c>
      <c r="J5196" t="s">
        <v>373</v>
      </c>
      <c r="K5196">
        <v>2</v>
      </c>
    </row>
    <row r="5197" spans="1:11" hidden="1" x14ac:dyDescent="0.25">
      <c r="A5197" t="s">
        <v>223</v>
      </c>
      <c r="B5197" t="s">
        <v>223</v>
      </c>
      <c r="C5197">
        <v>2005</v>
      </c>
      <c r="D5197" t="s">
        <v>493</v>
      </c>
      <c r="E5197">
        <v>712</v>
      </c>
      <c r="F5197" t="s">
        <v>78</v>
      </c>
      <c r="G5197">
        <v>496</v>
      </c>
      <c r="H5197" t="s">
        <v>390</v>
      </c>
      <c r="I5197">
        <v>3</v>
      </c>
      <c r="J5197" t="s">
        <v>373</v>
      </c>
      <c r="K5197">
        <v>2</v>
      </c>
    </row>
    <row r="5198" spans="1:11" hidden="1" x14ac:dyDescent="0.25">
      <c r="A5198" t="s">
        <v>223</v>
      </c>
      <c r="B5198" t="s">
        <v>223</v>
      </c>
      <c r="C5198">
        <v>2006</v>
      </c>
      <c r="D5198" t="s">
        <v>493</v>
      </c>
      <c r="E5198">
        <v>712</v>
      </c>
      <c r="F5198" t="s">
        <v>78</v>
      </c>
      <c r="G5198">
        <v>496</v>
      </c>
      <c r="H5198" t="s">
        <v>390</v>
      </c>
      <c r="I5198">
        <v>3</v>
      </c>
      <c r="J5198" t="s">
        <v>373</v>
      </c>
      <c r="K5198">
        <v>2</v>
      </c>
    </row>
    <row r="5199" spans="1:11" hidden="1" x14ac:dyDescent="0.25">
      <c r="A5199" t="s">
        <v>223</v>
      </c>
      <c r="B5199" t="s">
        <v>223</v>
      </c>
      <c r="C5199">
        <v>2007</v>
      </c>
      <c r="D5199" t="s">
        <v>493</v>
      </c>
      <c r="E5199">
        <v>712</v>
      </c>
      <c r="F5199" t="s">
        <v>78</v>
      </c>
      <c r="G5199">
        <v>496</v>
      </c>
      <c r="H5199" t="s">
        <v>390</v>
      </c>
      <c r="I5199">
        <v>3</v>
      </c>
      <c r="J5199" t="s">
        <v>373</v>
      </c>
      <c r="K5199">
        <v>2</v>
      </c>
    </row>
    <row r="5200" spans="1:11" hidden="1" x14ac:dyDescent="0.25">
      <c r="A5200" t="s">
        <v>223</v>
      </c>
      <c r="B5200" t="s">
        <v>223</v>
      </c>
      <c r="C5200">
        <v>2008</v>
      </c>
      <c r="D5200" t="s">
        <v>493</v>
      </c>
      <c r="E5200">
        <v>712</v>
      </c>
      <c r="F5200" t="s">
        <v>78</v>
      </c>
      <c r="G5200">
        <v>496</v>
      </c>
      <c r="H5200" t="s">
        <v>390</v>
      </c>
      <c r="I5200">
        <v>3</v>
      </c>
      <c r="J5200" t="s">
        <v>373</v>
      </c>
      <c r="K5200">
        <v>3</v>
      </c>
    </row>
    <row r="5201" spans="1:12" hidden="1" x14ac:dyDescent="0.25">
      <c r="A5201" t="s">
        <v>223</v>
      </c>
      <c r="B5201" t="s">
        <v>223</v>
      </c>
      <c r="C5201">
        <v>2009</v>
      </c>
      <c r="D5201" t="s">
        <v>493</v>
      </c>
      <c r="E5201">
        <v>712</v>
      </c>
      <c r="F5201" t="s">
        <v>78</v>
      </c>
      <c r="G5201">
        <v>496</v>
      </c>
      <c r="H5201" t="s">
        <v>390</v>
      </c>
      <c r="I5201">
        <v>3</v>
      </c>
      <c r="J5201" t="s">
        <v>373</v>
      </c>
      <c r="K5201">
        <v>2</v>
      </c>
    </row>
    <row r="5202" spans="1:12" hidden="1" x14ac:dyDescent="0.25">
      <c r="A5202" t="s">
        <v>223</v>
      </c>
      <c r="B5202" t="s">
        <v>223</v>
      </c>
      <c r="C5202">
        <v>2010</v>
      </c>
      <c r="D5202" t="s">
        <v>493</v>
      </c>
      <c r="E5202">
        <v>712</v>
      </c>
      <c r="F5202" t="s">
        <v>78</v>
      </c>
      <c r="G5202">
        <v>496</v>
      </c>
      <c r="H5202" t="s">
        <v>390</v>
      </c>
      <c r="I5202">
        <v>3</v>
      </c>
      <c r="J5202" t="s">
        <v>373</v>
      </c>
      <c r="K5202">
        <v>2</v>
      </c>
    </row>
    <row r="5203" spans="1:12" hidden="1" x14ac:dyDescent="0.25">
      <c r="A5203" t="s">
        <v>223</v>
      </c>
      <c r="B5203" t="s">
        <v>223</v>
      </c>
      <c r="C5203">
        <v>2011</v>
      </c>
      <c r="D5203" t="s">
        <v>493</v>
      </c>
      <c r="E5203">
        <v>712</v>
      </c>
      <c r="F5203" t="s">
        <v>78</v>
      </c>
      <c r="G5203">
        <v>496</v>
      </c>
      <c r="H5203" t="s">
        <v>390</v>
      </c>
      <c r="I5203">
        <v>3</v>
      </c>
      <c r="J5203" t="s">
        <v>373</v>
      </c>
      <c r="K5203">
        <v>2</v>
      </c>
    </row>
    <row r="5204" spans="1:12" hidden="1" x14ac:dyDescent="0.25">
      <c r="A5204" t="s">
        <v>223</v>
      </c>
      <c r="B5204" t="s">
        <v>223</v>
      </c>
      <c r="C5204">
        <v>2012</v>
      </c>
      <c r="D5204" t="s">
        <v>493</v>
      </c>
      <c r="E5204">
        <v>712</v>
      </c>
      <c r="F5204" t="s">
        <v>78</v>
      </c>
      <c r="G5204">
        <v>496</v>
      </c>
      <c r="H5204" t="s">
        <v>390</v>
      </c>
      <c r="I5204">
        <v>1</v>
      </c>
      <c r="J5204" t="s">
        <v>373</v>
      </c>
      <c r="K5204">
        <v>2</v>
      </c>
    </row>
    <row r="5205" spans="1:12" hidden="1" x14ac:dyDescent="0.25">
      <c r="A5205" t="s">
        <v>223</v>
      </c>
      <c r="B5205" t="s">
        <v>223</v>
      </c>
      <c r="C5205">
        <v>2013</v>
      </c>
      <c r="D5205" t="s">
        <v>493</v>
      </c>
      <c r="E5205">
        <v>712</v>
      </c>
      <c r="F5205" t="s">
        <v>78</v>
      </c>
      <c r="G5205">
        <v>496</v>
      </c>
      <c r="H5205" t="s">
        <v>390</v>
      </c>
      <c r="I5205" t="s">
        <v>373</v>
      </c>
      <c r="J5205" t="s">
        <v>373</v>
      </c>
      <c r="K5205">
        <v>2</v>
      </c>
    </row>
    <row r="5206" spans="1:12" hidden="1" x14ac:dyDescent="0.25">
      <c r="A5206" t="s">
        <v>223</v>
      </c>
      <c r="B5206" t="s">
        <v>223</v>
      </c>
      <c r="C5206">
        <v>2014</v>
      </c>
      <c r="D5206" t="s">
        <v>493</v>
      </c>
      <c r="E5206">
        <v>712</v>
      </c>
      <c r="F5206" t="s">
        <v>78</v>
      </c>
      <c r="G5206">
        <v>496</v>
      </c>
      <c r="H5206" t="s">
        <v>390</v>
      </c>
      <c r="I5206">
        <v>3</v>
      </c>
      <c r="J5206" t="s">
        <v>373</v>
      </c>
      <c r="K5206">
        <v>2</v>
      </c>
    </row>
    <row r="5207" spans="1:12" hidden="1" x14ac:dyDescent="0.25">
      <c r="A5207" t="s">
        <v>223</v>
      </c>
      <c r="B5207" t="s">
        <v>223</v>
      </c>
      <c r="C5207">
        <v>2015</v>
      </c>
      <c r="D5207" t="s">
        <v>493</v>
      </c>
      <c r="E5207">
        <v>712</v>
      </c>
      <c r="F5207" t="s">
        <v>78</v>
      </c>
      <c r="G5207">
        <v>496</v>
      </c>
      <c r="H5207" t="s">
        <v>390</v>
      </c>
      <c r="I5207">
        <v>3</v>
      </c>
      <c r="J5207" t="s">
        <v>373</v>
      </c>
      <c r="K5207">
        <v>2</v>
      </c>
    </row>
    <row r="5208" spans="1:12" hidden="1" x14ac:dyDescent="0.25">
      <c r="A5208" t="s">
        <v>223</v>
      </c>
      <c r="B5208" t="s">
        <v>223</v>
      </c>
      <c r="C5208">
        <v>2016</v>
      </c>
      <c r="D5208" t="s">
        <v>493</v>
      </c>
      <c r="E5208">
        <v>712</v>
      </c>
      <c r="F5208" t="s">
        <v>78</v>
      </c>
      <c r="G5208">
        <v>496</v>
      </c>
      <c r="H5208" t="s">
        <v>390</v>
      </c>
      <c r="I5208">
        <v>3</v>
      </c>
      <c r="J5208" t="s">
        <v>373</v>
      </c>
      <c r="K5208">
        <v>2</v>
      </c>
    </row>
    <row r="5209" spans="1:12" x14ac:dyDescent="0.25">
      <c r="A5209" t="s">
        <v>223</v>
      </c>
      <c r="B5209" t="s">
        <v>223</v>
      </c>
      <c r="C5209">
        <v>2017</v>
      </c>
      <c r="D5209" t="s">
        <v>493</v>
      </c>
      <c r="E5209">
        <v>712</v>
      </c>
      <c r="F5209" t="s">
        <v>78</v>
      </c>
      <c r="G5209">
        <v>496</v>
      </c>
      <c r="H5209" t="s">
        <v>390</v>
      </c>
      <c r="I5209" s="109">
        <v>3</v>
      </c>
      <c r="J5209" s="109" t="s">
        <v>373</v>
      </c>
      <c r="K5209" s="109">
        <v>2</v>
      </c>
      <c r="L5209" s="108">
        <f>AVERAGE(I5209:K5209)</f>
        <v>2.5</v>
      </c>
    </row>
    <row r="5210" spans="1:12" hidden="1" x14ac:dyDescent="0.25">
      <c r="A5210" t="s">
        <v>224</v>
      </c>
      <c r="B5210" t="s">
        <v>224</v>
      </c>
      <c r="C5210">
        <v>1976</v>
      </c>
      <c r="D5210" t="s">
        <v>78</v>
      </c>
      <c r="E5210">
        <v>341</v>
      </c>
      <c r="F5210" t="s">
        <v>101</v>
      </c>
      <c r="G5210">
        <v>499</v>
      </c>
      <c r="H5210" t="s">
        <v>375</v>
      </c>
      <c r="I5210" t="s">
        <v>373</v>
      </c>
      <c r="J5210" t="s">
        <v>373</v>
      </c>
      <c r="K5210" t="s">
        <v>373</v>
      </c>
    </row>
    <row r="5211" spans="1:12" hidden="1" x14ac:dyDescent="0.25">
      <c r="A5211" t="s">
        <v>224</v>
      </c>
      <c r="B5211" t="s">
        <v>224</v>
      </c>
      <c r="C5211">
        <v>1977</v>
      </c>
      <c r="D5211" t="s">
        <v>78</v>
      </c>
      <c r="E5211">
        <v>341</v>
      </c>
      <c r="F5211" t="s">
        <v>101</v>
      </c>
      <c r="G5211">
        <v>499</v>
      </c>
      <c r="H5211" t="s">
        <v>375</v>
      </c>
      <c r="I5211" t="s">
        <v>373</v>
      </c>
      <c r="J5211" t="s">
        <v>373</v>
      </c>
      <c r="K5211" t="s">
        <v>373</v>
      </c>
    </row>
    <row r="5212" spans="1:12" hidden="1" x14ac:dyDescent="0.25">
      <c r="A5212" t="s">
        <v>224</v>
      </c>
      <c r="B5212" t="s">
        <v>224</v>
      </c>
      <c r="C5212">
        <v>1978</v>
      </c>
      <c r="D5212" t="s">
        <v>78</v>
      </c>
      <c r="E5212">
        <v>341</v>
      </c>
      <c r="F5212" t="s">
        <v>101</v>
      </c>
      <c r="G5212">
        <v>499</v>
      </c>
      <c r="H5212" t="s">
        <v>375</v>
      </c>
      <c r="I5212" t="s">
        <v>373</v>
      </c>
      <c r="J5212" t="s">
        <v>373</v>
      </c>
      <c r="K5212" t="s">
        <v>373</v>
      </c>
    </row>
    <row r="5213" spans="1:12" hidden="1" x14ac:dyDescent="0.25">
      <c r="A5213" t="s">
        <v>224</v>
      </c>
      <c r="B5213" t="s">
        <v>224</v>
      </c>
      <c r="C5213">
        <v>1979</v>
      </c>
      <c r="D5213" t="s">
        <v>78</v>
      </c>
      <c r="E5213">
        <v>341</v>
      </c>
      <c r="F5213" t="s">
        <v>101</v>
      </c>
      <c r="G5213">
        <v>499</v>
      </c>
      <c r="H5213" t="s">
        <v>375</v>
      </c>
      <c r="I5213" t="s">
        <v>373</v>
      </c>
      <c r="J5213" t="s">
        <v>373</v>
      </c>
      <c r="K5213" t="s">
        <v>373</v>
      </c>
    </row>
    <row r="5214" spans="1:12" hidden="1" x14ac:dyDescent="0.25">
      <c r="A5214" t="s">
        <v>224</v>
      </c>
      <c r="B5214" t="s">
        <v>224</v>
      </c>
      <c r="C5214">
        <v>1980</v>
      </c>
      <c r="D5214" t="s">
        <v>78</v>
      </c>
      <c r="E5214">
        <v>341</v>
      </c>
      <c r="F5214" t="s">
        <v>101</v>
      </c>
      <c r="G5214">
        <v>499</v>
      </c>
      <c r="H5214" t="s">
        <v>375</v>
      </c>
      <c r="I5214" t="s">
        <v>373</v>
      </c>
      <c r="J5214" t="s">
        <v>373</v>
      </c>
      <c r="K5214" t="s">
        <v>373</v>
      </c>
    </row>
    <row r="5215" spans="1:12" hidden="1" x14ac:dyDescent="0.25">
      <c r="A5215" t="s">
        <v>224</v>
      </c>
      <c r="B5215" t="s">
        <v>224</v>
      </c>
      <c r="C5215">
        <v>1981</v>
      </c>
      <c r="D5215" t="s">
        <v>78</v>
      </c>
      <c r="E5215">
        <v>341</v>
      </c>
      <c r="F5215" t="s">
        <v>101</v>
      </c>
      <c r="G5215">
        <v>499</v>
      </c>
      <c r="H5215" t="s">
        <v>375</v>
      </c>
      <c r="I5215" t="s">
        <v>373</v>
      </c>
      <c r="J5215" t="s">
        <v>373</v>
      </c>
      <c r="K5215" t="s">
        <v>373</v>
      </c>
    </row>
    <row r="5216" spans="1:12" hidden="1" x14ac:dyDescent="0.25">
      <c r="A5216" t="s">
        <v>224</v>
      </c>
      <c r="B5216" t="s">
        <v>224</v>
      </c>
      <c r="C5216">
        <v>1982</v>
      </c>
      <c r="D5216" t="s">
        <v>78</v>
      </c>
      <c r="E5216">
        <v>341</v>
      </c>
      <c r="F5216" t="s">
        <v>101</v>
      </c>
      <c r="G5216">
        <v>499</v>
      </c>
      <c r="H5216" t="s">
        <v>375</v>
      </c>
      <c r="I5216" t="s">
        <v>373</v>
      </c>
      <c r="J5216" t="s">
        <v>373</v>
      </c>
      <c r="K5216" t="s">
        <v>373</v>
      </c>
    </row>
    <row r="5217" spans="1:11" hidden="1" x14ac:dyDescent="0.25">
      <c r="A5217" t="s">
        <v>224</v>
      </c>
      <c r="B5217" t="s">
        <v>224</v>
      </c>
      <c r="C5217">
        <v>1983</v>
      </c>
      <c r="D5217" t="s">
        <v>78</v>
      </c>
      <c r="E5217">
        <v>341</v>
      </c>
      <c r="F5217" t="s">
        <v>101</v>
      </c>
      <c r="G5217">
        <v>499</v>
      </c>
      <c r="H5217" t="s">
        <v>375</v>
      </c>
      <c r="I5217" t="s">
        <v>373</v>
      </c>
      <c r="J5217" t="s">
        <v>373</v>
      </c>
      <c r="K5217" t="s">
        <v>373</v>
      </c>
    </row>
    <row r="5218" spans="1:11" hidden="1" x14ac:dyDescent="0.25">
      <c r="A5218" t="s">
        <v>224</v>
      </c>
      <c r="B5218" t="s">
        <v>224</v>
      </c>
      <c r="C5218">
        <v>1984</v>
      </c>
      <c r="D5218" t="s">
        <v>78</v>
      </c>
      <c r="E5218">
        <v>341</v>
      </c>
      <c r="F5218" t="s">
        <v>101</v>
      </c>
      <c r="G5218">
        <v>499</v>
      </c>
      <c r="H5218" t="s">
        <v>375</v>
      </c>
      <c r="I5218" t="s">
        <v>373</v>
      </c>
      <c r="J5218" t="s">
        <v>373</v>
      </c>
      <c r="K5218" t="s">
        <v>373</v>
      </c>
    </row>
    <row r="5219" spans="1:11" hidden="1" x14ac:dyDescent="0.25">
      <c r="A5219" t="s">
        <v>224</v>
      </c>
      <c r="B5219" t="s">
        <v>224</v>
      </c>
      <c r="C5219">
        <v>1985</v>
      </c>
      <c r="D5219" t="s">
        <v>78</v>
      </c>
      <c r="E5219">
        <v>341</v>
      </c>
      <c r="F5219" t="s">
        <v>101</v>
      </c>
      <c r="G5219">
        <v>499</v>
      </c>
      <c r="H5219" t="s">
        <v>375</v>
      </c>
      <c r="I5219" t="s">
        <v>373</v>
      </c>
      <c r="J5219" t="s">
        <v>373</v>
      </c>
      <c r="K5219" t="s">
        <v>373</v>
      </c>
    </row>
    <row r="5220" spans="1:11" hidden="1" x14ac:dyDescent="0.25">
      <c r="A5220" t="s">
        <v>224</v>
      </c>
      <c r="B5220" t="s">
        <v>224</v>
      </c>
      <c r="C5220">
        <v>1986</v>
      </c>
      <c r="D5220" t="s">
        <v>78</v>
      </c>
      <c r="E5220">
        <v>341</v>
      </c>
      <c r="F5220" t="s">
        <v>101</v>
      </c>
      <c r="G5220">
        <v>499</v>
      </c>
      <c r="H5220" t="s">
        <v>375</v>
      </c>
      <c r="I5220" t="s">
        <v>373</v>
      </c>
      <c r="J5220" t="s">
        <v>373</v>
      </c>
      <c r="K5220" t="s">
        <v>373</v>
      </c>
    </row>
    <row r="5221" spans="1:11" hidden="1" x14ac:dyDescent="0.25">
      <c r="A5221" t="s">
        <v>224</v>
      </c>
      <c r="B5221" t="s">
        <v>224</v>
      </c>
      <c r="C5221">
        <v>1987</v>
      </c>
      <c r="D5221" t="s">
        <v>78</v>
      </c>
      <c r="E5221">
        <v>341</v>
      </c>
      <c r="F5221" t="s">
        <v>101</v>
      </c>
      <c r="G5221">
        <v>499</v>
      </c>
      <c r="H5221" t="s">
        <v>375</v>
      </c>
      <c r="I5221" t="s">
        <v>373</v>
      </c>
      <c r="J5221" t="s">
        <v>373</v>
      </c>
      <c r="K5221" t="s">
        <v>373</v>
      </c>
    </row>
    <row r="5222" spans="1:11" hidden="1" x14ac:dyDescent="0.25">
      <c r="A5222" t="s">
        <v>224</v>
      </c>
      <c r="B5222" t="s">
        <v>224</v>
      </c>
      <c r="C5222">
        <v>1988</v>
      </c>
      <c r="D5222" t="s">
        <v>78</v>
      </c>
      <c r="E5222">
        <v>341</v>
      </c>
      <c r="F5222" t="s">
        <v>101</v>
      </c>
      <c r="G5222">
        <v>499</v>
      </c>
      <c r="H5222" t="s">
        <v>375</v>
      </c>
      <c r="I5222" t="s">
        <v>373</v>
      </c>
      <c r="J5222" t="s">
        <v>373</v>
      </c>
      <c r="K5222" t="s">
        <v>373</v>
      </c>
    </row>
    <row r="5223" spans="1:11" hidden="1" x14ac:dyDescent="0.25">
      <c r="A5223" t="s">
        <v>224</v>
      </c>
      <c r="B5223" t="s">
        <v>224</v>
      </c>
      <c r="C5223">
        <v>1989</v>
      </c>
      <c r="D5223" t="s">
        <v>78</v>
      </c>
      <c r="E5223">
        <v>341</v>
      </c>
      <c r="F5223" t="s">
        <v>101</v>
      </c>
      <c r="G5223">
        <v>499</v>
      </c>
      <c r="H5223" t="s">
        <v>375</v>
      </c>
      <c r="I5223" t="s">
        <v>373</v>
      </c>
      <c r="J5223" t="s">
        <v>373</v>
      </c>
      <c r="K5223" t="s">
        <v>373</v>
      </c>
    </row>
    <row r="5224" spans="1:11" hidden="1" x14ac:dyDescent="0.25">
      <c r="A5224" t="s">
        <v>224</v>
      </c>
      <c r="B5224" t="s">
        <v>224</v>
      </c>
      <c r="C5224">
        <v>1990</v>
      </c>
      <c r="D5224" t="s">
        <v>78</v>
      </c>
      <c r="E5224">
        <v>341</v>
      </c>
      <c r="F5224" t="s">
        <v>101</v>
      </c>
      <c r="G5224">
        <v>499</v>
      </c>
      <c r="H5224" t="s">
        <v>375</v>
      </c>
      <c r="I5224" t="s">
        <v>373</v>
      </c>
      <c r="J5224" t="s">
        <v>373</v>
      </c>
      <c r="K5224" t="s">
        <v>373</v>
      </c>
    </row>
    <row r="5225" spans="1:11" hidden="1" x14ac:dyDescent="0.25">
      <c r="A5225" t="s">
        <v>224</v>
      </c>
      <c r="B5225" t="s">
        <v>224</v>
      </c>
      <c r="C5225">
        <v>1991</v>
      </c>
      <c r="D5225" t="s">
        <v>78</v>
      </c>
      <c r="E5225">
        <v>341</v>
      </c>
      <c r="F5225" t="s">
        <v>101</v>
      </c>
      <c r="G5225">
        <v>499</v>
      </c>
      <c r="H5225" t="s">
        <v>375</v>
      </c>
      <c r="I5225" t="s">
        <v>373</v>
      </c>
      <c r="J5225" t="s">
        <v>373</v>
      </c>
      <c r="K5225" t="s">
        <v>373</v>
      </c>
    </row>
    <row r="5226" spans="1:11" hidden="1" x14ac:dyDescent="0.25">
      <c r="A5226" t="s">
        <v>224</v>
      </c>
      <c r="B5226" t="s">
        <v>224</v>
      </c>
      <c r="C5226">
        <v>1992</v>
      </c>
      <c r="D5226" t="s">
        <v>78</v>
      </c>
      <c r="E5226">
        <v>341</v>
      </c>
      <c r="F5226" t="s">
        <v>101</v>
      </c>
      <c r="G5226">
        <v>499</v>
      </c>
      <c r="H5226" t="s">
        <v>375</v>
      </c>
      <c r="I5226" t="s">
        <v>373</v>
      </c>
      <c r="J5226" t="s">
        <v>373</v>
      </c>
      <c r="K5226" t="s">
        <v>373</v>
      </c>
    </row>
    <row r="5227" spans="1:11" hidden="1" x14ac:dyDescent="0.25">
      <c r="A5227" t="s">
        <v>224</v>
      </c>
      <c r="B5227" t="s">
        <v>224</v>
      </c>
      <c r="C5227">
        <v>1993</v>
      </c>
      <c r="D5227" t="s">
        <v>78</v>
      </c>
      <c r="E5227">
        <v>341</v>
      </c>
      <c r="F5227" t="s">
        <v>101</v>
      </c>
      <c r="G5227">
        <v>499</v>
      </c>
      <c r="H5227" t="s">
        <v>375</v>
      </c>
      <c r="I5227" t="s">
        <v>373</v>
      </c>
      <c r="J5227" t="s">
        <v>373</v>
      </c>
      <c r="K5227" t="s">
        <v>373</v>
      </c>
    </row>
    <row r="5228" spans="1:11" hidden="1" x14ac:dyDescent="0.25">
      <c r="A5228" t="s">
        <v>224</v>
      </c>
      <c r="B5228" t="s">
        <v>224</v>
      </c>
      <c r="C5228">
        <v>1994</v>
      </c>
      <c r="D5228" t="s">
        <v>78</v>
      </c>
      <c r="E5228">
        <v>341</v>
      </c>
      <c r="F5228" t="s">
        <v>101</v>
      </c>
      <c r="G5228">
        <v>499</v>
      </c>
      <c r="H5228" t="s">
        <v>375</v>
      </c>
      <c r="I5228" t="s">
        <v>373</v>
      </c>
      <c r="J5228" t="s">
        <v>373</v>
      </c>
      <c r="K5228" t="s">
        <v>373</v>
      </c>
    </row>
    <row r="5229" spans="1:11" hidden="1" x14ac:dyDescent="0.25">
      <c r="A5229" t="s">
        <v>224</v>
      </c>
      <c r="B5229" t="s">
        <v>224</v>
      </c>
      <c r="C5229">
        <v>1995</v>
      </c>
      <c r="D5229" t="s">
        <v>78</v>
      </c>
      <c r="E5229">
        <v>341</v>
      </c>
      <c r="F5229" t="s">
        <v>101</v>
      </c>
      <c r="G5229">
        <v>499</v>
      </c>
      <c r="H5229" t="s">
        <v>375</v>
      </c>
      <c r="I5229" t="s">
        <v>373</v>
      </c>
      <c r="J5229" t="s">
        <v>373</v>
      </c>
      <c r="K5229" t="s">
        <v>373</v>
      </c>
    </row>
    <row r="5230" spans="1:11" hidden="1" x14ac:dyDescent="0.25">
      <c r="A5230" t="s">
        <v>224</v>
      </c>
      <c r="B5230" t="s">
        <v>224</v>
      </c>
      <c r="C5230">
        <v>1996</v>
      </c>
      <c r="D5230" t="s">
        <v>78</v>
      </c>
      <c r="E5230">
        <v>341</v>
      </c>
      <c r="F5230" t="s">
        <v>101</v>
      </c>
      <c r="G5230">
        <v>499</v>
      </c>
      <c r="H5230" t="s">
        <v>375</v>
      </c>
      <c r="I5230" t="s">
        <v>373</v>
      </c>
      <c r="J5230" t="s">
        <v>373</v>
      </c>
      <c r="K5230" t="s">
        <v>373</v>
      </c>
    </row>
    <row r="5231" spans="1:11" hidden="1" x14ac:dyDescent="0.25">
      <c r="A5231" t="s">
        <v>224</v>
      </c>
      <c r="B5231" t="s">
        <v>224</v>
      </c>
      <c r="C5231">
        <v>1997</v>
      </c>
      <c r="D5231" t="s">
        <v>78</v>
      </c>
      <c r="E5231">
        <v>341</v>
      </c>
      <c r="F5231" t="s">
        <v>101</v>
      </c>
      <c r="G5231">
        <v>499</v>
      </c>
      <c r="H5231" t="s">
        <v>375</v>
      </c>
      <c r="I5231" t="s">
        <v>373</v>
      </c>
      <c r="J5231" t="s">
        <v>373</v>
      </c>
      <c r="K5231" t="s">
        <v>373</v>
      </c>
    </row>
    <row r="5232" spans="1:11" hidden="1" x14ac:dyDescent="0.25">
      <c r="A5232" t="s">
        <v>224</v>
      </c>
      <c r="B5232" t="s">
        <v>224</v>
      </c>
      <c r="C5232">
        <v>1998</v>
      </c>
      <c r="D5232" t="s">
        <v>78</v>
      </c>
      <c r="E5232">
        <v>341</v>
      </c>
      <c r="F5232" t="s">
        <v>101</v>
      </c>
      <c r="G5232">
        <v>499</v>
      </c>
      <c r="H5232" t="s">
        <v>375</v>
      </c>
      <c r="I5232" t="s">
        <v>373</v>
      </c>
      <c r="J5232" t="s">
        <v>373</v>
      </c>
      <c r="K5232" t="s">
        <v>373</v>
      </c>
    </row>
    <row r="5233" spans="1:11" hidden="1" x14ac:dyDescent="0.25">
      <c r="A5233" t="s">
        <v>224</v>
      </c>
      <c r="B5233" t="s">
        <v>224</v>
      </c>
      <c r="C5233">
        <v>1999</v>
      </c>
      <c r="D5233" t="s">
        <v>78</v>
      </c>
      <c r="E5233">
        <v>341</v>
      </c>
      <c r="F5233" t="s">
        <v>101</v>
      </c>
      <c r="G5233">
        <v>499</v>
      </c>
      <c r="H5233" t="s">
        <v>375</v>
      </c>
      <c r="I5233" t="s">
        <v>373</v>
      </c>
      <c r="J5233" t="s">
        <v>373</v>
      </c>
      <c r="K5233" t="s">
        <v>373</v>
      </c>
    </row>
    <row r="5234" spans="1:11" hidden="1" x14ac:dyDescent="0.25">
      <c r="A5234" t="s">
        <v>224</v>
      </c>
      <c r="B5234" t="s">
        <v>224</v>
      </c>
      <c r="C5234">
        <v>2000</v>
      </c>
      <c r="D5234" t="s">
        <v>78</v>
      </c>
      <c r="E5234">
        <v>341</v>
      </c>
      <c r="F5234" t="s">
        <v>101</v>
      </c>
      <c r="G5234">
        <v>499</v>
      </c>
      <c r="H5234" t="s">
        <v>375</v>
      </c>
      <c r="I5234" t="s">
        <v>373</v>
      </c>
      <c r="J5234" t="s">
        <v>373</v>
      </c>
      <c r="K5234" t="s">
        <v>373</v>
      </c>
    </row>
    <row r="5235" spans="1:11" hidden="1" x14ac:dyDescent="0.25">
      <c r="A5235" t="s">
        <v>224</v>
      </c>
      <c r="B5235" t="s">
        <v>224</v>
      </c>
      <c r="C5235">
        <v>2001</v>
      </c>
      <c r="D5235" t="s">
        <v>78</v>
      </c>
      <c r="E5235">
        <v>341</v>
      </c>
      <c r="F5235" t="s">
        <v>101</v>
      </c>
      <c r="G5235">
        <v>499</v>
      </c>
      <c r="H5235" t="s">
        <v>375</v>
      </c>
      <c r="I5235" t="s">
        <v>373</v>
      </c>
      <c r="J5235" t="s">
        <v>373</v>
      </c>
      <c r="K5235" t="s">
        <v>373</v>
      </c>
    </row>
    <row r="5236" spans="1:11" hidden="1" x14ac:dyDescent="0.25">
      <c r="A5236" t="s">
        <v>224</v>
      </c>
      <c r="B5236" t="s">
        <v>224</v>
      </c>
      <c r="C5236">
        <v>2002</v>
      </c>
      <c r="D5236" t="s">
        <v>78</v>
      </c>
      <c r="E5236">
        <v>341</v>
      </c>
      <c r="F5236" t="s">
        <v>101</v>
      </c>
      <c r="G5236">
        <v>499</v>
      </c>
      <c r="H5236" t="s">
        <v>375</v>
      </c>
      <c r="I5236" t="s">
        <v>373</v>
      </c>
      <c r="J5236" t="s">
        <v>373</v>
      </c>
      <c r="K5236" t="s">
        <v>373</v>
      </c>
    </row>
    <row r="5237" spans="1:11" hidden="1" x14ac:dyDescent="0.25">
      <c r="A5237" t="s">
        <v>224</v>
      </c>
      <c r="B5237" t="s">
        <v>224</v>
      </c>
      <c r="C5237">
        <v>2003</v>
      </c>
      <c r="D5237" t="s">
        <v>78</v>
      </c>
      <c r="E5237">
        <v>341</v>
      </c>
      <c r="F5237" t="s">
        <v>101</v>
      </c>
      <c r="G5237">
        <v>499</v>
      </c>
      <c r="H5237" t="s">
        <v>375</v>
      </c>
      <c r="I5237" t="s">
        <v>373</v>
      </c>
      <c r="J5237" t="s">
        <v>373</v>
      </c>
      <c r="K5237" t="s">
        <v>373</v>
      </c>
    </row>
    <row r="5238" spans="1:11" hidden="1" x14ac:dyDescent="0.25">
      <c r="A5238" t="s">
        <v>224</v>
      </c>
      <c r="B5238" t="s">
        <v>224</v>
      </c>
      <c r="C5238">
        <v>2004</v>
      </c>
      <c r="D5238" t="s">
        <v>78</v>
      </c>
      <c r="E5238">
        <v>341</v>
      </c>
      <c r="F5238" t="s">
        <v>101</v>
      </c>
      <c r="G5238">
        <v>499</v>
      </c>
      <c r="H5238" t="s">
        <v>375</v>
      </c>
      <c r="I5238" t="s">
        <v>373</v>
      </c>
      <c r="J5238" t="s">
        <v>373</v>
      </c>
      <c r="K5238" t="s">
        <v>373</v>
      </c>
    </row>
    <row r="5239" spans="1:11" hidden="1" x14ac:dyDescent="0.25">
      <c r="A5239" t="s">
        <v>224</v>
      </c>
      <c r="B5239" t="s">
        <v>224</v>
      </c>
      <c r="C5239">
        <v>2005</v>
      </c>
      <c r="D5239" t="s">
        <v>78</v>
      </c>
      <c r="E5239">
        <v>341</v>
      </c>
      <c r="F5239" t="s">
        <v>101</v>
      </c>
      <c r="G5239">
        <v>499</v>
      </c>
      <c r="H5239" t="s">
        <v>375</v>
      </c>
      <c r="I5239" t="s">
        <v>373</v>
      </c>
      <c r="J5239" t="s">
        <v>373</v>
      </c>
      <c r="K5239" t="s">
        <v>373</v>
      </c>
    </row>
    <row r="5240" spans="1:11" hidden="1" x14ac:dyDescent="0.25">
      <c r="A5240" t="s">
        <v>224</v>
      </c>
      <c r="B5240" t="s">
        <v>224</v>
      </c>
      <c r="C5240">
        <v>2006</v>
      </c>
      <c r="D5240" t="s">
        <v>78</v>
      </c>
      <c r="E5240">
        <v>341</v>
      </c>
      <c r="F5240" t="s">
        <v>101</v>
      </c>
      <c r="G5240">
        <v>499</v>
      </c>
      <c r="H5240" t="s">
        <v>375</v>
      </c>
      <c r="I5240" t="s">
        <v>373</v>
      </c>
      <c r="J5240" t="s">
        <v>373</v>
      </c>
      <c r="K5240" t="s">
        <v>373</v>
      </c>
    </row>
    <row r="5241" spans="1:11" hidden="1" x14ac:dyDescent="0.25">
      <c r="A5241" t="s">
        <v>224</v>
      </c>
      <c r="B5241" t="s">
        <v>224</v>
      </c>
      <c r="C5241">
        <v>2007</v>
      </c>
      <c r="D5241" t="s">
        <v>78</v>
      </c>
      <c r="E5241">
        <v>341</v>
      </c>
      <c r="F5241" t="s">
        <v>101</v>
      </c>
      <c r="G5241">
        <v>499</v>
      </c>
      <c r="H5241" t="s">
        <v>375</v>
      </c>
      <c r="I5241" t="s">
        <v>373</v>
      </c>
      <c r="J5241" t="s">
        <v>373</v>
      </c>
      <c r="K5241" t="s">
        <v>373</v>
      </c>
    </row>
    <row r="5242" spans="1:11" hidden="1" x14ac:dyDescent="0.25">
      <c r="A5242" t="s">
        <v>224</v>
      </c>
      <c r="B5242" t="s">
        <v>224</v>
      </c>
      <c r="C5242">
        <v>2008</v>
      </c>
      <c r="D5242" t="s">
        <v>78</v>
      </c>
      <c r="E5242">
        <v>341</v>
      </c>
      <c r="F5242" t="s">
        <v>101</v>
      </c>
      <c r="G5242">
        <v>499</v>
      </c>
      <c r="H5242" t="s">
        <v>375</v>
      </c>
      <c r="I5242">
        <v>2</v>
      </c>
      <c r="J5242" t="s">
        <v>373</v>
      </c>
      <c r="K5242">
        <v>2</v>
      </c>
    </row>
    <row r="5243" spans="1:11" hidden="1" x14ac:dyDescent="0.25">
      <c r="A5243" t="s">
        <v>224</v>
      </c>
      <c r="B5243" t="s">
        <v>224</v>
      </c>
      <c r="C5243">
        <v>2009</v>
      </c>
      <c r="D5243" t="s">
        <v>78</v>
      </c>
      <c r="E5243">
        <v>341</v>
      </c>
      <c r="F5243" t="s">
        <v>101</v>
      </c>
      <c r="G5243">
        <v>499</v>
      </c>
      <c r="H5243" t="s">
        <v>375</v>
      </c>
      <c r="I5243">
        <v>2</v>
      </c>
      <c r="J5243" t="s">
        <v>373</v>
      </c>
      <c r="K5243">
        <v>2</v>
      </c>
    </row>
    <row r="5244" spans="1:11" hidden="1" x14ac:dyDescent="0.25">
      <c r="A5244" t="s">
        <v>224</v>
      </c>
      <c r="B5244" t="s">
        <v>224</v>
      </c>
      <c r="C5244">
        <v>2010</v>
      </c>
      <c r="D5244" t="s">
        <v>78</v>
      </c>
      <c r="E5244">
        <v>341</v>
      </c>
      <c r="F5244" t="s">
        <v>101</v>
      </c>
      <c r="G5244">
        <v>499</v>
      </c>
      <c r="H5244" t="s">
        <v>375</v>
      </c>
      <c r="I5244">
        <v>1</v>
      </c>
      <c r="J5244" t="s">
        <v>373</v>
      </c>
      <c r="K5244">
        <v>2</v>
      </c>
    </row>
    <row r="5245" spans="1:11" hidden="1" x14ac:dyDescent="0.25">
      <c r="A5245" t="s">
        <v>224</v>
      </c>
      <c r="B5245" t="s">
        <v>224</v>
      </c>
      <c r="C5245">
        <v>2011</v>
      </c>
      <c r="D5245" t="s">
        <v>78</v>
      </c>
      <c r="E5245">
        <v>341</v>
      </c>
      <c r="F5245" t="s">
        <v>101</v>
      </c>
      <c r="G5245">
        <v>499</v>
      </c>
      <c r="H5245" t="s">
        <v>375</v>
      </c>
      <c r="I5245">
        <v>1</v>
      </c>
      <c r="J5245" t="s">
        <v>373</v>
      </c>
      <c r="K5245">
        <v>2</v>
      </c>
    </row>
    <row r="5246" spans="1:11" hidden="1" x14ac:dyDescent="0.25">
      <c r="A5246" t="s">
        <v>224</v>
      </c>
      <c r="B5246" t="s">
        <v>224</v>
      </c>
      <c r="C5246">
        <v>2012</v>
      </c>
      <c r="D5246" t="s">
        <v>78</v>
      </c>
      <c r="E5246">
        <v>341</v>
      </c>
      <c r="F5246" t="s">
        <v>101</v>
      </c>
      <c r="G5246">
        <v>499</v>
      </c>
      <c r="H5246" t="s">
        <v>375</v>
      </c>
      <c r="I5246">
        <v>1</v>
      </c>
      <c r="J5246" t="s">
        <v>373</v>
      </c>
      <c r="K5246">
        <v>2</v>
      </c>
    </row>
    <row r="5247" spans="1:11" hidden="1" x14ac:dyDescent="0.25">
      <c r="A5247" t="s">
        <v>224</v>
      </c>
      <c r="B5247" t="s">
        <v>224</v>
      </c>
      <c r="C5247">
        <v>2013</v>
      </c>
      <c r="D5247" t="s">
        <v>78</v>
      </c>
      <c r="E5247">
        <v>341</v>
      </c>
      <c r="F5247" t="s">
        <v>101</v>
      </c>
      <c r="G5247">
        <v>499</v>
      </c>
      <c r="H5247" t="s">
        <v>375</v>
      </c>
      <c r="I5247" t="s">
        <v>373</v>
      </c>
      <c r="J5247" t="s">
        <v>373</v>
      </c>
      <c r="K5247">
        <v>2</v>
      </c>
    </row>
    <row r="5248" spans="1:11" hidden="1" x14ac:dyDescent="0.25">
      <c r="A5248" t="s">
        <v>224</v>
      </c>
      <c r="B5248" t="s">
        <v>224</v>
      </c>
      <c r="C5248">
        <v>2014</v>
      </c>
      <c r="D5248" t="s">
        <v>78</v>
      </c>
      <c r="E5248">
        <v>341</v>
      </c>
      <c r="F5248" t="s">
        <v>101</v>
      </c>
      <c r="G5248">
        <v>499</v>
      </c>
      <c r="H5248" t="s">
        <v>375</v>
      </c>
      <c r="I5248">
        <v>2</v>
      </c>
      <c r="J5248" t="s">
        <v>373</v>
      </c>
      <c r="K5248">
        <v>2</v>
      </c>
    </row>
    <row r="5249" spans="1:12" hidden="1" x14ac:dyDescent="0.25">
      <c r="A5249" t="s">
        <v>224</v>
      </c>
      <c r="B5249" t="s">
        <v>224</v>
      </c>
      <c r="C5249">
        <v>2015</v>
      </c>
      <c r="D5249" t="s">
        <v>78</v>
      </c>
      <c r="E5249">
        <v>341</v>
      </c>
      <c r="F5249" t="s">
        <v>101</v>
      </c>
      <c r="G5249">
        <v>499</v>
      </c>
      <c r="H5249" t="s">
        <v>375</v>
      </c>
      <c r="I5249">
        <v>3</v>
      </c>
      <c r="J5249" t="s">
        <v>373</v>
      </c>
      <c r="K5249">
        <v>1</v>
      </c>
    </row>
    <row r="5250" spans="1:12" hidden="1" x14ac:dyDescent="0.25">
      <c r="A5250" t="s">
        <v>224</v>
      </c>
      <c r="B5250" t="s">
        <v>224</v>
      </c>
      <c r="C5250">
        <v>2016</v>
      </c>
      <c r="D5250" t="s">
        <v>78</v>
      </c>
      <c r="E5250">
        <v>341</v>
      </c>
      <c r="F5250" t="s">
        <v>101</v>
      </c>
      <c r="G5250">
        <v>499</v>
      </c>
      <c r="H5250" t="s">
        <v>375</v>
      </c>
      <c r="I5250">
        <v>1</v>
      </c>
      <c r="J5250" t="s">
        <v>373</v>
      </c>
      <c r="K5250">
        <v>1</v>
      </c>
    </row>
    <row r="5251" spans="1:12" x14ac:dyDescent="0.25">
      <c r="A5251" t="s">
        <v>224</v>
      </c>
      <c r="B5251" t="s">
        <v>224</v>
      </c>
      <c r="C5251">
        <v>2017</v>
      </c>
      <c r="D5251" t="s">
        <v>78</v>
      </c>
      <c r="E5251">
        <v>341</v>
      </c>
      <c r="F5251" t="s">
        <v>101</v>
      </c>
      <c r="G5251">
        <v>499</v>
      </c>
      <c r="H5251" t="s">
        <v>375</v>
      </c>
      <c r="I5251" s="109">
        <v>1</v>
      </c>
      <c r="J5251" s="109" t="s">
        <v>373</v>
      </c>
      <c r="K5251" s="109">
        <v>2</v>
      </c>
      <c r="L5251" s="108">
        <f>AVERAGE(I5251:K5251)</f>
        <v>1.5</v>
      </c>
    </row>
    <row r="5252" spans="1:12" hidden="1" x14ac:dyDescent="0.25">
      <c r="A5252" t="s">
        <v>225</v>
      </c>
      <c r="B5252" t="s">
        <v>225</v>
      </c>
      <c r="C5252">
        <v>1976</v>
      </c>
      <c r="D5252" t="s">
        <v>492</v>
      </c>
      <c r="E5252">
        <v>600</v>
      </c>
      <c r="F5252" t="s">
        <v>33</v>
      </c>
      <c r="G5252">
        <v>504</v>
      </c>
      <c r="H5252" t="s">
        <v>381</v>
      </c>
      <c r="I5252">
        <v>3</v>
      </c>
      <c r="J5252" t="s">
        <v>373</v>
      </c>
      <c r="K5252">
        <v>3</v>
      </c>
    </row>
    <row r="5253" spans="1:12" hidden="1" x14ac:dyDescent="0.25">
      <c r="A5253" t="s">
        <v>225</v>
      </c>
      <c r="B5253" t="s">
        <v>225</v>
      </c>
      <c r="C5253">
        <v>1977</v>
      </c>
      <c r="D5253" t="s">
        <v>492</v>
      </c>
      <c r="E5253">
        <v>600</v>
      </c>
      <c r="F5253" t="s">
        <v>33</v>
      </c>
      <c r="G5253">
        <v>504</v>
      </c>
      <c r="H5253" t="s">
        <v>381</v>
      </c>
      <c r="I5253">
        <v>4</v>
      </c>
      <c r="J5253" t="s">
        <v>373</v>
      </c>
      <c r="K5253">
        <v>2</v>
      </c>
    </row>
    <row r="5254" spans="1:12" hidden="1" x14ac:dyDescent="0.25">
      <c r="A5254" t="s">
        <v>225</v>
      </c>
      <c r="B5254" t="s">
        <v>225</v>
      </c>
      <c r="C5254">
        <v>1978</v>
      </c>
      <c r="D5254" t="s">
        <v>492</v>
      </c>
      <c r="E5254">
        <v>600</v>
      </c>
      <c r="F5254" t="s">
        <v>33</v>
      </c>
      <c r="G5254">
        <v>504</v>
      </c>
      <c r="H5254" t="s">
        <v>381</v>
      </c>
      <c r="I5254">
        <v>3</v>
      </c>
      <c r="J5254" t="s">
        <v>373</v>
      </c>
      <c r="K5254">
        <v>2</v>
      </c>
    </row>
    <row r="5255" spans="1:12" hidden="1" x14ac:dyDescent="0.25">
      <c r="A5255" t="s">
        <v>225</v>
      </c>
      <c r="B5255" t="s">
        <v>225</v>
      </c>
      <c r="C5255">
        <v>1979</v>
      </c>
      <c r="D5255" t="s">
        <v>492</v>
      </c>
      <c r="E5255">
        <v>600</v>
      </c>
      <c r="F5255" t="s">
        <v>33</v>
      </c>
      <c r="G5255">
        <v>504</v>
      </c>
      <c r="H5255" t="s">
        <v>381</v>
      </c>
      <c r="I5255">
        <v>3</v>
      </c>
      <c r="J5255" t="s">
        <v>373</v>
      </c>
      <c r="K5255">
        <v>2</v>
      </c>
    </row>
    <row r="5256" spans="1:12" hidden="1" x14ac:dyDescent="0.25">
      <c r="A5256" t="s">
        <v>225</v>
      </c>
      <c r="B5256" t="s">
        <v>225</v>
      </c>
      <c r="C5256">
        <v>1980</v>
      </c>
      <c r="D5256" t="s">
        <v>492</v>
      </c>
      <c r="E5256">
        <v>600</v>
      </c>
      <c r="F5256" t="s">
        <v>33</v>
      </c>
      <c r="G5256">
        <v>504</v>
      </c>
      <c r="H5256" t="s">
        <v>381</v>
      </c>
      <c r="I5256">
        <v>3</v>
      </c>
      <c r="J5256" t="s">
        <v>373</v>
      </c>
      <c r="K5256">
        <v>2</v>
      </c>
    </row>
    <row r="5257" spans="1:12" hidden="1" x14ac:dyDescent="0.25">
      <c r="A5257" t="s">
        <v>225</v>
      </c>
      <c r="B5257" t="s">
        <v>225</v>
      </c>
      <c r="C5257">
        <v>1981</v>
      </c>
      <c r="D5257" t="s">
        <v>492</v>
      </c>
      <c r="E5257">
        <v>600</v>
      </c>
      <c r="F5257" t="s">
        <v>33</v>
      </c>
      <c r="G5257">
        <v>504</v>
      </c>
      <c r="H5257" t="s">
        <v>381</v>
      </c>
      <c r="I5257">
        <v>3</v>
      </c>
      <c r="J5257" t="s">
        <v>373</v>
      </c>
      <c r="K5257">
        <v>3</v>
      </c>
    </row>
    <row r="5258" spans="1:12" hidden="1" x14ac:dyDescent="0.25">
      <c r="A5258" t="s">
        <v>225</v>
      </c>
      <c r="B5258" t="s">
        <v>225</v>
      </c>
      <c r="C5258">
        <v>1982</v>
      </c>
      <c r="D5258" t="s">
        <v>492</v>
      </c>
      <c r="E5258">
        <v>600</v>
      </c>
      <c r="F5258" t="s">
        <v>33</v>
      </c>
      <c r="G5258">
        <v>504</v>
      </c>
      <c r="H5258" t="s">
        <v>381</v>
      </c>
      <c r="I5258">
        <v>4</v>
      </c>
      <c r="J5258" t="s">
        <v>373</v>
      </c>
      <c r="K5258">
        <v>3</v>
      </c>
    </row>
    <row r="5259" spans="1:12" hidden="1" x14ac:dyDescent="0.25">
      <c r="A5259" t="s">
        <v>225</v>
      </c>
      <c r="B5259" t="s">
        <v>225</v>
      </c>
      <c r="C5259">
        <v>1983</v>
      </c>
      <c r="D5259" t="s">
        <v>492</v>
      </c>
      <c r="E5259">
        <v>600</v>
      </c>
      <c r="F5259" t="s">
        <v>33</v>
      </c>
      <c r="G5259">
        <v>504</v>
      </c>
      <c r="H5259" t="s">
        <v>381</v>
      </c>
      <c r="I5259">
        <v>4</v>
      </c>
      <c r="J5259" t="s">
        <v>373</v>
      </c>
      <c r="K5259">
        <v>3</v>
      </c>
    </row>
    <row r="5260" spans="1:12" hidden="1" x14ac:dyDescent="0.25">
      <c r="A5260" t="s">
        <v>225</v>
      </c>
      <c r="B5260" t="s">
        <v>225</v>
      </c>
      <c r="C5260">
        <v>1984</v>
      </c>
      <c r="D5260" t="s">
        <v>492</v>
      </c>
      <c r="E5260">
        <v>600</v>
      </c>
      <c r="F5260" t="s">
        <v>33</v>
      </c>
      <c r="G5260">
        <v>504</v>
      </c>
      <c r="H5260" t="s">
        <v>381</v>
      </c>
      <c r="I5260">
        <v>4</v>
      </c>
      <c r="J5260" t="s">
        <v>373</v>
      </c>
      <c r="K5260">
        <v>3</v>
      </c>
    </row>
    <row r="5261" spans="1:12" hidden="1" x14ac:dyDescent="0.25">
      <c r="A5261" t="s">
        <v>225</v>
      </c>
      <c r="B5261" t="s">
        <v>225</v>
      </c>
      <c r="C5261">
        <v>1985</v>
      </c>
      <c r="D5261" t="s">
        <v>492</v>
      </c>
      <c r="E5261">
        <v>600</v>
      </c>
      <c r="F5261" t="s">
        <v>33</v>
      </c>
      <c r="G5261">
        <v>504</v>
      </c>
      <c r="H5261" t="s">
        <v>381</v>
      </c>
      <c r="I5261">
        <v>4</v>
      </c>
      <c r="J5261" t="s">
        <v>373</v>
      </c>
      <c r="K5261">
        <v>3</v>
      </c>
    </row>
    <row r="5262" spans="1:12" hidden="1" x14ac:dyDescent="0.25">
      <c r="A5262" t="s">
        <v>225</v>
      </c>
      <c r="B5262" t="s">
        <v>225</v>
      </c>
      <c r="C5262">
        <v>1986</v>
      </c>
      <c r="D5262" t="s">
        <v>492</v>
      </c>
      <c r="E5262">
        <v>600</v>
      </c>
      <c r="F5262" t="s">
        <v>33</v>
      </c>
      <c r="G5262">
        <v>504</v>
      </c>
      <c r="H5262" t="s">
        <v>381</v>
      </c>
      <c r="I5262">
        <v>3</v>
      </c>
      <c r="J5262" t="s">
        <v>373</v>
      </c>
      <c r="K5262">
        <v>3</v>
      </c>
    </row>
    <row r="5263" spans="1:12" hidden="1" x14ac:dyDescent="0.25">
      <c r="A5263" t="s">
        <v>225</v>
      </c>
      <c r="B5263" t="s">
        <v>225</v>
      </c>
      <c r="C5263">
        <v>1987</v>
      </c>
      <c r="D5263" t="s">
        <v>492</v>
      </c>
      <c r="E5263">
        <v>600</v>
      </c>
      <c r="F5263" t="s">
        <v>33</v>
      </c>
      <c r="G5263">
        <v>504</v>
      </c>
      <c r="H5263" t="s">
        <v>381</v>
      </c>
      <c r="I5263">
        <v>3</v>
      </c>
      <c r="J5263" t="s">
        <v>373</v>
      </c>
      <c r="K5263">
        <v>3</v>
      </c>
    </row>
    <row r="5264" spans="1:12" hidden="1" x14ac:dyDescent="0.25">
      <c r="A5264" t="s">
        <v>225</v>
      </c>
      <c r="B5264" t="s">
        <v>225</v>
      </c>
      <c r="C5264">
        <v>1988</v>
      </c>
      <c r="D5264" t="s">
        <v>492</v>
      </c>
      <c r="E5264">
        <v>600</v>
      </c>
      <c r="F5264" t="s">
        <v>33</v>
      </c>
      <c r="G5264">
        <v>504</v>
      </c>
      <c r="H5264" t="s">
        <v>381</v>
      </c>
      <c r="I5264">
        <v>3</v>
      </c>
      <c r="J5264" t="s">
        <v>373</v>
      </c>
      <c r="K5264">
        <v>3</v>
      </c>
    </row>
    <row r="5265" spans="1:11" hidden="1" x14ac:dyDescent="0.25">
      <c r="A5265" t="s">
        <v>225</v>
      </c>
      <c r="B5265" t="s">
        <v>225</v>
      </c>
      <c r="C5265">
        <v>1989</v>
      </c>
      <c r="D5265" t="s">
        <v>492</v>
      </c>
      <c r="E5265">
        <v>600</v>
      </c>
      <c r="F5265" t="s">
        <v>33</v>
      </c>
      <c r="G5265">
        <v>504</v>
      </c>
      <c r="H5265" t="s">
        <v>381</v>
      </c>
      <c r="I5265">
        <v>3</v>
      </c>
      <c r="J5265" t="s">
        <v>373</v>
      </c>
      <c r="K5265">
        <v>3</v>
      </c>
    </row>
    <row r="5266" spans="1:11" hidden="1" x14ac:dyDescent="0.25">
      <c r="A5266" t="s">
        <v>225</v>
      </c>
      <c r="B5266" t="s">
        <v>225</v>
      </c>
      <c r="C5266">
        <v>1990</v>
      </c>
      <c r="D5266" t="s">
        <v>492</v>
      </c>
      <c r="E5266">
        <v>600</v>
      </c>
      <c r="F5266" t="s">
        <v>33</v>
      </c>
      <c r="G5266">
        <v>504</v>
      </c>
      <c r="H5266" t="s">
        <v>381</v>
      </c>
      <c r="I5266">
        <v>3</v>
      </c>
      <c r="J5266" t="s">
        <v>373</v>
      </c>
      <c r="K5266">
        <v>3</v>
      </c>
    </row>
    <row r="5267" spans="1:11" hidden="1" x14ac:dyDescent="0.25">
      <c r="A5267" t="s">
        <v>225</v>
      </c>
      <c r="B5267" t="s">
        <v>225</v>
      </c>
      <c r="C5267">
        <v>1991</v>
      </c>
      <c r="D5267" t="s">
        <v>492</v>
      </c>
      <c r="E5267">
        <v>600</v>
      </c>
      <c r="F5267" t="s">
        <v>33</v>
      </c>
      <c r="G5267">
        <v>504</v>
      </c>
      <c r="H5267" t="s">
        <v>381</v>
      </c>
      <c r="I5267">
        <v>3</v>
      </c>
      <c r="J5267" t="s">
        <v>373</v>
      </c>
      <c r="K5267">
        <v>3</v>
      </c>
    </row>
    <row r="5268" spans="1:11" hidden="1" x14ac:dyDescent="0.25">
      <c r="A5268" t="s">
        <v>225</v>
      </c>
      <c r="B5268" t="s">
        <v>225</v>
      </c>
      <c r="C5268">
        <v>1992</v>
      </c>
      <c r="D5268" t="s">
        <v>492</v>
      </c>
      <c r="E5268">
        <v>600</v>
      </c>
      <c r="F5268" t="s">
        <v>33</v>
      </c>
      <c r="G5268">
        <v>504</v>
      </c>
      <c r="H5268" t="s">
        <v>381</v>
      </c>
      <c r="I5268">
        <v>3</v>
      </c>
      <c r="J5268" t="s">
        <v>373</v>
      </c>
      <c r="K5268">
        <v>3</v>
      </c>
    </row>
    <row r="5269" spans="1:11" hidden="1" x14ac:dyDescent="0.25">
      <c r="A5269" t="s">
        <v>225</v>
      </c>
      <c r="B5269" t="s">
        <v>225</v>
      </c>
      <c r="C5269">
        <v>1993</v>
      </c>
      <c r="D5269" t="s">
        <v>492</v>
      </c>
      <c r="E5269">
        <v>600</v>
      </c>
      <c r="F5269" t="s">
        <v>33</v>
      </c>
      <c r="G5269">
        <v>504</v>
      </c>
      <c r="H5269" t="s">
        <v>381</v>
      </c>
      <c r="I5269">
        <v>3</v>
      </c>
      <c r="J5269" t="s">
        <v>373</v>
      </c>
      <c r="K5269">
        <v>3</v>
      </c>
    </row>
    <row r="5270" spans="1:11" hidden="1" x14ac:dyDescent="0.25">
      <c r="A5270" t="s">
        <v>225</v>
      </c>
      <c r="B5270" t="s">
        <v>225</v>
      </c>
      <c r="C5270">
        <v>1994</v>
      </c>
      <c r="D5270" t="s">
        <v>492</v>
      </c>
      <c r="E5270">
        <v>600</v>
      </c>
      <c r="F5270" t="s">
        <v>33</v>
      </c>
      <c r="G5270">
        <v>504</v>
      </c>
      <c r="H5270" t="s">
        <v>381</v>
      </c>
      <c r="I5270">
        <v>3</v>
      </c>
      <c r="J5270" t="s">
        <v>373</v>
      </c>
      <c r="K5270">
        <v>3</v>
      </c>
    </row>
    <row r="5271" spans="1:11" hidden="1" x14ac:dyDescent="0.25">
      <c r="A5271" t="s">
        <v>225</v>
      </c>
      <c r="B5271" t="s">
        <v>225</v>
      </c>
      <c r="C5271">
        <v>1995</v>
      </c>
      <c r="D5271" t="s">
        <v>492</v>
      </c>
      <c r="E5271">
        <v>600</v>
      </c>
      <c r="F5271" t="s">
        <v>33</v>
      </c>
      <c r="G5271">
        <v>504</v>
      </c>
      <c r="H5271" t="s">
        <v>381</v>
      </c>
      <c r="I5271">
        <v>3</v>
      </c>
      <c r="J5271" t="s">
        <v>373</v>
      </c>
      <c r="K5271">
        <v>3</v>
      </c>
    </row>
    <row r="5272" spans="1:11" hidden="1" x14ac:dyDescent="0.25">
      <c r="A5272" t="s">
        <v>225</v>
      </c>
      <c r="B5272" t="s">
        <v>225</v>
      </c>
      <c r="C5272">
        <v>1996</v>
      </c>
      <c r="D5272" t="s">
        <v>492</v>
      </c>
      <c r="E5272">
        <v>600</v>
      </c>
      <c r="F5272" t="s">
        <v>33</v>
      </c>
      <c r="G5272">
        <v>504</v>
      </c>
      <c r="H5272" t="s">
        <v>381</v>
      </c>
      <c r="I5272">
        <v>3</v>
      </c>
      <c r="J5272" t="s">
        <v>373</v>
      </c>
      <c r="K5272">
        <v>2</v>
      </c>
    </row>
    <row r="5273" spans="1:11" hidden="1" x14ac:dyDescent="0.25">
      <c r="A5273" t="s">
        <v>225</v>
      </c>
      <c r="B5273" t="s">
        <v>225</v>
      </c>
      <c r="C5273">
        <v>1997</v>
      </c>
      <c r="D5273" t="s">
        <v>492</v>
      </c>
      <c r="E5273">
        <v>600</v>
      </c>
      <c r="F5273" t="s">
        <v>33</v>
      </c>
      <c r="G5273">
        <v>504</v>
      </c>
      <c r="H5273" t="s">
        <v>381</v>
      </c>
      <c r="I5273">
        <v>2</v>
      </c>
      <c r="J5273" t="s">
        <v>373</v>
      </c>
      <c r="K5273">
        <v>3</v>
      </c>
    </row>
    <row r="5274" spans="1:11" hidden="1" x14ac:dyDescent="0.25">
      <c r="A5274" t="s">
        <v>225</v>
      </c>
      <c r="B5274" t="s">
        <v>225</v>
      </c>
      <c r="C5274">
        <v>1998</v>
      </c>
      <c r="D5274" t="s">
        <v>492</v>
      </c>
      <c r="E5274">
        <v>600</v>
      </c>
      <c r="F5274" t="s">
        <v>33</v>
      </c>
      <c r="G5274">
        <v>504</v>
      </c>
      <c r="H5274" t="s">
        <v>381</v>
      </c>
      <c r="I5274">
        <v>2</v>
      </c>
      <c r="J5274" t="s">
        <v>373</v>
      </c>
      <c r="K5274">
        <v>2</v>
      </c>
    </row>
    <row r="5275" spans="1:11" hidden="1" x14ac:dyDescent="0.25">
      <c r="A5275" t="s">
        <v>225</v>
      </c>
      <c r="B5275" t="s">
        <v>225</v>
      </c>
      <c r="C5275">
        <v>1999</v>
      </c>
      <c r="D5275" t="s">
        <v>492</v>
      </c>
      <c r="E5275">
        <v>600</v>
      </c>
      <c r="F5275" t="s">
        <v>33</v>
      </c>
      <c r="G5275">
        <v>504</v>
      </c>
      <c r="H5275" t="s">
        <v>381</v>
      </c>
      <c r="I5275">
        <v>2</v>
      </c>
      <c r="J5275" t="s">
        <v>373</v>
      </c>
      <c r="K5275">
        <v>2</v>
      </c>
    </row>
    <row r="5276" spans="1:11" hidden="1" x14ac:dyDescent="0.25">
      <c r="A5276" t="s">
        <v>225</v>
      </c>
      <c r="B5276" t="s">
        <v>225</v>
      </c>
      <c r="C5276">
        <v>2000</v>
      </c>
      <c r="D5276" t="s">
        <v>492</v>
      </c>
      <c r="E5276">
        <v>600</v>
      </c>
      <c r="F5276" t="s">
        <v>33</v>
      </c>
      <c r="G5276">
        <v>504</v>
      </c>
      <c r="H5276" t="s">
        <v>381</v>
      </c>
      <c r="I5276">
        <v>2</v>
      </c>
      <c r="J5276" t="s">
        <v>373</v>
      </c>
      <c r="K5276">
        <v>3</v>
      </c>
    </row>
    <row r="5277" spans="1:11" hidden="1" x14ac:dyDescent="0.25">
      <c r="A5277" t="s">
        <v>225</v>
      </c>
      <c r="B5277" t="s">
        <v>225</v>
      </c>
      <c r="C5277">
        <v>2001</v>
      </c>
      <c r="D5277" t="s">
        <v>492</v>
      </c>
      <c r="E5277">
        <v>600</v>
      </c>
      <c r="F5277" t="s">
        <v>33</v>
      </c>
      <c r="G5277">
        <v>504</v>
      </c>
      <c r="H5277" t="s">
        <v>381</v>
      </c>
      <c r="I5277">
        <v>2</v>
      </c>
      <c r="J5277" t="s">
        <v>373</v>
      </c>
      <c r="K5277">
        <v>2</v>
      </c>
    </row>
    <row r="5278" spans="1:11" hidden="1" x14ac:dyDescent="0.25">
      <c r="A5278" t="s">
        <v>225</v>
      </c>
      <c r="B5278" t="s">
        <v>225</v>
      </c>
      <c r="C5278">
        <v>2002</v>
      </c>
      <c r="D5278" t="s">
        <v>492</v>
      </c>
      <c r="E5278">
        <v>600</v>
      </c>
      <c r="F5278" t="s">
        <v>33</v>
      </c>
      <c r="G5278">
        <v>504</v>
      </c>
      <c r="H5278" t="s">
        <v>381</v>
      </c>
      <c r="I5278">
        <v>2</v>
      </c>
      <c r="J5278" t="s">
        <v>373</v>
      </c>
      <c r="K5278">
        <v>2</v>
      </c>
    </row>
    <row r="5279" spans="1:11" hidden="1" x14ac:dyDescent="0.25">
      <c r="A5279" t="s">
        <v>225</v>
      </c>
      <c r="B5279" t="s">
        <v>225</v>
      </c>
      <c r="C5279">
        <v>2003</v>
      </c>
      <c r="D5279" t="s">
        <v>492</v>
      </c>
      <c r="E5279">
        <v>600</v>
      </c>
      <c r="F5279" t="s">
        <v>33</v>
      </c>
      <c r="G5279">
        <v>504</v>
      </c>
      <c r="H5279" t="s">
        <v>381</v>
      </c>
      <c r="I5279">
        <v>3</v>
      </c>
      <c r="J5279" t="s">
        <v>373</v>
      </c>
      <c r="K5279">
        <v>2</v>
      </c>
    </row>
    <row r="5280" spans="1:11" hidden="1" x14ac:dyDescent="0.25">
      <c r="A5280" t="s">
        <v>225</v>
      </c>
      <c r="B5280" t="s">
        <v>225</v>
      </c>
      <c r="C5280">
        <v>2004</v>
      </c>
      <c r="D5280" t="s">
        <v>492</v>
      </c>
      <c r="E5280">
        <v>600</v>
      </c>
      <c r="F5280" t="s">
        <v>33</v>
      </c>
      <c r="G5280">
        <v>504</v>
      </c>
      <c r="H5280" t="s">
        <v>381</v>
      </c>
      <c r="I5280">
        <v>2</v>
      </c>
      <c r="J5280" t="s">
        <v>373</v>
      </c>
      <c r="K5280">
        <v>3</v>
      </c>
    </row>
    <row r="5281" spans="1:12" hidden="1" x14ac:dyDescent="0.25">
      <c r="A5281" t="s">
        <v>225</v>
      </c>
      <c r="B5281" t="s">
        <v>225</v>
      </c>
      <c r="C5281">
        <v>2005</v>
      </c>
      <c r="D5281" t="s">
        <v>492</v>
      </c>
      <c r="E5281">
        <v>600</v>
      </c>
      <c r="F5281" t="s">
        <v>33</v>
      </c>
      <c r="G5281">
        <v>504</v>
      </c>
      <c r="H5281" t="s">
        <v>381</v>
      </c>
      <c r="I5281">
        <v>3</v>
      </c>
      <c r="J5281" t="s">
        <v>373</v>
      </c>
      <c r="K5281">
        <v>3</v>
      </c>
    </row>
    <row r="5282" spans="1:12" hidden="1" x14ac:dyDescent="0.25">
      <c r="A5282" t="s">
        <v>225</v>
      </c>
      <c r="B5282" t="s">
        <v>225</v>
      </c>
      <c r="C5282">
        <v>2006</v>
      </c>
      <c r="D5282" t="s">
        <v>492</v>
      </c>
      <c r="E5282">
        <v>600</v>
      </c>
      <c r="F5282" t="s">
        <v>33</v>
      </c>
      <c r="G5282">
        <v>504</v>
      </c>
      <c r="H5282" t="s">
        <v>381</v>
      </c>
      <c r="I5282">
        <v>3</v>
      </c>
      <c r="J5282" t="s">
        <v>373</v>
      </c>
      <c r="K5282">
        <v>3</v>
      </c>
    </row>
    <row r="5283" spans="1:12" hidden="1" x14ac:dyDescent="0.25">
      <c r="A5283" t="s">
        <v>225</v>
      </c>
      <c r="B5283" t="s">
        <v>225</v>
      </c>
      <c r="C5283">
        <v>2007</v>
      </c>
      <c r="D5283" t="s">
        <v>492</v>
      </c>
      <c r="E5283">
        <v>600</v>
      </c>
      <c r="F5283" t="s">
        <v>33</v>
      </c>
      <c r="G5283">
        <v>504</v>
      </c>
      <c r="H5283" t="s">
        <v>381</v>
      </c>
      <c r="I5283">
        <v>3</v>
      </c>
      <c r="J5283" t="s">
        <v>373</v>
      </c>
      <c r="K5283">
        <v>3</v>
      </c>
    </row>
    <row r="5284" spans="1:12" hidden="1" x14ac:dyDescent="0.25">
      <c r="A5284" t="s">
        <v>225</v>
      </c>
      <c r="B5284" t="s">
        <v>225</v>
      </c>
      <c r="C5284">
        <v>2008</v>
      </c>
      <c r="D5284" t="s">
        <v>492</v>
      </c>
      <c r="E5284">
        <v>600</v>
      </c>
      <c r="F5284" t="s">
        <v>33</v>
      </c>
      <c r="G5284">
        <v>504</v>
      </c>
      <c r="H5284" t="s">
        <v>381</v>
      </c>
      <c r="I5284">
        <v>3</v>
      </c>
      <c r="J5284" t="s">
        <v>373</v>
      </c>
      <c r="K5284">
        <v>3</v>
      </c>
    </row>
    <row r="5285" spans="1:12" hidden="1" x14ac:dyDescent="0.25">
      <c r="A5285" t="s">
        <v>225</v>
      </c>
      <c r="B5285" t="s">
        <v>225</v>
      </c>
      <c r="C5285">
        <v>2009</v>
      </c>
      <c r="D5285" t="s">
        <v>492</v>
      </c>
      <c r="E5285">
        <v>600</v>
      </c>
      <c r="F5285" t="s">
        <v>33</v>
      </c>
      <c r="G5285">
        <v>504</v>
      </c>
      <c r="H5285" t="s">
        <v>381</v>
      </c>
      <c r="I5285">
        <v>3</v>
      </c>
      <c r="J5285" t="s">
        <v>373</v>
      </c>
      <c r="K5285">
        <v>3</v>
      </c>
    </row>
    <row r="5286" spans="1:12" hidden="1" x14ac:dyDescent="0.25">
      <c r="A5286" t="s">
        <v>225</v>
      </c>
      <c r="B5286" t="s">
        <v>225</v>
      </c>
      <c r="C5286">
        <v>2010</v>
      </c>
      <c r="D5286" t="s">
        <v>492</v>
      </c>
      <c r="E5286">
        <v>600</v>
      </c>
      <c r="F5286" t="s">
        <v>33</v>
      </c>
      <c r="G5286">
        <v>504</v>
      </c>
      <c r="H5286" t="s">
        <v>381</v>
      </c>
      <c r="I5286">
        <v>3</v>
      </c>
      <c r="J5286" t="s">
        <v>373</v>
      </c>
      <c r="K5286">
        <v>3</v>
      </c>
    </row>
    <row r="5287" spans="1:12" hidden="1" x14ac:dyDescent="0.25">
      <c r="A5287" t="s">
        <v>225</v>
      </c>
      <c r="B5287" t="s">
        <v>225</v>
      </c>
      <c r="C5287">
        <v>2011</v>
      </c>
      <c r="D5287" t="s">
        <v>492</v>
      </c>
      <c r="E5287">
        <v>600</v>
      </c>
      <c r="F5287" t="s">
        <v>33</v>
      </c>
      <c r="G5287">
        <v>504</v>
      </c>
      <c r="H5287" t="s">
        <v>381</v>
      </c>
      <c r="I5287">
        <v>3</v>
      </c>
      <c r="J5287" t="s">
        <v>373</v>
      </c>
      <c r="K5287">
        <v>3</v>
      </c>
    </row>
    <row r="5288" spans="1:12" hidden="1" x14ac:dyDescent="0.25">
      <c r="A5288" t="s">
        <v>225</v>
      </c>
      <c r="B5288" t="s">
        <v>225</v>
      </c>
      <c r="C5288">
        <v>2012</v>
      </c>
      <c r="D5288" t="s">
        <v>492</v>
      </c>
      <c r="E5288">
        <v>600</v>
      </c>
      <c r="F5288" t="s">
        <v>33</v>
      </c>
      <c r="G5288">
        <v>504</v>
      </c>
      <c r="H5288" t="s">
        <v>381</v>
      </c>
      <c r="I5288">
        <v>3</v>
      </c>
      <c r="J5288" t="s">
        <v>373</v>
      </c>
      <c r="K5288">
        <v>3</v>
      </c>
    </row>
    <row r="5289" spans="1:12" hidden="1" x14ac:dyDescent="0.25">
      <c r="A5289" t="s">
        <v>225</v>
      </c>
      <c r="B5289" t="s">
        <v>225</v>
      </c>
      <c r="C5289">
        <v>2013</v>
      </c>
      <c r="D5289" t="s">
        <v>492</v>
      </c>
      <c r="E5289">
        <v>600</v>
      </c>
      <c r="F5289" t="s">
        <v>33</v>
      </c>
      <c r="G5289">
        <v>504</v>
      </c>
      <c r="H5289" t="s">
        <v>381</v>
      </c>
      <c r="I5289" t="s">
        <v>373</v>
      </c>
      <c r="J5289">
        <v>2</v>
      </c>
      <c r="K5289">
        <v>3</v>
      </c>
    </row>
    <row r="5290" spans="1:12" hidden="1" x14ac:dyDescent="0.25">
      <c r="A5290" t="s">
        <v>225</v>
      </c>
      <c r="B5290" t="s">
        <v>225</v>
      </c>
      <c r="C5290">
        <v>2014</v>
      </c>
      <c r="D5290" t="s">
        <v>492</v>
      </c>
      <c r="E5290">
        <v>600</v>
      </c>
      <c r="F5290" t="s">
        <v>33</v>
      </c>
      <c r="G5290">
        <v>504</v>
      </c>
      <c r="H5290" t="s">
        <v>381</v>
      </c>
      <c r="I5290">
        <v>3</v>
      </c>
      <c r="J5290">
        <v>2</v>
      </c>
      <c r="K5290">
        <v>3</v>
      </c>
    </row>
    <row r="5291" spans="1:12" hidden="1" x14ac:dyDescent="0.25">
      <c r="A5291" t="s">
        <v>225</v>
      </c>
      <c r="B5291" t="s">
        <v>225</v>
      </c>
      <c r="C5291">
        <v>2015</v>
      </c>
      <c r="D5291" t="s">
        <v>492</v>
      </c>
      <c r="E5291">
        <v>600</v>
      </c>
      <c r="F5291" t="s">
        <v>33</v>
      </c>
      <c r="G5291">
        <v>504</v>
      </c>
      <c r="H5291" t="s">
        <v>381</v>
      </c>
      <c r="I5291">
        <v>3</v>
      </c>
      <c r="J5291">
        <v>3</v>
      </c>
      <c r="K5291">
        <v>2</v>
      </c>
    </row>
    <row r="5292" spans="1:12" hidden="1" x14ac:dyDescent="0.25">
      <c r="A5292" t="s">
        <v>225</v>
      </c>
      <c r="B5292" t="s">
        <v>225</v>
      </c>
      <c r="C5292">
        <v>2016</v>
      </c>
      <c r="D5292" t="s">
        <v>492</v>
      </c>
      <c r="E5292">
        <v>600</v>
      </c>
      <c r="F5292" t="s">
        <v>33</v>
      </c>
      <c r="G5292">
        <v>504</v>
      </c>
      <c r="H5292" t="s">
        <v>381</v>
      </c>
      <c r="I5292">
        <v>3</v>
      </c>
      <c r="J5292">
        <v>3</v>
      </c>
      <c r="K5292">
        <v>2</v>
      </c>
    </row>
    <row r="5293" spans="1:12" x14ac:dyDescent="0.25">
      <c r="A5293" t="s">
        <v>225</v>
      </c>
      <c r="B5293" t="s">
        <v>225</v>
      </c>
      <c r="C5293">
        <v>2017</v>
      </c>
      <c r="D5293" t="s">
        <v>492</v>
      </c>
      <c r="E5293">
        <v>600</v>
      </c>
      <c r="F5293" t="s">
        <v>33</v>
      </c>
      <c r="G5293">
        <v>504</v>
      </c>
      <c r="H5293" t="s">
        <v>381</v>
      </c>
      <c r="I5293" s="109">
        <v>3</v>
      </c>
      <c r="J5293" s="109">
        <v>2</v>
      </c>
      <c r="K5293" s="109">
        <v>2</v>
      </c>
      <c r="L5293" s="108">
        <f>AVERAGE(I5293:K5293)</f>
        <v>2.3333333333333335</v>
      </c>
    </row>
    <row r="5294" spans="1:12" hidden="1" x14ac:dyDescent="0.25">
      <c r="A5294" t="s">
        <v>226</v>
      </c>
      <c r="B5294" t="s">
        <v>226</v>
      </c>
      <c r="C5294">
        <v>1976</v>
      </c>
      <c r="D5294" t="s">
        <v>491</v>
      </c>
      <c r="E5294">
        <v>541</v>
      </c>
      <c r="F5294" t="s">
        <v>34</v>
      </c>
      <c r="G5294">
        <v>508</v>
      </c>
      <c r="H5294" t="s">
        <v>371</v>
      </c>
      <c r="I5294">
        <v>4</v>
      </c>
      <c r="J5294" t="s">
        <v>373</v>
      </c>
      <c r="K5294" t="s">
        <v>373</v>
      </c>
    </row>
    <row r="5295" spans="1:12" hidden="1" x14ac:dyDescent="0.25">
      <c r="A5295" t="s">
        <v>226</v>
      </c>
      <c r="B5295" t="s">
        <v>226</v>
      </c>
      <c r="C5295">
        <v>1977</v>
      </c>
      <c r="D5295" t="s">
        <v>491</v>
      </c>
      <c r="E5295">
        <v>541</v>
      </c>
      <c r="F5295" t="s">
        <v>34</v>
      </c>
      <c r="G5295">
        <v>508</v>
      </c>
      <c r="H5295" t="s">
        <v>371</v>
      </c>
      <c r="I5295">
        <v>3</v>
      </c>
      <c r="J5295" t="s">
        <v>373</v>
      </c>
      <c r="K5295">
        <v>3</v>
      </c>
    </row>
    <row r="5296" spans="1:12" hidden="1" x14ac:dyDescent="0.25">
      <c r="A5296" t="s">
        <v>226</v>
      </c>
      <c r="B5296" t="s">
        <v>226</v>
      </c>
      <c r="C5296">
        <v>1978</v>
      </c>
      <c r="D5296" t="s">
        <v>491</v>
      </c>
      <c r="E5296">
        <v>541</v>
      </c>
      <c r="F5296" t="s">
        <v>34</v>
      </c>
      <c r="G5296">
        <v>508</v>
      </c>
      <c r="H5296" t="s">
        <v>371</v>
      </c>
      <c r="I5296">
        <v>3</v>
      </c>
      <c r="J5296" t="s">
        <v>373</v>
      </c>
      <c r="K5296">
        <v>3</v>
      </c>
    </row>
    <row r="5297" spans="1:11" hidden="1" x14ac:dyDescent="0.25">
      <c r="A5297" t="s">
        <v>226</v>
      </c>
      <c r="B5297" t="s">
        <v>226</v>
      </c>
      <c r="C5297">
        <v>1979</v>
      </c>
      <c r="D5297" t="s">
        <v>491</v>
      </c>
      <c r="E5297">
        <v>541</v>
      </c>
      <c r="F5297" t="s">
        <v>34</v>
      </c>
      <c r="G5297">
        <v>508</v>
      </c>
      <c r="H5297" t="s">
        <v>371</v>
      </c>
      <c r="I5297">
        <v>3</v>
      </c>
      <c r="J5297" t="s">
        <v>373</v>
      </c>
      <c r="K5297">
        <v>3</v>
      </c>
    </row>
    <row r="5298" spans="1:11" hidden="1" x14ac:dyDescent="0.25">
      <c r="A5298" t="s">
        <v>226</v>
      </c>
      <c r="B5298" t="s">
        <v>226</v>
      </c>
      <c r="C5298">
        <v>1980</v>
      </c>
      <c r="D5298" t="s">
        <v>491</v>
      </c>
      <c r="E5298">
        <v>541</v>
      </c>
      <c r="F5298" t="s">
        <v>34</v>
      </c>
      <c r="G5298">
        <v>508</v>
      </c>
      <c r="H5298" t="s">
        <v>371</v>
      </c>
      <c r="I5298">
        <v>3</v>
      </c>
      <c r="J5298" t="s">
        <v>373</v>
      </c>
      <c r="K5298">
        <v>3</v>
      </c>
    </row>
    <row r="5299" spans="1:11" hidden="1" x14ac:dyDescent="0.25">
      <c r="A5299" t="s">
        <v>226</v>
      </c>
      <c r="B5299" t="s">
        <v>226</v>
      </c>
      <c r="C5299">
        <v>1981</v>
      </c>
      <c r="D5299" t="s">
        <v>491</v>
      </c>
      <c r="E5299">
        <v>541</v>
      </c>
      <c r="F5299" t="s">
        <v>34</v>
      </c>
      <c r="G5299">
        <v>508</v>
      </c>
      <c r="H5299" t="s">
        <v>371</v>
      </c>
      <c r="I5299">
        <v>3</v>
      </c>
      <c r="J5299" t="s">
        <v>373</v>
      </c>
      <c r="K5299">
        <v>2</v>
      </c>
    </row>
    <row r="5300" spans="1:11" hidden="1" x14ac:dyDescent="0.25">
      <c r="A5300" t="s">
        <v>226</v>
      </c>
      <c r="B5300" t="s">
        <v>226</v>
      </c>
      <c r="C5300">
        <v>1982</v>
      </c>
      <c r="D5300" t="s">
        <v>491</v>
      </c>
      <c r="E5300">
        <v>541</v>
      </c>
      <c r="F5300" t="s">
        <v>34</v>
      </c>
      <c r="G5300">
        <v>508</v>
      </c>
      <c r="H5300" t="s">
        <v>371</v>
      </c>
      <c r="I5300">
        <v>3</v>
      </c>
      <c r="J5300" t="s">
        <v>373</v>
      </c>
      <c r="K5300">
        <v>3</v>
      </c>
    </row>
    <row r="5301" spans="1:11" hidden="1" x14ac:dyDescent="0.25">
      <c r="A5301" t="s">
        <v>226</v>
      </c>
      <c r="B5301" t="s">
        <v>226</v>
      </c>
      <c r="C5301">
        <v>1983</v>
      </c>
      <c r="D5301" t="s">
        <v>491</v>
      </c>
      <c r="E5301">
        <v>541</v>
      </c>
      <c r="F5301" t="s">
        <v>34</v>
      </c>
      <c r="G5301">
        <v>508</v>
      </c>
      <c r="H5301" t="s">
        <v>371</v>
      </c>
      <c r="I5301">
        <v>3</v>
      </c>
      <c r="J5301" t="s">
        <v>373</v>
      </c>
      <c r="K5301">
        <v>5</v>
      </c>
    </row>
    <row r="5302" spans="1:11" hidden="1" x14ac:dyDescent="0.25">
      <c r="A5302" t="s">
        <v>226</v>
      </c>
      <c r="B5302" t="s">
        <v>226</v>
      </c>
      <c r="C5302">
        <v>1984</v>
      </c>
      <c r="D5302" t="s">
        <v>491</v>
      </c>
      <c r="E5302">
        <v>541</v>
      </c>
      <c r="F5302" t="s">
        <v>34</v>
      </c>
      <c r="G5302">
        <v>508</v>
      </c>
      <c r="H5302" t="s">
        <v>371</v>
      </c>
      <c r="I5302">
        <v>3</v>
      </c>
      <c r="J5302" t="s">
        <v>373</v>
      </c>
      <c r="K5302">
        <v>3</v>
      </c>
    </row>
    <row r="5303" spans="1:11" hidden="1" x14ac:dyDescent="0.25">
      <c r="A5303" t="s">
        <v>226</v>
      </c>
      <c r="B5303" t="s">
        <v>226</v>
      </c>
      <c r="C5303">
        <v>1985</v>
      </c>
      <c r="D5303" t="s">
        <v>491</v>
      </c>
      <c r="E5303">
        <v>541</v>
      </c>
      <c r="F5303" t="s">
        <v>34</v>
      </c>
      <c r="G5303">
        <v>508</v>
      </c>
      <c r="H5303" t="s">
        <v>371</v>
      </c>
      <c r="I5303">
        <v>4</v>
      </c>
      <c r="J5303" t="s">
        <v>373</v>
      </c>
      <c r="K5303">
        <v>5</v>
      </c>
    </row>
    <row r="5304" spans="1:11" hidden="1" x14ac:dyDescent="0.25">
      <c r="A5304" t="s">
        <v>226</v>
      </c>
      <c r="B5304" t="s">
        <v>226</v>
      </c>
      <c r="C5304">
        <v>1986</v>
      </c>
      <c r="D5304" t="s">
        <v>491</v>
      </c>
      <c r="E5304">
        <v>541</v>
      </c>
      <c r="F5304" t="s">
        <v>34</v>
      </c>
      <c r="G5304">
        <v>508</v>
      </c>
      <c r="H5304" t="s">
        <v>371</v>
      </c>
      <c r="I5304">
        <v>4</v>
      </c>
      <c r="J5304" t="s">
        <v>373</v>
      </c>
      <c r="K5304">
        <v>5</v>
      </c>
    </row>
    <row r="5305" spans="1:11" hidden="1" x14ac:dyDescent="0.25">
      <c r="A5305" t="s">
        <v>226</v>
      </c>
      <c r="B5305" t="s">
        <v>226</v>
      </c>
      <c r="C5305">
        <v>1987</v>
      </c>
      <c r="D5305" t="s">
        <v>491</v>
      </c>
      <c r="E5305">
        <v>541</v>
      </c>
      <c r="F5305" t="s">
        <v>34</v>
      </c>
      <c r="G5305">
        <v>508</v>
      </c>
      <c r="H5305" t="s">
        <v>371</v>
      </c>
      <c r="I5305">
        <v>4</v>
      </c>
      <c r="J5305" t="s">
        <v>373</v>
      </c>
      <c r="K5305">
        <v>5</v>
      </c>
    </row>
    <row r="5306" spans="1:11" hidden="1" x14ac:dyDescent="0.25">
      <c r="A5306" t="s">
        <v>226</v>
      </c>
      <c r="B5306" t="s">
        <v>226</v>
      </c>
      <c r="C5306">
        <v>1988</v>
      </c>
      <c r="D5306" t="s">
        <v>491</v>
      </c>
      <c r="E5306">
        <v>541</v>
      </c>
      <c r="F5306" t="s">
        <v>34</v>
      </c>
      <c r="G5306">
        <v>508</v>
      </c>
      <c r="H5306" t="s">
        <v>371</v>
      </c>
      <c r="I5306">
        <v>3</v>
      </c>
      <c r="J5306" t="s">
        <v>373</v>
      </c>
      <c r="K5306">
        <v>4</v>
      </c>
    </row>
    <row r="5307" spans="1:11" hidden="1" x14ac:dyDescent="0.25">
      <c r="A5307" t="s">
        <v>226</v>
      </c>
      <c r="B5307" t="s">
        <v>226</v>
      </c>
      <c r="C5307">
        <v>1989</v>
      </c>
      <c r="D5307" t="s">
        <v>491</v>
      </c>
      <c r="E5307">
        <v>541</v>
      </c>
      <c r="F5307" t="s">
        <v>34</v>
      </c>
      <c r="G5307">
        <v>508</v>
      </c>
      <c r="H5307" t="s">
        <v>371</v>
      </c>
      <c r="I5307">
        <v>3</v>
      </c>
      <c r="J5307" t="s">
        <v>373</v>
      </c>
      <c r="K5307">
        <v>4</v>
      </c>
    </row>
    <row r="5308" spans="1:11" hidden="1" x14ac:dyDescent="0.25">
      <c r="A5308" t="s">
        <v>226</v>
      </c>
      <c r="B5308" t="s">
        <v>226</v>
      </c>
      <c r="C5308">
        <v>1990</v>
      </c>
      <c r="D5308" t="s">
        <v>491</v>
      </c>
      <c r="E5308">
        <v>541</v>
      </c>
      <c r="F5308" t="s">
        <v>34</v>
      </c>
      <c r="G5308">
        <v>508</v>
      </c>
      <c r="H5308" t="s">
        <v>371</v>
      </c>
      <c r="I5308">
        <v>3</v>
      </c>
      <c r="J5308" t="s">
        <v>373</v>
      </c>
      <c r="K5308">
        <v>4</v>
      </c>
    </row>
    <row r="5309" spans="1:11" hidden="1" x14ac:dyDescent="0.25">
      <c r="A5309" t="s">
        <v>226</v>
      </c>
      <c r="B5309" t="s">
        <v>226</v>
      </c>
      <c r="C5309">
        <v>1991</v>
      </c>
      <c r="D5309" t="s">
        <v>491</v>
      </c>
      <c r="E5309">
        <v>541</v>
      </c>
      <c r="F5309" t="s">
        <v>34</v>
      </c>
      <c r="G5309">
        <v>508</v>
      </c>
      <c r="H5309" t="s">
        <v>371</v>
      </c>
      <c r="I5309">
        <v>3</v>
      </c>
      <c r="J5309" t="s">
        <v>373</v>
      </c>
      <c r="K5309">
        <v>4</v>
      </c>
    </row>
    <row r="5310" spans="1:11" hidden="1" x14ac:dyDescent="0.25">
      <c r="A5310" t="s">
        <v>226</v>
      </c>
      <c r="B5310" t="s">
        <v>226</v>
      </c>
      <c r="C5310">
        <v>1992</v>
      </c>
      <c r="D5310" t="s">
        <v>491</v>
      </c>
      <c r="E5310">
        <v>541</v>
      </c>
      <c r="F5310" t="s">
        <v>34</v>
      </c>
      <c r="G5310">
        <v>508</v>
      </c>
      <c r="H5310" t="s">
        <v>371</v>
      </c>
      <c r="I5310">
        <v>4</v>
      </c>
      <c r="J5310" t="s">
        <v>373</v>
      </c>
      <c r="K5310">
        <v>5</v>
      </c>
    </row>
    <row r="5311" spans="1:11" hidden="1" x14ac:dyDescent="0.25">
      <c r="A5311" t="s">
        <v>226</v>
      </c>
      <c r="B5311" t="s">
        <v>226</v>
      </c>
      <c r="C5311">
        <v>1993</v>
      </c>
      <c r="D5311" t="s">
        <v>491</v>
      </c>
      <c r="E5311">
        <v>541</v>
      </c>
      <c r="F5311" t="s">
        <v>34</v>
      </c>
      <c r="G5311">
        <v>508</v>
      </c>
      <c r="H5311" t="s">
        <v>371</v>
      </c>
      <c r="I5311">
        <v>3</v>
      </c>
      <c r="J5311" t="s">
        <v>373</v>
      </c>
      <c r="K5311">
        <v>4</v>
      </c>
    </row>
    <row r="5312" spans="1:11" hidden="1" x14ac:dyDescent="0.25">
      <c r="A5312" t="s">
        <v>226</v>
      </c>
      <c r="B5312" t="s">
        <v>226</v>
      </c>
      <c r="C5312">
        <v>1994</v>
      </c>
      <c r="D5312" t="s">
        <v>491</v>
      </c>
      <c r="E5312">
        <v>541</v>
      </c>
      <c r="F5312" t="s">
        <v>34</v>
      </c>
      <c r="G5312">
        <v>508</v>
      </c>
      <c r="H5312" t="s">
        <v>371</v>
      </c>
      <c r="I5312">
        <v>3</v>
      </c>
      <c r="J5312" t="s">
        <v>373</v>
      </c>
      <c r="K5312">
        <v>3</v>
      </c>
    </row>
    <row r="5313" spans="1:11" hidden="1" x14ac:dyDescent="0.25">
      <c r="A5313" t="s">
        <v>226</v>
      </c>
      <c r="B5313" t="s">
        <v>226</v>
      </c>
      <c r="C5313">
        <v>1995</v>
      </c>
      <c r="D5313" t="s">
        <v>491</v>
      </c>
      <c r="E5313">
        <v>541</v>
      </c>
      <c r="F5313" t="s">
        <v>34</v>
      </c>
      <c r="G5313">
        <v>508</v>
      </c>
      <c r="H5313" t="s">
        <v>371</v>
      </c>
      <c r="I5313">
        <v>2</v>
      </c>
      <c r="J5313" t="s">
        <v>373</v>
      </c>
      <c r="K5313">
        <v>3</v>
      </c>
    </row>
    <row r="5314" spans="1:11" hidden="1" x14ac:dyDescent="0.25">
      <c r="A5314" t="s">
        <v>226</v>
      </c>
      <c r="B5314" t="s">
        <v>226</v>
      </c>
      <c r="C5314">
        <v>1996</v>
      </c>
      <c r="D5314" t="s">
        <v>491</v>
      </c>
      <c r="E5314">
        <v>541</v>
      </c>
      <c r="F5314" t="s">
        <v>34</v>
      </c>
      <c r="G5314">
        <v>508</v>
      </c>
      <c r="H5314" t="s">
        <v>371</v>
      </c>
      <c r="I5314">
        <v>3</v>
      </c>
      <c r="J5314" t="s">
        <v>373</v>
      </c>
      <c r="K5314">
        <v>3</v>
      </c>
    </row>
    <row r="5315" spans="1:11" hidden="1" x14ac:dyDescent="0.25">
      <c r="A5315" t="s">
        <v>226</v>
      </c>
      <c r="B5315" t="s">
        <v>226</v>
      </c>
      <c r="C5315">
        <v>1997</v>
      </c>
      <c r="D5315" t="s">
        <v>491</v>
      </c>
      <c r="E5315">
        <v>541</v>
      </c>
      <c r="F5315" t="s">
        <v>34</v>
      </c>
      <c r="G5315">
        <v>508</v>
      </c>
      <c r="H5315" t="s">
        <v>371</v>
      </c>
      <c r="I5315">
        <v>2</v>
      </c>
      <c r="J5315" t="s">
        <v>373</v>
      </c>
      <c r="K5315">
        <v>3</v>
      </c>
    </row>
    <row r="5316" spans="1:11" hidden="1" x14ac:dyDescent="0.25">
      <c r="A5316" t="s">
        <v>226</v>
      </c>
      <c r="B5316" t="s">
        <v>226</v>
      </c>
      <c r="C5316">
        <v>1998</v>
      </c>
      <c r="D5316" t="s">
        <v>491</v>
      </c>
      <c r="E5316">
        <v>541</v>
      </c>
      <c r="F5316" t="s">
        <v>34</v>
      </c>
      <c r="G5316">
        <v>508</v>
      </c>
      <c r="H5316" t="s">
        <v>371</v>
      </c>
      <c r="I5316">
        <v>3</v>
      </c>
      <c r="J5316" t="s">
        <v>373</v>
      </c>
      <c r="K5316">
        <v>3</v>
      </c>
    </row>
    <row r="5317" spans="1:11" hidden="1" x14ac:dyDescent="0.25">
      <c r="A5317" t="s">
        <v>226</v>
      </c>
      <c r="B5317" t="s">
        <v>226</v>
      </c>
      <c r="C5317">
        <v>1999</v>
      </c>
      <c r="D5317" t="s">
        <v>491</v>
      </c>
      <c r="E5317">
        <v>541</v>
      </c>
      <c r="F5317" t="s">
        <v>34</v>
      </c>
      <c r="G5317">
        <v>508</v>
      </c>
      <c r="H5317" t="s">
        <v>371</v>
      </c>
      <c r="I5317">
        <v>2</v>
      </c>
      <c r="J5317" t="s">
        <v>373</v>
      </c>
      <c r="K5317">
        <v>2</v>
      </c>
    </row>
    <row r="5318" spans="1:11" hidden="1" x14ac:dyDescent="0.25">
      <c r="A5318" t="s">
        <v>226</v>
      </c>
      <c r="B5318" t="s">
        <v>226</v>
      </c>
      <c r="C5318">
        <v>2000</v>
      </c>
      <c r="D5318" t="s">
        <v>491</v>
      </c>
      <c r="E5318">
        <v>541</v>
      </c>
      <c r="F5318" t="s">
        <v>34</v>
      </c>
      <c r="G5318">
        <v>508</v>
      </c>
      <c r="H5318" t="s">
        <v>371</v>
      </c>
      <c r="I5318">
        <v>3</v>
      </c>
      <c r="J5318" t="s">
        <v>373</v>
      </c>
      <c r="K5318">
        <v>3</v>
      </c>
    </row>
    <row r="5319" spans="1:11" hidden="1" x14ac:dyDescent="0.25">
      <c r="A5319" t="s">
        <v>226</v>
      </c>
      <c r="B5319" t="s">
        <v>226</v>
      </c>
      <c r="C5319">
        <v>2001</v>
      </c>
      <c r="D5319" t="s">
        <v>491</v>
      </c>
      <c r="E5319">
        <v>541</v>
      </c>
      <c r="F5319" t="s">
        <v>34</v>
      </c>
      <c r="G5319">
        <v>508</v>
      </c>
      <c r="H5319" t="s">
        <v>371</v>
      </c>
      <c r="I5319">
        <v>3</v>
      </c>
      <c r="J5319" t="s">
        <v>373</v>
      </c>
      <c r="K5319">
        <v>3</v>
      </c>
    </row>
    <row r="5320" spans="1:11" hidden="1" x14ac:dyDescent="0.25">
      <c r="A5320" t="s">
        <v>226</v>
      </c>
      <c r="B5320" t="s">
        <v>226</v>
      </c>
      <c r="C5320">
        <v>2002</v>
      </c>
      <c r="D5320" t="s">
        <v>491</v>
      </c>
      <c r="E5320">
        <v>541</v>
      </c>
      <c r="F5320" t="s">
        <v>34</v>
      </c>
      <c r="G5320">
        <v>508</v>
      </c>
      <c r="H5320" t="s">
        <v>371</v>
      </c>
      <c r="I5320">
        <v>2</v>
      </c>
      <c r="J5320" t="s">
        <v>373</v>
      </c>
      <c r="K5320">
        <v>3</v>
      </c>
    </row>
    <row r="5321" spans="1:11" hidden="1" x14ac:dyDescent="0.25">
      <c r="A5321" t="s">
        <v>226</v>
      </c>
      <c r="B5321" t="s">
        <v>226</v>
      </c>
      <c r="C5321">
        <v>2003</v>
      </c>
      <c r="D5321" t="s">
        <v>491</v>
      </c>
      <c r="E5321">
        <v>541</v>
      </c>
      <c r="F5321" t="s">
        <v>34</v>
      </c>
      <c r="G5321">
        <v>508</v>
      </c>
      <c r="H5321" t="s">
        <v>371</v>
      </c>
      <c r="I5321">
        <v>2</v>
      </c>
      <c r="J5321" t="s">
        <v>373</v>
      </c>
      <c r="K5321">
        <v>3</v>
      </c>
    </row>
    <row r="5322" spans="1:11" hidden="1" x14ac:dyDescent="0.25">
      <c r="A5322" t="s">
        <v>226</v>
      </c>
      <c r="B5322" t="s">
        <v>226</v>
      </c>
      <c r="C5322">
        <v>2004</v>
      </c>
      <c r="D5322" t="s">
        <v>491</v>
      </c>
      <c r="E5322">
        <v>541</v>
      </c>
      <c r="F5322" t="s">
        <v>34</v>
      </c>
      <c r="G5322">
        <v>508</v>
      </c>
      <c r="H5322" t="s">
        <v>371</v>
      </c>
      <c r="I5322">
        <v>3</v>
      </c>
      <c r="J5322" t="s">
        <v>373</v>
      </c>
      <c r="K5322">
        <v>3</v>
      </c>
    </row>
    <row r="5323" spans="1:11" hidden="1" x14ac:dyDescent="0.25">
      <c r="A5323" t="s">
        <v>226</v>
      </c>
      <c r="B5323" t="s">
        <v>226</v>
      </c>
      <c r="C5323">
        <v>2005</v>
      </c>
      <c r="D5323" t="s">
        <v>491</v>
      </c>
      <c r="E5323">
        <v>541</v>
      </c>
      <c r="F5323" t="s">
        <v>34</v>
      </c>
      <c r="G5323">
        <v>508</v>
      </c>
      <c r="H5323" t="s">
        <v>371</v>
      </c>
      <c r="I5323">
        <v>3</v>
      </c>
      <c r="J5323" t="s">
        <v>373</v>
      </c>
      <c r="K5323">
        <v>3</v>
      </c>
    </row>
    <row r="5324" spans="1:11" hidden="1" x14ac:dyDescent="0.25">
      <c r="A5324" t="s">
        <v>226</v>
      </c>
      <c r="B5324" t="s">
        <v>226</v>
      </c>
      <c r="C5324">
        <v>2006</v>
      </c>
      <c r="D5324" t="s">
        <v>491</v>
      </c>
      <c r="E5324">
        <v>541</v>
      </c>
      <c r="F5324" t="s">
        <v>34</v>
      </c>
      <c r="G5324">
        <v>508</v>
      </c>
      <c r="H5324" t="s">
        <v>371</v>
      </c>
      <c r="I5324">
        <v>3</v>
      </c>
      <c r="J5324" t="s">
        <v>373</v>
      </c>
      <c r="K5324">
        <v>3</v>
      </c>
    </row>
    <row r="5325" spans="1:11" hidden="1" x14ac:dyDescent="0.25">
      <c r="A5325" t="s">
        <v>226</v>
      </c>
      <c r="B5325" t="s">
        <v>226</v>
      </c>
      <c r="C5325">
        <v>2007</v>
      </c>
      <c r="D5325" t="s">
        <v>491</v>
      </c>
      <c r="E5325">
        <v>541</v>
      </c>
      <c r="F5325" t="s">
        <v>34</v>
      </c>
      <c r="G5325">
        <v>508</v>
      </c>
      <c r="H5325" t="s">
        <v>371</v>
      </c>
      <c r="I5325">
        <v>3</v>
      </c>
      <c r="J5325" t="s">
        <v>373</v>
      </c>
      <c r="K5325">
        <v>3</v>
      </c>
    </row>
    <row r="5326" spans="1:11" hidden="1" x14ac:dyDescent="0.25">
      <c r="A5326" t="s">
        <v>226</v>
      </c>
      <c r="B5326" t="s">
        <v>226</v>
      </c>
      <c r="C5326">
        <v>2008</v>
      </c>
      <c r="D5326" t="s">
        <v>491</v>
      </c>
      <c r="E5326">
        <v>541</v>
      </c>
      <c r="F5326" t="s">
        <v>34</v>
      </c>
      <c r="G5326">
        <v>508</v>
      </c>
      <c r="H5326" t="s">
        <v>371</v>
      </c>
      <c r="I5326">
        <v>3</v>
      </c>
      <c r="J5326" t="s">
        <v>373</v>
      </c>
      <c r="K5326">
        <v>3</v>
      </c>
    </row>
    <row r="5327" spans="1:11" hidden="1" x14ac:dyDescent="0.25">
      <c r="A5327" t="s">
        <v>226</v>
      </c>
      <c r="B5327" t="s">
        <v>226</v>
      </c>
      <c r="C5327">
        <v>2009</v>
      </c>
      <c r="D5327" t="s">
        <v>491</v>
      </c>
      <c r="E5327">
        <v>541</v>
      </c>
      <c r="F5327" t="s">
        <v>34</v>
      </c>
      <c r="G5327">
        <v>508</v>
      </c>
      <c r="H5327" t="s">
        <v>371</v>
      </c>
      <c r="I5327">
        <v>3</v>
      </c>
      <c r="J5327" t="s">
        <v>373</v>
      </c>
      <c r="K5327">
        <v>3</v>
      </c>
    </row>
    <row r="5328" spans="1:11" hidden="1" x14ac:dyDescent="0.25">
      <c r="A5328" t="s">
        <v>226</v>
      </c>
      <c r="B5328" t="s">
        <v>226</v>
      </c>
      <c r="C5328">
        <v>2010</v>
      </c>
      <c r="D5328" t="s">
        <v>491</v>
      </c>
      <c r="E5328">
        <v>541</v>
      </c>
      <c r="F5328" t="s">
        <v>34</v>
      </c>
      <c r="G5328">
        <v>508</v>
      </c>
      <c r="H5328" t="s">
        <v>371</v>
      </c>
      <c r="I5328">
        <v>4</v>
      </c>
      <c r="J5328" t="s">
        <v>373</v>
      </c>
      <c r="K5328">
        <v>3</v>
      </c>
    </row>
    <row r="5329" spans="1:12" hidden="1" x14ac:dyDescent="0.25">
      <c r="A5329" t="s">
        <v>226</v>
      </c>
      <c r="B5329" t="s">
        <v>226</v>
      </c>
      <c r="C5329">
        <v>2011</v>
      </c>
      <c r="D5329" t="s">
        <v>491</v>
      </c>
      <c r="E5329">
        <v>541</v>
      </c>
      <c r="F5329" t="s">
        <v>34</v>
      </c>
      <c r="G5329">
        <v>508</v>
      </c>
      <c r="H5329" t="s">
        <v>371</v>
      </c>
      <c r="I5329">
        <v>3</v>
      </c>
      <c r="J5329" t="s">
        <v>373</v>
      </c>
      <c r="K5329">
        <v>3</v>
      </c>
    </row>
    <row r="5330" spans="1:12" hidden="1" x14ac:dyDescent="0.25">
      <c r="A5330" t="s">
        <v>226</v>
      </c>
      <c r="B5330" t="s">
        <v>226</v>
      </c>
      <c r="C5330">
        <v>2012</v>
      </c>
      <c r="D5330" t="s">
        <v>491</v>
      </c>
      <c r="E5330">
        <v>541</v>
      </c>
      <c r="F5330" t="s">
        <v>34</v>
      </c>
      <c r="G5330">
        <v>508</v>
      </c>
      <c r="H5330" t="s">
        <v>371</v>
      </c>
      <c r="I5330">
        <v>3</v>
      </c>
      <c r="J5330" t="s">
        <v>373</v>
      </c>
      <c r="K5330">
        <v>3</v>
      </c>
    </row>
    <row r="5331" spans="1:12" hidden="1" x14ac:dyDescent="0.25">
      <c r="A5331" t="s">
        <v>226</v>
      </c>
      <c r="B5331" t="s">
        <v>226</v>
      </c>
      <c r="C5331">
        <v>2013</v>
      </c>
      <c r="D5331" t="s">
        <v>491</v>
      </c>
      <c r="E5331">
        <v>541</v>
      </c>
      <c r="F5331" t="s">
        <v>34</v>
      </c>
      <c r="G5331">
        <v>508</v>
      </c>
      <c r="H5331" t="s">
        <v>371</v>
      </c>
      <c r="I5331" t="s">
        <v>373</v>
      </c>
      <c r="J5331" t="s">
        <v>373</v>
      </c>
      <c r="K5331">
        <v>3</v>
      </c>
    </row>
    <row r="5332" spans="1:12" hidden="1" x14ac:dyDescent="0.25">
      <c r="A5332" t="s">
        <v>226</v>
      </c>
      <c r="B5332" t="s">
        <v>226</v>
      </c>
      <c r="C5332">
        <v>2014</v>
      </c>
      <c r="D5332" t="s">
        <v>491</v>
      </c>
      <c r="E5332">
        <v>541</v>
      </c>
      <c r="F5332" t="s">
        <v>34</v>
      </c>
      <c r="G5332">
        <v>508</v>
      </c>
      <c r="H5332" t="s">
        <v>371</v>
      </c>
      <c r="I5332">
        <v>3</v>
      </c>
      <c r="J5332" t="s">
        <v>373</v>
      </c>
      <c r="K5332">
        <v>3</v>
      </c>
    </row>
    <row r="5333" spans="1:12" hidden="1" x14ac:dyDescent="0.25">
      <c r="A5333" t="s">
        <v>226</v>
      </c>
      <c r="B5333" t="s">
        <v>226</v>
      </c>
      <c r="C5333">
        <v>2015</v>
      </c>
      <c r="D5333" t="s">
        <v>491</v>
      </c>
      <c r="E5333">
        <v>541</v>
      </c>
      <c r="F5333" t="s">
        <v>34</v>
      </c>
      <c r="G5333">
        <v>508</v>
      </c>
      <c r="H5333" t="s">
        <v>371</v>
      </c>
      <c r="I5333">
        <v>2</v>
      </c>
      <c r="J5333" t="s">
        <v>373</v>
      </c>
      <c r="K5333">
        <v>3</v>
      </c>
    </row>
    <row r="5334" spans="1:12" hidden="1" x14ac:dyDescent="0.25">
      <c r="A5334" t="s">
        <v>226</v>
      </c>
      <c r="B5334" t="s">
        <v>226</v>
      </c>
      <c r="C5334">
        <v>2016</v>
      </c>
      <c r="D5334" t="s">
        <v>491</v>
      </c>
      <c r="E5334">
        <v>541</v>
      </c>
      <c r="F5334" t="s">
        <v>34</v>
      </c>
      <c r="G5334">
        <v>508</v>
      </c>
      <c r="H5334" t="s">
        <v>371</v>
      </c>
      <c r="I5334">
        <v>3</v>
      </c>
      <c r="J5334">
        <v>3</v>
      </c>
      <c r="K5334">
        <v>3</v>
      </c>
    </row>
    <row r="5335" spans="1:12" x14ac:dyDescent="0.25">
      <c r="A5335" t="s">
        <v>226</v>
      </c>
      <c r="B5335" t="s">
        <v>226</v>
      </c>
      <c r="C5335">
        <v>2017</v>
      </c>
      <c r="D5335" t="s">
        <v>491</v>
      </c>
      <c r="E5335">
        <v>541</v>
      </c>
      <c r="F5335" t="s">
        <v>34</v>
      </c>
      <c r="G5335">
        <v>508</v>
      </c>
      <c r="H5335" t="s">
        <v>371</v>
      </c>
      <c r="I5335" s="109">
        <v>3</v>
      </c>
      <c r="J5335" s="109">
        <v>2</v>
      </c>
      <c r="K5335" s="109">
        <v>3</v>
      </c>
      <c r="L5335" s="108">
        <f>AVERAGE(I5335:K5335)</f>
        <v>2.6666666666666665</v>
      </c>
    </row>
    <row r="5336" spans="1:12" hidden="1" x14ac:dyDescent="0.25">
      <c r="A5336" t="s">
        <v>490</v>
      </c>
      <c r="B5336" t="s">
        <v>490</v>
      </c>
      <c r="C5336">
        <v>1976</v>
      </c>
      <c r="D5336" t="s">
        <v>489</v>
      </c>
      <c r="E5336">
        <v>775</v>
      </c>
      <c r="F5336" t="s">
        <v>79</v>
      </c>
      <c r="G5336">
        <v>104</v>
      </c>
      <c r="H5336" t="s">
        <v>390</v>
      </c>
      <c r="I5336">
        <v>3</v>
      </c>
      <c r="J5336" t="s">
        <v>373</v>
      </c>
      <c r="K5336">
        <v>3</v>
      </c>
    </row>
    <row r="5337" spans="1:12" hidden="1" x14ac:dyDescent="0.25">
      <c r="A5337" t="s">
        <v>490</v>
      </c>
      <c r="B5337" t="s">
        <v>490</v>
      </c>
      <c r="C5337">
        <v>1977</v>
      </c>
      <c r="D5337" t="s">
        <v>489</v>
      </c>
      <c r="E5337">
        <v>775</v>
      </c>
      <c r="F5337" t="s">
        <v>79</v>
      </c>
      <c r="G5337">
        <v>104</v>
      </c>
      <c r="H5337" t="s">
        <v>390</v>
      </c>
      <c r="I5337">
        <v>4</v>
      </c>
      <c r="J5337" t="s">
        <v>373</v>
      </c>
      <c r="K5337">
        <v>3</v>
      </c>
    </row>
    <row r="5338" spans="1:12" hidden="1" x14ac:dyDescent="0.25">
      <c r="A5338" t="s">
        <v>490</v>
      </c>
      <c r="B5338" t="s">
        <v>490</v>
      </c>
      <c r="C5338">
        <v>1978</v>
      </c>
      <c r="D5338" t="s">
        <v>489</v>
      </c>
      <c r="E5338">
        <v>775</v>
      </c>
      <c r="F5338" t="s">
        <v>79</v>
      </c>
      <c r="G5338">
        <v>104</v>
      </c>
      <c r="H5338" t="s">
        <v>390</v>
      </c>
      <c r="I5338" t="s">
        <v>373</v>
      </c>
      <c r="J5338" t="s">
        <v>373</v>
      </c>
      <c r="K5338">
        <v>3</v>
      </c>
    </row>
    <row r="5339" spans="1:12" hidden="1" x14ac:dyDescent="0.25">
      <c r="A5339" t="s">
        <v>490</v>
      </c>
      <c r="B5339" t="s">
        <v>490</v>
      </c>
      <c r="C5339">
        <v>1979</v>
      </c>
      <c r="D5339" t="s">
        <v>489</v>
      </c>
      <c r="E5339">
        <v>775</v>
      </c>
      <c r="F5339" t="s">
        <v>79</v>
      </c>
      <c r="G5339">
        <v>104</v>
      </c>
      <c r="H5339" t="s">
        <v>390</v>
      </c>
      <c r="I5339">
        <v>2</v>
      </c>
      <c r="J5339" t="s">
        <v>373</v>
      </c>
      <c r="K5339">
        <v>3</v>
      </c>
    </row>
    <row r="5340" spans="1:12" hidden="1" x14ac:dyDescent="0.25">
      <c r="A5340" t="s">
        <v>490</v>
      </c>
      <c r="B5340" t="s">
        <v>490</v>
      </c>
      <c r="C5340">
        <v>1980</v>
      </c>
      <c r="D5340" t="s">
        <v>489</v>
      </c>
      <c r="E5340">
        <v>775</v>
      </c>
      <c r="F5340" t="s">
        <v>79</v>
      </c>
      <c r="G5340">
        <v>104</v>
      </c>
      <c r="H5340" t="s">
        <v>390</v>
      </c>
      <c r="I5340" t="s">
        <v>373</v>
      </c>
      <c r="J5340" t="s">
        <v>373</v>
      </c>
      <c r="K5340">
        <v>3</v>
      </c>
    </row>
    <row r="5341" spans="1:12" hidden="1" x14ac:dyDescent="0.25">
      <c r="A5341" t="s">
        <v>490</v>
      </c>
      <c r="B5341" t="s">
        <v>490</v>
      </c>
      <c r="C5341">
        <v>1981</v>
      </c>
      <c r="D5341" t="s">
        <v>489</v>
      </c>
      <c r="E5341">
        <v>775</v>
      </c>
      <c r="F5341" t="s">
        <v>79</v>
      </c>
      <c r="G5341">
        <v>104</v>
      </c>
      <c r="H5341" t="s">
        <v>390</v>
      </c>
      <c r="I5341" t="s">
        <v>373</v>
      </c>
      <c r="J5341" t="s">
        <v>373</v>
      </c>
      <c r="K5341">
        <v>3</v>
      </c>
    </row>
    <row r="5342" spans="1:12" hidden="1" x14ac:dyDescent="0.25">
      <c r="A5342" t="s">
        <v>490</v>
      </c>
      <c r="B5342" t="s">
        <v>490</v>
      </c>
      <c r="C5342">
        <v>1982</v>
      </c>
      <c r="D5342" t="s">
        <v>489</v>
      </c>
      <c r="E5342">
        <v>775</v>
      </c>
      <c r="F5342" t="s">
        <v>79</v>
      </c>
      <c r="G5342">
        <v>104</v>
      </c>
      <c r="H5342" t="s">
        <v>390</v>
      </c>
      <c r="I5342" t="s">
        <v>373</v>
      </c>
      <c r="J5342" t="s">
        <v>373</v>
      </c>
      <c r="K5342">
        <v>3</v>
      </c>
    </row>
    <row r="5343" spans="1:12" hidden="1" x14ac:dyDescent="0.25">
      <c r="A5343" t="s">
        <v>490</v>
      </c>
      <c r="B5343" t="s">
        <v>490</v>
      </c>
      <c r="C5343">
        <v>1983</v>
      </c>
      <c r="D5343" t="s">
        <v>489</v>
      </c>
      <c r="E5343">
        <v>775</v>
      </c>
      <c r="F5343" t="s">
        <v>79</v>
      </c>
      <c r="G5343">
        <v>104</v>
      </c>
      <c r="H5343" t="s">
        <v>390</v>
      </c>
      <c r="I5343">
        <v>3</v>
      </c>
      <c r="J5343" t="s">
        <v>373</v>
      </c>
      <c r="K5343">
        <v>4</v>
      </c>
    </row>
    <row r="5344" spans="1:12" hidden="1" x14ac:dyDescent="0.25">
      <c r="A5344" t="s">
        <v>490</v>
      </c>
      <c r="B5344" t="s">
        <v>490</v>
      </c>
      <c r="C5344">
        <v>1984</v>
      </c>
      <c r="D5344" t="s">
        <v>489</v>
      </c>
      <c r="E5344">
        <v>775</v>
      </c>
      <c r="F5344" t="s">
        <v>79</v>
      </c>
      <c r="G5344">
        <v>104</v>
      </c>
      <c r="H5344" t="s">
        <v>390</v>
      </c>
      <c r="I5344">
        <v>3</v>
      </c>
      <c r="J5344" t="s">
        <v>373</v>
      </c>
      <c r="K5344">
        <v>3</v>
      </c>
    </row>
    <row r="5345" spans="1:11" hidden="1" x14ac:dyDescent="0.25">
      <c r="A5345" t="s">
        <v>490</v>
      </c>
      <c r="B5345" t="s">
        <v>490</v>
      </c>
      <c r="C5345">
        <v>1985</v>
      </c>
      <c r="D5345" t="s">
        <v>489</v>
      </c>
      <c r="E5345">
        <v>775</v>
      </c>
      <c r="F5345" t="s">
        <v>79</v>
      </c>
      <c r="G5345">
        <v>104</v>
      </c>
      <c r="H5345" t="s">
        <v>390</v>
      </c>
      <c r="I5345">
        <v>3</v>
      </c>
      <c r="J5345" t="s">
        <v>373</v>
      </c>
      <c r="K5345">
        <v>4</v>
      </c>
    </row>
    <row r="5346" spans="1:11" hidden="1" x14ac:dyDescent="0.25">
      <c r="A5346" t="s">
        <v>490</v>
      </c>
      <c r="B5346" t="s">
        <v>490</v>
      </c>
      <c r="C5346">
        <v>1986</v>
      </c>
      <c r="D5346" t="s">
        <v>489</v>
      </c>
      <c r="E5346">
        <v>775</v>
      </c>
      <c r="F5346" t="s">
        <v>79</v>
      </c>
      <c r="G5346">
        <v>104</v>
      </c>
      <c r="H5346" t="s">
        <v>390</v>
      </c>
      <c r="I5346">
        <v>4</v>
      </c>
      <c r="J5346" t="s">
        <v>373</v>
      </c>
      <c r="K5346">
        <v>4</v>
      </c>
    </row>
    <row r="5347" spans="1:11" hidden="1" x14ac:dyDescent="0.25">
      <c r="A5347" t="s">
        <v>490</v>
      </c>
      <c r="B5347" t="s">
        <v>490</v>
      </c>
      <c r="C5347">
        <v>1987</v>
      </c>
      <c r="D5347" t="s">
        <v>489</v>
      </c>
      <c r="E5347">
        <v>775</v>
      </c>
      <c r="F5347" t="s">
        <v>79</v>
      </c>
      <c r="G5347">
        <v>104</v>
      </c>
      <c r="H5347" t="s">
        <v>390</v>
      </c>
      <c r="I5347">
        <v>5</v>
      </c>
      <c r="J5347" t="s">
        <v>373</v>
      </c>
      <c r="K5347">
        <v>3</v>
      </c>
    </row>
    <row r="5348" spans="1:11" hidden="1" x14ac:dyDescent="0.25">
      <c r="A5348" t="s">
        <v>490</v>
      </c>
      <c r="B5348" t="s">
        <v>490</v>
      </c>
      <c r="C5348">
        <v>1988</v>
      </c>
      <c r="D5348" t="s">
        <v>489</v>
      </c>
      <c r="E5348">
        <v>775</v>
      </c>
      <c r="F5348" t="s">
        <v>79</v>
      </c>
      <c r="G5348">
        <v>104</v>
      </c>
      <c r="H5348" t="s">
        <v>390</v>
      </c>
      <c r="I5348">
        <v>5</v>
      </c>
      <c r="J5348" t="s">
        <v>373</v>
      </c>
      <c r="K5348">
        <v>5</v>
      </c>
    </row>
    <row r="5349" spans="1:11" hidden="1" x14ac:dyDescent="0.25">
      <c r="A5349" t="s">
        <v>490</v>
      </c>
      <c r="B5349" t="s">
        <v>490</v>
      </c>
      <c r="C5349">
        <v>1989</v>
      </c>
      <c r="D5349" t="s">
        <v>489</v>
      </c>
      <c r="E5349">
        <v>775</v>
      </c>
      <c r="F5349" t="s">
        <v>79</v>
      </c>
      <c r="G5349">
        <v>104</v>
      </c>
      <c r="H5349" t="s">
        <v>390</v>
      </c>
      <c r="I5349">
        <v>4</v>
      </c>
      <c r="J5349" t="s">
        <v>373</v>
      </c>
      <c r="K5349">
        <v>4</v>
      </c>
    </row>
    <row r="5350" spans="1:11" hidden="1" x14ac:dyDescent="0.25">
      <c r="A5350" t="s">
        <v>490</v>
      </c>
      <c r="B5350" t="s">
        <v>490</v>
      </c>
      <c r="C5350">
        <v>1990</v>
      </c>
      <c r="D5350" t="s">
        <v>489</v>
      </c>
      <c r="E5350">
        <v>775</v>
      </c>
      <c r="F5350" t="s">
        <v>79</v>
      </c>
      <c r="G5350">
        <v>104</v>
      </c>
      <c r="H5350" t="s">
        <v>390</v>
      </c>
      <c r="I5350">
        <v>4</v>
      </c>
      <c r="J5350" t="s">
        <v>373</v>
      </c>
      <c r="K5350">
        <v>4</v>
      </c>
    </row>
    <row r="5351" spans="1:11" hidden="1" x14ac:dyDescent="0.25">
      <c r="A5351" t="s">
        <v>490</v>
      </c>
      <c r="B5351" t="s">
        <v>490</v>
      </c>
      <c r="C5351">
        <v>1991</v>
      </c>
      <c r="D5351" t="s">
        <v>489</v>
      </c>
      <c r="E5351">
        <v>775</v>
      </c>
      <c r="F5351" t="s">
        <v>79</v>
      </c>
      <c r="G5351">
        <v>104</v>
      </c>
      <c r="H5351" t="s">
        <v>390</v>
      </c>
      <c r="I5351">
        <v>4</v>
      </c>
      <c r="J5351" t="s">
        <v>373</v>
      </c>
      <c r="K5351">
        <v>4</v>
      </c>
    </row>
    <row r="5352" spans="1:11" hidden="1" x14ac:dyDescent="0.25">
      <c r="A5352" t="s">
        <v>490</v>
      </c>
      <c r="B5352" t="s">
        <v>490</v>
      </c>
      <c r="C5352">
        <v>1992</v>
      </c>
      <c r="D5352" t="s">
        <v>489</v>
      </c>
      <c r="E5352">
        <v>775</v>
      </c>
      <c r="F5352" t="s">
        <v>79</v>
      </c>
      <c r="G5352">
        <v>104</v>
      </c>
      <c r="H5352" t="s">
        <v>390</v>
      </c>
      <c r="I5352">
        <v>5</v>
      </c>
      <c r="J5352" t="s">
        <v>373</v>
      </c>
      <c r="K5352">
        <v>5</v>
      </c>
    </row>
    <row r="5353" spans="1:11" hidden="1" x14ac:dyDescent="0.25">
      <c r="A5353" t="s">
        <v>490</v>
      </c>
      <c r="B5353" t="s">
        <v>490</v>
      </c>
      <c r="C5353">
        <v>1993</v>
      </c>
      <c r="D5353" t="s">
        <v>489</v>
      </c>
      <c r="E5353">
        <v>775</v>
      </c>
      <c r="F5353" t="s">
        <v>79</v>
      </c>
      <c r="G5353">
        <v>104</v>
      </c>
      <c r="H5353" t="s">
        <v>390</v>
      </c>
      <c r="I5353">
        <v>5</v>
      </c>
      <c r="J5353" t="s">
        <v>373</v>
      </c>
      <c r="K5353">
        <v>5</v>
      </c>
    </row>
    <row r="5354" spans="1:11" hidden="1" x14ac:dyDescent="0.25">
      <c r="A5354" t="s">
        <v>490</v>
      </c>
      <c r="B5354" t="s">
        <v>490</v>
      </c>
      <c r="C5354">
        <v>1994</v>
      </c>
      <c r="D5354" t="s">
        <v>489</v>
      </c>
      <c r="E5354">
        <v>775</v>
      </c>
      <c r="F5354" t="s">
        <v>79</v>
      </c>
      <c r="G5354">
        <v>104</v>
      </c>
      <c r="H5354" t="s">
        <v>390</v>
      </c>
      <c r="I5354">
        <v>5</v>
      </c>
      <c r="J5354" t="s">
        <v>373</v>
      </c>
      <c r="K5354">
        <v>5</v>
      </c>
    </row>
    <row r="5355" spans="1:11" hidden="1" x14ac:dyDescent="0.25">
      <c r="A5355" t="s">
        <v>490</v>
      </c>
      <c r="B5355" t="s">
        <v>490</v>
      </c>
      <c r="C5355">
        <v>1995</v>
      </c>
      <c r="D5355" t="s">
        <v>489</v>
      </c>
      <c r="E5355">
        <v>775</v>
      </c>
      <c r="F5355" t="s">
        <v>79</v>
      </c>
      <c r="G5355">
        <v>104</v>
      </c>
      <c r="H5355" t="s">
        <v>390</v>
      </c>
      <c r="I5355">
        <v>4</v>
      </c>
      <c r="J5355" t="s">
        <v>373</v>
      </c>
      <c r="K5355">
        <v>5</v>
      </c>
    </row>
    <row r="5356" spans="1:11" hidden="1" x14ac:dyDescent="0.25">
      <c r="A5356" t="s">
        <v>490</v>
      </c>
      <c r="B5356" t="s">
        <v>490</v>
      </c>
      <c r="C5356">
        <v>1996</v>
      </c>
      <c r="D5356" t="s">
        <v>489</v>
      </c>
      <c r="E5356">
        <v>775</v>
      </c>
      <c r="F5356" t="s">
        <v>79</v>
      </c>
      <c r="G5356">
        <v>104</v>
      </c>
      <c r="H5356" t="s">
        <v>390</v>
      </c>
      <c r="I5356">
        <v>4</v>
      </c>
      <c r="J5356" t="s">
        <v>373</v>
      </c>
      <c r="K5356">
        <v>4</v>
      </c>
    </row>
    <row r="5357" spans="1:11" hidden="1" x14ac:dyDescent="0.25">
      <c r="A5357" t="s">
        <v>490</v>
      </c>
      <c r="B5357" t="s">
        <v>490</v>
      </c>
      <c r="C5357">
        <v>1997</v>
      </c>
      <c r="D5357" t="s">
        <v>489</v>
      </c>
      <c r="E5357">
        <v>775</v>
      </c>
      <c r="F5357" t="s">
        <v>79</v>
      </c>
      <c r="G5357">
        <v>104</v>
      </c>
      <c r="H5357" t="s">
        <v>390</v>
      </c>
      <c r="I5357">
        <v>5</v>
      </c>
      <c r="J5357" t="s">
        <v>373</v>
      </c>
      <c r="K5357">
        <v>5</v>
      </c>
    </row>
    <row r="5358" spans="1:11" hidden="1" x14ac:dyDescent="0.25">
      <c r="A5358" t="s">
        <v>490</v>
      </c>
      <c r="B5358" t="s">
        <v>490</v>
      </c>
      <c r="C5358">
        <v>1998</v>
      </c>
      <c r="D5358" t="s">
        <v>489</v>
      </c>
      <c r="E5358">
        <v>775</v>
      </c>
      <c r="F5358" t="s">
        <v>79</v>
      </c>
      <c r="G5358">
        <v>104</v>
      </c>
      <c r="H5358" t="s">
        <v>390</v>
      </c>
      <c r="I5358">
        <v>4</v>
      </c>
      <c r="J5358" t="s">
        <v>373</v>
      </c>
      <c r="K5358">
        <v>5</v>
      </c>
    </row>
    <row r="5359" spans="1:11" hidden="1" x14ac:dyDescent="0.25">
      <c r="A5359" t="s">
        <v>490</v>
      </c>
      <c r="B5359" t="s">
        <v>490</v>
      </c>
      <c r="C5359">
        <v>1999</v>
      </c>
      <c r="D5359" t="s">
        <v>489</v>
      </c>
      <c r="E5359">
        <v>775</v>
      </c>
      <c r="F5359" t="s">
        <v>79</v>
      </c>
      <c r="G5359">
        <v>104</v>
      </c>
      <c r="H5359" t="s">
        <v>390</v>
      </c>
      <c r="I5359">
        <v>4</v>
      </c>
      <c r="J5359" t="s">
        <v>373</v>
      </c>
      <c r="K5359">
        <v>4</v>
      </c>
    </row>
    <row r="5360" spans="1:11" hidden="1" x14ac:dyDescent="0.25">
      <c r="A5360" t="s">
        <v>490</v>
      </c>
      <c r="B5360" t="s">
        <v>490</v>
      </c>
      <c r="C5360">
        <v>2000</v>
      </c>
      <c r="D5360" t="s">
        <v>489</v>
      </c>
      <c r="E5360">
        <v>775</v>
      </c>
      <c r="F5360" t="s">
        <v>79</v>
      </c>
      <c r="G5360">
        <v>104</v>
      </c>
      <c r="H5360" t="s">
        <v>390</v>
      </c>
      <c r="I5360">
        <v>4</v>
      </c>
      <c r="J5360" t="s">
        <v>373</v>
      </c>
      <c r="K5360">
        <v>5</v>
      </c>
    </row>
    <row r="5361" spans="1:11" hidden="1" x14ac:dyDescent="0.25">
      <c r="A5361" t="s">
        <v>490</v>
      </c>
      <c r="B5361" t="s">
        <v>490</v>
      </c>
      <c r="C5361">
        <v>2001</v>
      </c>
      <c r="D5361" t="s">
        <v>489</v>
      </c>
      <c r="E5361">
        <v>775</v>
      </c>
      <c r="F5361" t="s">
        <v>79</v>
      </c>
      <c r="G5361">
        <v>104</v>
      </c>
      <c r="H5361" t="s">
        <v>390</v>
      </c>
      <c r="I5361">
        <v>3</v>
      </c>
      <c r="J5361" t="s">
        <v>373</v>
      </c>
      <c r="K5361">
        <v>4</v>
      </c>
    </row>
    <row r="5362" spans="1:11" hidden="1" x14ac:dyDescent="0.25">
      <c r="A5362" t="s">
        <v>490</v>
      </c>
      <c r="B5362" t="s">
        <v>490</v>
      </c>
      <c r="C5362">
        <v>2002</v>
      </c>
      <c r="D5362" t="s">
        <v>489</v>
      </c>
      <c r="E5362">
        <v>775</v>
      </c>
      <c r="F5362" t="s">
        <v>79</v>
      </c>
      <c r="G5362">
        <v>104</v>
      </c>
      <c r="H5362" t="s">
        <v>390</v>
      </c>
      <c r="I5362">
        <v>3</v>
      </c>
      <c r="J5362" t="s">
        <v>373</v>
      </c>
      <c r="K5362">
        <v>4</v>
      </c>
    </row>
    <row r="5363" spans="1:11" hidden="1" x14ac:dyDescent="0.25">
      <c r="A5363" t="s">
        <v>490</v>
      </c>
      <c r="B5363" t="s">
        <v>490</v>
      </c>
      <c r="C5363">
        <v>2003</v>
      </c>
      <c r="D5363" t="s">
        <v>489</v>
      </c>
      <c r="E5363">
        <v>775</v>
      </c>
      <c r="F5363" t="s">
        <v>79</v>
      </c>
      <c r="G5363">
        <v>104</v>
      </c>
      <c r="H5363" t="s">
        <v>390</v>
      </c>
      <c r="I5363">
        <v>4</v>
      </c>
      <c r="J5363" t="s">
        <v>373</v>
      </c>
      <c r="K5363">
        <v>4</v>
      </c>
    </row>
    <row r="5364" spans="1:11" hidden="1" x14ac:dyDescent="0.25">
      <c r="A5364" t="s">
        <v>490</v>
      </c>
      <c r="B5364" t="s">
        <v>490</v>
      </c>
      <c r="C5364">
        <v>2004</v>
      </c>
      <c r="D5364" t="s">
        <v>489</v>
      </c>
      <c r="E5364">
        <v>775</v>
      </c>
      <c r="F5364" t="s">
        <v>79</v>
      </c>
      <c r="G5364">
        <v>104</v>
      </c>
      <c r="H5364" t="s">
        <v>390</v>
      </c>
      <c r="I5364">
        <v>4</v>
      </c>
      <c r="J5364" t="s">
        <v>373</v>
      </c>
      <c r="K5364">
        <v>4</v>
      </c>
    </row>
    <row r="5365" spans="1:11" hidden="1" x14ac:dyDescent="0.25">
      <c r="A5365" t="s">
        <v>490</v>
      </c>
      <c r="B5365" t="s">
        <v>490</v>
      </c>
      <c r="C5365">
        <v>2005</v>
      </c>
      <c r="D5365" t="s">
        <v>489</v>
      </c>
      <c r="E5365">
        <v>775</v>
      </c>
      <c r="F5365" t="s">
        <v>79</v>
      </c>
      <c r="G5365">
        <v>104</v>
      </c>
      <c r="H5365" t="s">
        <v>390</v>
      </c>
      <c r="I5365">
        <v>4</v>
      </c>
      <c r="J5365" t="s">
        <v>373</v>
      </c>
      <c r="K5365">
        <v>4</v>
      </c>
    </row>
    <row r="5366" spans="1:11" hidden="1" x14ac:dyDescent="0.25">
      <c r="A5366" t="s">
        <v>490</v>
      </c>
      <c r="B5366" t="s">
        <v>490</v>
      </c>
      <c r="C5366">
        <v>2006</v>
      </c>
      <c r="D5366" t="s">
        <v>489</v>
      </c>
      <c r="E5366">
        <v>775</v>
      </c>
      <c r="F5366" t="s">
        <v>79</v>
      </c>
      <c r="G5366">
        <v>104</v>
      </c>
      <c r="H5366" t="s">
        <v>390</v>
      </c>
      <c r="I5366">
        <v>5</v>
      </c>
      <c r="J5366" t="s">
        <v>373</v>
      </c>
      <c r="K5366">
        <v>4</v>
      </c>
    </row>
    <row r="5367" spans="1:11" hidden="1" x14ac:dyDescent="0.25">
      <c r="A5367" t="s">
        <v>490</v>
      </c>
      <c r="B5367" t="s">
        <v>490</v>
      </c>
      <c r="C5367">
        <v>2007</v>
      </c>
      <c r="D5367" t="s">
        <v>489</v>
      </c>
      <c r="E5367">
        <v>775</v>
      </c>
      <c r="F5367" t="s">
        <v>79</v>
      </c>
      <c r="G5367">
        <v>104</v>
      </c>
      <c r="H5367" t="s">
        <v>390</v>
      </c>
      <c r="I5367">
        <v>5</v>
      </c>
      <c r="J5367" t="s">
        <v>373</v>
      </c>
      <c r="K5367">
        <v>5</v>
      </c>
    </row>
    <row r="5368" spans="1:11" hidden="1" x14ac:dyDescent="0.25">
      <c r="A5368" t="s">
        <v>490</v>
      </c>
      <c r="B5368" t="s">
        <v>490</v>
      </c>
      <c r="C5368">
        <v>2008</v>
      </c>
      <c r="D5368" t="s">
        <v>489</v>
      </c>
      <c r="E5368">
        <v>775</v>
      </c>
      <c r="F5368" t="s">
        <v>79</v>
      </c>
      <c r="G5368">
        <v>104</v>
      </c>
      <c r="H5368" t="s">
        <v>390</v>
      </c>
      <c r="I5368">
        <v>5</v>
      </c>
      <c r="J5368" t="s">
        <v>373</v>
      </c>
      <c r="K5368">
        <v>4</v>
      </c>
    </row>
    <row r="5369" spans="1:11" hidden="1" x14ac:dyDescent="0.25">
      <c r="A5369" t="s">
        <v>490</v>
      </c>
      <c r="B5369" t="s">
        <v>490</v>
      </c>
      <c r="C5369">
        <v>2009</v>
      </c>
      <c r="D5369" t="s">
        <v>489</v>
      </c>
      <c r="E5369">
        <v>775</v>
      </c>
      <c r="F5369" t="s">
        <v>79</v>
      </c>
      <c r="G5369">
        <v>104</v>
      </c>
      <c r="H5369" t="s">
        <v>390</v>
      </c>
      <c r="I5369">
        <v>5</v>
      </c>
      <c r="J5369" t="s">
        <v>373</v>
      </c>
      <c r="K5369">
        <v>4</v>
      </c>
    </row>
    <row r="5370" spans="1:11" hidden="1" x14ac:dyDescent="0.25">
      <c r="A5370" t="s">
        <v>490</v>
      </c>
      <c r="B5370" t="s">
        <v>490</v>
      </c>
      <c r="C5370">
        <v>2010</v>
      </c>
      <c r="D5370" t="s">
        <v>489</v>
      </c>
      <c r="E5370">
        <v>775</v>
      </c>
      <c r="F5370" t="s">
        <v>79</v>
      </c>
      <c r="G5370">
        <v>104</v>
      </c>
      <c r="H5370" t="s">
        <v>390</v>
      </c>
      <c r="I5370">
        <v>5</v>
      </c>
      <c r="J5370" t="s">
        <v>373</v>
      </c>
      <c r="K5370">
        <v>5</v>
      </c>
    </row>
    <row r="5371" spans="1:11" hidden="1" x14ac:dyDescent="0.25">
      <c r="A5371" t="s">
        <v>490</v>
      </c>
      <c r="B5371" t="s">
        <v>490</v>
      </c>
      <c r="C5371">
        <v>2011</v>
      </c>
      <c r="D5371" t="s">
        <v>489</v>
      </c>
      <c r="E5371">
        <v>775</v>
      </c>
      <c r="F5371" t="s">
        <v>79</v>
      </c>
      <c r="G5371">
        <v>104</v>
      </c>
      <c r="H5371" t="s">
        <v>390</v>
      </c>
      <c r="I5371">
        <v>5</v>
      </c>
      <c r="J5371" t="s">
        <v>373</v>
      </c>
      <c r="K5371">
        <v>4</v>
      </c>
    </row>
    <row r="5372" spans="1:11" hidden="1" x14ac:dyDescent="0.25">
      <c r="A5372" t="s">
        <v>490</v>
      </c>
      <c r="B5372" t="s">
        <v>490</v>
      </c>
      <c r="C5372">
        <v>2012</v>
      </c>
      <c r="D5372" t="s">
        <v>489</v>
      </c>
      <c r="E5372">
        <v>775</v>
      </c>
      <c r="F5372" t="s">
        <v>79</v>
      </c>
      <c r="G5372">
        <v>104</v>
      </c>
      <c r="H5372" t="s">
        <v>390</v>
      </c>
      <c r="I5372">
        <v>4</v>
      </c>
      <c r="J5372" t="s">
        <v>373</v>
      </c>
      <c r="K5372">
        <v>4</v>
      </c>
    </row>
    <row r="5373" spans="1:11" hidden="1" x14ac:dyDescent="0.25">
      <c r="A5373" t="s">
        <v>490</v>
      </c>
      <c r="B5373" t="s">
        <v>490</v>
      </c>
      <c r="C5373">
        <v>2013</v>
      </c>
      <c r="D5373" t="s">
        <v>489</v>
      </c>
      <c r="E5373">
        <v>775</v>
      </c>
      <c r="F5373" t="s">
        <v>79</v>
      </c>
      <c r="G5373">
        <v>104</v>
      </c>
      <c r="H5373" t="s">
        <v>390</v>
      </c>
      <c r="I5373" t="s">
        <v>373</v>
      </c>
      <c r="J5373">
        <v>4</v>
      </c>
      <c r="K5373">
        <v>4</v>
      </c>
    </row>
    <row r="5374" spans="1:11" hidden="1" x14ac:dyDescent="0.25">
      <c r="A5374" t="s">
        <v>490</v>
      </c>
      <c r="B5374" t="s">
        <v>490</v>
      </c>
      <c r="C5374">
        <v>2014</v>
      </c>
      <c r="D5374" t="s">
        <v>489</v>
      </c>
      <c r="E5374">
        <v>775</v>
      </c>
      <c r="F5374" t="s">
        <v>79</v>
      </c>
      <c r="G5374">
        <v>104</v>
      </c>
      <c r="H5374" t="s">
        <v>390</v>
      </c>
      <c r="I5374">
        <v>4</v>
      </c>
      <c r="J5374">
        <v>4</v>
      </c>
      <c r="K5374">
        <v>4</v>
      </c>
    </row>
    <row r="5375" spans="1:11" hidden="1" x14ac:dyDescent="0.25">
      <c r="A5375" t="s">
        <v>490</v>
      </c>
      <c r="B5375" t="s">
        <v>490</v>
      </c>
      <c r="C5375">
        <v>2015</v>
      </c>
      <c r="D5375" t="s">
        <v>489</v>
      </c>
      <c r="E5375">
        <v>775</v>
      </c>
      <c r="F5375" t="s">
        <v>79</v>
      </c>
      <c r="G5375">
        <v>104</v>
      </c>
      <c r="H5375" t="s">
        <v>390</v>
      </c>
      <c r="I5375">
        <v>4</v>
      </c>
      <c r="J5375">
        <v>4</v>
      </c>
      <c r="K5375">
        <v>4</v>
      </c>
    </row>
    <row r="5376" spans="1:11" hidden="1" x14ac:dyDescent="0.25">
      <c r="A5376" t="s">
        <v>490</v>
      </c>
      <c r="B5376" t="s">
        <v>490</v>
      </c>
      <c r="C5376">
        <v>2016</v>
      </c>
      <c r="D5376" t="s">
        <v>489</v>
      </c>
      <c r="E5376">
        <v>775</v>
      </c>
      <c r="F5376" t="s">
        <v>79</v>
      </c>
      <c r="G5376">
        <v>104</v>
      </c>
      <c r="H5376" t="s">
        <v>390</v>
      </c>
      <c r="I5376">
        <v>5</v>
      </c>
      <c r="J5376">
        <v>5</v>
      </c>
      <c r="K5376">
        <v>5</v>
      </c>
    </row>
    <row r="5377" spans="1:12" x14ac:dyDescent="0.25">
      <c r="A5377" t="s">
        <v>490</v>
      </c>
      <c r="B5377" t="s">
        <v>490</v>
      </c>
      <c r="C5377">
        <v>2017</v>
      </c>
      <c r="D5377" t="s">
        <v>489</v>
      </c>
      <c r="E5377">
        <v>775</v>
      </c>
      <c r="F5377" t="s">
        <v>79</v>
      </c>
      <c r="G5377">
        <v>104</v>
      </c>
      <c r="H5377" t="s">
        <v>390</v>
      </c>
      <c r="I5377" s="109">
        <v>5</v>
      </c>
      <c r="J5377" s="109">
        <v>5</v>
      </c>
      <c r="K5377" s="109">
        <v>5</v>
      </c>
      <c r="L5377" s="108">
        <f>AVERAGE(I5377:K5377)</f>
        <v>5</v>
      </c>
    </row>
    <row r="5378" spans="1:12" hidden="1" x14ac:dyDescent="0.25">
      <c r="A5378" t="s">
        <v>227</v>
      </c>
      <c r="B5378" t="s">
        <v>227</v>
      </c>
      <c r="C5378">
        <v>1976</v>
      </c>
      <c r="D5378" t="s">
        <v>35</v>
      </c>
      <c r="E5378">
        <v>565</v>
      </c>
      <c r="F5378" t="s">
        <v>35</v>
      </c>
      <c r="G5378">
        <v>516</v>
      </c>
      <c r="H5378" t="s">
        <v>371</v>
      </c>
      <c r="I5378">
        <v>4</v>
      </c>
      <c r="J5378" t="s">
        <v>373</v>
      </c>
      <c r="K5378">
        <v>4</v>
      </c>
    </row>
    <row r="5379" spans="1:12" hidden="1" x14ac:dyDescent="0.25">
      <c r="A5379" t="s">
        <v>227</v>
      </c>
      <c r="B5379" t="s">
        <v>227</v>
      </c>
      <c r="C5379">
        <v>1977</v>
      </c>
      <c r="D5379" t="s">
        <v>35</v>
      </c>
      <c r="E5379">
        <v>565</v>
      </c>
      <c r="F5379" t="s">
        <v>35</v>
      </c>
      <c r="G5379">
        <v>516</v>
      </c>
      <c r="H5379" t="s">
        <v>371</v>
      </c>
      <c r="I5379">
        <v>4</v>
      </c>
      <c r="J5379" t="s">
        <v>373</v>
      </c>
      <c r="K5379" t="s">
        <v>373</v>
      </c>
    </row>
    <row r="5380" spans="1:12" hidden="1" x14ac:dyDescent="0.25">
      <c r="A5380" t="s">
        <v>227</v>
      </c>
      <c r="B5380" t="s">
        <v>227</v>
      </c>
      <c r="C5380">
        <v>1978</v>
      </c>
      <c r="D5380" t="s">
        <v>35</v>
      </c>
      <c r="E5380">
        <v>565</v>
      </c>
      <c r="F5380" t="s">
        <v>35</v>
      </c>
      <c r="G5380">
        <v>516</v>
      </c>
      <c r="H5380" t="s">
        <v>371</v>
      </c>
      <c r="I5380">
        <v>3</v>
      </c>
      <c r="J5380" t="s">
        <v>373</v>
      </c>
      <c r="K5380" t="s">
        <v>373</v>
      </c>
    </row>
    <row r="5381" spans="1:12" hidden="1" x14ac:dyDescent="0.25">
      <c r="A5381" t="s">
        <v>227</v>
      </c>
      <c r="B5381" t="s">
        <v>227</v>
      </c>
      <c r="C5381">
        <v>1979</v>
      </c>
      <c r="D5381" t="s">
        <v>35</v>
      </c>
      <c r="E5381">
        <v>565</v>
      </c>
      <c r="F5381" t="s">
        <v>35</v>
      </c>
      <c r="G5381">
        <v>516</v>
      </c>
      <c r="H5381" t="s">
        <v>371</v>
      </c>
      <c r="I5381">
        <v>3</v>
      </c>
      <c r="J5381" t="s">
        <v>373</v>
      </c>
      <c r="K5381" t="s">
        <v>373</v>
      </c>
    </row>
    <row r="5382" spans="1:12" hidden="1" x14ac:dyDescent="0.25">
      <c r="A5382" t="s">
        <v>227</v>
      </c>
      <c r="B5382" t="s">
        <v>227</v>
      </c>
      <c r="C5382">
        <v>1980</v>
      </c>
      <c r="D5382" t="s">
        <v>35</v>
      </c>
      <c r="E5382">
        <v>565</v>
      </c>
      <c r="F5382" t="s">
        <v>35</v>
      </c>
      <c r="G5382">
        <v>516</v>
      </c>
      <c r="H5382" t="s">
        <v>371</v>
      </c>
      <c r="I5382">
        <v>4</v>
      </c>
      <c r="J5382" t="s">
        <v>373</v>
      </c>
      <c r="K5382">
        <v>3</v>
      </c>
    </row>
    <row r="5383" spans="1:12" hidden="1" x14ac:dyDescent="0.25">
      <c r="A5383" t="s">
        <v>227</v>
      </c>
      <c r="B5383" t="s">
        <v>227</v>
      </c>
      <c r="C5383">
        <v>1981</v>
      </c>
      <c r="D5383" t="s">
        <v>35</v>
      </c>
      <c r="E5383">
        <v>565</v>
      </c>
      <c r="F5383" t="s">
        <v>35</v>
      </c>
      <c r="G5383">
        <v>516</v>
      </c>
      <c r="H5383" t="s">
        <v>371</v>
      </c>
      <c r="I5383">
        <v>3</v>
      </c>
      <c r="J5383" t="s">
        <v>373</v>
      </c>
      <c r="K5383" t="s">
        <v>373</v>
      </c>
    </row>
    <row r="5384" spans="1:12" hidden="1" x14ac:dyDescent="0.25">
      <c r="A5384" t="s">
        <v>227</v>
      </c>
      <c r="B5384" t="s">
        <v>227</v>
      </c>
      <c r="C5384">
        <v>1982</v>
      </c>
      <c r="D5384" t="s">
        <v>35</v>
      </c>
      <c r="E5384">
        <v>565</v>
      </c>
      <c r="F5384" t="s">
        <v>35</v>
      </c>
      <c r="G5384">
        <v>516</v>
      </c>
      <c r="H5384" t="s">
        <v>371</v>
      </c>
      <c r="I5384">
        <v>3</v>
      </c>
      <c r="J5384" t="s">
        <v>373</v>
      </c>
      <c r="K5384" t="s">
        <v>373</v>
      </c>
    </row>
    <row r="5385" spans="1:12" hidden="1" x14ac:dyDescent="0.25">
      <c r="A5385" t="s">
        <v>227</v>
      </c>
      <c r="B5385" t="s">
        <v>227</v>
      </c>
      <c r="C5385">
        <v>1983</v>
      </c>
      <c r="D5385" t="s">
        <v>35</v>
      </c>
      <c r="E5385">
        <v>565</v>
      </c>
      <c r="F5385" t="s">
        <v>35</v>
      </c>
      <c r="G5385">
        <v>516</v>
      </c>
      <c r="H5385" t="s">
        <v>371</v>
      </c>
      <c r="I5385">
        <v>3</v>
      </c>
      <c r="J5385" t="s">
        <v>373</v>
      </c>
      <c r="K5385" t="s">
        <v>373</v>
      </c>
    </row>
    <row r="5386" spans="1:12" hidden="1" x14ac:dyDescent="0.25">
      <c r="A5386" t="s">
        <v>227</v>
      </c>
      <c r="B5386" t="s">
        <v>227</v>
      </c>
      <c r="C5386">
        <v>1984</v>
      </c>
      <c r="D5386" t="s">
        <v>35</v>
      </c>
      <c r="E5386">
        <v>565</v>
      </c>
      <c r="F5386" t="s">
        <v>35</v>
      </c>
      <c r="G5386">
        <v>516</v>
      </c>
      <c r="H5386" t="s">
        <v>371</v>
      </c>
      <c r="I5386">
        <v>4</v>
      </c>
      <c r="J5386" t="s">
        <v>373</v>
      </c>
      <c r="K5386">
        <v>3</v>
      </c>
    </row>
    <row r="5387" spans="1:12" hidden="1" x14ac:dyDescent="0.25">
      <c r="A5387" t="s">
        <v>227</v>
      </c>
      <c r="B5387" t="s">
        <v>227</v>
      </c>
      <c r="C5387">
        <v>1985</v>
      </c>
      <c r="D5387" t="s">
        <v>35</v>
      </c>
      <c r="E5387">
        <v>565</v>
      </c>
      <c r="F5387" t="s">
        <v>35</v>
      </c>
      <c r="G5387">
        <v>516</v>
      </c>
      <c r="H5387" t="s">
        <v>371</v>
      </c>
      <c r="I5387">
        <v>4</v>
      </c>
      <c r="J5387" t="s">
        <v>373</v>
      </c>
      <c r="K5387">
        <v>4</v>
      </c>
    </row>
    <row r="5388" spans="1:12" hidden="1" x14ac:dyDescent="0.25">
      <c r="A5388" t="s">
        <v>227</v>
      </c>
      <c r="B5388" t="s">
        <v>227</v>
      </c>
      <c r="C5388">
        <v>1986</v>
      </c>
      <c r="D5388" t="s">
        <v>35</v>
      </c>
      <c r="E5388">
        <v>565</v>
      </c>
      <c r="F5388" t="s">
        <v>35</v>
      </c>
      <c r="G5388">
        <v>516</v>
      </c>
      <c r="H5388" t="s">
        <v>371</v>
      </c>
      <c r="I5388">
        <v>4</v>
      </c>
      <c r="J5388" t="s">
        <v>373</v>
      </c>
      <c r="K5388">
        <v>5</v>
      </c>
    </row>
    <row r="5389" spans="1:12" hidden="1" x14ac:dyDescent="0.25">
      <c r="A5389" t="s">
        <v>227</v>
      </c>
      <c r="B5389" t="s">
        <v>227</v>
      </c>
      <c r="C5389">
        <v>1987</v>
      </c>
      <c r="D5389" t="s">
        <v>35</v>
      </c>
      <c r="E5389">
        <v>565</v>
      </c>
      <c r="F5389" t="s">
        <v>35</v>
      </c>
      <c r="G5389">
        <v>516</v>
      </c>
      <c r="H5389" t="s">
        <v>371</v>
      </c>
      <c r="I5389">
        <v>4</v>
      </c>
      <c r="J5389" t="s">
        <v>373</v>
      </c>
      <c r="K5389">
        <v>5</v>
      </c>
    </row>
    <row r="5390" spans="1:12" hidden="1" x14ac:dyDescent="0.25">
      <c r="A5390" t="s">
        <v>227</v>
      </c>
      <c r="B5390" t="s">
        <v>227</v>
      </c>
      <c r="C5390">
        <v>1988</v>
      </c>
      <c r="D5390" t="s">
        <v>35</v>
      </c>
      <c r="E5390">
        <v>565</v>
      </c>
      <c r="F5390" t="s">
        <v>35</v>
      </c>
      <c r="G5390">
        <v>516</v>
      </c>
      <c r="H5390" t="s">
        <v>371</v>
      </c>
      <c r="I5390">
        <v>4</v>
      </c>
      <c r="J5390" t="s">
        <v>373</v>
      </c>
      <c r="K5390">
        <v>4</v>
      </c>
    </row>
    <row r="5391" spans="1:12" hidden="1" x14ac:dyDescent="0.25">
      <c r="A5391" t="s">
        <v>227</v>
      </c>
      <c r="B5391" t="s">
        <v>227</v>
      </c>
      <c r="C5391">
        <v>1989</v>
      </c>
      <c r="D5391" t="s">
        <v>35</v>
      </c>
      <c r="E5391">
        <v>565</v>
      </c>
      <c r="F5391" t="s">
        <v>35</v>
      </c>
      <c r="G5391">
        <v>516</v>
      </c>
      <c r="H5391" t="s">
        <v>371</v>
      </c>
      <c r="I5391">
        <v>3</v>
      </c>
      <c r="J5391" t="s">
        <v>373</v>
      </c>
      <c r="K5391">
        <v>3</v>
      </c>
    </row>
    <row r="5392" spans="1:12" hidden="1" x14ac:dyDescent="0.25">
      <c r="A5392" t="s">
        <v>227</v>
      </c>
      <c r="B5392" t="s">
        <v>227</v>
      </c>
      <c r="C5392">
        <v>1990</v>
      </c>
      <c r="D5392" t="s">
        <v>35</v>
      </c>
      <c r="E5392">
        <v>565</v>
      </c>
      <c r="F5392" t="s">
        <v>35</v>
      </c>
      <c r="G5392">
        <v>516</v>
      </c>
      <c r="H5392" t="s">
        <v>371</v>
      </c>
      <c r="I5392">
        <v>2</v>
      </c>
      <c r="J5392" t="s">
        <v>373</v>
      </c>
      <c r="K5392">
        <v>2</v>
      </c>
    </row>
    <row r="5393" spans="1:11" hidden="1" x14ac:dyDescent="0.25">
      <c r="A5393" t="s">
        <v>227</v>
      </c>
      <c r="B5393" t="s">
        <v>227</v>
      </c>
      <c r="C5393">
        <v>1991</v>
      </c>
      <c r="D5393" t="s">
        <v>35</v>
      </c>
      <c r="E5393">
        <v>565</v>
      </c>
      <c r="F5393" t="s">
        <v>35</v>
      </c>
      <c r="G5393">
        <v>516</v>
      </c>
      <c r="H5393" t="s">
        <v>371</v>
      </c>
      <c r="I5393">
        <v>2</v>
      </c>
      <c r="J5393" t="s">
        <v>373</v>
      </c>
      <c r="K5393">
        <v>2</v>
      </c>
    </row>
    <row r="5394" spans="1:11" hidden="1" x14ac:dyDescent="0.25">
      <c r="A5394" t="s">
        <v>227</v>
      </c>
      <c r="B5394" t="s">
        <v>227</v>
      </c>
      <c r="C5394">
        <v>1992</v>
      </c>
      <c r="D5394" t="s">
        <v>35</v>
      </c>
      <c r="E5394">
        <v>565</v>
      </c>
      <c r="F5394" t="s">
        <v>35</v>
      </c>
      <c r="G5394">
        <v>516</v>
      </c>
      <c r="H5394" t="s">
        <v>371</v>
      </c>
      <c r="I5394">
        <v>2</v>
      </c>
      <c r="J5394" t="s">
        <v>373</v>
      </c>
      <c r="K5394">
        <v>2</v>
      </c>
    </row>
    <row r="5395" spans="1:11" hidden="1" x14ac:dyDescent="0.25">
      <c r="A5395" t="s">
        <v>227</v>
      </c>
      <c r="B5395" t="s">
        <v>227</v>
      </c>
      <c r="C5395">
        <v>1993</v>
      </c>
      <c r="D5395" t="s">
        <v>35</v>
      </c>
      <c r="E5395">
        <v>565</v>
      </c>
      <c r="F5395" t="s">
        <v>35</v>
      </c>
      <c r="G5395">
        <v>516</v>
      </c>
      <c r="H5395" t="s">
        <v>371</v>
      </c>
      <c r="I5395" t="s">
        <v>373</v>
      </c>
      <c r="J5395" t="s">
        <v>373</v>
      </c>
      <c r="K5395">
        <v>2</v>
      </c>
    </row>
    <row r="5396" spans="1:11" hidden="1" x14ac:dyDescent="0.25">
      <c r="A5396" t="s">
        <v>227</v>
      </c>
      <c r="B5396" t="s">
        <v>227</v>
      </c>
      <c r="C5396">
        <v>1994</v>
      </c>
      <c r="D5396" t="s">
        <v>35</v>
      </c>
      <c r="E5396">
        <v>565</v>
      </c>
      <c r="F5396" t="s">
        <v>35</v>
      </c>
      <c r="G5396">
        <v>516</v>
      </c>
      <c r="H5396" t="s">
        <v>371</v>
      </c>
      <c r="I5396" t="s">
        <v>373</v>
      </c>
      <c r="J5396" t="s">
        <v>373</v>
      </c>
      <c r="K5396">
        <v>2</v>
      </c>
    </row>
    <row r="5397" spans="1:11" hidden="1" x14ac:dyDescent="0.25">
      <c r="A5397" t="s">
        <v>227</v>
      </c>
      <c r="B5397" t="s">
        <v>227</v>
      </c>
      <c r="C5397">
        <v>1995</v>
      </c>
      <c r="D5397" t="s">
        <v>35</v>
      </c>
      <c r="E5397">
        <v>565</v>
      </c>
      <c r="F5397" t="s">
        <v>35</v>
      </c>
      <c r="G5397">
        <v>516</v>
      </c>
      <c r="H5397" t="s">
        <v>371</v>
      </c>
      <c r="I5397" t="s">
        <v>373</v>
      </c>
      <c r="J5397" t="s">
        <v>373</v>
      </c>
      <c r="K5397">
        <v>2</v>
      </c>
    </row>
    <row r="5398" spans="1:11" hidden="1" x14ac:dyDescent="0.25">
      <c r="A5398" t="s">
        <v>227</v>
      </c>
      <c r="B5398" t="s">
        <v>227</v>
      </c>
      <c r="C5398">
        <v>1996</v>
      </c>
      <c r="D5398" t="s">
        <v>35</v>
      </c>
      <c r="E5398">
        <v>565</v>
      </c>
      <c r="F5398" t="s">
        <v>35</v>
      </c>
      <c r="G5398">
        <v>516</v>
      </c>
      <c r="H5398" t="s">
        <v>371</v>
      </c>
      <c r="I5398" t="s">
        <v>373</v>
      </c>
      <c r="J5398" t="s">
        <v>373</v>
      </c>
      <c r="K5398">
        <v>2</v>
      </c>
    </row>
    <row r="5399" spans="1:11" hidden="1" x14ac:dyDescent="0.25">
      <c r="A5399" t="s">
        <v>227</v>
      </c>
      <c r="B5399" t="s">
        <v>227</v>
      </c>
      <c r="C5399">
        <v>1997</v>
      </c>
      <c r="D5399" t="s">
        <v>35</v>
      </c>
      <c r="E5399">
        <v>565</v>
      </c>
      <c r="F5399" t="s">
        <v>35</v>
      </c>
      <c r="G5399">
        <v>516</v>
      </c>
      <c r="H5399" t="s">
        <v>371</v>
      </c>
      <c r="I5399" t="s">
        <v>373</v>
      </c>
      <c r="J5399" t="s">
        <v>373</v>
      </c>
      <c r="K5399">
        <v>2</v>
      </c>
    </row>
    <row r="5400" spans="1:11" hidden="1" x14ac:dyDescent="0.25">
      <c r="A5400" t="s">
        <v>227</v>
      </c>
      <c r="B5400" t="s">
        <v>227</v>
      </c>
      <c r="C5400">
        <v>1998</v>
      </c>
      <c r="D5400" t="s">
        <v>35</v>
      </c>
      <c r="E5400">
        <v>565</v>
      </c>
      <c r="F5400" t="s">
        <v>35</v>
      </c>
      <c r="G5400">
        <v>516</v>
      </c>
      <c r="H5400" t="s">
        <v>371</v>
      </c>
      <c r="I5400" t="s">
        <v>373</v>
      </c>
      <c r="J5400" t="s">
        <v>373</v>
      </c>
      <c r="K5400">
        <v>3</v>
      </c>
    </row>
    <row r="5401" spans="1:11" hidden="1" x14ac:dyDescent="0.25">
      <c r="A5401" t="s">
        <v>227</v>
      </c>
      <c r="B5401" t="s">
        <v>227</v>
      </c>
      <c r="C5401">
        <v>1999</v>
      </c>
      <c r="D5401" t="s">
        <v>35</v>
      </c>
      <c r="E5401">
        <v>565</v>
      </c>
      <c r="F5401" t="s">
        <v>35</v>
      </c>
      <c r="G5401">
        <v>516</v>
      </c>
      <c r="H5401" t="s">
        <v>371</v>
      </c>
      <c r="I5401">
        <v>3</v>
      </c>
      <c r="J5401" t="s">
        <v>373</v>
      </c>
      <c r="K5401">
        <v>3</v>
      </c>
    </row>
    <row r="5402" spans="1:11" hidden="1" x14ac:dyDescent="0.25">
      <c r="A5402" t="s">
        <v>227</v>
      </c>
      <c r="B5402" t="s">
        <v>227</v>
      </c>
      <c r="C5402">
        <v>2000</v>
      </c>
      <c r="D5402" t="s">
        <v>35</v>
      </c>
      <c r="E5402">
        <v>565</v>
      </c>
      <c r="F5402" t="s">
        <v>35</v>
      </c>
      <c r="G5402">
        <v>516</v>
      </c>
      <c r="H5402" t="s">
        <v>371</v>
      </c>
      <c r="I5402">
        <v>3</v>
      </c>
      <c r="J5402" t="s">
        <v>373</v>
      </c>
      <c r="K5402">
        <v>2</v>
      </c>
    </row>
    <row r="5403" spans="1:11" hidden="1" x14ac:dyDescent="0.25">
      <c r="A5403" t="s">
        <v>227</v>
      </c>
      <c r="B5403" t="s">
        <v>227</v>
      </c>
      <c r="C5403">
        <v>2001</v>
      </c>
      <c r="D5403" t="s">
        <v>35</v>
      </c>
      <c r="E5403">
        <v>565</v>
      </c>
      <c r="F5403" t="s">
        <v>35</v>
      </c>
      <c r="G5403">
        <v>516</v>
      </c>
      <c r="H5403" t="s">
        <v>371</v>
      </c>
      <c r="I5403">
        <v>3</v>
      </c>
      <c r="J5403" t="s">
        <v>373</v>
      </c>
      <c r="K5403">
        <v>3</v>
      </c>
    </row>
    <row r="5404" spans="1:11" hidden="1" x14ac:dyDescent="0.25">
      <c r="A5404" t="s">
        <v>227</v>
      </c>
      <c r="B5404" t="s">
        <v>227</v>
      </c>
      <c r="C5404">
        <v>2002</v>
      </c>
      <c r="D5404" t="s">
        <v>35</v>
      </c>
      <c r="E5404">
        <v>565</v>
      </c>
      <c r="F5404" t="s">
        <v>35</v>
      </c>
      <c r="G5404">
        <v>516</v>
      </c>
      <c r="H5404" t="s">
        <v>371</v>
      </c>
      <c r="I5404">
        <v>3</v>
      </c>
      <c r="J5404" t="s">
        <v>373</v>
      </c>
      <c r="K5404">
        <v>3</v>
      </c>
    </row>
    <row r="5405" spans="1:11" hidden="1" x14ac:dyDescent="0.25">
      <c r="A5405" t="s">
        <v>227</v>
      </c>
      <c r="B5405" t="s">
        <v>227</v>
      </c>
      <c r="C5405">
        <v>2003</v>
      </c>
      <c r="D5405" t="s">
        <v>35</v>
      </c>
      <c r="E5405">
        <v>565</v>
      </c>
      <c r="F5405" t="s">
        <v>35</v>
      </c>
      <c r="G5405">
        <v>516</v>
      </c>
      <c r="H5405" t="s">
        <v>371</v>
      </c>
      <c r="I5405">
        <v>2</v>
      </c>
      <c r="J5405" t="s">
        <v>373</v>
      </c>
      <c r="K5405">
        <v>3</v>
      </c>
    </row>
    <row r="5406" spans="1:11" hidden="1" x14ac:dyDescent="0.25">
      <c r="A5406" t="s">
        <v>227</v>
      </c>
      <c r="B5406" t="s">
        <v>227</v>
      </c>
      <c r="C5406">
        <v>2004</v>
      </c>
      <c r="D5406" t="s">
        <v>35</v>
      </c>
      <c r="E5406">
        <v>565</v>
      </c>
      <c r="F5406" t="s">
        <v>35</v>
      </c>
      <c r="G5406">
        <v>516</v>
      </c>
      <c r="H5406" t="s">
        <v>371</v>
      </c>
      <c r="I5406">
        <v>2</v>
      </c>
      <c r="J5406" t="s">
        <v>373</v>
      </c>
      <c r="K5406">
        <v>2</v>
      </c>
    </row>
    <row r="5407" spans="1:11" hidden="1" x14ac:dyDescent="0.25">
      <c r="A5407" t="s">
        <v>227</v>
      </c>
      <c r="B5407" t="s">
        <v>227</v>
      </c>
      <c r="C5407">
        <v>2005</v>
      </c>
      <c r="D5407" t="s">
        <v>35</v>
      </c>
      <c r="E5407">
        <v>565</v>
      </c>
      <c r="F5407" t="s">
        <v>35</v>
      </c>
      <c r="G5407">
        <v>516</v>
      </c>
      <c r="H5407" t="s">
        <v>371</v>
      </c>
      <c r="I5407">
        <v>2</v>
      </c>
      <c r="J5407" t="s">
        <v>373</v>
      </c>
      <c r="K5407">
        <v>2</v>
      </c>
    </row>
    <row r="5408" spans="1:11" hidden="1" x14ac:dyDescent="0.25">
      <c r="A5408" t="s">
        <v>227</v>
      </c>
      <c r="B5408" t="s">
        <v>227</v>
      </c>
      <c r="C5408">
        <v>2006</v>
      </c>
      <c r="D5408" t="s">
        <v>35</v>
      </c>
      <c r="E5408">
        <v>565</v>
      </c>
      <c r="F5408" t="s">
        <v>35</v>
      </c>
      <c r="G5408">
        <v>516</v>
      </c>
      <c r="H5408" t="s">
        <v>371</v>
      </c>
      <c r="I5408">
        <v>2</v>
      </c>
      <c r="J5408" t="s">
        <v>373</v>
      </c>
      <c r="K5408">
        <v>2</v>
      </c>
    </row>
    <row r="5409" spans="1:12" hidden="1" x14ac:dyDescent="0.25">
      <c r="A5409" t="s">
        <v>227</v>
      </c>
      <c r="B5409" t="s">
        <v>227</v>
      </c>
      <c r="C5409">
        <v>2007</v>
      </c>
      <c r="D5409" t="s">
        <v>35</v>
      </c>
      <c r="E5409">
        <v>565</v>
      </c>
      <c r="F5409" t="s">
        <v>35</v>
      </c>
      <c r="G5409">
        <v>516</v>
      </c>
      <c r="H5409" t="s">
        <v>371</v>
      </c>
      <c r="I5409">
        <v>2</v>
      </c>
      <c r="J5409" t="s">
        <v>373</v>
      </c>
      <c r="K5409">
        <v>2</v>
      </c>
    </row>
    <row r="5410" spans="1:12" hidden="1" x14ac:dyDescent="0.25">
      <c r="A5410" t="s">
        <v>227</v>
      </c>
      <c r="B5410" t="s">
        <v>227</v>
      </c>
      <c r="C5410">
        <v>2008</v>
      </c>
      <c r="D5410" t="s">
        <v>35</v>
      </c>
      <c r="E5410">
        <v>565</v>
      </c>
      <c r="F5410" t="s">
        <v>35</v>
      </c>
      <c r="G5410">
        <v>516</v>
      </c>
      <c r="H5410" t="s">
        <v>371</v>
      </c>
      <c r="I5410">
        <v>1</v>
      </c>
      <c r="J5410" t="s">
        <v>373</v>
      </c>
      <c r="K5410">
        <v>2</v>
      </c>
    </row>
    <row r="5411" spans="1:12" hidden="1" x14ac:dyDescent="0.25">
      <c r="A5411" t="s">
        <v>227</v>
      </c>
      <c r="B5411" t="s">
        <v>227</v>
      </c>
      <c r="C5411">
        <v>2009</v>
      </c>
      <c r="D5411" t="s">
        <v>35</v>
      </c>
      <c r="E5411">
        <v>565</v>
      </c>
      <c r="F5411" t="s">
        <v>35</v>
      </c>
      <c r="G5411">
        <v>516</v>
      </c>
      <c r="H5411" t="s">
        <v>371</v>
      </c>
      <c r="I5411">
        <v>1</v>
      </c>
      <c r="J5411" t="s">
        <v>373</v>
      </c>
      <c r="K5411">
        <v>2</v>
      </c>
    </row>
    <row r="5412" spans="1:12" hidden="1" x14ac:dyDescent="0.25">
      <c r="A5412" t="s">
        <v>227</v>
      </c>
      <c r="B5412" t="s">
        <v>227</v>
      </c>
      <c r="C5412">
        <v>2010</v>
      </c>
      <c r="D5412" t="s">
        <v>35</v>
      </c>
      <c r="E5412">
        <v>565</v>
      </c>
      <c r="F5412" t="s">
        <v>35</v>
      </c>
      <c r="G5412">
        <v>516</v>
      </c>
      <c r="H5412" t="s">
        <v>371</v>
      </c>
      <c r="I5412">
        <v>2</v>
      </c>
      <c r="J5412" t="s">
        <v>373</v>
      </c>
      <c r="K5412">
        <v>2</v>
      </c>
    </row>
    <row r="5413" spans="1:12" hidden="1" x14ac:dyDescent="0.25">
      <c r="A5413" t="s">
        <v>227</v>
      </c>
      <c r="B5413" t="s">
        <v>227</v>
      </c>
      <c r="C5413">
        <v>2011</v>
      </c>
      <c r="D5413" t="s">
        <v>35</v>
      </c>
      <c r="E5413">
        <v>565</v>
      </c>
      <c r="F5413" t="s">
        <v>35</v>
      </c>
      <c r="G5413">
        <v>516</v>
      </c>
      <c r="H5413" t="s">
        <v>371</v>
      </c>
      <c r="I5413">
        <v>2</v>
      </c>
      <c r="J5413" t="s">
        <v>373</v>
      </c>
      <c r="K5413">
        <v>2</v>
      </c>
    </row>
    <row r="5414" spans="1:12" hidden="1" x14ac:dyDescent="0.25">
      <c r="A5414" t="s">
        <v>227</v>
      </c>
      <c r="B5414" t="s">
        <v>227</v>
      </c>
      <c r="C5414">
        <v>2012</v>
      </c>
      <c r="D5414" t="s">
        <v>35</v>
      </c>
      <c r="E5414">
        <v>565</v>
      </c>
      <c r="F5414" t="s">
        <v>35</v>
      </c>
      <c r="G5414">
        <v>516</v>
      </c>
      <c r="H5414" t="s">
        <v>371</v>
      </c>
      <c r="I5414">
        <v>2</v>
      </c>
      <c r="J5414" t="s">
        <v>373</v>
      </c>
      <c r="K5414">
        <v>2</v>
      </c>
    </row>
    <row r="5415" spans="1:12" hidden="1" x14ac:dyDescent="0.25">
      <c r="A5415" t="s">
        <v>227</v>
      </c>
      <c r="B5415" t="s">
        <v>227</v>
      </c>
      <c r="C5415">
        <v>2013</v>
      </c>
      <c r="D5415" t="s">
        <v>35</v>
      </c>
      <c r="E5415">
        <v>565</v>
      </c>
      <c r="F5415" t="s">
        <v>35</v>
      </c>
      <c r="G5415">
        <v>516</v>
      </c>
      <c r="H5415" t="s">
        <v>371</v>
      </c>
      <c r="I5415" t="s">
        <v>373</v>
      </c>
      <c r="J5415" t="s">
        <v>373</v>
      </c>
      <c r="K5415">
        <v>2</v>
      </c>
    </row>
    <row r="5416" spans="1:12" hidden="1" x14ac:dyDescent="0.25">
      <c r="A5416" t="s">
        <v>227</v>
      </c>
      <c r="B5416" t="s">
        <v>227</v>
      </c>
      <c r="C5416">
        <v>2014</v>
      </c>
      <c r="D5416" t="s">
        <v>35</v>
      </c>
      <c r="E5416">
        <v>565</v>
      </c>
      <c r="F5416" t="s">
        <v>35</v>
      </c>
      <c r="G5416">
        <v>516</v>
      </c>
      <c r="H5416" t="s">
        <v>371</v>
      </c>
      <c r="I5416">
        <v>2</v>
      </c>
      <c r="J5416" t="s">
        <v>373</v>
      </c>
      <c r="K5416">
        <v>2</v>
      </c>
    </row>
    <row r="5417" spans="1:12" hidden="1" x14ac:dyDescent="0.25">
      <c r="A5417" t="s">
        <v>227</v>
      </c>
      <c r="B5417" t="s">
        <v>227</v>
      </c>
      <c r="C5417">
        <v>2015</v>
      </c>
      <c r="D5417" t="s">
        <v>35</v>
      </c>
      <c r="E5417">
        <v>565</v>
      </c>
      <c r="F5417" t="s">
        <v>35</v>
      </c>
      <c r="G5417">
        <v>516</v>
      </c>
      <c r="H5417" t="s">
        <v>371</v>
      </c>
      <c r="I5417">
        <v>2</v>
      </c>
      <c r="J5417" t="s">
        <v>373</v>
      </c>
      <c r="K5417">
        <v>1</v>
      </c>
    </row>
    <row r="5418" spans="1:12" hidden="1" x14ac:dyDescent="0.25">
      <c r="A5418" t="s">
        <v>227</v>
      </c>
      <c r="B5418" t="s">
        <v>227</v>
      </c>
      <c r="C5418">
        <v>2016</v>
      </c>
      <c r="D5418" t="s">
        <v>35</v>
      </c>
      <c r="E5418">
        <v>565</v>
      </c>
      <c r="F5418" t="s">
        <v>35</v>
      </c>
      <c r="G5418">
        <v>516</v>
      </c>
      <c r="H5418" t="s">
        <v>371</v>
      </c>
      <c r="I5418">
        <v>2</v>
      </c>
      <c r="J5418" t="s">
        <v>373</v>
      </c>
      <c r="K5418">
        <v>1</v>
      </c>
    </row>
    <row r="5419" spans="1:12" x14ac:dyDescent="0.25">
      <c r="A5419" t="s">
        <v>227</v>
      </c>
      <c r="B5419" t="s">
        <v>227</v>
      </c>
      <c r="C5419">
        <v>2017</v>
      </c>
      <c r="D5419" t="s">
        <v>35</v>
      </c>
      <c r="E5419">
        <v>565</v>
      </c>
      <c r="F5419" t="s">
        <v>35</v>
      </c>
      <c r="G5419">
        <v>516</v>
      </c>
      <c r="H5419" t="s">
        <v>371</v>
      </c>
      <c r="I5419" s="109">
        <v>2</v>
      </c>
      <c r="J5419" s="109" t="s">
        <v>373</v>
      </c>
      <c r="K5419" s="109">
        <v>1</v>
      </c>
      <c r="L5419" s="108">
        <f>AVERAGE(I5419:K5419)</f>
        <v>1.5</v>
      </c>
    </row>
    <row r="5420" spans="1:12" hidden="1" x14ac:dyDescent="0.25">
      <c r="A5420" t="s">
        <v>228</v>
      </c>
      <c r="B5420" t="s">
        <v>228</v>
      </c>
      <c r="C5420">
        <v>1976</v>
      </c>
      <c r="D5420" t="s">
        <v>488</v>
      </c>
      <c r="E5420">
        <v>970</v>
      </c>
      <c r="F5420" t="s">
        <v>130</v>
      </c>
      <c r="G5420">
        <v>520</v>
      </c>
      <c r="H5420" t="s">
        <v>390</v>
      </c>
      <c r="I5420" t="s">
        <v>373</v>
      </c>
      <c r="J5420" t="s">
        <v>373</v>
      </c>
      <c r="K5420" t="s">
        <v>373</v>
      </c>
    </row>
    <row r="5421" spans="1:12" hidden="1" x14ac:dyDescent="0.25">
      <c r="A5421" t="s">
        <v>228</v>
      </c>
      <c r="B5421" t="s">
        <v>228</v>
      </c>
      <c r="C5421">
        <v>1977</v>
      </c>
      <c r="D5421" t="s">
        <v>488</v>
      </c>
      <c r="E5421">
        <v>970</v>
      </c>
      <c r="F5421" t="s">
        <v>130</v>
      </c>
      <c r="G5421">
        <v>520</v>
      </c>
      <c r="H5421" t="s">
        <v>390</v>
      </c>
      <c r="I5421" t="s">
        <v>373</v>
      </c>
      <c r="J5421" t="s">
        <v>373</v>
      </c>
      <c r="K5421" t="s">
        <v>373</v>
      </c>
    </row>
    <row r="5422" spans="1:12" hidden="1" x14ac:dyDescent="0.25">
      <c r="A5422" t="s">
        <v>228</v>
      </c>
      <c r="B5422" t="s">
        <v>228</v>
      </c>
      <c r="C5422">
        <v>1978</v>
      </c>
      <c r="D5422" t="s">
        <v>488</v>
      </c>
      <c r="E5422">
        <v>970</v>
      </c>
      <c r="F5422" t="s">
        <v>130</v>
      </c>
      <c r="G5422">
        <v>520</v>
      </c>
      <c r="H5422" t="s">
        <v>390</v>
      </c>
      <c r="I5422" t="s">
        <v>373</v>
      </c>
      <c r="J5422" t="s">
        <v>373</v>
      </c>
      <c r="K5422" t="s">
        <v>373</v>
      </c>
    </row>
    <row r="5423" spans="1:12" hidden="1" x14ac:dyDescent="0.25">
      <c r="A5423" t="s">
        <v>228</v>
      </c>
      <c r="B5423" t="s">
        <v>228</v>
      </c>
      <c r="C5423">
        <v>1979</v>
      </c>
      <c r="D5423" t="s">
        <v>488</v>
      </c>
      <c r="E5423">
        <v>970</v>
      </c>
      <c r="F5423" t="s">
        <v>130</v>
      </c>
      <c r="G5423">
        <v>520</v>
      </c>
      <c r="H5423" t="s">
        <v>390</v>
      </c>
      <c r="I5423" t="s">
        <v>373</v>
      </c>
      <c r="J5423" t="s">
        <v>373</v>
      </c>
      <c r="K5423" t="s">
        <v>373</v>
      </c>
    </row>
    <row r="5424" spans="1:12" hidden="1" x14ac:dyDescent="0.25">
      <c r="A5424" t="s">
        <v>228</v>
      </c>
      <c r="B5424" t="s">
        <v>228</v>
      </c>
      <c r="C5424">
        <v>1980</v>
      </c>
      <c r="D5424" t="s">
        <v>488</v>
      </c>
      <c r="E5424">
        <v>970</v>
      </c>
      <c r="F5424" t="s">
        <v>130</v>
      </c>
      <c r="G5424">
        <v>520</v>
      </c>
      <c r="H5424" t="s">
        <v>390</v>
      </c>
      <c r="I5424" t="s">
        <v>373</v>
      </c>
      <c r="J5424" t="s">
        <v>373</v>
      </c>
      <c r="K5424" t="s">
        <v>373</v>
      </c>
    </row>
    <row r="5425" spans="1:11" hidden="1" x14ac:dyDescent="0.25">
      <c r="A5425" t="s">
        <v>228</v>
      </c>
      <c r="B5425" t="s">
        <v>228</v>
      </c>
      <c r="C5425">
        <v>1981</v>
      </c>
      <c r="D5425" t="s">
        <v>488</v>
      </c>
      <c r="E5425">
        <v>970</v>
      </c>
      <c r="F5425" t="s">
        <v>130</v>
      </c>
      <c r="G5425">
        <v>520</v>
      </c>
      <c r="H5425" t="s">
        <v>390</v>
      </c>
      <c r="I5425" t="s">
        <v>373</v>
      </c>
      <c r="J5425" t="s">
        <v>373</v>
      </c>
      <c r="K5425" t="s">
        <v>373</v>
      </c>
    </row>
    <row r="5426" spans="1:11" hidden="1" x14ac:dyDescent="0.25">
      <c r="A5426" t="s">
        <v>228</v>
      </c>
      <c r="B5426" t="s">
        <v>228</v>
      </c>
      <c r="C5426">
        <v>1982</v>
      </c>
      <c r="D5426" t="s">
        <v>488</v>
      </c>
      <c r="E5426">
        <v>970</v>
      </c>
      <c r="F5426" t="s">
        <v>130</v>
      </c>
      <c r="G5426">
        <v>520</v>
      </c>
      <c r="H5426" t="s">
        <v>390</v>
      </c>
      <c r="I5426" t="s">
        <v>373</v>
      </c>
      <c r="J5426" t="s">
        <v>373</v>
      </c>
      <c r="K5426" t="s">
        <v>373</v>
      </c>
    </row>
    <row r="5427" spans="1:11" hidden="1" x14ac:dyDescent="0.25">
      <c r="A5427" t="s">
        <v>228</v>
      </c>
      <c r="B5427" t="s">
        <v>228</v>
      </c>
      <c r="C5427">
        <v>1983</v>
      </c>
      <c r="D5427" t="s">
        <v>488</v>
      </c>
      <c r="E5427">
        <v>970</v>
      </c>
      <c r="F5427" t="s">
        <v>130</v>
      </c>
      <c r="G5427">
        <v>520</v>
      </c>
      <c r="H5427" t="s">
        <v>390</v>
      </c>
      <c r="I5427" t="s">
        <v>373</v>
      </c>
      <c r="J5427" t="s">
        <v>373</v>
      </c>
      <c r="K5427" t="s">
        <v>373</v>
      </c>
    </row>
    <row r="5428" spans="1:11" hidden="1" x14ac:dyDescent="0.25">
      <c r="A5428" t="s">
        <v>228</v>
      </c>
      <c r="B5428" t="s">
        <v>228</v>
      </c>
      <c r="C5428">
        <v>1984</v>
      </c>
      <c r="D5428" t="s">
        <v>488</v>
      </c>
      <c r="E5428">
        <v>970</v>
      </c>
      <c r="F5428" t="s">
        <v>130</v>
      </c>
      <c r="G5428">
        <v>520</v>
      </c>
      <c r="H5428" t="s">
        <v>390</v>
      </c>
      <c r="I5428" t="s">
        <v>373</v>
      </c>
      <c r="J5428" t="s">
        <v>373</v>
      </c>
      <c r="K5428" t="s">
        <v>373</v>
      </c>
    </row>
    <row r="5429" spans="1:11" hidden="1" x14ac:dyDescent="0.25">
      <c r="A5429" t="s">
        <v>228</v>
      </c>
      <c r="B5429" t="s">
        <v>228</v>
      </c>
      <c r="C5429">
        <v>1985</v>
      </c>
      <c r="D5429" t="s">
        <v>488</v>
      </c>
      <c r="E5429">
        <v>970</v>
      </c>
      <c r="F5429" t="s">
        <v>130</v>
      </c>
      <c r="G5429">
        <v>520</v>
      </c>
      <c r="H5429" t="s">
        <v>390</v>
      </c>
      <c r="I5429" t="s">
        <v>373</v>
      </c>
      <c r="J5429" t="s">
        <v>373</v>
      </c>
      <c r="K5429" t="s">
        <v>373</v>
      </c>
    </row>
    <row r="5430" spans="1:11" hidden="1" x14ac:dyDescent="0.25">
      <c r="A5430" t="s">
        <v>228</v>
      </c>
      <c r="B5430" t="s">
        <v>228</v>
      </c>
      <c r="C5430">
        <v>1986</v>
      </c>
      <c r="D5430" t="s">
        <v>488</v>
      </c>
      <c r="E5430">
        <v>970</v>
      </c>
      <c r="F5430" t="s">
        <v>130</v>
      </c>
      <c r="G5430">
        <v>520</v>
      </c>
      <c r="H5430" t="s">
        <v>390</v>
      </c>
      <c r="I5430" t="s">
        <v>373</v>
      </c>
      <c r="J5430" t="s">
        <v>373</v>
      </c>
      <c r="K5430" t="s">
        <v>373</v>
      </c>
    </row>
    <row r="5431" spans="1:11" hidden="1" x14ac:dyDescent="0.25">
      <c r="A5431" t="s">
        <v>228</v>
      </c>
      <c r="B5431" t="s">
        <v>228</v>
      </c>
      <c r="C5431">
        <v>1987</v>
      </c>
      <c r="D5431" t="s">
        <v>488</v>
      </c>
      <c r="E5431">
        <v>970</v>
      </c>
      <c r="F5431" t="s">
        <v>130</v>
      </c>
      <c r="G5431">
        <v>520</v>
      </c>
      <c r="H5431" t="s">
        <v>390</v>
      </c>
      <c r="I5431" t="s">
        <v>373</v>
      </c>
      <c r="J5431" t="s">
        <v>373</v>
      </c>
      <c r="K5431" t="s">
        <v>373</v>
      </c>
    </row>
    <row r="5432" spans="1:11" hidden="1" x14ac:dyDescent="0.25">
      <c r="A5432" t="s">
        <v>228</v>
      </c>
      <c r="B5432" t="s">
        <v>228</v>
      </c>
      <c r="C5432">
        <v>1988</v>
      </c>
      <c r="D5432" t="s">
        <v>488</v>
      </c>
      <c r="E5432">
        <v>970</v>
      </c>
      <c r="F5432" t="s">
        <v>130</v>
      </c>
      <c r="G5432">
        <v>520</v>
      </c>
      <c r="H5432" t="s">
        <v>390</v>
      </c>
      <c r="I5432" t="s">
        <v>373</v>
      </c>
      <c r="J5432" t="s">
        <v>373</v>
      </c>
      <c r="K5432" t="s">
        <v>373</v>
      </c>
    </row>
    <row r="5433" spans="1:11" hidden="1" x14ac:dyDescent="0.25">
      <c r="A5433" t="s">
        <v>228</v>
      </c>
      <c r="B5433" t="s">
        <v>228</v>
      </c>
      <c r="C5433">
        <v>1989</v>
      </c>
      <c r="D5433" t="s">
        <v>488</v>
      </c>
      <c r="E5433">
        <v>970</v>
      </c>
      <c r="F5433" t="s">
        <v>130</v>
      </c>
      <c r="G5433">
        <v>520</v>
      </c>
      <c r="H5433" t="s">
        <v>390</v>
      </c>
      <c r="I5433" t="s">
        <v>373</v>
      </c>
      <c r="J5433" t="s">
        <v>373</v>
      </c>
      <c r="K5433" t="s">
        <v>373</v>
      </c>
    </row>
    <row r="5434" spans="1:11" hidden="1" x14ac:dyDescent="0.25">
      <c r="A5434" t="s">
        <v>228</v>
      </c>
      <c r="B5434" t="s">
        <v>228</v>
      </c>
      <c r="C5434">
        <v>1990</v>
      </c>
      <c r="D5434" t="s">
        <v>488</v>
      </c>
      <c r="E5434">
        <v>970</v>
      </c>
      <c r="F5434" t="s">
        <v>130</v>
      </c>
      <c r="G5434">
        <v>520</v>
      </c>
      <c r="H5434" t="s">
        <v>390</v>
      </c>
      <c r="I5434" t="s">
        <v>373</v>
      </c>
      <c r="J5434" t="s">
        <v>373</v>
      </c>
      <c r="K5434" t="s">
        <v>373</v>
      </c>
    </row>
    <row r="5435" spans="1:11" hidden="1" x14ac:dyDescent="0.25">
      <c r="A5435" t="s">
        <v>228</v>
      </c>
      <c r="B5435" t="s">
        <v>228</v>
      </c>
      <c r="C5435">
        <v>1991</v>
      </c>
      <c r="D5435" t="s">
        <v>488</v>
      </c>
      <c r="E5435">
        <v>970</v>
      </c>
      <c r="F5435" t="s">
        <v>130</v>
      </c>
      <c r="G5435">
        <v>520</v>
      </c>
      <c r="H5435" t="s">
        <v>390</v>
      </c>
      <c r="I5435" t="s">
        <v>373</v>
      </c>
      <c r="J5435" t="s">
        <v>373</v>
      </c>
      <c r="K5435" t="s">
        <v>373</v>
      </c>
    </row>
    <row r="5436" spans="1:11" hidden="1" x14ac:dyDescent="0.25">
      <c r="A5436" t="s">
        <v>228</v>
      </c>
      <c r="B5436" t="s">
        <v>228</v>
      </c>
      <c r="C5436">
        <v>1992</v>
      </c>
      <c r="D5436" t="s">
        <v>488</v>
      </c>
      <c r="E5436">
        <v>970</v>
      </c>
      <c r="F5436" t="s">
        <v>130</v>
      </c>
      <c r="G5436">
        <v>520</v>
      </c>
      <c r="H5436" t="s">
        <v>390</v>
      </c>
      <c r="I5436" t="s">
        <v>373</v>
      </c>
      <c r="J5436" t="s">
        <v>373</v>
      </c>
      <c r="K5436" t="s">
        <v>373</v>
      </c>
    </row>
    <row r="5437" spans="1:11" hidden="1" x14ac:dyDescent="0.25">
      <c r="A5437" t="s">
        <v>228</v>
      </c>
      <c r="B5437" t="s">
        <v>228</v>
      </c>
      <c r="C5437">
        <v>1993</v>
      </c>
      <c r="D5437" t="s">
        <v>488</v>
      </c>
      <c r="E5437">
        <v>970</v>
      </c>
      <c r="F5437" t="s">
        <v>130</v>
      </c>
      <c r="G5437">
        <v>520</v>
      </c>
      <c r="H5437" t="s">
        <v>390</v>
      </c>
      <c r="I5437" t="s">
        <v>373</v>
      </c>
      <c r="J5437" t="s">
        <v>373</v>
      </c>
      <c r="K5437" t="s">
        <v>373</v>
      </c>
    </row>
    <row r="5438" spans="1:11" hidden="1" x14ac:dyDescent="0.25">
      <c r="A5438" t="s">
        <v>228</v>
      </c>
      <c r="B5438" t="s">
        <v>228</v>
      </c>
      <c r="C5438">
        <v>1994</v>
      </c>
      <c r="D5438" t="s">
        <v>488</v>
      </c>
      <c r="E5438">
        <v>970</v>
      </c>
      <c r="F5438" t="s">
        <v>130</v>
      </c>
      <c r="G5438">
        <v>520</v>
      </c>
      <c r="H5438" t="s">
        <v>390</v>
      </c>
      <c r="I5438" t="s">
        <v>373</v>
      </c>
      <c r="J5438" t="s">
        <v>373</v>
      </c>
      <c r="K5438" t="s">
        <v>373</v>
      </c>
    </row>
    <row r="5439" spans="1:11" hidden="1" x14ac:dyDescent="0.25">
      <c r="A5439" t="s">
        <v>228</v>
      </c>
      <c r="B5439" t="s">
        <v>228</v>
      </c>
      <c r="C5439">
        <v>1995</v>
      </c>
      <c r="D5439" t="s">
        <v>488</v>
      </c>
      <c r="E5439">
        <v>970</v>
      </c>
      <c r="F5439" t="s">
        <v>130</v>
      </c>
      <c r="G5439">
        <v>520</v>
      </c>
      <c r="H5439" t="s">
        <v>390</v>
      </c>
      <c r="I5439" t="s">
        <v>373</v>
      </c>
      <c r="J5439" t="s">
        <v>373</v>
      </c>
      <c r="K5439" t="s">
        <v>373</v>
      </c>
    </row>
    <row r="5440" spans="1:11" hidden="1" x14ac:dyDescent="0.25">
      <c r="A5440" t="s">
        <v>228</v>
      </c>
      <c r="B5440" t="s">
        <v>228</v>
      </c>
      <c r="C5440">
        <v>1996</v>
      </c>
      <c r="D5440" t="s">
        <v>488</v>
      </c>
      <c r="E5440">
        <v>970</v>
      </c>
      <c r="F5440" t="s">
        <v>130</v>
      </c>
      <c r="G5440">
        <v>520</v>
      </c>
      <c r="H5440" t="s">
        <v>390</v>
      </c>
      <c r="I5440" t="s">
        <v>373</v>
      </c>
      <c r="J5440" t="s">
        <v>373</v>
      </c>
      <c r="K5440" t="s">
        <v>373</v>
      </c>
    </row>
    <row r="5441" spans="1:11" hidden="1" x14ac:dyDescent="0.25">
      <c r="A5441" t="s">
        <v>228</v>
      </c>
      <c r="B5441" t="s">
        <v>228</v>
      </c>
      <c r="C5441">
        <v>1997</v>
      </c>
      <c r="D5441" t="s">
        <v>488</v>
      </c>
      <c r="E5441">
        <v>970</v>
      </c>
      <c r="F5441" t="s">
        <v>130</v>
      </c>
      <c r="G5441">
        <v>520</v>
      </c>
      <c r="H5441" t="s">
        <v>390</v>
      </c>
      <c r="I5441" t="s">
        <v>373</v>
      </c>
      <c r="J5441" t="s">
        <v>373</v>
      </c>
      <c r="K5441" t="s">
        <v>373</v>
      </c>
    </row>
    <row r="5442" spans="1:11" hidden="1" x14ac:dyDescent="0.25">
      <c r="A5442" t="s">
        <v>228</v>
      </c>
      <c r="B5442" t="s">
        <v>228</v>
      </c>
      <c r="C5442">
        <v>1998</v>
      </c>
      <c r="D5442" t="s">
        <v>488</v>
      </c>
      <c r="E5442">
        <v>970</v>
      </c>
      <c r="F5442" t="s">
        <v>130</v>
      </c>
      <c r="G5442">
        <v>520</v>
      </c>
      <c r="H5442" t="s">
        <v>390</v>
      </c>
      <c r="I5442" t="s">
        <v>373</v>
      </c>
      <c r="J5442" t="s">
        <v>373</v>
      </c>
      <c r="K5442" t="s">
        <v>373</v>
      </c>
    </row>
    <row r="5443" spans="1:11" hidden="1" x14ac:dyDescent="0.25">
      <c r="A5443" t="s">
        <v>228</v>
      </c>
      <c r="B5443" t="s">
        <v>228</v>
      </c>
      <c r="C5443">
        <v>1999</v>
      </c>
      <c r="D5443" t="s">
        <v>488</v>
      </c>
      <c r="E5443">
        <v>970</v>
      </c>
      <c r="F5443" t="s">
        <v>130</v>
      </c>
      <c r="G5443">
        <v>520</v>
      </c>
      <c r="H5443" t="s">
        <v>390</v>
      </c>
      <c r="I5443" t="s">
        <v>373</v>
      </c>
      <c r="J5443" t="s">
        <v>373</v>
      </c>
      <c r="K5443" t="s">
        <v>373</v>
      </c>
    </row>
    <row r="5444" spans="1:11" hidden="1" x14ac:dyDescent="0.25">
      <c r="A5444" t="s">
        <v>228</v>
      </c>
      <c r="B5444" t="s">
        <v>228</v>
      </c>
      <c r="C5444">
        <v>2000</v>
      </c>
      <c r="D5444" t="s">
        <v>488</v>
      </c>
      <c r="E5444">
        <v>970</v>
      </c>
      <c r="F5444" t="s">
        <v>130</v>
      </c>
      <c r="G5444">
        <v>520</v>
      </c>
      <c r="H5444" t="s">
        <v>390</v>
      </c>
      <c r="I5444" t="s">
        <v>373</v>
      </c>
      <c r="J5444" t="s">
        <v>373</v>
      </c>
      <c r="K5444" t="s">
        <v>373</v>
      </c>
    </row>
    <row r="5445" spans="1:11" hidden="1" x14ac:dyDescent="0.25">
      <c r="A5445" t="s">
        <v>228</v>
      </c>
      <c r="B5445" t="s">
        <v>228</v>
      </c>
      <c r="C5445">
        <v>2001</v>
      </c>
      <c r="D5445" t="s">
        <v>488</v>
      </c>
      <c r="E5445">
        <v>970</v>
      </c>
      <c r="F5445" t="s">
        <v>130</v>
      </c>
      <c r="G5445">
        <v>520</v>
      </c>
      <c r="H5445" t="s">
        <v>390</v>
      </c>
      <c r="I5445" t="s">
        <v>373</v>
      </c>
      <c r="J5445" t="s">
        <v>373</v>
      </c>
      <c r="K5445" t="s">
        <v>373</v>
      </c>
    </row>
    <row r="5446" spans="1:11" hidden="1" x14ac:dyDescent="0.25">
      <c r="A5446" t="s">
        <v>228</v>
      </c>
      <c r="B5446" t="s">
        <v>228</v>
      </c>
      <c r="C5446">
        <v>2002</v>
      </c>
      <c r="D5446" t="s">
        <v>488</v>
      </c>
      <c r="E5446">
        <v>970</v>
      </c>
      <c r="F5446" t="s">
        <v>130</v>
      </c>
      <c r="G5446">
        <v>520</v>
      </c>
      <c r="H5446" t="s">
        <v>390</v>
      </c>
      <c r="I5446" t="s">
        <v>373</v>
      </c>
      <c r="J5446" t="s">
        <v>373</v>
      </c>
      <c r="K5446" t="s">
        <v>373</v>
      </c>
    </row>
    <row r="5447" spans="1:11" hidden="1" x14ac:dyDescent="0.25">
      <c r="A5447" t="s">
        <v>228</v>
      </c>
      <c r="B5447" t="s">
        <v>228</v>
      </c>
      <c r="C5447">
        <v>2003</v>
      </c>
      <c r="D5447" t="s">
        <v>488</v>
      </c>
      <c r="E5447">
        <v>970</v>
      </c>
      <c r="F5447" t="s">
        <v>130</v>
      </c>
      <c r="G5447">
        <v>520</v>
      </c>
      <c r="H5447" t="s">
        <v>390</v>
      </c>
      <c r="I5447" t="s">
        <v>373</v>
      </c>
      <c r="J5447" t="s">
        <v>373</v>
      </c>
      <c r="K5447" t="s">
        <v>373</v>
      </c>
    </row>
    <row r="5448" spans="1:11" hidden="1" x14ac:dyDescent="0.25">
      <c r="A5448" t="s">
        <v>228</v>
      </c>
      <c r="B5448" t="s">
        <v>228</v>
      </c>
      <c r="C5448">
        <v>2004</v>
      </c>
      <c r="D5448" t="s">
        <v>488</v>
      </c>
      <c r="E5448">
        <v>970</v>
      </c>
      <c r="F5448" t="s">
        <v>130</v>
      </c>
      <c r="G5448">
        <v>520</v>
      </c>
      <c r="H5448" t="s">
        <v>390</v>
      </c>
      <c r="I5448" t="s">
        <v>373</v>
      </c>
      <c r="J5448" t="s">
        <v>373</v>
      </c>
      <c r="K5448" t="s">
        <v>373</v>
      </c>
    </row>
    <row r="5449" spans="1:11" hidden="1" x14ac:dyDescent="0.25">
      <c r="A5449" t="s">
        <v>228</v>
      </c>
      <c r="B5449" t="s">
        <v>228</v>
      </c>
      <c r="C5449">
        <v>2005</v>
      </c>
      <c r="D5449" t="s">
        <v>488</v>
      </c>
      <c r="E5449">
        <v>970</v>
      </c>
      <c r="F5449" t="s">
        <v>130</v>
      </c>
      <c r="G5449">
        <v>520</v>
      </c>
      <c r="H5449" t="s">
        <v>390</v>
      </c>
      <c r="I5449" t="s">
        <v>373</v>
      </c>
      <c r="J5449" t="s">
        <v>373</v>
      </c>
      <c r="K5449" t="s">
        <v>373</v>
      </c>
    </row>
    <row r="5450" spans="1:11" hidden="1" x14ac:dyDescent="0.25">
      <c r="A5450" t="s">
        <v>228</v>
      </c>
      <c r="B5450" t="s">
        <v>228</v>
      </c>
      <c r="C5450">
        <v>2006</v>
      </c>
      <c r="D5450" t="s">
        <v>488</v>
      </c>
      <c r="E5450">
        <v>970</v>
      </c>
      <c r="F5450" t="s">
        <v>130</v>
      </c>
      <c r="G5450">
        <v>520</v>
      </c>
      <c r="H5450" t="s">
        <v>390</v>
      </c>
      <c r="I5450" t="s">
        <v>373</v>
      </c>
      <c r="J5450" t="s">
        <v>373</v>
      </c>
      <c r="K5450" t="s">
        <v>373</v>
      </c>
    </row>
    <row r="5451" spans="1:11" hidden="1" x14ac:dyDescent="0.25">
      <c r="A5451" t="s">
        <v>228</v>
      </c>
      <c r="B5451" t="s">
        <v>228</v>
      </c>
      <c r="C5451">
        <v>2007</v>
      </c>
      <c r="D5451" t="s">
        <v>488</v>
      </c>
      <c r="E5451">
        <v>970</v>
      </c>
      <c r="F5451" t="s">
        <v>130</v>
      </c>
      <c r="G5451">
        <v>520</v>
      </c>
      <c r="H5451" t="s">
        <v>390</v>
      </c>
      <c r="I5451" t="s">
        <v>373</v>
      </c>
      <c r="J5451" t="s">
        <v>373</v>
      </c>
      <c r="K5451" t="s">
        <v>373</v>
      </c>
    </row>
    <row r="5452" spans="1:11" hidden="1" x14ac:dyDescent="0.25">
      <c r="A5452" t="s">
        <v>228</v>
      </c>
      <c r="B5452" t="s">
        <v>228</v>
      </c>
      <c r="C5452">
        <v>2008</v>
      </c>
      <c r="D5452" t="s">
        <v>488</v>
      </c>
      <c r="E5452">
        <v>970</v>
      </c>
      <c r="F5452" t="s">
        <v>130</v>
      </c>
      <c r="G5452">
        <v>520</v>
      </c>
      <c r="H5452" t="s">
        <v>390</v>
      </c>
      <c r="I5452" t="s">
        <v>373</v>
      </c>
      <c r="J5452" t="s">
        <v>373</v>
      </c>
      <c r="K5452" t="s">
        <v>373</v>
      </c>
    </row>
    <row r="5453" spans="1:11" hidden="1" x14ac:dyDescent="0.25">
      <c r="A5453" t="s">
        <v>228</v>
      </c>
      <c r="B5453" t="s">
        <v>228</v>
      </c>
      <c r="C5453">
        <v>2009</v>
      </c>
      <c r="D5453" t="s">
        <v>488</v>
      </c>
      <c r="E5453">
        <v>970</v>
      </c>
      <c r="F5453" t="s">
        <v>130</v>
      </c>
      <c r="G5453">
        <v>520</v>
      </c>
      <c r="H5453" t="s">
        <v>390</v>
      </c>
      <c r="I5453" t="s">
        <v>373</v>
      </c>
      <c r="J5453" t="s">
        <v>373</v>
      </c>
      <c r="K5453" t="s">
        <v>373</v>
      </c>
    </row>
    <row r="5454" spans="1:11" hidden="1" x14ac:dyDescent="0.25">
      <c r="A5454" t="s">
        <v>228</v>
      </c>
      <c r="B5454" t="s">
        <v>228</v>
      </c>
      <c r="C5454">
        <v>2010</v>
      </c>
      <c r="D5454" t="s">
        <v>488</v>
      </c>
      <c r="E5454">
        <v>970</v>
      </c>
      <c r="F5454" t="s">
        <v>130</v>
      </c>
      <c r="G5454">
        <v>520</v>
      </c>
      <c r="H5454" t="s">
        <v>390</v>
      </c>
      <c r="I5454" t="s">
        <v>373</v>
      </c>
      <c r="J5454" t="s">
        <v>373</v>
      </c>
      <c r="K5454" t="s">
        <v>373</v>
      </c>
    </row>
    <row r="5455" spans="1:11" hidden="1" x14ac:dyDescent="0.25">
      <c r="A5455" t="s">
        <v>228</v>
      </c>
      <c r="B5455" t="s">
        <v>228</v>
      </c>
      <c r="C5455">
        <v>2011</v>
      </c>
      <c r="D5455" t="s">
        <v>488</v>
      </c>
      <c r="E5455">
        <v>970</v>
      </c>
      <c r="F5455" t="s">
        <v>130</v>
      </c>
      <c r="G5455">
        <v>520</v>
      </c>
      <c r="H5455" t="s">
        <v>390</v>
      </c>
      <c r="I5455" t="s">
        <v>373</v>
      </c>
      <c r="J5455" t="s">
        <v>373</v>
      </c>
      <c r="K5455" t="s">
        <v>373</v>
      </c>
    </row>
    <row r="5456" spans="1:11" hidden="1" x14ac:dyDescent="0.25">
      <c r="A5456" t="s">
        <v>228</v>
      </c>
      <c r="B5456" t="s">
        <v>228</v>
      </c>
      <c r="C5456">
        <v>2012</v>
      </c>
      <c r="D5456" t="s">
        <v>488</v>
      </c>
      <c r="E5456">
        <v>970</v>
      </c>
      <c r="F5456" t="s">
        <v>130</v>
      </c>
      <c r="G5456">
        <v>520</v>
      </c>
      <c r="H5456" t="s">
        <v>390</v>
      </c>
      <c r="I5456" t="s">
        <v>373</v>
      </c>
      <c r="J5456" t="s">
        <v>373</v>
      </c>
      <c r="K5456" t="s">
        <v>373</v>
      </c>
    </row>
    <row r="5457" spans="1:12" hidden="1" x14ac:dyDescent="0.25">
      <c r="A5457" t="s">
        <v>228</v>
      </c>
      <c r="B5457" t="s">
        <v>228</v>
      </c>
      <c r="C5457">
        <v>2013</v>
      </c>
      <c r="D5457" t="s">
        <v>488</v>
      </c>
      <c r="E5457">
        <v>970</v>
      </c>
      <c r="F5457" t="s">
        <v>130</v>
      </c>
      <c r="G5457">
        <v>520</v>
      </c>
      <c r="H5457" t="s">
        <v>390</v>
      </c>
      <c r="I5457" t="s">
        <v>373</v>
      </c>
      <c r="J5457" t="s">
        <v>373</v>
      </c>
      <c r="K5457" t="s">
        <v>373</v>
      </c>
    </row>
    <row r="5458" spans="1:12" hidden="1" x14ac:dyDescent="0.25">
      <c r="A5458" t="s">
        <v>228</v>
      </c>
      <c r="B5458" t="s">
        <v>228</v>
      </c>
      <c r="C5458">
        <v>2014</v>
      </c>
      <c r="D5458" t="s">
        <v>488</v>
      </c>
      <c r="E5458">
        <v>970</v>
      </c>
      <c r="F5458" t="s">
        <v>130</v>
      </c>
      <c r="G5458">
        <v>520</v>
      </c>
      <c r="H5458" t="s">
        <v>390</v>
      </c>
      <c r="I5458">
        <v>2</v>
      </c>
      <c r="J5458" t="s">
        <v>373</v>
      </c>
      <c r="K5458">
        <v>1</v>
      </c>
    </row>
    <row r="5459" spans="1:12" hidden="1" x14ac:dyDescent="0.25">
      <c r="A5459" t="s">
        <v>228</v>
      </c>
      <c r="B5459" t="s">
        <v>228</v>
      </c>
      <c r="C5459">
        <v>2015</v>
      </c>
      <c r="D5459" t="s">
        <v>488</v>
      </c>
      <c r="E5459">
        <v>970</v>
      </c>
      <c r="F5459" t="s">
        <v>130</v>
      </c>
      <c r="G5459">
        <v>520</v>
      </c>
      <c r="H5459" t="s">
        <v>390</v>
      </c>
      <c r="I5459">
        <v>2</v>
      </c>
      <c r="J5459" t="s">
        <v>373</v>
      </c>
      <c r="K5459">
        <v>1</v>
      </c>
    </row>
    <row r="5460" spans="1:12" hidden="1" x14ac:dyDescent="0.25">
      <c r="A5460" t="s">
        <v>228</v>
      </c>
      <c r="B5460" t="s">
        <v>228</v>
      </c>
      <c r="C5460">
        <v>2016</v>
      </c>
      <c r="D5460" t="s">
        <v>488</v>
      </c>
      <c r="E5460">
        <v>970</v>
      </c>
      <c r="F5460" t="s">
        <v>130</v>
      </c>
      <c r="G5460">
        <v>520</v>
      </c>
      <c r="H5460" t="s">
        <v>390</v>
      </c>
      <c r="I5460">
        <v>2</v>
      </c>
      <c r="J5460" t="s">
        <v>373</v>
      </c>
      <c r="K5460">
        <v>1</v>
      </c>
    </row>
    <row r="5461" spans="1:12" x14ac:dyDescent="0.25">
      <c r="A5461" t="s">
        <v>228</v>
      </c>
      <c r="B5461" t="s">
        <v>228</v>
      </c>
      <c r="C5461">
        <v>2017</v>
      </c>
      <c r="D5461" t="s">
        <v>488</v>
      </c>
      <c r="E5461">
        <v>970</v>
      </c>
      <c r="F5461" t="s">
        <v>130</v>
      </c>
      <c r="G5461">
        <v>520</v>
      </c>
      <c r="H5461" t="s">
        <v>390</v>
      </c>
      <c r="I5461" s="109">
        <v>2</v>
      </c>
      <c r="J5461" s="109" t="s">
        <v>373</v>
      </c>
      <c r="K5461" s="109">
        <v>1</v>
      </c>
      <c r="L5461" s="108">
        <f>AVERAGE(I5461:K5461)</f>
        <v>1.5</v>
      </c>
    </row>
    <row r="5462" spans="1:12" hidden="1" x14ac:dyDescent="0.25">
      <c r="A5462" t="s">
        <v>229</v>
      </c>
      <c r="B5462" t="s">
        <v>229</v>
      </c>
      <c r="C5462">
        <v>1976</v>
      </c>
      <c r="D5462" t="s">
        <v>487</v>
      </c>
      <c r="E5462">
        <v>790</v>
      </c>
      <c r="F5462" t="s">
        <v>80</v>
      </c>
      <c r="G5462">
        <v>524</v>
      </c>
      <c r="H5462" t="s">
        <v>429</v>
      </c>
      <c r="I5462">
        <v>3</v>
      </c>
      <c r="J5462" t="s">
        <v>373</v>
      </c>
      <c r="K5462">
        <v>2</v>
      </c>
    </row>
    <row r="5463" spans="1:12" hidden="1" x14ac:dyDescent="0.25">
      <c r="A5463" t="s">
        <v>229</v>
      </c>
      <c r="B5463" t="s">
        <v>229</v>
      </c>
      <c r="C5463">
        <v>1977</v>
      </c>
      <c r="D5463" t="s">
        <v>487</v>
      </c>
      <c r="E5463">
        <v>790</v>
      </c>
      <c r="F5463" t="s">
        <v>80</v>
      </c>
      <c r="G5463">
        <v>524</v>
      </c>
      <c r="H5463" t="s">
        <v>429</v>
      </c>
      <c r="I5463">
        <v>3</v>
      </c>
      <c r="J5463" t="s">
        <v>373</v>
      </c>
      <c r="K5463">
        <v>3</v>
      </c>
    </row>
    <row r="5464" spans="1:12" hidden="1" x14ac:dyDescent="0.25">
      <c r="A5464" t="s">
        <v>229</v>
      </c>
      <c r="B5464" t="s">
        <v>229</v>
      </c>
      <c r="C5464">
        <v>1978</v>
      </c>
      <c r="D5464" t="s">
        <v>487</v>
      </c>
      <c r="E5464">
        <v>790</v>
      </c>
      <c r="F5464" t="s">
        <v>80</v>
      </c>
      <c r="G5464">
        <v>524</v>
      </c>
      <c r="H5464" t="s">
        <v>429</v>
      </c>
      <c r="I5464">
        <v>3</v>
      </c>
      <c r="J5464" t="s">
        <v>373</v>
      </c>
      <c r="K5464">
        <v>2</v>
      </c>
    </row>
    <row r="5465" spans="1:12" hidden="1" x14ac:dyDescent="0.25">
      <c r="A5465" t="s">
        <v>229</v>
      </c>
      <c r="B5465" t="s">
        <v>229</v>
      </c>
      <c r="C5465">
        <v>1979</v>
      </c>
      <c r="D5465" t="s">
        <v>487</v>
      </c>
      <c r="E5465">
        <v>790</v>
      </c>
      <c r="F5465" t="s">
        <v>80</v>
      </c>
      <c r="G5465">
        <v>524</v>
      </c>
      <c r="H5465" t="s">
        <v>429</v>
      </c>
      <c r="I5465">
        <v>2</v>
      </c>
      <c r="J5465" t="s">
        <v>373</v>
      </c>
      <c r="K5465">
        <v>2</v>
      </c>
    </row>
    <row r="5466" spans="1:12" hidden="1" x14ac:dyDescent="0.25">
      <c r="A5466" t="s">
        <v>229</v>
      </c>
      <c r="B5466" t="s">
        <v>229</v>
      </c>
      <c r="C5466">
        <v>1980</v>
      </c>
      <c r="D5466" t="s">
        <v>487</v>
      </c>
      <c r="E5466">
        <v>790</v>
      </c>
      <c r="F5466" t="s">
        <v>80</v>
      </c>
      <c r="G5466">
        <v>524</v>
      </c>
      <c r="H5466" t="s">
        <v>429</v>
      </c>
      <c r="I5466">
        <v>3</v>
      </c>
      <c r="J5466" t="s">
        <v>373</v>
      </c>
      <c r="K5466">
        <v>2</v>
      </c>
    </row>
    <row r="5467" spans="1:12" hidden="1" x14ac:dyDescent="0.25">
      <c r="A5467" t="s">
        <v>229</v>
      </c>
      <c r="B5467" t="s">
        <v>229</v>
      </c>
      <c r="C5467">
        <v>1981</v>
      </c>
      <c r="D5467" t="s">
        <v>487</v>
      </c>
      <c r="E5467">
        <v>790</v>
      </c>
      <c r="F5467" t="s">
        <v>80</v>
      </c>
      <c r="G5467">
        <v>524</v>
      </c>
      <c r="H5467" t="s">
        <v>429</v>
      </c>
      <c r="I5467">
        <v>3</v>
      </c>
      <c r="J5467" t="s">
        <v>373</v>
      </c>
      <c r="K5467">
        <v>2</v>
      </c>
    </row>
    <row r="5468" spans="1:12" hidden="1" x14ac:dyDescent="0.25">
      <c r="A5468" t="s">
        <v>229</v>
      </c>
      <c r="B5468" t="s">
        <v>229</v>
      </c>
      <c r="C5468">
        <v>1982</v>
      </c>
      <c r="D5468" t="s">
        <v>487</v>
      </c>
      <c r="E5468">
        <v>790</v>
      </c>
      <c r="F5468" t="s">
        <v>80</v>
      </c>
      <c r="G5468">
        <v>524</v>
      </c>
      <c r="H5468" t="s">
        <v>429</v>
      </c>
      <c r="I5468">
        <v>3</v>
      </c>
      <c r="J5468" t="s">
        <v>373</v>
      </c>
      <c r="K5468">
        <v>2</v>
      </c>
    </row>
    <row r="5469" spans="1:12" hidden="1" x14ac:dyDescent="0.25">
      <c r="A5469" t="s">
        <v>229</v>
      </c>
      <c r="B5469" t="s">
        <v>229</v>
      </c>
      <c r="C5469">
        <v>1983</v>
      </c>
      <c r="D5469" t="s">
        <v>487</v>
      </c>
      <c r="E5469">
        <v>790</v>
      </c>
      <c r="F5469" t="s">
        <v>80</v>
      </c>
      <c r="G5469">
        <v>524</v>
      </c>
      <c r="H5469" t="s">
        <v>429</v>
      </c>
      <c r="I5469">
        <v>2</v>
      </c>
      <c r="J5469" t="s">
        <v>373</v>
      </c>
      <c r="K5469">
        <v>3</v>
      </c>
    </row>
    <row r="5470" spans="1:12" hidden="1" x14ac:dyDescent="0.25">
      <c r="A5470" t="s">
        <v>229</v>
      </c>
      <c r="B5470" t="s">
        <v>229</v>
      </c>
      <c r="C5470">
        <v>1984</v>
      </c>
      <c r="D5470" t="s">
        <v>487</v>
      </c>
      <c r="E5470">
        <v>790</v>
      </c>
      <c r="F5470" t="s">
        <v>80</v>
      </c>
      <c r="G5470">
        <v>524</v>
      </c>
      <c r="H5470" t="s">
        <v>429</v>
      </c>
      <c r="I5470">
        <v>3</v>
      </c>
      <c r="J5470" t="s">
        <v>373</v>
      </c>
      <c r="K5470">
        <v>2</v>
      </c>
    </row>
    <row r="5471" spans="1:12" hidden="1" x14ac:dyDescent="0.25">
      <c r="A5471" t="s">
        <v>229</v>
      </c>
      <c r="B5471" t="s">
        <v>229</v>
      </c>
      <c r="C5471">
        <v>1985</v>
      </c>
      <c r="D5471" t="s">
        <v>487</v>
      </c>
      <c r="E5471">
        <v>790</v>
      </c>
      <c r="F5471" t="s">
        <v>80</v>
      </c>
      <c r="G5471">
        <v>524</v>
      </c>
      <c r="H5471" t="s">
        <v>429</v>
      </c>
      <c r="I5471">
        <v>3</v>
      </c>
      <c r="J5471" t="s">
        <v>373</v>
      </c>
      <c r="K5471">
        <v>3</v>
      </c>
    </row>
    <row r="5472" spans="1:12" hidden="1" x14ac:dyDescent="0.25">
      <c r="A5472" t="s">
        <v>229</v>
      </c>
      <c r="B5472" t="s">
        <v>229</v>
      </c>
      <c r="C5472">
        <v>1986</v>
      </c>
      <c r="D5472" t="s">
        <v>487</v>
      </c>
      <c r="E5472">
        <v>790</v>
      </c>
      <c r="F5472" t="s">
        <v>80</v>
      </c>
      <c r="G5472">
        <v>524</v>
      </c>
      <c r="H5472" t="s">
        <v>429</v>
      </c>
      <c r="I5472">
        <v>3</v>
      </c>
      <c r="J5472" t="s">
        <v>373</v>
      </c>
      <c r="K5472">
        <v>3</v>
      </c>
    </row>
    <row r="5473" spans="1:11" hidden="1" x14ac:dyDescent="0.25">
      <c r="A5473" t="s">
        <v>229</v>
      </c>
      <c r="B5473" t="s">
        <v>229</v>
      </c>
      <c r="C5473">
        <v>1987</v>
      </c>
      <c r="D5473" t="s">
        <v>487</v>
      </c>
      <c r="E5473">
        <v>790</v>
      </c>
      <c r="F5473" t="s">
        <v>80</v>
      </c>
      <c r="G5473">
        <v>524</v>
      </c>
      <c r="H5473" t="s">
        <v>429</v>
      </c>
      <c r="I5473">
        <v>3</v>
      </c>
      <c r="J5473" t="s">
        <v>373</v>
      </c>
      <c r="K5473">
        <v>3</v>
      </c>
    </row>
    <row r="5474" spans="1:11" hidden="1" x14ac:dyDescent="0.25">
      <c r="A5474" t="s">
        <v>229</v>
      </c>
      <c r="B5474" t="s">
        <v>229</v>
      </c>
      <c r="C5474">
        <v>1988</v>
      </c>
      <c r="D5474" t="s">
        <v>487</v>
      </c>
      <c r="E5474">
        <v>790</v>
      </c>
      <c r="F5474" t="s">
        <v>80</v>
      </c>
      <c r="G5474">
        <v>524</v>
      </c>
      <c r="H5474" t="s">
        <v>429</v>
      </c>
      <c r="I5474">
        <v>3</v>
      </c>
      <c r="J5474" t="s">
        <v>373</v>
      </c>
      <c r="K5474">
        <v>3</v>
      </c>
    </row>
    <row r="5475" spans="1:11" hidden="1" x14ac:dyDescent="0.25">
      <c r="A5475" t="s">
        <v>229</v>
      </c>
      <c r="B5475" t="s">
        <v>229</v>
      </c>
      <c r="C5475">
        <v>1989</v>
      </c>
      <c r="D5475" t="s">
        <v>487</v>
      </c>
      <c r="E5475">
        <v>790</v>
      </c>
      <c r="F5475" t="s">
        <v>80</v>
      </c>
      <c r="G5475">
        <v>524</v>
      </c>
      <c r="H5475" t="s">
        <v>429</v>
      </c>
      <c r="I5475">
        <v>3</v>
      </c>
      <c r="J5475" t="s">
        <v>373</v>
      </c>
      <c r="K5475">
        <v>3</v>
      </c>
    </row>
    <row r="5476" spans="1:11" hidden="1" x14ac:dyDescent="0.25">
      <c r="A5476" t="s">
        <v>229</v>
      </c>
      <c r="B5476" t="s">
        <v>229</v>
      </c>
      <c r="C5476">
        <v>1990</v>
      </c>
      <c r="D5476" t="s">
        <v>487</v>
      </c>
      <c r="E5476">
        <v>790</v>
      </c>
      <c r="F5476" t="s">
        <v>80</v>
      </c>
      <c r="G5476">
        <v>524</v>
      </c>
      <c r="H5476" t="s">
        <v>429</v>
      </c>
      <c r="I5476">
        <v>4</v>
      </c>
      <c r="J5476" t="s">
        <v>373</v>
      </c>
      <c r="K5476">
        <v>3</v>
      </c>
    </row>
    <row r="5477" spans="1:11" hidden="1" x14ac:dyDescent="0.25">
      <c r="A5477" t="s">
        <v>229</v>
      </c>
      <c r="B5477" t="s">
        <v>229</v>
      </c>
      <c r="C5477">
        <v>1991</v>
      </c>
      <c r="D5477" t="s">
        <v>487</v>
      </c>
      <c r="E5477">
        <v>790</v>
      </c>
      <c r="F5477" t="s">
        <v>80</v>
      </c>
      <c r="G5477">
        <v>524</v>
      </c>
      <c r="H5477" t="s">
        <v>429</v>
      </c>
      <c r="I5477">
        <v>3</v>
      </c>
      <c r="J5477" t="s">
        <v>373</v>
      </c>
      <c r="K5477">
        <v>2</v>
      </c>
    </row>
    <row r="5478" spans="1:11" hidden="1" x14ac:dyDescent="0.25">
      <c r="A5478" t="s">
        <v>229</v>
      </c>
      <c r="B5478" t="s">
        <v>229</v>
      </c>
      <c r="C5478">
        <v>1992</v>
      </c>
      <c r="D5478" t="s">
        <v>487</v>
      </c>
      <c r="E5478">
        <v>790</v>
      </c>
      <c r="F5478" t="s">
        <v>80</v>
      </c>
      <c r="G5478">
        <v>524</v>
      </c>
      <c r="H5478" t="s">
        <v>429</v>
      </c>
      <c r="I5478">
        <v>3</v>
      </c>
      <c r="J5478" t="s">
        <v>373</v>
      </c>
      <c r="K5478">
        <v>3</v>
      </c>
    </row>
    <row r="5479" spans="1:11" hidden="1" x14ac:dyDescent="0.25">
      <c r="A5479" t="s">
        <v>229</v>
      </c>
      <c r="B5479" t="s">
        <v>229</v>
      </c>
      <c r="C5479">
        <v>1993</v>
      </c>
      <c r="D5479" t="s">
        <v>487</v>
      </c>
      <c r="E5479">
        <v>790</v>
      </c>
      <c r="F5479" t="s">
        <v>80</v>
      </c>
      <c r="G5479">
        <v>524</v>
      </c>
      <c r="H5479" t="s">
        <v>429</v>
      </c>
      <c r="I5479">
        <v>3</v>
      </c>
      <c r="J5479" t="s">
        <v>373</v>
      </c>
      <c r="K5479">
        <v>3</v>
      </c>
    </row>
    <row r="5480" spans="1:11" hidden="1" x14ac:dyDescent="0.25">
      <c r="A5480" t="s">
        <v>229</v>
      </c>
      <c r="B5480" t="s">
        <v>229</v>
      </c>
      <c r="C5480">
        <v>1994</v>
      </c>
      <c r="D5480" t="s">
        <v>487</v>
      </c>
      <c r="E5480">
        <v>790</v>
      </c>
      <c r="F5480" t="s">
        <v>80</v>
      </c>
      <c r="G5480">
        <v>524</v>
      </c>
      <c r="H5480" t="s">
        <v>429</v>
      </c>
      <c r="I5480">
        <v>3</v>
      </c>
      <c r="J5480" t="s">
        <v>373</v>
      </c>
      <c r="K5480">
        <v>3</v>
      </c>
    </row>
    <row r="5481" spans="1:11" hidden="1" x14ac:dyDescent="0.25">
      <c r="A5481" t="s">
        <v>229</v>
      </c>
      <c r="B5481" t="s">
        <v>229</v>
      </c>
      <c r="C5481">
        <v>1995</v>
      </c>
      <c r="D5481" t="s">
        <v>487</v>
      </c>
      <c r="E5481">
        <v>790</v>
      </c>
      <c r="F5481" t="s">
        <v>80</v>
      </c>
      <c r="G5481">
        <v>524</v>
      </c>
      <c r="H5481" t="s">
        <v>429</v>
      </c>
      <c r="I5481">
        <v>2</v>
      </c>
      <c r="J5481" t="s">
        <v>373</v>
      </c>
      <c r="K5481">
        <v>3</v>
      </c>
    </row>
    <row r="5482" spans="1:11" hidden="1" x14ac:dyDescent="0.25">
      <c r="A5482" t="s">
        <v>229</v>
      </c>
      <c r="B5482" t="s">
        <v>229</v>
      </c>
      <c r="C5482">
        <v>1996</v>
      </c>
      <c r="D5482" t="s">
        <v>487</v>
      </c>
      <c r="E5482">
        <v>790</v>
      </c>
      <c r="F5482" t="s">
        <v>80</v>
      </c>
      <c r="G5482">
        <v>524</v>
      </c>
      <c r="H5482" t="s">
        <v>429</v>
      </c>
      <c r="I5482">
        <v>4</v>
      </c>
      <c r="J5482" t="s">
        <v>373</v>
      </c>
      <c r="K5482">
        <v>3</v>
      </c>
    </row>
    <row r="5483" spans="1:11" hidden="1" x14ac:dyDescent="0.25">
      <c r="A5483" t="s">
        <v>229</v>
      </c>
      <c r="B5483" t="s">
        <v>229</v>
      </c>
      <c r="C5483">
        <v>1997</v>
      </c>
      <c r="D5483" t="s">
        <v>487</v>
      </c>
      <c r="E5483">
        <v>790</v>
      </c>
      <c r="F5483" t="s">
        <v>80</v>
      </c>
      <c r="G5483">
        <v>524</v>
      </c>
      <c r="H5483" t="s">
        <v>429</v>
      </c>
      <c r="I5483">
        <v>3</v>
      </c>
      <c r="J5483" t="s">
        <v>373</v>
      </c>
      <c r="K5483">
        <v>3</v>
      </c>
    </row>
    <row r="5484" spans="1:11" hidden="1" x14ac:dyDescent="0.25">
      <c r="A5484" t="s">
        <v>229</v>
      </c>
      <c r="B5484" t="s">
        <v>229</v>
      </c>
      <c r="C5484">
        <v>1998</v>
      </c>
      <c r="D5484" t="s">
        <v>487</v>
      </c>
      <c r="E5484">
        <v>790</v>
      </c>
      <c r="F5484" t="s">
        <v>80</v>
      </c>
      <c r="G5484">
        <v>524</v>
      </c>
      <c r="H5484" t="s">
        <v>429</v>
      </c>
      <c r="I5484">
        <v>4</v>
      </c>
      <c r="J5484" t="s">
        <v>373</v>
      </c>
      <c r="K5484">
        <v>3</v>
      </c>
    </row>
    <row r="5485" spans="1:11" hidden="1" x14ac:dyDescent="0.25">
      <c r="A5485" t="s">
        <v>229</v>
      </c>
      <c r="B5485" t="s">
        <v>229</v>
      </c>
      <c r="C5485">
        <v>1999</v>
      </c>
      <c r="D5485" t="s">
        <v>487</v>
      </c>
      <c r="E5485">
        <v>790</v>
      </c>
      <c r="F5485" t="s">
        <v>80</v>
      </c>
      <c r="G5485">
        <v>524</v>
      </c>
      <c r="H5485" t="s">
        <v>429</v>
      </c>
      <c r="I5485">
        <v>3</v>
      </c>
      <c r="J5485" t="s">
        <v>373</v>
      </c>
      <c r="K5485">
        <v>3</v>
      </c>
    </row>
    <row r="5486" spans="1:11" hidden="1" x14ac:dyDescent="0.25">
      <c r="A5486" t="s">
        <v>229</v>
      </c>
      <c r="B5486" t="s">
        <v>229</v>
      </c>
      <c r="C5486">
        <v>2000</v>
      </c>
      <c r="D5486" t="s">
        <v>487</v>
      </c>
      <c r="E5486">
        <v>790</v>
      </c>
      <c r="F5486" t="s">
        <v>80</v>
      </c>
      <c r="G5486">
        <v>524</v>
      </c>
      <c r="H5486" t="s">
        <v>429</v>
      </c>
      <c r="I5486">
        <v>4</v>
      </c>
      <c r="J5486" t="s">
        <v>373</v>
      </c>
      <c r="K5486">
        <v>4</v>
      </c>
    </row>
    <row r="5487" spans="1:11" hidden="1" x14ac:dyDescent="0.25">
      <c r="A5487" t="s">
        <v>229</v>
      </c>
      <c r="B5487" t="s">
        <v>229</v>
      </c>
      <c r="C5487">
        <v>2001</v>
      </c>
      <c r="D5487" t="s">
        <v>487</v>
      </c>
      <c r="E5487">
        <v>790</v>
      </c>
      <c r="F5487" t="s">
        <v>80</v>
      </c>
      <c r="G5487">
        <v>524</v>
      </c>
      <c r="H5487" t="s">
        <v>429</v>
      </c>
      <c r="I5487">
        <v>4</v>
      </c>
      <c r="J5487" t="s">
        <v>373</v>
      </c>
      <c r="K5487">
        <v>4</v>
      </c>
    </row>
    <row r="5488" spans="1:11" hidden="1" x14ac:dyDescent="0.25">
      <c r="A5488" t="s">
        <v>229</v>
      </c>
      <c r="B5488" t="s">
        <v>229</v>
      </c>
      <c r="C5488">
        <v>2002</v>
      </c>
      <c r="D5488" t="s">
        <v>487</v>
      </c>
      <c r="E5488">
        <v>790</v>
      </c>
      <c r="F5488" t="s">
        <v>80</v>
      </c>
      <c r="G5488">
        <v>524</v>
      </c>
      <c r="H5488" t="s">
        <v>429</v>
      </c>
      <c r="I5488">
        <v>5</v>
      </c>
      <c r="J5488" t="s">
        <v>373</v>
      </c>
      <c r="K5488">
        <v>4</v>
      </c>
    </row>
    <row r="5489" spans="1:12" hidden="1" x14ac:dyDescent="0.25">
      <c r="A5489" t="s">
        <v>229</v>
      </c>
      <c r="B5489" t="s">
        <v>229</v>
      </c>
      <c r="C5489">
        <v>2003</v>
      </c>
      <c r="D5489" t="s">
        <v>487</v>
      </c>
      <c r="E5489">
        <v>790</v>
      </c>
      <c r="F5489" t="s">
        <v>80</v>
      </c>
      <c r="G5489">
        <v>524</v>
      </c>
      <c r="H5489" t="s">
        <v>429</v>
      </c>
      <c r="I5489">
        <v>4</v>
      </c>
      <c r="J5489" t="s">
        <v>373</v>
      </c>
      <c r="K5489">
        <v>4</v>
      </c>
    </row>
    <row r="5490" spans="1:12" hidden="1" x14ac:dyDescent="0.25">
      <c r="A5490" t="s">
        <v>229</v>
      </c>
      <c r="B5490" t="s">
        <v>229</v>
      </c>
      <c r="C5490">
        <v>2004</v>
      </c>
      <c r="D5490" t="s">
        <v>487</v>
      </c>
      <c r="E5490">
        <v>790</v>
      </c>
      <c r="F5490" t="s">
        <v>80</v>
      </c>
      <c r="G5490">
        <v>524</v>
      </c>
      <c r="H5490" t="s">
        <v>429</v>
      </c>
      <c r="I5490">
        <v>4</v>
      </c>
      <c r="J5490" t="s">
        <v>373</v>
      </c>
      <c r="K5490">
        <v>5</v>
      </c>
    </row>
    <row r="5491" spans="1:12" hidden="1" x14ac:dyDescent="0.25">
      <c r="A5491" t="s">
        <v>229</v>
      </c>
      <c r="B5491" t="s">
        <v>229</v>
      </c>
      <c r="C5491">
        <v>2005</v>
      </c>
      <c r="D5491" t="s">
        <v>487</v>
      </c>
      <c r="E5491">
        <v>790</v>
      </c>
      <c r="F5491" t="s">
        <v>80</v>
      </c>
      <c r="G5491">
        <v>524</v>
      </c>
      <c r="H5491" t="s">
        <v>429</v>
      </c>
      <c r="I5491">
        <v>5</v>
      </c>
      <c r="J5491" t="s">
        <v>373</v>
      </c>
      <c r="K5491">
        <v>5</v>
      </c>
    </row>
    <row r="5492" spans="1:12" hidden="1" x14ac:dyDescent="0.25">
      <c r="A5492" t="s">
        <v>229</v>
      </c>
      <c r="B5492" t="s">
        <v>229</v>
      </c>
      <c r="C5492">
        <v>2006</v>
      </c>
      <c r="D5492" t="s">
        <v>487</v>
      </c>
      <c r="E5492">
        <v>790</v>
      </c>
      <c r="F5492" t="s">
        <v>80</v>
      </c>
      <c r="G5492">
        <v>524</v>
      </c>
      <c r="H5492" t="s">
        <v>429</v>
      </c>
      <c r="I5492">
        <v>4</v>
      </c>
      <c r="J5492" t="s">
        <v>373</v>
      </c>
      <c r="K5492">
        <v>5</v>
      </c>
    </row>
    <row r="5493" spans="1:12" hidden="1" x14ac:dyDescent="0.25">
      <c r="A5493" t="s">
        <v>229</v>
      </c>
      <c r="B5493" t="s">
        <v>229</v>
      </c>
      <c r="C5493">
        <v>2007</v>
      </c>
      <c r="D5493" t="s">
        <v>487</v>
      </c>
      <c r="E5493">
        <v>790</v>
      </c>
      <c r="F5493" t="s">
        <v>80</v>
      </c>
      <c r="G5493">
        <v>524</v>
      </c>
      <c r="H5493" t="s">
        <v>429</v>
      </c>
      <c r="I5493">
        <v>3</v>
      </c>
      <c r="J5493" t="s">
        <v>373</v>
      </c>
      <c r="K5493">
        <v>4</v>
      </c>
    </row>
    <row r="5494" spans="1:12" hidden="1" x14ac:dyDescent="0.25">
      <c r="A5494" t="s">
        <v>229</v>
      </c>
      <c r="B5494" t="s">
        <v>229</v>
      </c>
      <c r="C5494">
        <v>2008</v>
      </c>
      <c r="D5494" t="s">
        <v>487</v>
      </c>
      <c r="E5494">
        <v>790</v>
      </c>
      <c r="F5494" t="s">
        <v>80</v>
      </c>
      <c r="G5494">
        <v>524</v>
      </c>
      <c r="H5494" t="s">
        <v>429</v>
      </c>
      <c r="I5494">
        <v>4</v>
      </c>
      <c r="J5494" t="s">
        <v>373</v>
      </c>
      <c r="K5494">
        <v>4</v>
      </c>
    </row>
    <row r="5495" spans="1:12" hidden="1" x14ac:dyDescent="0.25">
      <c r="A5495" t="s">
        <v>229</v>
      </c>
      <c r="B5495" t="s">
        <v>229</v>
      </c>
      <c r="C5495">
        <v>2009</v>
      </c>
      <c r="D5495" t="s">
        <v>487</v>
      </c>
      <c r="E5495">
        <v>790</v>
      </c>
      <c r="F5495" t="s">
        <v>80</v>
      </c>
      <c r="G5495">
        <v>524</v>
      </c>
      <c r="H5495" t="s">
        <v>429</v>
      </c>
      <c r="I5495">
        <v>5</v>
      </c>
      <c r="J5495" t="s">
        <v>373</v>
      </c>
      <c r="K5495">
        <v>4</v>
      </c>
    </row>
    <row r="5496" spans="1:12" hidden="1" x14ac:dyDescent="0.25">
      <c r="A5496" t="s">
        <v>229</v>
      </c>
      <c r="B5496" t="s">
        <v>229</v>
      </c>
      <c r="C5496">
        <v>2010</v>
      </c>
      <c r="D5496" t="s">
        <v>487</v>
      </c>
      <c r="E5496">
        <v>790</v>
      </c>
      <c r="F5496" t="s">
        <v>80</v>
      </c>
      <c r="G5496">
        <v>524</v>
      </c>
      <c r="H5496" t="s">
        <v>429</v>
      </c>
      <c r="I5496">
        <v>3</v>
      </c>
      <c r="J5496" t="s">
        <v>373</v>
      </c>
      <c r="K5496">
        <v>4</v>
      </c>
    </row>
    <row r="5497" spans="1:12" hidden="1" x14ac:dyDescent="0.25">
      <c r="A5497" t="s">
        <v>229</v>
      </c>
      <c r="B5497" t="s">
        <v>229</v>
      </c>
      <c r="C5497">
        <v>2011</v>
      </c>
      <c r="D5497" t="s">
        <v>487</v>
      </c>
      <c r="E5497">
        <v>790</v>
      </c>
      <c r="F5497" t="s">
        <v>80</v>
      </c>
      <c r="G5497">
        <v>524</v>
      </c>
      <c r="H5497" t="s">
        <v>429</v>
      </c>
      <c r="I5497">
        <v>3</v>
      </c>
      <c r="J5497" t="s">
        <v>373</v>
      </c>
      <c r="K5497">
        <v>4</v>
      </c>
    </row>
    <row r="5498" spans="1:12" hidden="1" x14ac:dyDescent="0.25">
      <c r="A5498" t="s">
        <v>229</v>
      </c>
      <c r="B5498" t="s">
        <v>229</v>
      </c>
      <c r="C5498">
        <v>2012</v>
      </c>
      <c r="D5498" t="s">
        <v>487</v>
      </c>
      <c r="E5498">
        <v>790</v>
      </c>
      <c r="F5498" t="s">
        <v>80</v>
      </c>
      <c r="G5498">
        <v>524</v>
      </c>
      <c r="H5498" t="s">
        <v>429</v>
      </c>
      <c r="I5498">
        <v>3</v>
      </c>
      <c r="J5498" t="s">
        <v>373</v>
      </c>
      <c r="K5498">
        <v>3</v>
      </c>
    </row>
    <row r="5499" spans="1:12" hidden="1" x14ac:dyDescent="0.25">
      <c r="A5499" t="s">
        <v>229</v>
      </c>
      <c r="B5499" t="s">
        <v>229</v>
      </c>
      <c r="C5499">
        <v>2013</v>
      </c>
      <c r="D5499" t="s">
        <v>487</v>
      </c>
      <c r="E5499">
        <v>790</v>
      </c>
      <c r="F5499" t="s">
        <v>80</v>
      </c>
      <c r="G5499">
        <v>524</v>
      </c>
      <c r="H5499" t="s">
        <v>429</v>
      </c>
      <c r="I5499" t="s">
        <v>373</v>
      </c>
      <c r="J5499">
        <v>2</v>
      </c>
      <c r="K5499">
        <v>2</v>
      </c>
    </row>
    <row r="5500" spans="1:12" hidden="1" x14ac:dyDescent="0.25">
      <c r="A5500" t="s">
        <v>229</v>
      </c>
      <c r="B5500" t="s">
        <v>229</v>
      </c>
      <c r="C5500">
        <v>2014</v>
      </c>
      <c r="D5500" t="s">
        <v>487</v>
      </c>
      <c r="E5500">
        <v>790</v>
      </c>
      <c r="F5500" t="s">
        <v>80</v>
      </c>
      <c r="G5500">
        <v>524</v>
      </c>
      <c r="H5500" t="s">
        <v>429</v>
      </c>
      <c r="I5500">
        <v>3</v>
      </c>
      <c r="J5500">
        <v>2</v>
      </c>
      <c r="K5500">
        <v>2</v>
      </c>
    </row>
    <row r="5501" spans="1:12" hidden="1" x14ac:dyDescent="0.25">
      <c r="A5501" t="s">
        <v>229</v>
      </c>
      <c r="B5501" t="s">
        <v>229</v>
      </c>
      <c r="C5501">
        <v>2015</v>
      </c>
      <c r="D5501" t="s">
        <v>487</v>
      </c>
      <c r="E5501">
        <v>790</v>
      </c>
      <c r="F5501" t="s">
        <v>80</v>
      </c>
      <c r="G5501">
        <v>524</v>
      </c>
      <c r="H5501" t="s">
        <v>429</v>
      </c>
      <c r="I5501">
        <v>3</v>
      </c>
      <c r="J5501">
        <v>2</v>
      </c>
      <c r="K5501">
        <v>3</v>
      </c>
    </row>
    <row r="5502" spans="1:12" hidden="1" x14ac:dyDescent="0.25">
      <c r="A5502" t="s">
        <v>229</v>
      </c>
      <c r="B5502" t="s">
        <v>229</v>
      </c>
      <c r="C5502">
        <v>2016</v>
      </c>
      <c r="D5502" t="s">
        <v>487</v>
      </c>
      <c r="E5502">
        <v>790</v>
      </c>
      <c r="F5502" t="s">
        <v>80</v>
      </c>
      <c r="G5502">
        <v>524</v>
      </c>
      <c r="H5502" t="s">
        <v>429</v>
      </c>
      <c r="I5502">
        <v>3</v>
      </c>
      <c r="J5502">
        <v>1</v>
      </c>
      <c r="K5502">
        <v>3</v>
      </c>
    </row>
    <row r="5503" spans="1:12" x14ac:dyDescent="0.25">
      <c r="A5503" t="s">
        <v>229</v>
      </c>
      <c r="B5503" t="s">
        <v>229</v>
      </c>
      <c r="C5503">
        <v>2017</v>
      </c>
      <c r="D5503" t="s">
        <v>487</v>
      </c>
      <c r="E5503">
        <v>790</v>
      </c>
      <c r="F5503" t="s">
        <v>80</v>
      </c>
      <c r="G5503">
        <v>524</v>
      </c>
      <c r="H5503" t="s">
        <v>429</v>
      </c>
      <c r="I5503" s="109">
        <v>3</v>
      </c>
      <c r="J5503" s="109">
        <v>1</v>
      </c>
      <c r="K5503" s="109">
        <v>3</v>
      </c>
      <c r="L5503" s="108">
        <f>AVERAGE(I5503:K5503)</f>
        <v>2.3333333333333335</v>
      </c>
    </row>
    <row r="5504" spans="1:12" hidden="1" x14ac:dyDescent="0.25">
      <c r="A5504" t="s">
        <v>486</v>
      </c>
      <c r="B5504" t="s">
        <v>486</v>
      </c>
      <c r="C5504">
        <v>1976</v>
      </c>
      <c r="D5504" t="s">
        <v>485</v>
      </c>
      <c r="E5504">
        <v>210</v>
      </c>
      <c r="F5504" t="s">
        <v>484</v>
      </c>
      <c r="G5504">
        <v>528</v>
      </c>
      <c r="H5504" t="s">
        <v>375</v>
      </c>
      <c r="I5504" t="s">
        <v>373</v>
      </c>
      <c r="J5504" t="s">
        <v>373</v>
      </c>
      <c r="K5504">
        <v>1</v>
      </c>
    </row>
    <row r="5505" spans="1:11" hidden="1" x14ac:dyDescent="0.25">
      <c r="A5505" t="s">
        <v>486</v>
      </c>
      <c r="B5505" t="s">
        <v>486</v>
      </c>
      <c r="C5505">
        <v>1977</v>
      </c>
      <c r="D5505" t="s">
        <v>485</v>
      </c>
      <c r="E5505">
        <v>210</v>
      </c>
      <c r="F5505" t="s">
        <v>484</v>
      </c>
      <c r="G5505">
        <v>528</v>
      </c>
      <c r="H5505" t="s">
        <v>375</v>
      </c>
      <c r="I5505">
        <v>1</v>
      </c>
      <c r="J5505" t="s">
        <v>373</v>
      </c>
      <c r="K5505">
        <v>1</v>
      </c>
    </row>
    <row r="5506" spans="1:11" hidden="1" x14ac:dyDescent="0.25">
      <c r="A5506" t="s">
        <v>486</v>
      </c>
      <c r="B5506" t="s">
        <v>486</v>
      </c>
      <c r="C5506">
        <v>1978</v>
      </c>
      <c r="D5506" t="s">
        <v>485</v>
      </c>
      <c r="E5506">
        <v>210</v>
      </c>
      <c r="F5506" t="s">
        <v>484</v>
      </c>
      <c r="G5506">
        <v>528</v>
      </c>
      <c r="H5506" t="s">
        <v>375</v>
      </c>
      <c r="I5506" t="s">
        <v>373</v>
      </c>
      <c r="J5506" t="s">
        <v>373</v>
      </c>
      <c r="K5506">
        <v>1</v>
      </c>
    </row>
    <row r="5507" spans="1:11" hidden="1" x14ac:dyDescent="0.25">
      <c r="A5507" t="s">
        <v>486</v>
      </c>
      <c r="B5507" t="s">
        <v>486</v>
      </c>
      <c r="C5507">
        <v>1979</v>
      </c>
      <c r="D5507" t="s">
        <v>485</v>
      </c>
      <c r="E5507">
        <v>210</v>
      </c>
      <c r="F5507" t="s">
        <v>484</v>
      </c>
      <c r="G5507">
        <v>528</v>
      </c>
      <c r="H5507" t="s">
        <v>375</v>
      </c>
      <c r="I5507" t="s">
        <v>373</v>
      </c>
      <c r="J5507" t="s">
        <v>373</v>
      </c>
      <c r="K5507">
        <v>1</v>
      </c>
    </row>
    <row r="5508" spans="1:11" hidden="1" x14ac:dyDescent="0.25">
      <c r="A5508" t="s">
        <v>486</v>
      </c>
      <c r="B5508" t="s">
        <v>486</v>
      </c>
      <c r="C5508">
        <v>1980</v>
      </c>
      <c r="D5508" t="s">
        <v>485</v>
      </c>
      <c r="E5508">
        <v>210</v>
      </c>
      <c r="F5508" t="s">
        <v>484</v>
      </c>
      <c r="G5508">
        <v>528</v>
      </c>
      <c r="H5508" t="s">
        <v>375</v>
      </c>
      <c r="I5508" t="s">
        <v>373</v>
      </c>
      <c r="J5508" t="s">
        <v>373</v>
      </c>
      <c r="K5508">
        <v>1</v>
      </c>
    </row>
    <row r="5509" spans="1:11" hidden="1" x14ac:dyDescent="0.25">
      <c r="A5509" t="s">
        <v>486</v>
      </c>
      <c r="B5509" t="s">
        <v>486</v>
      </c>
      <c r="C5509">
        <v>1981</v>
      </c>
      <c r="D5509" t="s">
        <v>485</v>
      </c>
      <c r="E5509">
        <v>210</v>
      </c>
      <c r="F5509" t="s">
        <v>484</v>
      </c>
      <c r="G5509">
        <v>528</v>
      </c>
      <c r="H5509" t="s">
        <v>375</v>
      </c>
      <c r="I5509" t="s">
        <v>373</v>
      </c>
      <c r="J5509" t="s">
        <v>373</v>
      </c>
      <c r="K5509">
        <v>1</v>
      </c>
    </row>
    <row r="5510" spans="1:11" hidden="1" x14ac:dyDescent="0.25">
      <c r="A5510" t="s">
        <v>486</v>
      </c>
      <c r="B5510" t="s">
        <v>486</v>
      </c>
      <c r="C5510">
        <v>1982</v>
      </c>
      <c r="D5510" t="s">
        <v>485</v>
      </c>
      <c r="E5510">
        <v>210</v>
      </c>
      <c r="F5510" t="s">
        <v>484</v>
      </c>
      <c r="G5510">
        <v>528</v>
      </c>
      <c r="H5510" t="s">
        <v>375</v>
      </c>
      <c r="I5510" t="s">
        <v>373</v>
      </c>
      <c r="J5510" t="s">
        <v>373</v>
      </c>
      <c r="K5510">
        <v>1</v>
      </c>
    </row>
    <row r="5511" spans="1:11" hidden="1" x14ac:dyDescent="0.25">
      <c r="A5511" t="s">
        <v>486</v>
      </c>
      <c r="B5511" t="s">
        <v>486</v>
      </c>
      <c r="C5511">
        <v>1983</v>
      </c>
      <c r="D5511" t="s">
        <v>485</v>
      </c>
      <c r="E5511">
        <v>210</v>
      </c>
      <c r="F5511" t="s">
        <v>484</v>
      </c>
      <c r="G5511">
        <v>528</v>
      </c>
      <c r="H5511" t="s">
        <v>375</v>
      </c>
      <c r="I5511" t="s">
        <v>373</v>
      </c>
      <c r="J5511" t="s">
        <v>373</v>
      </c>
      <c r="K5511">
        <v>1</v>
      </c>
    </row>
    <row r="5512" spans="1:11" hidden="1" x14ac:dyDescent="0.25">
      <c r="A5512" t="s">
        <v>486</v>
      </c>
      <c r="B5512" t="s">
        <v>486</v>
      </c>
      <c r="C5512">
        <v>1984</v>
      </c>
      <c r="D5512" t="s">
        <v>485</v>
      </c>
      <c r="E5512">
        <v>210</v>
      </c>
      <c r="F5512" t="s">
        <v>484</v>
      </c>
      <c r="G5512">
        <v>528</v>
      </c>
      <c r="H5512" t="s">
        <v>375</v>
      </c>
      <c r="I5512" t="s">
        <v>373</v>
      </c>
      <c r="J5512" t="s">
        <v>373</v>
      </c>
      <c r="K5512">
        <v>1</v>
      </c>
    </row>
    <row r="5513" spans="1:11" hidden="1" x14ac:dyDescent="0.25">
      <c r="A5513" t="s">
        <v>486</v>
      </c>
      <c r="B5513" t="s">
        <v>486</v>
      </c>
      <c r="C5513">
        <v>1985</v>
      </c>
      <c r="D5513" t="s">
        <v>485</v>
      </c>
      <c r="E5513">
        <v>210</v>
      </c>
      <c r="F5513" t="s">
        <v>484</v>
      </c>
      <c r="G5513">
        <v>528</v>
      </c>
      <c r="H5513" t="s">
        <v>375</v>
      </c>
      <c r="I5513">
        <v>1</v>
      </c>
      <c r="J5513" t="s">
        <v>373</v>
      </c>
      <c r="K5513">
        <v>1</v>
      </c>
    </row>
    <row r="5514" spans="1:11" hidden="1" x14ac:dyDescent="0.25">
      <c r="A5514" t="s">
        <v>486</v>
      </c>
      <c r="B5514" t="s">
        <v>486</v>
      </c>
      <c r="C5514">
        <v>1986</v>
      </c>
      <c r="D5514" t="s">
        <v>485</v>
      </c>
      <c r="E5514">
        <v>210</v>
      </c>
      <c r="F5514" t="s">
        <v>484</v>
      </c>
      <c r="G5514">
        <v>528</v>
      </c>
      <c r="H5514" t="s">
        <v>375</v>
      </c>
      <c r="I5514" t="s">
        <v>373</v>
      </c>
      <c r="J5514" t="s">
        <v>373</v>
      </c>
      <c r="K5514">
        <v>1</v>
      </c>
    </row>
    <row r="5515" spans="1:11" hidden="1" x14ac:dyDescent="0.25">
      <c r="A5515" t="s">
        <v>486</v>
      </c>
      <c r="B5515" t="s">
        <v>486</v>
      </c>
      <c r="C5515">
        <v>1987</v>
      </c>
      <c r="D5515" t="s">
        <v>485</v>
      </c>
      <c r="E5515">
        <v>210</v>
      </c>
      <c r="F5515" t="s">
        <v>484</v>
      </c>
      <c r="G5515">
        <v>528</v>
      </c>
      <c r="H5515" t="s">
        <v>375</v>
      </c>
      <c r="I5515" t="s">
        <v>373</v>
      </c>
      <c r="J5515" t="s">
        <v>373</v>
      </c>
      <c r="K5515">
        <v>1</v>
      </c>
    </row>
    <row r="5516" spans="1:11" hidden="1" x14ac:dyDescent="0.25">
      <c r="A5516" t="s">
        <v>486</v>
      </c>
      <c r="B5516" t="s">
        <v>486</v>
      </c>
      <c r="C5516">
        <v>1988</v>
      </c>
      <c r="D5516" t="s">
        <v>485</v>
      </c>
      <c r="E5516">
        <v>210</v>
      </c>
      <c r="F5516" t="s">
        <v>484</v>
      </c>
      <c r="G5516">
        <v>528</v>
      </c>
      <c r="H5516" t="s">
        <v>375</v>
      </c>
      <c r="I5516" t="s">
        <v>373</v>
      </c>
      <c r="J5516" t="s">
        <v>373</v>
      </c>
      <c r="K5516">
        <v>1</v>
      </c>
    </row>
    <row r="5517" spans="1:11" hidden="1" x14ac:dyDescent="0.25">
      <c r="A5517" t="s">
        <v>486</v>
      </c>
      <c r="B5517" t="s">
        <v>486</v>
      </c>
      <c r="C5517">
        <v>1989</v>
      </c>
      <c r="D5517" t="s">
        <v>485</v>
      </c>
      <c r="E5517">
        <v>210</v>
      </c>
      <c r="F5517" t="s">
        <v>484</v>
      </c>
      <c r="G5517">
        <v>528</v>
      </c>
      <c r="H5517" t="s">
        <v>375</v>
      </c>
      <c r="I5517" t="s">
        <v>373</v>
      </c>
      <c r="J5517" t="s">
        <v>373</v>
      </c>
      <c r="K5517">
        <v>1</v>
      </c>
    </row>
    <row r="5518" spans="1:11" hidden="1" x14ac:dyDescent="0.25">
      <c r="A5518" t="s">
        <v>486</v>
      </c>
      <c r="B5518" t="s">
        <v>486</v>
      </c>
      <c r="C5518">
        <v>1990</v>
      </c>
      <c r="D5518" t="s">
        <v>485</v>
      </c>
      <c r="E5518">
        <v>210</v>
      </c>
      <c r="F5518" t="s">
        <v>484</v>
      </c>
      <c r="G5518">
        <v>528</v>
      </c>
      <c r="H5518" t="s">
        <v>375</v>
      </c>
      <c r="I5518" t="s">
        <v>373</v>
      </c>
      <c r="J5518" t="s">
        <v>373</v>
      </c>
      <c r="K5518">
        <v>1</v>
      </c>
    </row>
    <row r="5519" spans="1:11" hidden="1" x14ac:dyDescent="0.25">
      <c r="A5519" t="s">
        <v>486</v>
      </c>
      <c r="B5519" t="s">
        <v>486</v>
      </c>
      <c r="C5519">
        <v>1991</v>
      </c>
      <c r="D5519" t="s">
        <v>485</v>
      </c>
      <c r="E5519">
        <v>210</v>
      </c>
      <c r="F5519" t="s">
        <v>484</v>
      </c>
      <c r="G5519">
        <v>528</v>
      </c>
      <c r="H5519" t="s">
        <v>375</v>
      </c>
      <c r="I5519">
        <v>1</v>
      </c>
      <c r="J5519" t="s">
        <v>373</v>
      </c>
      <c r="K5519">
        <v>1</v>
      </c>
    </row>
    <row r="5520" spans="1:11" hidden="1" x14ac:dyDescent="0.25">
      <c r="A5520" t="s">
        <v>486</v>
      </c>
      <c r="B5520" t="s">
        <v>486</v>
      </c>
      <c r="C5520">
        <v>1992</v>
      </c>
      <c r="D5520" t="s">
        <v>485</v>
      </c>
      <c r="E5520">
        <v>210</v>
      </c>
      <c r="F5520" t="s">
        <v>484</v>
      </c>
      <c r="G5520">
        <v>528</v>
      </c>
      <c r="H5520" t="s">
        <v>375</v>
      </c>
      <c r="I5520">
        <v>1</v>
      </c>
      <c r="J5520" t="s">
        <v>373</v>
      </c>
      <c r="K5520">
        <v>1</v>
      </c>
    </row>
    <row r="5521" spans="1:11" hidden="1" x14ac:dyDescent="0.25">
      <c r="A5521" t="s">
        <v>486</v>
      </c>
      <c r="B5521" t="s">
        <v>486</v>
      </c>
      <c r="C5521">
        <v>1993</v>
      </c>
      <c r="D5521" t="s">
        <v>485</v>
      </c>
      <c r="E5521">
        <v>210</v>
      </c>
      <c r="F5521" t="s">
        <v>484</v>
      </c>
      <c r="G5521">
        <v>528</v>
      </c>
      <c r="H5521" t="s">
        <v>375</v>
      </c>
      <c r="I5521">
        <v>1</v>
      </c>
      <c r="J5521" t="s">
        <v>373</v>
      </c>
      <c r="K5521">
        <v>1</v>
      </c>
    </row>
    <row r="5522" spans="1:11" hidden="1" x14ac:dyDescent="0.25">
      <c r="A5522" t="s">
        <v>486</v>
      </c>
      <c r="B5522" t="s">
        <v>486</v>
      </c>
      <c r="C5522">
        <v>1994</v>
      </c>
      <c r="D5522" t="s">
        <v>485</v>
      </c>
      <c r="E5522">
        <v>210</v>
      </c>
      <c r="F5522" t="s">
        <v>484</v>
      </c>
      <c r="G5522">
        <v>528</v>
      </c>
      <c r="H5522" t="s">
        <v>375</v>
      </c>
      <c r="I5522">
        <v>1</v>
      </c>
      <c r="J5522" t="s">
        <v>373</v>
      </c>
      <c r="K5522">
        <v>1</v>
      </c>
    </row>
    <row r="5523" spans="1:11" hidden="1" x14ac:dyDescent="0.25">
      <c r="A5523" t="s">
        <v>486</v>
      </c>
      <c r="B5523" t="s">
        <v>486</v>
      </c>
      <c r="C5523">
        <v>1995</v>
      </c>
      <c r="D5523" t="s">
        <v>485</v>
      </c>
      <c r="E5523">
        <v>210</v>
      </c>
      <c r="F5523" t="s">
        <v>484</v>
      </c>
      <c r="G5523">
        <v>528</v>
      </c>
      <c r="H5523" t="s">
        <v>375</v>
      </c>
      <c r="I5523">
        <v>1</v>
      </c>
      <c r="J5523" t="s">
        <v>373</v>
      </c>
      <c r="K5523">
        <v>1</v>
      </c>
    </row>
    <row r="5524" spans="1:11" hidden="1" x14ac:dyDescent="0.25">
      <c r="A5524" t="s">
        <v>486</v>
      </c>
      <c r="B5524" t="s">
        <v>486</v>
      </c>
      <c r="C5524">
        <v>1996</v>
      </c>
      <c r="D5524" t="s">
        <v>485</v>
      </c>
      <c r="E5524">
        <v>210</v>
      </c>
      <c r="F5524" t="s">
        <v>484</v>
      </c>
      <c r="G5524">
        <v>528</v>
      </c>
      <c r="H5524" t="s">
        <v>375</v>
      </c>
      <c r="I5524" t="s">
        <v>373</v>
      </c>
      <c r="J5524" t="s">
        <v>373</v>
      </c>
      <c r="K5524">
        <v>1</v>
      </c>
    </row>
    <row r="5525" spans="1:11" hidden="1" x14ac:dyDescent="0.25">
      <c r="A5525" t="s">
        <v>486</v>
      </c>
      <c r="B5525" t="s">
        <v>486</v>
      </c>
      <c r="C5525">
        <v>1997</v>
      </c>
      <c r="D5525" t="s">
        <v>485</v>
      </c>
      <c r="E5525">
        <v>210</v>
      </c>
      <c r="F5525" t="s">
        <v>484</v>
      </c>
      <c r="G5525">
        <v>528</v>
      </c>
      <c r="H5525" t="s">
        <v>375</v>
      </c>
      <c r="I5525" t="s">
        <v>373</v>
      </c>
      <c r="J5525" t="s">
        <v>373</v>
      </c>
      <c r="K5525">
        <v>1</v>
      </c>
    </row>
    <row r="5526" spans="1:11" hidden="1" x14ac:dyDescent="0.25">
      <c r="A5526" t="s">
        <v>486</v>
      </c>
      <c r="B5526" t="s">
        <v>486</v>
      </c>
      <c r="C5526">
        <v>1998</v>
      </c>
      <c r="D5526" t="s">
        <v>485</v>
      </c>
      <c r="E5526">
        <v>210</v>
      </c>
      <c r="F5526" t="s">
        <v>484</v>
      </c>
      <c r="G5526">
        <v>528</v>
      </c>
      <c r="H5526" t="s">
        <v>375</v>
      </c>
      <c r="I5526" t="s">
        <v>373</v>
      </c>
      <c r="J5526" t="s">
        <v>373</v>
      </c>
      <c r="K5526">
        <v>1</v>
      </c>
    </row>
    <row r="5527" spans="1:11" hidden="1" x14ac:dyDescent="0.25">
      <c r="A5527" t="s">
        <v>486</v>
      </c>
      <c r="B5527" t="s">
        <v>486</v>
      </c>
      <c r="C5527">
        <v>1999</v>
      </c>
      <c r="D5527" t="s">
        <v>485</v>
      </c>
      <c r="E5527">
        <v>210</v>
      </c>
      <c r="F5527" t="s">
        <v>484</v>
      </c>
      <c r="G5527">
        <v>528</v>
      </c>
      <c r="H5527" t="s">
        <v>375</v>
      </c>
      <c r="I5527" t="s">
        <v>373</v>
      </c>
      <c r="J5527" t="s">
        <v>373</v>
      </c>
      <c r="K5527">
        <v>1</v>
      </c>
    </row>
    <row r="5528" spans="1:11" hidden="1" x14ac:dyDescent="0.25">
      <c r="A5528" t="s">
        <v>486</v>
      </c>
      <c r="B5528" t="s">
        <v>486</v>
      </c>
      <c r="C5528">
        <v>2000</v>
      </c>
      <c r="D5528" t="s">
        <v>485</v>
      </c>
      <c r="E5528">
        <v>210</v>
      </c>
      <c r="F5528" t="s">
        <v>484</v>
      </c>
      <c r="G5528">
        <v>528</v>
      </c>
      <c r="H5528" t="s">
        <v>375</v>
      </c>
      <c r="I5528" t="s">
        <v>373</v>
      </c>
      <c r="J5528" t="s">
        <v>373</v>
      </c>
      <c r="K5528">
        <v>1</v>
      </c>
    </row>
    <row r="5529" spans="1:11" hidden="1" x14ac:dyDescent="0.25">
      <c r="A5529" t="s">
        <v>486</v>
      </c>
      <c r="B5529" t="s">
        <v>486</v>
      </c>
      <c r="C5529">
        <v>2001</v>
      </c>
      <c r="D5529" t="s">
        <v>485</v>
      </c>
      <c r="E5529">
        <v>210</v>
      </c>
      <c r="F5529" t="s">
        <v>484</v>
      </c>
      <c r="G5529">
        <v>528</v>
      </c>
      <c r="H5529" t="s">
        <v>375</v>
      </c>
      <c r="I5529" t="s">
        <v>373</v>
      </c>
      <c r="J5529" t="s">
        <v>373</v>
      </c>
      <c r="K5529">
        <v>1</v>
      </c>
    </row>
    <row r="5530" spans="1:11" hidden="1" x14ac:dyDescent="0.25">
      <c r="A5530" t="s">
        <v>486</v>
      </c>
      <c r="B5530" t="s">
        <v>486</v>
      </c>
      <c r="C5530">
        <v>2002</v>
      </c>
      <c r="D5530" t="s">
        <v>485</v>
      </c>
      <c r="E5530">
        <v>210</v>
      </c>
      <c r="F5530" t="s">
        <v>484</v>
      </c>
      <c r="G5530">
        <v>528</v>
      </c>
      <c r="H5530" t="s">
        <v>375</v>
      </c>
      <c r="I5530" t="s">
        <v>373</v>
      </c>
      <c r="J5530" t="s">
        <v>373</v>
      </c>
      <c r="K5530">
        <v>1</v>
      </c>
    </row>
    <row r="5531" spans="1:11" hidden="1" x14ac:dyDescent="0.25">
      <c r="A5531" t="s">
        <v>486</v>
      </c>
      <c r="B5531" t="s">
        <v>486</v>
      </c>
      <c r="C5531">
        <v>2003</v>
      </c>
      <c r="D5531" t="s">
        <v>485</v>
      </c>
      <c r="E5531">
        <v>210</v>
      </c>
      <c r="F5531" t="s">
        <v>484</v>
      </c>
      <c r="G5531">
        <v>528</v>
      </c>
      <c r="H5531" t="s">
        <v>375</v>
      </c>
      <c r="I5531" t="s">
        <v>373</v>
      </c>
      <c r="J5531" t="s">
        <v>373</v>
      </c>
      <c r="K5531">
        <v>1</v>
      </c>
    </row>
    <row r="5532" spans="1:11" hidden="1" x14ac:dyDescent="0.25">
      <c r="A5532" t="s">
        <v>486</v>
      </c>
      <c r="B5532" t="s">
        <v>486</v>
      </c>
      <c r="C5532">
        <v>2004</v>
      </c>
      <c r="D5532" t="s">
        <v>485</v>
      </c>
      <c r="E5532">
        <v>210</v>
      </c>
      <c r="F5532" t="s">
        <v>484</v>
      </c>
      <c r="G5532">
        <v>528</v>
      </c>
      <c r="H5532" t="s">
        <v>375</v>
      </c>
      <c r="I5532" t="s">
        <v>373</v>
      </c>
      <c r="J5532" t="s">
        <v>373</v>
      </c>
      <c r="K5532">
        <v>1</v>
      </c>
    </row>
    <row r="5533" spans="1:11" hidden="1" x14ac:dyDescent="0.25">
      <c r="A5533" t="s">
        <v>486</v>
      </c>
      <c r="B5533" t="s">
        <v>486</v>
      </c>
      <c r="C5533">
        <v>2005</v>
      </c>
      <c r="D5533" t="s">
        <v>485</v>
      </c>
      <c r="E5533">
        <v>210</v>
      </c>
      <c r="F5533" t="s">
        <v>484</v>
      </c>
      <c r="G5533">
        <v>528</v>
      </c>
      <c r="H5533" t="s">
        <v>375</v>
      </c>
      <c r="I5533">
        <v>1</v>
      </c>
      <c r="J5533" t="s">
        <v>373</v>
      </c>
      <c r="K5533">
        <v>1</v>
      </c>
    </row>
    <row r="5534" spans="1:11" hidden="1" x14ac:dyDescent="0.25">
      <c r="A5534" t="s">
        <v>486</v>
      </c>
      <c r="B5534" t="s">
        <v>486</v>
      </c>
      <c r="C5534">
        <v>2006</v>
      </c>
      <c r="D5534" t="s">
        <v>485</v>
      </c>
      <c r="E5534">
        <v>210</v>
      </c>
      <c r="F5534" t="s">
        <v>484</v>
      </c>
      <c r="G5534">
        <v>528</v>
      </c>
      <c r="H5534" t="s">
        <v>375</v>
      </c>
      <c r="I5534">
        <v>1</v>
      </c>
      <c r="J5534" t="s">
        <v>373</v>
      </c>
      <c r="K5534">
        <v>1</v>
      </c>
    </row>
    <row r="5535" spans="1:11" hidden="1" x14ac:dyDescent="0.25">
      <c r="A5535" t="s">
        <v>486</v>
      </c>
      <c r="B5535" t="s">
        <v>486</v>
      </c>
      <c r="C5535">
        <v>2007</v>
      </c>
      <c r="D5535" t="s">
        <v>485</v>
      </c>
      <c r="E5535">
        <v>210</v>
      </c>
      <c r="F5535" t="s">
        <v>484</v>
      </c>
      <c r="G5535">
        <v>528</v>
      </c>
      <c r="H5535" t="s">
        <v>375</v>
      </c>
      <c r="I5535">
        <v>1</v>
      </c>
      <c r="J5535" t="s">
        <v>373</v>
      </c>
      <c r="K5535">
        <v>1</v>
      </c>
    </row>
    <row r="5536" spans="1:11" hidden="1" x14ac:dyDescent="0.25">
      <c r="A5536" t="s">
        <v>486</v>
      </c>
      <c r="B5536" t="s">
        <v>486</v>
      </c>
      <c r="C5536">
        <v>2008</v>
      </c>
      <c r="D5536" t="s">
        <v>485</v>
      </c>
      <c r="E5536">
        <v>210</v>
      </c>
      <c r="F5536" t="s">
        <v>484</v>
      </c>
      <c r="G5536">
        <v>528</v>
      </c>
      <c r="H5536" t="s">
        <v>375</v>
      </c>
      <c r="I5536">
        <v>1</v>
      </c>
      <c r="J5536" t="s">
        <v>373</v>
      </c>
      <c r="K5536">
        <v>1</v>
      </c>
    </row>
    <row r="5537" spans="1:12" hidden="1" x14ac:dyDescent="0.25">
      <c r="A5537" t="s">
        <v>486</v>
      </c>
      <c r="B5537" t="s">
        <v>486</v>
      </c>
      <c r="C5537">
        <v>2009</v>
      </c>
      <c r="D5537" t="s">
        <v>485</v>
      </c>
      <c r="E5537">
        <v>210</v>
      </c>
      <c r="F5537" t="s">
        <v>484</v>
      </c>
      <c r="G5537">
        <v>528</v>
      </c>
      <c r="H5537" t="s">
        <v>375</v>
      </c>
      <c r="I5537">
        <v>1</v>
      </c>
      <c r="J5537" t="s">
        <v>373</v>
      </c>
      <c r="K5537">
        <v>1</v>
      </c>
    </row>
    <row r="5538" spans="1:12" hidden="1" x14ac:dyDescent="0.25">
      <c r="A5538" t="s">
        <v>486</v>
      </c>
      <c r="B5538" t="s">
        <v>486</v>
      </c>
      <c r="C5538">
        <v>2010</v>
      </c>
      <c r="D5538" t="s">
        <v>485</v>
      </c>
      <c r="E5538">
        <v>210</v>
      </c>
      <c r="F5538" t="s">
        <v>484</v>
      </c>
      <c r="G5538">
        <v>528</v>
      </c>
      <c r="H5538" t="s">
        <v>375</v>
      </c>
      <c r="I5538">
        <v>1</v>
      </c>
      <c r="J5538" t="s">
        <v>373</v>
      </c>
      <c r="K5538">
        <v>1</v>
      </c>
    </row>
    <row r="5539" spans="1:12" hidden="1" x14ac:dyDescent="0.25">
      <c r="A5539" t="s">
        <v>486</v>
      </c>
      <c r="B5539" t="s">
        <v>486</v>
      </c>
      <c r="C5539">
        <v>2011</v>
      </c>
      <c r="D5539" t="s">
        <v>485</v>
      </c>
      <c r="E5539">
        <v>210</v>
      </c>
      <c r="F5539" t="s">
        <v>484</v>
      </c>
      <c r="G5539">
        <v>528</v>
      </c>
      <c r="H5539" t="s">
        <v>375</v>
      </c>
      <c r="I5539">
        <v>1</v>
      </c>
      <c r="J5539" t="s">
        <v>373</v>
      </c>
      <c r="K5539">
        <v>1</v>
      </c>
    </row>
    <row r="5540" spans="1:12" hidden="1" x14ac:dyDescent="0.25">
      <c r="A5540" t="s">
        <v>486</v>
      </c>
      <c r="B5540" t="s">
        <v>486</v>
      </c>
      <c r="C5540">
        <v>2012</v>
      </c>
      <c r="D5540" t="s">
        <v>485</v>
      </c>
      <c r="E5540">
        <v>210</v>
      </c>
      <c r="F5540" t="s">
        <v>484</v>
      </c>
      <c r="G5540">
        <v>528</v>
      </c>
      <c r="H5540" t="s">
        <v>375</v>
      </c>
      <c r="I5540">
        <v>1</v>
      </c>
      <c r="J5540" t="s">
        <v>373</v>
      </c>
      <c r="K5540">
        <v>1</v>
      </c>
    </row>
    <row r="5541" spans="1:12" hidden="1" x14ac:dyDescent="0.25">
      <c r="A5541" t="s">
        <v>486</v>
      </c>
      <c r="B5541" t="s">
        <v>486</v>
      </c>
      <c r="C5541">
        <v>2013</v>
      </c>
      <c r="D5541" t="s">
        <v>485</v>
      </c>
      <c r="E5541">
        <v>210</v>
      </c>
      <c r="F5541" t="s">
        <v>484</v>
      </c>
      <c r="G5541">
        <v>528</v>
      </c>
      <c r="H5541" t="s">
        <v>375</v>
      </c>
      <c r="I5541" t="s">
        <v>373</v>
      </c>
      <c r="J5541">
        <v>1</v>
      </c>
      <c r="K5541">
        <v>1</v>
      </c>
    </row>
    <row r="5542" spans="1:12" hidden="1" x14ac:dyDescent="0.25">
      <c r="A5542" t="s">
        <v>486</v>
      </c>
      <c r="B5542" t="s">
        <v>486</v>
      </c>
      <c r="C5542">
        <v>2014</v>
      </c>
      <c r="D5542" t="s">
        <v>485</v>
      </c>
      <c r="E5542">
        <v>210</v>
      </c>
      <c r="F5542" t="s">
        <v>484</v>
      </c>
      <c r="G5542">
        <v>528</v>
      </c>
      <c r="H5542" t="s">
        <v>375</v>
      </c>
      <c r="I5542">
        <v>1</v>
      </c>
      <c r="J5542" t="s">
        <v>373</v>
      </c>
      <c r="K5542">
        <v>1</v>
      </c>
    </row>
    <row r="5543" spans="1:12" hidden="1" x14ac:dyDescent="0.25">
      <c r="A5543" t="s">
        <v>486</v>
      </c>
      <c r="B5543" t="s">
        <v>486</v>
      </c>
      <c r="C5543">
        <v>2015</v>
      </c>
      <c r="D5543" t="s">
        <v>485</v>
      </c>
      <c r="E5543">
        <v>210</v>
      </c>
      <c r="F5543" t="s">
        <v>484</v>
      </c>
      <c r="G5543">
        <v>528</v>
      </c>
      <c r="H5543" t="s">
        <v>375</v>
      </c>
      <c r="I5543">
        <v>1</v>
      </c>
      <c r="J5543" t="s">
        <v>373</v>
      </c>
      <c r="K5543">
        <v>1</v>
      </c>
    </row>
    <row r="5544" spans="1:12" hidden="1" x14ac:dyDescent="0.25">
      <c r="A5544" t="s">
        <v>486</v>
      </c>
      <c r="B5544" t="s">
        <v>486</v>
      </c>
      <c r="C5544">
        <v>2016</v>
      </c>
      <c r="D5544" t="s">
        <v>485</v>
      </c>
      <c r="E5544">
        <v>210</v>
      </c>
      <c r="F5544" t="s">
        <v>484</v>
      </c>
      <c r="G5544">
        <v>528</v>
      </c>
      <c r="H5544" t="s">
        <v>375</v>
      </c>
      <c r="I5544">
        <v>1</v>
      </c>
      <c r="J5544" t="s">
        <v>373</v>
      </c>
      <c r="K5544">
        <v>1</v>
      </c>
    </row>
    <row r="5545" spans="1:12" x14ac:dyDescent="0.25">
      <c r="A5545" t="s">
        <v>486</v>
      </c>
      <c r="B5545" t="s">
        <v>486</v>
      </c>
      <c r="C5545">
        <v>2017</v>
      </c>
      <c r="D5545" t="s">
        <v>485</v>
      </c>
      <c r="E5545">
        <v>210</v>
      </c>
      <c r="F5545" t="s">
        <v>484</v>
      </c>
      <c r="G5545">
        <v>528</v>
      </c>
      <c r="H5545" t="s">
        <v>375</v>
      </c>
      <c r="I5545" s="109">
        <v>1</v>
      </c>
      <c r="J5545" s="109" t="s">
        <v>373</v>
      </c>
      <c r="K5545" s="109">
        <v>1</v>
      </c>
      <c r="L5545" s="108">
        <f>AVERAGE(I5545:K5545)</f>
        <v>1</v>
      </c>
    </row>
    <row r="5546" spans="1:12" hidden="1" x14ac:dyDescent="0.25">
      <c r="A5546" t="s">
        <v>483</v>
      </c>
      <c r="B5546" t="s">
        <v>483</v>
      </c>
      <c r="C5546">
        <v>1976</v>
      </c>
      <c r="D5546" t="s">
        <v>482</v>
      </c>
      <c r="E5546">
        <v>920</v>
      </c>
      <c r="F5546" t="s">
        <v>481</v>
      </c>
      <c r="G5546">
        <v>554</v>
      </c>
      <c r="H5546" t="s">
        <v>390</v>
      </c>
      <c r="I5546" t="s">
        <v>373</v>
      </c>
      <c r="J5546" t="s">
        <v>373</v>
      </c>
      <c r="K5546">
        <v>1</v>
      </c>
    </row>
    <row r="5547" spans="1:12" hidden="1" x14ac:dyDescent="0.25">
      <c r="A5547" t="s">
        <v>483</v>
      </c>
      <c r="B5547" t="s">
        <v>483</v>
      </c>
      <c r="C5547">
        <v>1977</v>
      </c>
      <c r="D5547" t="s">
        <v>482</v>
      </c>
      <c r="E5547">
        <v>920</v>
      </c>
      <c r="F5547" t="s">
        <v>481</v>
      </c>
      <c r="G5547">
        <v>554</v>
      </c>
      <c r="H5547" t="s">
        <v>390</v>
      </c>
      <c r="I5547" t="s">
        <v>373</v>
      </c>
      <c r="J5547" t="s">
        <v>373</v>
      </c>
      <c r="K5547">
        <v>1</v>
      </c>
    </row>
    <row r="5548" spans="1:12" hidden="1" x14ac:dyDescent="0.25">
      <c r="A5548" t="s">
        <v>483</v>
      </c>
      <c r="B5548" t="s">
        <v>483</v>
      </c>
      <c r="C5548">
        <v>1978</v>
      </c>
      <c r="D5548" t="s">
        <v>482</v>
      </c>
      <c r="E5548">
        <v>920</v>
      </c>
      <c r="F5548" t="s">
        <v>481</v>
      </c>
      <c r="G5548">
        <v>554</v>
      </c>
      <c r="H5548" t="s">
        <v>390</v>
      </c>
      <c r="I5548" t="s">
        <v>373</v>
      </c>
      <c r="J5548" t="s">
        <v>373</v>
      </c>
      <c r="K5548">
        <v>1</v>
      </c>
    </row>
    <row r="5549" spans="1:12" hidden="1" x14ac:dyDescent="0.25">
      <c r="A5549" t="s">
        <v>483</v>
      </c>
      <c r="B5549" t="s">
        <v>483</v>
      </c>
      <c r="C5549">
        <v>1979</v>
      </c>
      <c r="D5549" t="s">
        <v>482</v>
      </c>
      <c r="E5549">
        <v>920</v>
      </c>
      <c r="F5549" t="s">
        <v>481</v>
      </c>
      <c r="G5549">
        <v>554</v>
      </c>
      <c r="H5549" t="s">
        <v>390</v>
      </c>
      <c r="I5549" t="s">
        <v>373</v>
      </c>
      <c r="J5549" t="s">
        <v>373</v>
      </c>
      <c r="K5549">
        <v>1</v>
      </c>
    </row>
    <row r="5550" spans="1:12" hidden="1" x14ac:dyDescent="0.25">
      <c r="A5550" t="s">
        <v>483</v>
      </c>
      <c r="B5550" t="s">
        <v>483</v>
      </c>
      <c r="C5550">
        <v>1980</v>
      </c>
      <c r="D5550" t="s">
        <v>482</v>
      </c>
      <c r="E5550">
        <v>920</v>
      </c>
      <c r="F5550" t="s">
        <v>481</v>
      </c>
      <c r="G5550">
        <v>554</v>
      </c>
      <c r="H5550" t="s">
        <v>390</v>
      </c>
      <c r="I5550" t="s">
        <v>373</v>
      </c>
      <c r="J5550" t="s">
        <v>373</v>
      </c>
      <c r="K5550">
        <v>1</v>
      </c>
    </row>
    <row r="5551" spans="1:12" hidden="1" x14ac:dyDescent="0.25">
      <c r="A5551" t="s">
        <v>483</v>
      </c>
      <c r="B5551" t="s">
        <v>483</v>
      </c>
      <c r="C5551">
        <v>1981</v>
      </c>
      <c r="D5551" t="s">
        <v>482</v>
      </c>
      <c r="E5551">
        <v>920</v>
      </c>
      <c r="F5551" t="s">
        <v>481</v>
      </c>
      <c r="G5551">
        <v>554</v>
      </c>
      <c r="H5551" t="s">
        <v>390</v>
      </c>
      <c r="I5551" t="s">
        <v>373</v>
      </c>
      <c r="J5551" t="s">
        <v>373</v>
      </c>
      <c r="K5551">
        <v>1</v>
      </c>
    </row>
    <row r="5552" spans="1:12" hidden="1" x14ac:dyDescent="0.25">
      <c r="A5552" t="s">
        <v>483</v>
      </c>
      <c r="B5552" t="s">
        <v>483</v>
      </c>
      <c r="C5552">
        <v>1982</v>
      </c>
      <c r="D5552" t="s">
        <v>482</v>
      </c>
      <c r="E5552">
        <v>920</v>
      </c>
      <c r="F5552" t="s">
        <v>481</v>
      </c>
      <c r="G5552">
        <v>554</v>
      </c>
      <c r="H5552" t="s">
        <v>390</v>
      </c>
      <c r="I5552" t="s">
        <v>373</v>
      </c>
      <c r="J5552" t="s">
        <v>373</v>
      </c>
      <c r="K5552">
        <v>1</v>
      </c>
    </row>
    <row r="5553" spans="1:11" hidden="1" x14ac:dyDescent="0.25">
      <c r="A5553" t="s">
        <v>483</v>
      </c>
      <c r="B5553" t="s">
        <v>483</v>
      </c>
      <c r="C5553">
        <v>1983</v>
      </c>
      <c r="D5553" t="s">
        <v>482</v>
      </c>
      <c r="E5553">
        <v>920</v>
      </c>
      <c r="F5553" t="s">
        <v>481</v>
      </c>
      <c r="G5553">
        <v>554</v>
      </c>
      <c r="H5553" t="s">
        <v>390</v>
      </c>
      <c r="I5553" t="s">
        <v>373</v>
      </c>
      <c r="J5553" t="s">
        <v>373</v>
      </c>
      <c r="K5553">
        <v>1</v>
      </c>
    </row>
    <row r="5554" spans="1:11" hidden="1" x14ac:dyDescent="0.25">
      <c r="A5554" t="s">
        <v>483</v>
      </c>
      <c r="B5554" t="s">
        <v>483</v>
      </c>
      <c r="C5554">
        <v>1984</v>
      </c>
      <c r="D5554" t="s">
        <v>482</v>
      </c>
      <c r="E5554">
        <v>920</v>
      </c>
      <c r="F5554" t="s">
        <v>481</v>
      </c>
      <c r="G5554">
        <v>554</v>
      </c>
      <c r="H5554" t="s">
        <v>390</v>
      </c>
      <c r="I5554" t="s">
        <v>373</v>
      </c>
      <c r="J5554" t="s">
        <v>373</v>
      </c>
      <c r="K5554">
        <v>1</v>
      </c>
    </row>
    <row r="5555" spans="1:11" hidden="1" x14ac:dyDescent="0.25">
      <c r="A5555" t="s">
        <v>483</v>
      </c>
      <c r="B5555" t="s">
        <v>483</v>
      </c>
      <c r="C5555">
        <v>1985</v>
      </c>
      <c r="D5555" t="s">
        <v>482</v>
      </c>
      <c r="E5555">
        <v>920</v>
      </c>
      <c r="F5555" t="s">
        <v>481</v>
      </c>
      <c r="G5555">
        <v>554</v>
      </c>
      <c r="H5555" t="s">
        <v>390</v>
      </c>
      <c r="I5555" t="s">
        <v>373</v>
      </c>
      <c r="J5555" t="s">
        <v>373</v>
      </c>
      <c r="K5555">
        <v>1</v>
      </c>
    </row>
    <row r="5556" spans="1:11" hidden="1" x14ac:dyDescent="0.25">
      <c r="A5556" t="s">
        <v>483</v>
      </c>
      <c r="B5556" t="s">
        <v>483</v>
      </c>
      <c r="C5556">
        <v>1986</v>
      </c>
      <c r="D5556" t="s">
        <v>482</v>
      </c>
      <c r="E5556">
        <v>920</v>
      </c>
      <c r="F5556" t="s">
        <v>481</v>
      </c>
      <c r="G5556">
        <v>554</v>
      </c>
      <c r="H5556" t="s">
        <v>390</v>
      </c>
      <c r="I5556" t="s">
        <v>373</v>
      </c>
      <c r="J5556" t="s">
        <v>373</v>
      </c>
      <c r="K5556">
        <v>1</v>
      </c>
    </row>
    <row r="5557" spans="1:11" hidden="1" x14ac:dyDescent="0.25">
      <c r="A5557" t="s">
        <v>483</v>
      </c>
      <c r="B5557" t="s">
        <v>483</v>
      </c>
      <c r="C5557">
        <v>1987</v>
      </c>
      <c r="D5557" t="s">
        <v>482</v>
      </c>
      <c r="E5557">
        <v>920</v>
      </c>
      <c r="F5557" t="s">
        <v>481</v>
      </c>
      <c r="G5557">
        <v>554</v>
      </c>
      <c r="H5557" t="s">
        <v>390</v>
      </c>
      <c r="I5557" t="s">
        <v>373</v>
      </c>
      <c r="J5557" t="s">
        <v>373</v>
      </c>
      <c r="K5557">
        <v>1</v>
      </c>
    </row>
    <row r="5558" spans="1:11" hidden="1" x14ac:dyDescent="0.25">
      <c r="A5558" t="s">
        <v>483</v>
      </c>
      <c r="B5558" t="s">
        <v>483</v>
      </c>
      <c r="C5558">
        <v>1988</v>
      </c>
      <c r="D5558" t="s">
        <v>482</v>
      </c>
      <c r="E5558">
        <v>920</v>
      </c>
      <c r="F5558" t="s">
        <v>481</v>
      </c>
      <c r="G5558">
        <v>554</v>
      </c>
      <c r="H5558" t="s">
        <v>390</v>
      </c>
      <c r="I5558" t="s">
        <v>373</v>
      </c>
      <c r="J5558" t="s">
        <v>373</v>
      </c>
      <c r="K5558">
        <v>1</v>
      </c>
    </row>
    <row r="5559" spans="1:11" hidden="1" x14ac:dyDescent="0.25">
      <c r="A5559" t="s">
        <v>483</v>
      </c>
      <c r="B5559" t="s">
        <v>483</v>
      </c>
      <c r="C5559">
        <v>1989</v>
      </c>
      <c r="D5559" t="s">
        <v>482</v>
      </c>
      <c r="E5559">
        <v>920</v>
      </c>
      <c r="F5559" t="s">
        <v>481</v>
      </c>
      <c r="G5559">
        <v>554</v>
      </c>
      <c r="H5559" t="s">
        <v>390</v>
      </c>
      <c r="I5559" t="s">
        <v>373</v>
      </c>
      <c r="J5559" t="s">
        <v>373</v>
      </c>
      <c r="K5559">
        <v>1</v>
      </c>
    </row>
    <row r="5560" spans="1:11" hidden="1" x14ac:dyDescent="0.25">
      <c r="A5560" t="s">
        <v>483</v>
      </c>
      <c r="B5560" t="s">
        <v>483</v>
      </c>
      <c r="C5560">
        <v>1990</v>
      </c>
      <c r="D5560" t="s">
        <v>482</v>
      </c>
      <c r="E5560">
        <v>920</v>
      </c>
      <c r="F5560" t="s">
        <v>481</v>
      </c>
      <c r="G5560">
        <v>554</v>
      </c>
      <c r="H5560" t="s">
        <v>390</v>
      </c>
      <c r="I5560" t="s">
        <v>373</v>
      </c>
      <c r="J5560" t="s">
        <v>373</v>
      </c>
      <c r="K5560">
        <v>1</v>
      </c>
    </row>
    <row r="5561" spans="1:11" hidden="1" x14ac:dyDescent="0.25">
      <c r="A5561" t="s">
        <v>483</v>
      </c>
      <c r="B5561" t="s">
        <v>483</v>
      </c>
      <c r="C5561">
        <v>1991</v>
      </c>
      <c r="D5561" t="s">
        <v>482</v>
      </c>
      <c r="E5561">
        <v>920</v>
      </c>
      <c r="F5561" t="s">
        <v>481</v>
      </c>
      <c r="G5561">
        <v>554</v>
      </c>
      <c r="H5561" t="s">
        <v>390</v>
      </c>
      <c r="I5561" t="s">
        <v>373</v>
      </c>
      <c r="J5561" t="s">
        <v>373</v>
      </c>
      <c r="K5561">
        <v>1</v>
      </c>
    </row>
    <row r="5562" spans="1:11" hidden="1" x14ac:dyDescent="0.25">
      <c r="A5562" t="s">
        <v>483</v>
      </c>
      <c r="B5562" t="s">
        <v>483</v>
      </c>
      <c r="C5562">
        <v>1992</v>
      </c>
      <c r="D5562" t="s">
        <v>482</v>
      </c>
      <c r="E5562">
        <v>920</v>
      </c>
      <c r="F5562" t="s">
        <v>481</v>
      </c>
      <c r="G5562">
        <v>554</v>
      </c>
      <c r="H5562" t="s">
        <v>390</v>
      </c>
      <c r="I5562" t="s">
        <v>373</v>
      </c>
      <c r="J5562" t="s">
        <v>373</v>
      </c>
      <c r="K5562">
        <v>1</v>
      </c>
    </row>
    <row r="5563" spans="1:11" hidden="1" x14ac:dyDescent="0.25">
      <c r="A5563" t="s">
        <v>483</v>
      </c>
      <c r="B5563" t="s">
        <v>483</v>
      </c>
      <c r="C5563">
        <v>1993</v>
      </c>
      <c r="D5563" t="s">
        <v>482</v>
      </c>
      <c r="E5563">
        <v>920</v>
      </c>
      <c r="F5563" t="s">
        <v>481</v>
      </c>
      <c r="G5563">
        <v>554</v>
      </c>
      <c r="H5563" t="s">
        <v>390</v>
      </c>
      <c r="I5563">
        <v>1</v>
      </c>
      <c r="J5563" t="s">
        <v>373</v>
      </c>
      <c r="K5563">
        <v>1</v>
      </c>
    </row>
    <row r="5564" spans="1:11" hidden="1" x14ac:dyDescent="0.25">
      <c r="A5564" t="s">
        <v>483</v>
      </c>
      <c r="B5564" t="s">
        <v>483</v>
      </c>
      <c r="C5564">
        <v>1994</v>
      </c>
      <c r="D5564" t="s">
        <v>482</v>
      </c>
      <c r="E5564">
        <v>920</v>
      </c>
      <c r="F5564" t="s">
        <v>481</v>
      </c>
      <c r="G5564">
        <v>554</v>
      </c>
      <c r="H5564" t="s">
        <v>390</v>
      </c>
      <c r="I5564">
        <v>1</v>
      </c>
      <c r="J5564" t="s">
        <v>373</v>
      </c>
      <c r="K5564">
        <v>1</v>
      </c>
    </row>
    <row r="5565" spans="1:11" hidden="1" x14ac:dyDescent="0.25">
      <c r="A5565" t="s">
        <v>483</v>
      </c>
      <c r="B5565" t="s">
        <v>483</v>
      </c>
      <c r="C5565">
        <v>1995</v>
      </c>
      <c r="D5565" t="s">
        <v>482</v>
      </c>
      <c r="E5565">
        <v>920</v>
      </c>
      <c r="F5565" t="s">
        <v>481</v>
      </c>
      <c r="G5565">
        <v>554</v>
      </c>
      <c r="H5565" t="s">
        <v>390</v>
      </c>
      <c r="I5565" t="s">
        <v>373</v>
      </c>
      <c r="J5565" t="s">
        <v>373</v>
      </c>
      <c r="K5565">
        <v>1</v>
      </c>
    </row>
    <row r="5566" spans="1:11" hidden="1" x14ac:dyDescent="0.25">
      <c r="A5566" t="s">
        <v>483</v>
      </c>
      <c r="B5566" t="s">
        <v>483</v>
      </c>
      <c r="C5566">
        <v>1996</v>
      </c>
      <c r="D5566" t="s">
        <v>482</v>
      </c>
      <c r="E5566">
        <v>920</v>
      </c>
      <c r="F5566" t="s">
        <v>481</v>
      </c>
      <c r="G5566">
        <v>554</v>
      </c>
      <c r="H5566" t="s">
        <v>390</v>
      </c>
      <c r="I5566" t="s">
        <v>373</v>
      </c>
      <c r="J5566" t="s">
        <v>373</v>
      </c>
      <c r="K5566">
        <v>1</v>
      </c>
    </row>
    <row r="5567" spans="1:11" hidden="1" x14ac:dyDescent="0.25">
      <c r="A5567" t="s">
        <v>483</v>
      </c>
      <c r="B5567" t="s">
        <v>483</v>
      </c>
      <c r="C5567">
        <v>1997</v>
      </c>
      <c r="D5567" t="s">
        <v>482</v>
      </c>
      <c r="E5567">
        <v>920</v>
      </c>
      <c r="F5567" t="s">
        <v>481</v>
      </c>
      <c r="G5567">
        <v>554</v>
      </c>
      <c r="H5567" t="s">
        <v>390</v>
      </c>
      <c r="I5567" t="s">
        <v>373</v>
      </c>
      <c r="J5567" t="s">
        <v>373</v>
      </c>
      <c r="K5567">
        <v>1</v>
      </c>
    </row>
    <row r="5568" spans="1:11" hidden="1" x14ac:dyDescent="0.25">
      <c r="A5568" t="s">
        <v>483</v>
      </c>
      <c r="B5568" t="s">
        <v>483</v>
      </c>
      <c r="C5568">
        <v>1998</v>
      </c>
      <c r="D5568" t="s">
        <v>482</v>
      </c>
      <c r="E5568">
        <v>920</v>
      </c>
      <c r="F5568" t="s">
        <v>481</v>
      </c>
      <c r="G5568">
        <v>554</v>
      </c>
      <c r="H5568" t="s">
        <v>390</v>
      </c>
      <c r="I5568" t="s">
        <v>373</v>
      </c>
      <c r="J5568" t="s">
        <v>373</v>
      </c>
      <c r="K5568">
        <v>1</v>
      </c>
    </row>
    <row r="5569" spans="1:11" hidden="1" x14ac:dyDescent="0.25">
      <c r="A5569" t="s">
        <v>483</v>
      </c>
      <c r="B5569" t="s">
        <v>483</v>
      </c>
      <c r="C5569">
        <v>1999</v>
      </c>
      <c r="D5569" t="s">
        <v>482</v>
      </c>
      <c r="E5569">
        <v>920</v>
      </c>
      <c r="F5569" t="s">
        <v>481</v>
      </c>
      <c r="G5569">
        <v>554</v>
      </c>
      <c r="H5569" t="s">
        <v>390</v>
      </c>
      <c r="I5569">
        <v>1</v>
      </c>
      <c r="J5569" t="s">
        <v>373</v>
      </c>
      <c r="K5569">
        <v>1</v>
      </c>
    </row>
    <row r="5570" spans="1:11" hidden="1" x14ac:dyDescent="0.25">
      <c r="A5570" t="s">
        <v>483</v>
      </c>
      <c r="B5570" t="s">
        <v>483</v>
      </c>
      <c r="C5570">
        <v>2000</v>
      </c>
      <c r="D5570" t="s">
        <v>482</v>
      </c>
      <c r="E5570">
        <v>920</v>
      </c>
      <c r="F5570" t="s">
        <v>481</v>
      </c>
      <c r="G5570">
        <v>554</v>
      </c>
      <c r="H5570" t="s">
        <v>390</v>
      </c>
      <c r="I5570">
        <v>1</v>
      </c>
      <c r="J5570" t="s">
        <v>373</v>
      </c>
      <c r="K5570">
        <v>1</v>
      </c>
    </row>
    <row r="5571" spans="1:11" hidden="1" x14ac:dyDescent="0.25">
      <c r="A5571" t="s">
        <v>483</v>
      </c>
      <c r="B5571" t="s">
        <v>483</v>
      </c>
      <c r="C5571">
        <v>2001</v>
      </c>
      <c r="D5571" t="s">
        <v>482</v>
      </c>
      <c r="E5571">
        <v>920</v>
      </c>
      <c r="F5571" t="s">
        <v>481</v>
      </c>
      <c r="G5571">
        <v>554</v>
      </c>
      <c r="H5571" t="s">
        <v>390</v>
      </c>
      <c r="I5571">
        <v>1</v>
      </c>
      <c r="J5571" t="s">
        <v>373</v>
      </c>
      <c r="K5571">
        <v>1</v>
      </c>
    </row>
    <row r="5572" spans="1:11" hidden="1" x14ac:dyDescent="0.25">
      <c r="A5572" t="s">
        <v>483</v>
      </c>
      <c r="B5572" t="s">
        <v>483</v>
      </c>
      <c r="C5572">
        <v>2002</v>
      </c>
      <c r="D5572" t="s">
        <v>482</v>
      </c>
      <c r="E5572">
        <v>920</v>
      </c>
      <c r="F5572" t="s">
        <v>481</v>
      </c>
      <c r="G5572">
        <v>554</v>
      </c>
      <c r="H5572" t="s">
        <v>390</v>
      </c>
      <c r="I5572">
        <v>1</v>
      </c>
      <c r="J5572" t="s">
        <v>373</v>
      </c>
      <c r="K5572">
        <v>1</v>
      </c>
    </row>
    <row r="5573" spans="1:11" hidden="1" x14ac:dyDescent="0.25">
      <c r="A5573" t="s">
        <v>483</v>
      </c>
      <c r="B5573" t="s">
        <v>483</v>
      </c>
      <c r="C5573">
        <v>2003</v>
      </c>
      <c r="D5573" t="s">
        <v>482</v>
      </c>
      <c r="E5573">
        <v>920</v>
      </c>
      <c r="F5573" t="s">
        <v>481</v>
      </c>
      <c r="G5573">
        <v>554</v>
      </c>
      <c r="H5573" t="s">
        <v>390</v>
      </c>
      <c r="I5573" t="s">
        <v>373</v>
      </c>
      <c r="J5573" t="s">
        <v>373</v>
      </c>
      <c r="K5573">
        <v>1</v>
      </c>
    </row>
    <row r="5574" spans="1:11" hidden="1" x14ac:dyDescent="0.25">
      <c r="A5574" t="s">
        <v>483</v>
      </c>
      <c r="B5574" t="s">
        <v>483</v>
      </c>
      <c r="C5574">
        <v>2004</v>
      </c>
      <c r="D5574" t="s">
        <v>482</v>
      </c>
      <c r="E5574">
        <v>920</v>
      </c>
      <c r="F5574" t="s">
        <v>481</v>
      </c>
      <c r="G5574">
        <v>554</v>
      </c>
      <c r="H5574" t="s">
        <v>390</v>
      </c>
      <c r="I5574">
        <v>1</v>
      </c>
      <c r="J5574" t="s">
        <v>373</v>
      </c>
      <c r="K5574">
        <v>1</v>
      </c>
    </row>
    <row r="5575" spans="1:11" hidden="1" x14ac:dyDescent="0.25">
      <c r="A5575" t="s">
        <v>483</v>
      </c>
      <c r="B5575" t="s">
        <v>483</v>
      </c>
      <c r="C5575">
        <v>2005</v>
      </c>
      <c r="D5575" t="s">
        <v>482</v>
      </c>
      <c r="E5575">
        <v>920</v>
      </c>
      <c r="F5575" t="s">
        <v>481</v>
      </c>
      <c r="G5575">
        <v>554</v>
      </c>
      <c r="H5575" t="s">
        <v>390</v>
      </c>
      <c r="I5575" t="s">
        <v>373</v>
      </c>
      <c r="J5575" t="s">
        <v>373</v>
      </c>
      <c r="K5575">
        <v>1</v>
      </c>
    </row>
    <row r="5576" spans="1:11" hidden="1" x14ac:dyDescent="0.25">
      <c r="A5576" t="s">
        <v>483</v>
      </c>
      <c r="B5576" t="s">
        <v>483</v>
      </c>
      <c r="C5576">
        <v>2006</v>
      </c>
      <c r="D5576" t="s">
        <v>482</v>
      </c>
      <c r="E5576">
        <v>920</v>
      </c>
      <c r="F5576" t="s">
        <v>481</v>
      </c>
      <c r="G5576">
        <v>554</v>
      </c>
      <c r="H5576" t="s">
        <v>390</v>
      </c>
      <c r="I5576">
        <v>1</v>
      </c>
      <c r="J5576" t="s">
        <v>373</v>
      </c>
      <c r="K5576">
        <v>1</v>
      </c>
    </row>
    <row r="5577" spans="1:11" hidden="1" x14ac:dyDescent="0.25">
      <c r="A5577" t="s">
        <v>483</v>
      </c>
      <c r="B5577" t="s">
        <v>483</v>
      </c>
      <c r="C5577">
        <v>2007</v>
      </c>
      <c r="D5577" t="s">
        <v>482</v>
      </c>
      <c r="E5577">
        <v>920</v>
      </c>
      <c r="F5577" t="s">
        <v>481</v>
      </c>
      <c r="G5577">
        <v>554</v>
      </c>
      <c r="H5577" t="s">
        <v>390</v>
      </c>
      <c r="I5577" t="s">
        <v>373</v>
      </c>
      <c r="J5577" t="s">
        <v>373</v>
      </c>
      <c r="K5577">
        <v>1</v>
      </c>
    </row>
    <row r="5578" spans="1:11" hidden="1" x14ac:dyDescent="0.25">
      <c r="A5578" t="s">
        <v>483</v>
      </c>
      <c r="B5578" t="s">
        <v>483</v>
      </c>
      <c r="C5578">
        <v>2008</v>
      </c>
      <c r="D5578" t="s">
        <v>482</v>
      </c>
      <c r="E5578">
        <v>920</v>
      </c>
      <c r="F5578" t="s">
        <v>481</v>
      </c>
      <c r="G5578">
        <v>554</v>
      </c>
      <c r="H5578" t="s">
        <v>390</v>
      </c>
      <c r="I5578">
        <v>1</v>
      </c>
      <c r="J5578" t="s">
        <v>373</v>
      </c>
      <c r="K5578">
        <v>1</v>
      </c>
    </row>
    <row r="5579" spans="1:11" hidden="1" x14ac:dyDescent="0.25">
      <c r="A5579" t="s">
        <v>483</v>
      </c>
      <c r="B5579" t="s">
        <v>483</v>
      </c>
      <c r="C5579">
        <v>2009</v>
      </c>
      <c r="D5579" t="s">
        <v>482</v>
      </c>
      <c r="E5579">
        <v>920</v>
      </c>
      <c r="F5579" t="s">
        <v>481</v>
      </c>
      <c r="G5579">
        <v>554</v>
      </c>
      <c r="H5579" t="s">
        <v>390</v>
      </c>
      <c r="I5579">
        <v>1</v>
      </c>
      <c r="J5579" t="s">
        <v>373</v>
      </c>
      <c r="K5579">
        <v>1</v>
      </c>
    </row>
    <row r="5580" spans="1:11" hidden="1" x14ac:dyDescent="0.25">
      <c r="A5580" t="s">
        <v>483</v>
      </c>
      <c r="B5580" t="s">
        <v>483</v>
      </c>
      <c r="C5580">
        <v>2010</v>
      </c>
      <c r="D5580" t="s">
        <v>482</v>
      </c>
      <c r="E5580">
        <v>920</v>
      </c>
      <c r="F5580" t="s">
        <v>481</v>
      </c>
      <c r="G5580">
        <v>554</v>
      </c>
      <c r="H5580" t="s">
        <v>390</v>
      </c>
      <c r="I5580">
        <v>1</v>
      </c>
      <c r="J5580" t="s">
        <v>373</v>
      </c>
      <c r="K5580">
        <v>1</v>
      </c>
    </row>
    <row r="5581" spans="1:11" hidden="1" x14ac:dyDescent="0.25">
      <c r="A5581" t="s">
        <v>483</v>
      </c>
      <c r="B5581" t="s">
        <v>483</v>
      </c>
      <c r="C5581">
        <v>2011</v>
      </c>
      <c r="D5581" t="s">
        <v>482</v>
      </c>
      <c r="E5581">
        <v>920</v>
      </c>
      <c r="F5581" t="s">
        <v>481</v>
      </c>
      <c r="G5581">
        <v>554</v>
      </c>
      <c r="H5581" t="s">
        <v>390</v>
      </c>
      <c r="I5581">
        <v>1</v>
      </c>
      <c r="J5581" t="s">
        <v>373</v>
      </c>
      <c r="K5581">
        <v>1</v>
      </c>
    </row>
    <row r="5582" spans="1:11" hidden="1" x14ac:dyDescent="0.25">
      <c r="A5582" t="s">
        <v>483</v>
      </c>
      <c r="B5582" t="s">
        <v>483</v>
      </c>
      <c r="C5582">
        <v>2012</v>
      </c>
      <c r="D5582" t="s">
        <v>482</v>
      </c>
      <c r="E5582">
        <v>920</v>
      </c>
      <c r="F5582" t="s">
        <v>481</v>
      </c>
      <c r="G5582">
        <v>554</v>
      </c>
      <c r="H5582" t="s">
        <v>390</v>
      </c>
      <c r="I5582">
        <v>1</v>
      </c>
      <c r="J5582" t="s">
        <v>373</v>
      </c>
      <c r="K5582">
        <v>1</v>
      </c>
    </row>
    <row r="5583" spans="1:11" hidden="1" x14ac:dyDescent="0.25">
      <c r="A5583" t="s">
        <v>483</v>
      </c>
      <c r="B5583" t="s">
        <v>483</v>
      </c>
      <c r="C5583">
        <v>2013</v>
      </c>
      <c r="D5583" t="s">
        <v>482</v>
      </c>
      <c r="E5583">
        <v>920</v>
      </c>
      <c r="F5583" t="s">
        <v>481</v>
      </c>
      <c r="G5583">
        <v>554</v>
      </c>
      <c r="H5583" t="s">
        <v>390</v>
      </c>
      <c r="I5583" t="s">
        <v>373</v>
      </c>
      <c r="J5583" t="s">
        <v>373</v>
      </c>
      <c r="K5583">
        <v>1</v>
      </c>
    </row>
    <row r="5584" spans="1:11" hidden="1" x14ac:dyDescent="0.25">
      <c r="A5584" t="s">
        <v>483</v>
      </c>
      <c r="B5584" t="s">
        <v>483</v>
      </c>
      <c r="C5584">
        <v>2014</v>
      </c>
      <c r="D5584" t="s">
        <v>482</v>
      </c>
      <c r="E5584">
        <v>920</v>
      </c>
      <c r="F5584" t="s">
        <v>481</v>
      </c>
      <c r="G5584">
        <v>554</v>
      </c>
      <c r="H5584" t="s">
        <v>390</v>
      </c>
      <c r="I5584">
        <v>1</v>
      </c>
      <c r="J5584" t="s">
        <v>373</v>
      </c>
      <c r="K5584">
        <v>1</v>
      </c>
    </row>
    <row r="5585" spans="1:12" hidden="1" x14ac:dyDescent="0.25">
      <c r="A5585" t="s">
        <v>483</v>
      </c>
      <c r="B5585" t="s">
        <v>483</v>
      </c>
      <c r="C5585">
        <v>2015</v>
      </c>
      <c r="D5585" t="s">
        <v>482</v>
      </c>
      <c r="E5585">
        <v>920</v>
      </c>
      <c r="F5585" t="s">
        <v>481</v>
      </c>
      <c r="G5585">
        <v>554</v>
      </c>
      <c r="H5585" t="s">
        <v>390</v>
      </c>
      <c r="I5585">
        <v>1</v>
      </c>
      <c r="J5585" t="s">
        <v>373</v>
      </c>
      <c r="K5585">
        <v>1</v>
      </c>
    </row>
    <row r="5586" spans="1:12" hidden="1" x14ac:dyDescent="0.25">
      <c r="A5586" t="s">
        <v>483</v>
      </c>
      <c r="B5586" t="s">
        <v>483</v>
      </c>
      <c r="C5586">
        <v>2016</v>
      </c>
      <c r="D5586" t="s">
        <v>482</v>
      </c>
      <c r="E5586">
        <v>920</v>
      </c>
      <c r="F5586" t="s">
        <v>481</v>
      </c>
      <c r="G5586">
        <v>554</v>
      </c>
      <c r="H5586" t="s">
        <v>390</v>
      </c>
      <c r="I5586">
        <v>1</v>
      </c>
      <c r="J5586" t="s">
        <v>373</v>
      </c>
      <c r="K5586">
        <v>1</v>
      </c>
    </row>
    <row r="5587" spans="1:12" x14ac:dyDescent="0.25">
      <c r="A5587" t="s">
        <v>483</v>
      </c>
      <c r="B5587" t="s">
        <v>483</v>
      </c>
      <c r="C5587">
        <v>2017</v>
      </c>
      <c r="D5587" t="s">
        <v>482</v>
      </c>
      <c r="E5587">
        <v>920</v>
      </c>
      <c r="F5587" t="s">
        <v>481</v>
      </c>
      <c r="G5587">
        <v>554</v>
      </c>
      <c r="H5587" t="s">
        <v>390</v>
      </c>
      <c r="I5587" s="109">
        <v>1</v>
      </c>
      <c r="J5587" s="109" t="s">
        <v>373</v>
      </c>
      <c r="K5587" s="109">
        <v>1</v>
      </c>
      <c r="L5587" s="108">
        <f>AVERAGE(I5587:K5587)</f>
        <v>1</v>
      </c>
    </row>
    <row r="5588" spans="1:12" hidden="1" x14ac:dyDescent="0.25">
      <c r="A5588" t="s">
        <v>230</v>
      </c>
      <c r="B5588" t="s">
        <v>230</v>
      </c>
      <c r="C5588">
        <v>1976</v>
      </c>
      <c r="D5588" t="s">
        <v>119</v>
      </c>
      <c r="E5588">
        <v>93</v>
      </c>
      <c r="F5588" t="s">
        <v>119</v>
      </c>
      <c r="G5588">
        <v>558</v>
      </c>
      <c r="H5588" t="s">
        <v>393</v>
      </c>
      <c r="I5588">
        <v>4</v>
      </c>
      <c r="J5588" t="s">
        <v>373</v>
      </c>
      <c r="K5588">
        <v>4</v>
      </c>
    </row>
    <row r="5589" spans="1:12" hidden="1" x14ac:dyDescent="0.25">
      <c r="A5589" t="s">
        <v>230</v>
      </c>
      <c r="B5589" t="s">
        <v>230</v>
      </c>
      <c r="C5589">
        <v>1977</v>
      </c>
      <c r="D5589" t="s">
        <v>119</v>
      </c>
      <c r="E5589">
        <v>93</v>
      </c>
      <c r="F5589" t="s">
        <v>119</v>
      </c>
      <c r="G5589">
        <v>558</v>
      </c>
      <c r="H5589" t="s">
        <v>393</v>
      </c>
      <c r="I5589">
        <v>4</v>
      </c>
      <c r="J5589" t="s">
        <v>373</v>
      </c>
      <c r="K5589">
        <v>3</v>
      </c>
    </row>
    <row r="5590" spans="1:12" hidden="1" x14ac:dyDescent="0.25">
      <c r="A5590" t="s">
        <v>230</v>
      </c>
      <c r="B5590" t="s">
        <v>230</v>
      </c>
      <c r="C5590">
        <v>1978</v>
      </c>
      <c r="D5590" t="s">
        <v>119</v>
      </c>
      <c r="E5590">
        <v>93</v>
      </c>
      <c r="F5590" t="s">
        <v>119</v>
      </c>
      <c r="G5590">
        <v>558</v>
      </c>
      <c r="H5590" t="s">
        <v>393</v>
      </c>
      <c r="I5590">
        <v>4</v>
      </c>
      <c r="J5590" t="s">
        <v>373</v>
      </c>
      <c r="K5590">
        <v>3</v>
      </c>
    </row>
    <row r="5591" spans="1:12" hidden="1" x14ac:dyDescent="0.25">
      <c r="A5591" t="s">
        <v>230</v>
      </c>
      <c r="B5591" t="s">
        <v>230</v>
      </c>
      <c r="C5591">
        <v>1979</v>
      </c>
      <c r="D5591" t="s">
        <v>119</v>
      </c>
      <c r="E5591">
        <v>93</v>
      </c>
      <c r="F5591" t="s">
        <v>119</v>
      </c>
      <c r="G5591">
        <v>558</v>
      </c>
      <c r="H5591" t="s">
        <v>393</v>
      </c>
      <c r="I5591">
        <v>5</v>
      </c>
      <c r="J5591" t="s">
        <v>373</v>
      </c>
      <c r="K5591">
        <v>4</v>
      </c>
    </row>
    <row r="5592" spans="1:12" hidden="1" x14ac:dyDescent="0.25">
      <c r="A5592" t="s">
        <v>230</v>
      </c>
      <c r="B5592" t="s">
        <v>230</v>
      </c>
      <c r="C5592">
        <v>1980</v>
      </c>
      <c r="D5592" t="s">
        <v>119</v>
      </c>
      <c r="E5592">
        <v>93</v>
      </c>
      <c r="F5592" t="s">
        <v>119</v>
      </c>
      <c r="G5592">
        <v>558</v>
      </c>
      <c r="H5592" t="s">
        <v>393</v>
      </c>
      <c r="I5592" t="s">
        <v>373</v>
      </c>
      <c r="J5592" t="s">
        <v>373</v>
      </c>
      <c r="K5592">
        <v>4</v>
      </c>
    </row>
    <row r="5593" spans="1:12" hidden="1" x14ac:dyDescent="0.25">
      <c r="A5593" t="s">
        <v>230</v>
      </c>
      <c r="B5593" t="s">
        <v>230</v>
      </c>
      <c r="C5593">
        <v>1981</v>
      </c>
      <c r="D5593" t="s">
        <v>119</v>
      </c>
      <c r="E5593">
        <v>93</v>
      </c>
      <c r="F5593" t="s">
        <v>119</v>
      </c>
      <c r="G5593">
        <v>558</v>
      </c>
      <c r="H5593" t="s">
        <v>393</v>
      </c>
      <c r="I5593">
        <v>2</v>
      </c>
      <c r="J5593" t="s">
        <v>373</v>
      </c>
      <c r="K5593">
        <v>3</v>
      </c>
    </row>
    <row r="5594" spans="1:12" hidden="1" x14ac:dyDescent="0.25">
      <c r="A5594" t="s">
        <v>230</v>
      </c>
      <c r="B5594" t="s">
        <v>230</v>
      </c>
      <c r="C5594">
        <v>1982</v>
      </c>
      <c r="D5594" t="s">
        <v>119</v>
      </c>
      <c r="E5594">
        <v>93</v>
      </c>
      <c r="F5594" t="s">
        <v>119</v>
      </c>
      <c r="G5594">
        <v>558</v>
      </c>
      <c r="H5594" t="s">
        <v>393</v>
      </c>
      <c r="I5594">
        <v>3</v>
      </c>
      <c r="J5594" t="s">
        <v>373</v>
      </c>
      <c r="K5594">
        <v>3</v>
      </c>
    </row>
    <row r="5595" spans="1:12" hidden="1" x14ac:dyDescent="0.25">
      <c r="A5595" t="s">
        <v>230</v>
      </c>
      <c r="B5595" t="s">
        <v>230</v>
      </c>
      <c r="C5595">
        <v>1983</v>
      </c>
      <c r="D5595" t="s">
        <v>119</v>
      </c>
      <c r="E5595">
        <v>93</v>
      </c>
      <c r="F5595" t="s">
        <v>119</v>
      </c>
      <c r="G5595">
        <v>558</v>
      </c>
      <c r="H5595" t="s">
        <v>393</v>
      </c>
      <c r="I5595">
        <v>2</v>
      </c>
      <c r="J5595" t="s">
        <v>373</v>
      </c>
      <c r="K5595">
        <v>4</v>
      </c>
    </row>
    <row r="5596" spans="1:12" hidden="1" x14ac:dyDescent="0.25">
      <c r="A5596" t="s">
        <v>230</v>
      </c>
      <c r="B5596" t="s">
        <v>230</v>
      </c>
      <c r="C5596">
        <v>1984</v>
      </c>
      <c r="D5596" t="s">
        <v>119</v>
      </c>
      <c r="E5596">
        <v>93</v>
      </c>
      <c r="F5596" t="s">
        <v>119</v>
      </c>
      <c r="G5596">
        <v>558</v>
      </c>
      <c r="H5596" t="s">
        <v>393</v>
      </c>
      <c r="I5596">
        <v>3</v>
      </c>
      <c r="J5596" t="s">
        <v>373</v>
      </c>
      <c r="K5596">
        <v>4</v>
      </c>
    </row>
    <row r="5597" spans="1:12" hidden="1" x14ac:dyDescent="0.25">
      <c r="A5597" t="s">
        <v>230</v>
      </c>
      <c r="B5597" t="s">
        <v>230</v>
      </c>
      <c r="C5597">
        <v>1985</v>
      </c>
      <c r="D5597" t="s">
        <v>119</v>
      </c>
      <c r="E5597">
        <v>93</v>
      </c>
      <c r="F5597" t="s">
        <v>119</v>
      </c>
      <c r="G5597">
        <v>558</v>
      </c>
      <c r="H5597" t="s">
        <v>393</v>
      </c>
      <c r="I5597">
        <v>4</v>
      </c>
      <c r="J5597" t="s">
        <v>373</v>
      </c>
      <c r="K5597">
        <v>5</v>
      </c>
    </row>
    <row r="5598" spans="1:12" hidden="1" x14ac:dyDescent="0.25">
      <c r="A5598" t="s">
        <v>230</v>
      </c>
      <c r="B5598" t="s">
        <v>230</v>
      </c>
      <c r="C5598">
        <v>1986</v>
      </c>
      <c r="D5598" t="s">
        <v>119</v>
      </c>
      <c r="E5598">
        <v>93</v>
      </c>
      <c r="F5598" t="s">
        <v>119</v>
      </c>
      <c r="G5598">
        <v>558</v>
      </c>
      <c r="H5598" t="s">
        <v>393</v>
      </c>
      <c r="I5598">
        <v>3</v>
      </c>
      <c r="J5598" t="s">
        <v>373</v>
      </c>
      <c r="K5598">
        <v>5</v>
      </c>
    </row>
    <row r="5599" spans="1:12" hidden="1" x14ac:dyDescent="0.25">
      <c r="A5599" t="s">
        <v>230</v>
      </c>
      <c r="B5599" t="s">
        <v>230</v>
      </c>
      <c r="C5599">
        <v>1987</v>
      </c>
      <c r="D5599" t="s">
        <v>119</v>
      </c>
      <c r="E5599">
        <v>93</v>
      </c>
      <c r="F5599" t="s">
        <v>119</v>
      </c>
      <c r="G5599">
        <v>558</v>
      </c>
      <c r="H5599" t="s">
        <v>393</v>
      </c>
      <c r="I5599">
        <v>4</v>
      </c>
      <c r="J5599" t="s">
        <v>373</v>
      </c>
      <c r="K5599">
        <v>4</v>
      </c>
    </row>
    <row r="5600" spans="1:12" hidden="1" x14ac:dyDescent="0.25">
      <c r="A5600" t="s">
        <v>230</v>
      </c>
      <c r="B5600" t="s">
        <v>230</v>
      </c>
      <c r="C5600">
        <v>1988</v>
      </c>
      <c r="D5600" t="s">
        <v>119</v>
      </c>
      <c r="E5600">
        <v>93</v>
      </c>
      <c r="F5600" t="s">
        <v>119</v>
      </c>
      <c r="G5600">
        <v>558</v>
      </c>
      <c r="H5600" t="s">
        <v>393</v>
      </c>
      <c r="I5600">
        <v>4</v>
      </c>
      <c r="J5600" t="s">
        <v>373</v>
      </c>
      <c r="K5600">
        <v>4</v>
      </c>
    </row>
    <row r="5601" spans="1:11" hidden="1" x14ac:dyDescent="0.25">
      <c r="A5601" t="s">
        <v>230</v>
      </c>
      <c r="B5601" t="s">
        <v>230</v>
      </c>
      <c r="C5601">
        <v>1989</v>
      </c>
      <c r="D5601" t="s">
        <v>119</v>
      </c>
      <c r="E5601">
        <v>93</v>
      </c>
      <c r="F5601" t="s">
        <v>119</v>
      </c>
      <c r="G5601">
        <v>558</v>
      </c>
      <c r="H5601" t="s">
        <v>393</v>
      </c>
      <c r="I5601">
        <v>3</v>
      </c>
      <c r="J5601" t="s">
        <v>373</v>
      </c>
      <c r="K5601">
        <v>4</v>
      </c>
    </row>
    <row r="5602" spans="1:11" hidden="1" x14ac:dyDescent="0.25">
      <c r="A5602" t="s">
        <v>230</v>
      </c>
      <c r="B5602" t="s">
        <v>230</v>
      </c>
      <c r="C5602">
        <v>1990</v>
      </c>
      <c r="D5602" t="s">
        <v>119</v>
      </c>
      <c r="E5602">
        <v>93</v>
      </c>
      <c r="F5602" t="s">
        <v>119</v>
      </c>
      <c r="G5602">
        <v>558</v>
      </c>
      <c r="H5602" t="s">
        <v>393</v>
      </c>
      <c r="I5602">
        <v>2</v>
      </c>
      <c r="J5602" t="s">
        <v>373</v>
      </c>
      <c r="K5602">
        <v>3</v>
      </c>
    </row>
    <row r="5603" spans="1:11" hidden="1" x14ac:dyDescent="0.25">
      <c r="A5603" t="s">
        <v>230</v>
      </c>
      <c r="B5603" t="s">
        <v>230</v>
      </c>
      <c r="C5603">
        <v>1991</v>
      </c>
      <c r="D5603" t="s">
        <v>119</v>
      </c>
      <c r="E5603">
        <v>93</v>
      </c>
      <c r="F5603" t="s">
        <v>119</v>
      </c>
      <c r="G5603">
        <v>558</v>
      </c>
      <c r="H5603" t="s">
        <v>393</v>
      </c>
      <c r="I5603">
        <v>3</v>
      </c>
      <c r="J5603" t="s">
        <v>373</v>
      </c>
      <c r="K5603">
        <v>4</v>
      </c>
    </row>
    <row r="5604" spans="1:11" hidden="1" x14ac:dyDescent="0.25">
      <c r="A5604" t="s">
        <v>230</v>
      </c>
      <c r="B5604" t="s">
        <v>230</v>
      </c>
      <c r="C5604">
        <v>1992</v>
      </c>
      <c r="D5604" t="s">
        <v>119</v>
      </c>
      <c r="E5604">
        <v>93</v>
      </c>
      <c r="F5604" t="s">
        <v>119</v>
      </c>
      <c r="G5604">
        <v>558</v>
      </c>
      <c r="H5604" t="s">
        <v>393</v>
      </c>
      <c r="I5604">
        <v>3</v>
      </c>
      <c r="J5604" t="s">
        <v>373</v>
      </c>
      <c r="K5604">
        <v>4</v>
      </c>
    </row>
    <row r="5605" spans="1:11" hidden="1" x14ac:dyDescent="0.25">
      <c r="A5605" t="s">
        <v>230</v>
      </c>
      <c r="B5605" t="s">
        <v>230</v>
      </c>
      <c r="C5605">
        <v>1993</v>
      </c>
      <c r="D5605" t="s">
        <v>119</v>
      </c>
      <c r="E5605">
        <v>93</v>
      </c>
      <c r="F5605" t="s">
        <v>119</v>
      </c>
      <c r="G5605">
        <v>558</v>
      </c>
      <c r="H5605" t="s">
        <v>393</v>
      </c>
      <c r="I5605">
        <v>3</v>
      </c>
      <c r="J5605" t="s">
        <v>373</v>
      </c>
      <c r="K5605">
        <v>4</v>
      </c>
    </row>
    <row r="5606" spans="1:11" hidden="1" x14ac:dyDescent="0.25">
      <c r="A5606" t="s">
        <v>230</v>
      </c>
      <c r="B5606" t="s">
        <v>230</v>
      </c>
      <c r="C5606">
        <v>1994</v>
      </c>
      <c r="D5606" t="s">
        <v>119</v>
      </c>
      <c r="E5606">
        <v>93</v>
      </c>
      <c r="F5606" t="s">
        <v>119</v>
      </c>
      <c r="G5606">
        <v>558</v>
      </c>
      <c r="H5606" t="s">
        <v>393</v>
      </c>
      <c r="I5606">
        <v>3</v>
      </c>
      <c r="J5606" t="s">
        <v>373</v>
      </c>
      <c r="K5606">
        <v>4</v>
      </c>
    </row>
    <row r="5607" spans="1:11" hidden="1" x14ac:dyDescent="0.25">
      <c r="A5607" t="s">
        <v>230</v>
      </c>
      <c r="B5607" t="s">
        <v>230</v>
      </c>
      <c r="C5607">
        <v>1995</v>
      </c>
      <c r="D5607" t="s">
        <v>119</v>
      </c>
      <c r="E5607">
        <v>93</v>
      </c>
      <c r="F5607" t="s">
        <v>119</v>
      </c>
      <c r="G5607">
        <v>558</v>
      </c>
      <c r="H5607" t="s">
        <v>393</v>
      </c>
      <c r="I5607">
        <v>3</v>
      </c>
      <c r="J5607" t="s">
        <v>373</v>
      </c>
      <c r="K5607">
        <v>3</v>
      </c>
    </row>
    <row r="5608" spans="1:11" hidden="1" x14ac:dyDescent="0.25">
      <c r="A5608" t="s">
        <v>230</v>
      </c>
      <c r="B5608" t="s">
        <v>230</v>
      </c>
      <c r="C5608">
        <v>1996</v>
      </c>
      <c r="D5608" t="s">
        <v>119</v>
      </c>
      <c r="E5608">
        <v>93</v>
      </c>
      <c r="F5608" t="s">
        <v>119</v>
      </c>
      <c r="G5608">
        <v>558</v>
      </c>
      <c r="H5608" t="s">
        <v>393</v>
      </c>
      <c r="I5608">
        <v>3</v>
      </c>
      <c r="J5608" t="s">
        <v>373</v>
      </c>
      <c r="K5608">
        <v>3</v>
      </c>
    </row>
    <row r="5609" spans="1:11" hidden="1" x14ac:dyDescent="0.25">
      <c r="A5609" t="s">
        <v>230</v>
      </c>
      <c r="B5609" t="s">
        <v>230</v>
      </c>
      <c r="C5609">
        <v>1997</v>
      </c>
      <c r="D5609" t="s">
        <v>119</v>
      </c>
      <c r="E5609">
        <v>93</v>
      </c>
      <c r="F5609" t="s">
        <v>119</v>
      </c>
      <c r="G5609">
        <v>558</v>
      </c>
      <c r="H5609" t="s">
        <v>393</v>
      </c>
      <c r="I5609" t="s">
        <v>373</v>
      </c>
      <c r="J5609" t="s">
        <v>373</v>
      </c>
      <c r="K5609">
        <v>3</v>
      </c>
    </row>
    <row r="5610" spans="1:11" hidden="1" x14ac:dyDescent="0.25">
      <c r="A5610" t="s">
        <v>230</v>
      </c>
      <c r="B5610" t="s">
        <v>230</v>
      </c>
      <c r="C5610">
        <v>1998</v>
      </c>
      <c r="D5610" t="s">
        <v>119</v>
      </c>
      <c r="E5610">
        <v>93</v>
      </c>
      <c r="F5610" t="s">
        <v>119</v>
      </c>
      <c r="G5610">
        <v>558</v>
      </c>
      <c r="H5610" t="s">
        <v>393</v>
      </c>
      <c r="I5610" t="s">
        <v>373</v>
      </c>
      <c r="J5610" t="s">
        <v>373</v>
      </c>
      <c r="K5610">
        <v>3</v>
      </c>
    </row>
    <row r="5611" spans="1:11" hidden="1" x14ac:dyDescent="0.25">
      <c r="A5611" t="s">
        <v>230</v>
      </c>
      <c r="B5611" t="s">
        <v>230</v>
      </c>
      <c r="C5611">
        <v>1999</v>
      </c>
      <c r="D5611" t="s">
        <v>119</v>
      </c>
      <c r="E5611">
        <v>93</v>
      </c>
      <c r="F5611" t="s">
        <v>119</v>
      </c>
      <c r="G5611">
        <v>558</v>
      </c>
      <c r="H5611" t="s">
        <v>393</v>
      </c>
      <c r="I5611">
        <v>3</v>
      </c>
      <c r="J5611" t="s">
        <v>373</v>
      </c>
      <c r="K5611">
        <v>2</v>
      </c>
    </row>
    <row r="5612" spans="1:11" hidden="1" x14ac:dyDescent="0.25">
      <c r="A5612" t="s">
        <v>230</v>
      </c>
      <c r="B5612" t="s">
        <v>230</v>
      </c>
      <c r="C5612">
        <v>2000</v>
      </c>
      <c r="D5612" t="s">
        <v>119</v>
      </c>
      <c r="E5612">
        <v>93</v>
      </c>
      <c r="F5612" t="s">
        <v>119</v>
      </c>
      <c r="G5612">
        <v>558</v>
      </c>
      <c r="H5612" t="s">
        <v>393</v>
      </c>
      <c r="I5612">
        <v>2</v>
      </c>
      <c r="J5612" t="s">
        <v>373</v>
      </c>
      <c r="K5612">
        <v>2</v>
      </c>
    </row>
    <row r="5613" spans="1:11" hidden="1" x14ac:dyDescent="0.25">
      <c r="A5613" t="s">
        <v>230</v>
      </c>
      <c r="B5613" t="s">
        <v>230</v>
      </c>
      <c r="C5613">
        <v>2001</v>
      </c>
      <c r="D5613" t="s">
        <v>119</v>
      </c>
      <c r="E5613">
        <v>93</v>
      </c>
      <c r="F5613" t="s">
        <v>119</v>
      </c>
      <c r="G5613">
        <v>558</v>
      </c>
      <c r="H5613" t="s">
        <v>393</v>
      </c>
      <c r="I5613">
        <v>2</v>
      </c>
      <c r="J5613" t="s">
        <v>373</v>
      </c>
      <c r="K5613">
        <v>2</v>
      </c>
    </row>
    <row r="5614" spans="1:11" hidden="1" x14ac:dyDescent="0.25">
      <c r="A5614" t="s">
        <v>230</v>
      </c>
      <c r="B5614" t="s">
        <v>230</v>
      </c>
      <c r="C5614">
        <v>2002</v>
      </c>
      <c r="D5614" t="s">
        <v>119</v>
      </c>
      <c r="E5614">
        <v>93</v>
      </c>
      <c r="F5614" t="s">
        <v>119</v>
      </c>
      <c r="G5614">
        <v>558</v>
      </c>
      <c r="H5614" t="s">
        <v>393</v>
      </c>
      <c r="I5614">
        <v>2</v>
      </c>
      <c r="J5614" t="s">
        <v>373</v>
      </c>
      <c r="K5614">
        <v>3</v>
      </c>
    </row>
    <row r="5615" spans="1:11" hidden="1" x14ac:dyDescent="0.25">
      <c r="A5615" t="s">
        <v>230</v>
      </c>
      <c r="B5615" t="s">
        <v>230</v>
      </c>
      <c r="C5615">
        <v>2003</v>
      </c>
      <c r="D5615" t="s">
        <v>119</v>
      </c>
      <c r="E5615">
        <v>93</v>
      </c>
      <c r="F5615" t="s">
        <v>119</v>
      </c>
      <c r="G5615">
        <v>558</v>
      </c>
      <c r="H5615" t="s">
        <v>393</v>
      </c>
      <c r="I5615">
        <v>3</v>
      </c>
      <c r="J5615" t="s">
        <v>373</v>
      </c>
      <c r="K5615">
        <v>3</v>
      </c>
    </row>
    <row r="5616" spans="1:11" hidden="1" x14ac:dyDescent="0.25">
      <c r="A5616" t="s">
        <v>230</v>
      </c>
      <c r="B5616" t="s">
        <v>230</v>
      </c>
      <c r="C5616">
        <v>2004</v>
      </c>
      <c r="D5616" t="s">
        <v>119</v>
      </c>
      <c r="E5616">
        <v>93</v>
      </c>
      <c r="F5616" t="s">
        <v>119</v>
      </c>
      <c r="G5616">
        <v>558</v>
      </c>
      <c r="H5616" t="s">
        <v>393</v>
      </c>
      <c r="I5616">
        <v>2</v>
      </c>
      <c r="J5616" t="s">
        <v>373</v>
      </c>
      <c r="K5616">
        <v>2</v>
      </c>
    </row>
    <row r="5617" spans="1:12" hidden="1" x14ac:dyDescent="0.25">
      <c r="A5617" t="s">
        <v>230</v>
      </c>
      <c r="B5617" t="s">
        <v>230</v>
      </c>
      <c r="C5617">
        <v>2005</v>
      </c>
      <c r="D5617" t="s">
        <v>119</v>
      </c>
      <c r="E5617">
        <v>93</v>
      </c>
      <c r="F5617" t="s">
        <v>119</v>
      </c>
      <c r="G5617">
        <v>558</v>
      </c>
      <c r="H5617" t="s">
        <v>393</v>
      </c>
      <c r="I5617">
        <v>2</v>
      </c>
      <c r="J5617" t="s">
        <v>373</v>
      </c>
      <c r="K5617">
        <v>3</v>
      </c>
    </row>
    <row r="5618" spans="1:12" hidden="1" x14ac:dyDescent="0.25">
      <c r="A5618" t="s">
        <v>230</v>
      </c>
      <c r="B5618" t="s">
        <v>230</v>
      </c>
      <c r="C5618">
        <v>2006</v>
      </c>
      <c r="D5618" t="s">
        <v>119</v>
      </c>
      <c r="E5618">
        <v>93</v>
      </c>
      <c r="F5618" t="s">
        <v>119</v>
      </c>
      <c r="G5618">
        <v>558</v>
      </c>
      <c r="H5618" t="s">
        <v>393</v>
      </c>
      <c r="I5618">
        <v>1</v>
      </c>
      <c r="J5618" t="s">
        <v>373</v>
      </c>
      <c r="K5618">
        <v>3</v>
      </c>
    </row>
    <row r="5619" spans="1:12" hidden="1" x14ac:dyDescent="0.25">
      <c r="A5619" t="s">
        <v>230</v>
      </c>
      <c r="B5619" t="s">
        <v>230</v>
      </c>
      <c r="C5619">
        <v>2007</v>
      </c>
      <c r="D5619" t="s">
        <v>119</v>
      </c>
      <c r="E5619">
        <v>93</v>
      </c>
      <c r="F5619" t="s">
        <v>119</v>
      </c>
      <c r="G5619">
        <v>558</v>
      </c>
      <c r="H5619" t="s">
        <v>393</v>
      </c>
      <c r="I5619">
        <v>1</v>
      </c>
      <c r="J5619" t="s">
        <v>373</v>
      </c>
      <c r="K5619">
        <v>2</v>
      </c>
    </row>
    <row r="5620" spans="1:12" hidden="1" x14ac:dyDescent="0.25">
      <c r="A5620" t="s">
        <v>230</v>
      </c>
      <c r="B5620" t="s">
        <v>230</v>
      </c>
      <c r="C5620">
        <v>2008</v>
      </c>
      <c r="D5620" t="s">
        <v>119</v>
      </c>
      <c r="E5620">
        <v>93</v>
      </c>
      <c r="F5620" t="s">
        <v>119</v>
      </c>
      <c r="G5620">
        <v>558</v>
      </c>
      <c r="H5620" t="s">
        <v>393</v>
      </c>
      <c r="I5620">
        <v>2</v>
      </c>
      <c r="J5620" t="s">
        <v>373</v>
      </c>
      <c r="K5620">
        <v>2</v>
      </c>
    </row>
    <row r="5621" spans="1:12" hidden="1" x14ac:dyDescent="0.25">
      <c r="A5621" t="s">
        <v>230</v>
      </c>
      <c r="B5621" t="s">
        <v>230</v>
      </c>
      <c r="C5621">
        <v>2009</v>
      </c>
      <c r="D5621" t="s">
        <v>119</v>
      </c>
      <c r="E5621">
        <v>93</v>
      </c>
      <c r="F5621" t="s">
        <v>119</v>
      </c>
      <c r="G5621">
        <v>558</v>
      </c>
      <c r="H5621" t="s">
        <v>393</v>
      </c>
      <c r="I5621">
        <v>2</v>
      </c>
      <c r="J5621" t="s">
        <v>373</v>
      </c>
      <c r="K5621">
        <v>3</v>
      </c>
    </row>
    <row r="5622" spans="1:12" hidden="1" x14ac:dyDescent="0.25">
      <c r="A5622" t="s">
        <v>230</v>
      </c>
      <c r="B5622" t="s">
        <v>230</v>
      </c>
      <c r="C5622">
        <v>2010</v>
      </c>
      <c r="D5622" t="s">
        <v>119</v>
      </c>
      <c r="E5622">
        <v>93</v>
      </c>
      <c r="F5622" t="s">
        <v>119</v>
      </c>
      <c r="G5622">
        <v>558</v>
      </c>
      <c r="H5622" t="s">
        <v>393</v>
      </c>
      <c r="I5622">
        <v>2</v>
      </c>
      <c r="J5622" t="s">
        <v>373</v>
      </c>
      <c r="K5622">
        <v>3</v>
      </c>
    </row>
    <row r="5623" spans="1:12" hidden="1" x14ac:dyDescent="0.25">
      <c r="A5623" t="s">
        <v>230</v>
      </c>
      <c r="B5623" t="s">
        <v>230</v>
      </c>
      <c r="C5623">
        <v>2011</v>
      </c>
      <c r="D5623" t="s">
        <v>119</v>
      </c>
      <c r="E5623">
        <v>93</v>
      </c>
      <c r="F5623" t="s">
        <v>119</v>
      </c>
      <c r="G5623">
        <v>558</v>
      </c>
      <c r="H5623" t="s">
        <v>393</v>
      </c>
      <c r="I5623">
        <v>2</v>
      </c>
      <c r="J5623" t="s">
        <v>373</v>
      </c>
      <c r="K5623">
        <v>3</v>
      </c>
    </row>
    <row r="5624" spans="1:12" hidden="1" x14ac:dyDescent="0.25">
      <c r="A5624" t="s">
        <v>230</v>
      </c>
      <c r="B5624" t="s">
        <v>230</v>
      </c>
      <c r="C5624">
        <v>2012</v>
      </c>
      <c r="D5624" t="s">
        <v>119</v>
      </c>
      <c r="E5624">
        <v>93</v>
      </c>
      <c r="F5624" t="s">
        <v>119</v>
      </c>
      <c r="G5624">
        <v>558</v>
      </c>
      <c r="H5624" t="s">
        <v>393</v>
      </c>
      <c r="I5624">
        <v>2</v>
      </c>
      <c r="J5624" t="s">
        <v>373</v>
      </c>
      <c r="K5624">
        <v>3</v>
      </c>
    </row>
    <row r="5625" spans="1:12" hidden="1" x14ac:dyDescent="0.25">
      <c r="A5625" t="s">
        <v>230</v>
      </c>
      <c r="B5625" t="s">
        <v>230</v>
      </c>
      <c r="C5625">
        <v>2013</v>
      </c>
      <c r="D5625" t="s">
        <v>119</v>
      </c>
      <c r="E5625">
        <v>93</v>
      </c>
      <c r="F5625" t="s">
        <v>119</v>
      </c>
      <c r="G5625">
        <v>558</v>
      </c>
      <c r="H5625" t="s">
        <v>393</v>
      </c>
      <c r="I5625" t="s">
        <v>373</v>
      </c>
      <c r="J5625" t="s">
        <v>373</v>
      </c>
      <c r="K5625">
        <v>3</v>
      </c>
    </row>
    <row r="5626" spans="1:12" hidden="1" x14ac:dyDescent="0.25">
      <c r="A5626" t="s">
        <v>230</v>
      </c>
      <c r="B5626" t="s">
        <v>230</v>
      </c>
      <c r="C5626">
        <v>2014</v>
      </c>
      <c r="D5626" t="s">
        <v>119</v>
      </c>
      <c r="E5626">
        <v>93</v>
      </c>
      <c r="F5626" t="s">
        <v>119</v>
      </c>
      <c r="G5626">
        <v>558</v>
      </c>
      <c r="H5626" t="s">
        <v>393</v>
      </c>
      <c r="I5626">
        <v>2</v>
      </c>
      <c r="J5626" t="s">
        <v>373</v>
      </c>
      <c r="K5626">
        <v>3</v>
      </c>
    </row>
    <row r="5627" spans="1:12" hidden="1" x14ac:dyDescent="0.25">
      <c r="A5627" t="s">
        <v>230</v>
      </c>
      <c r="B5627" t="s">
        <v>230</v>
      </c>
      <c r="C5627">
        <v>2015</v>
      </c>
      <c r="D5627" t="s">
        <v>119</v>
      </c>
      <c r="E5627">
        <v>93</v>
      </c>
      <c r="F5627" t="s">
        <v>119</v>
      </c>
      <c r="G5627">
        <v>558</v>
      </c>
      <c r="H5627" t="s">
        <v>393</v>
      </c>
      <c r="I5627">
        <v>3</v>
      </c>
      <c r="J5627" t="s">
        <v>373</v>
      </c>
      <c r="K5627">
        <v>3</v>
      </c>
    </row>
    <row r="5628" spans="1:12" hidden="1" x14ac:dyDescent="0.25">
      <c r="A5628" t="s">
        <v>230</v>
      </c>
      <c r="B5628" t="s">
        <v>230</v>
      </c>
      <c r="C5628">
        <v>2016</v>
      </c>
      <c r="D5628" t="s">
        <v>119</v>
      </c>
      <c r="E5628">
        <v>93</v>
      </c>
      <c r="F5628" t="s">
        <v>119</v>
      </c>
      <c r="G5628">
        <v>558</v>
      </c>
      <c r="H5628" t="s">
        <v>393</v>
      </c>
      <c r="I5628">
        <v>2</v>
      </c>
      <c r="J5628" t="s">
        <v>373</v>
      </c>
      <c r="K5628">
        <v>3</v>
      </c>
    </row>
    <row r="5629" spans="1:12" x14ac:dyDescent="0.25">
      <c r="A5629" t="s">
        <v>230</v>
      </c>
      <c r="B5629" t="s">
        <v>230</v>
      </c>
      <c r="C5629">
        <v>2017</v>
      </c>
      <c r="D5629" t="s">
        <v>119</v>
      </c>
      <c r="E5629">
        <v>93</v>
      </c>
      <c r="F5629" t="s">
        <v>119</v>
      </c>
      <c r="G5629">
        <v>558</v>
      </c>
      <c r="H5629" t="s">
        <v>393</v>
      </c>
      <c r="I5629" s="109">
        <v>2</v>
      </c>
      <c r="J5629" s="109" t="s">
        <v>373</v>
      </c>
      <c r="K5629" s="109">
        <v>3</v>
      </c>
      <c r="L5629" s="108">
        <f>AVERAGE(I5629:K5629)</f>
        <v>2.5</v>
      </c>
    </row>
    <row r="5630" spans="1:12" hidden="1" x14ac:dyDescent="0.25">
      <c r="A5630" t="s">
        <v>231</v>
      </c>
      <c r="B5630" t="s">
        <v>231</v>
      </c>
      <c r="C5630">
        <v>1976</v>
      </c>
      <c r="D5630" t="s">
        <v>480</v>
      </c>
      <c r="E5630">
        <v>436</v>
      </c>
      <c r="F5630" t="s">
        <v>36</v>
      </c>
      <c r="G5630">
        <v>562</v>
      </c>
      <c r="H5630" t="s">
        <v>371</v>
      </c>
      <c r="I5630">
        <v>2</v>
      </c>
      <c r="J5630" t="s">
        <v>373</v>
      </c>
      <c r="K5630" t="s">
        <v>373</v>
      </c>
    </row>
    <row r="5631" spans="1:12" hidden="1" x14ac:dyDescent="0.25">
      <c r="A5631" t="s">
        <v>231</v>
      </c>
      <c r="B5631" t="s">
        <v>231</v>
      </c>
      <c r="C5631">
        <v>1977</v>
      </c>
      <c r="D5631" t="s">
        <v>480</v>
      </c>
      <c r="E5631">
        <v>436</v>
      </c>
      <c r="F5631" t="s">
        <v>36</v>
      </c>
      <c r="G5631">
        <v>562</v>
      </c>
      <c r="H5631" t="s">
        <v>371</v>
      </c>
      <c r="I5631">
        <v>2</v>
      </c>
      <c r="J5631" t="s">
        <v>373</v>
      </c>
      <c r="K5631">
        <v>2</v>
      </c>
    </row>
    <row r="5632" spans="1:12" hidden="1" x14ac:dyDescent="0.25">
      <c r="A5632" t="s">
        <v>231</v>
      </c>
      <c r="B5632" t="s">
        <v>231</v>
      </c>
      <c r="C5632">
        <v>1978</v>
      </c>
      <c r="D5632" t="s">
        <v>480</v>
      </c>
      <c r="E5632">
        <v>436</v>
      </c>
      <c r="F5632" t="s">
        <v>36</v>
      </c>
      <c r="G5632">
        <v>562</v>
      </c>
      <c r="H5632" t="s">
        <v>371</v>
      </c>
      <c r="I5632" t="s">
        <v>373</v>
      </c>
      <c r="J5632" t="s">
        <v>373</v>
      </c>
      <c r="K5632">
        <v>2</v>
      </c>
    </row>
    <row r="5633" spans="1:11" hidden="1" x14ac:dyDescent="0.25">
      <c r="A5633" t="s">
        <v>231</v>
      </c>
      <c r="B5633" t="s">
        <v>231</v>
      </c>
      <c r="C5633">
        <v>1979</v>
      </c>
      <c r="D5633" t="s">
        <v>480</v>
      </c>
      <c r="E5633">
        <v>436</v>
      </c>
      <c r="F5633" t="s">
        <v>36</v>
      </c>
      <c r="G5633">
        <v>562</v>
      </c>
      <c r="H5633" t="s">
        <v>371</v>
      </c>
      <c r="I5633" t="s">
        <v>373</v>
      </c>
      <c r="J5633" t="s">
        <v>373</v>
      </c>
      <c r="K5633">
        <v>3</v>
      </c>
    </row>
    <row r="5634" spans="1:11" hidden="1" x14ac:dyDescent="0.25">
      <c r="A5634" t="s">
        <v>231</v>
      </c>
      <c r="B5634" t="s">
        <v>231</v>
      </c>
      <c r="C5634">
        <v>1980</v>
      </c>
      <c r="D5634" t="s">
        <v>480</v>
      </c>
      <c r="E5634">
        <v>436</v>
      </c>
      <c r="F5634" t="s">
        <v>36</v>
      </c>
      <c r="G5634">
        <v>562</v>
      </c>
      <c r="H5634" t="s">
        <v>371</v>
      </c>
      <c r="I5634" t="s">
        <v>373</v>
      </c>
      <c r="J5634" t="s">
        <v>373</v>
      </c>
      <c r="K5634">
        <v>2</v>
      </c>
    </row>
    <row r="5635" spans="1:11" hidden="1" x14ac:dyDescent="0.25">
      <c r="A5635" t="s">
        <v>231</v>
      </c>
      <c r="B5635" t="s">
        <v>231</v>
      </c>
      <c r="C5635">
        <v>1981</v>
      </c>
      <c r="D5635" t="s">
        <v>480</v>
      </c>
      <c r="E5635">
        <v>436</v>
      </c>
      <c r="F5635" t="s">
        <v>36</v>
      </c>
      <c r="G5635">
        <v>562</v>
      </c>
      <c r="H5635" t="s">
        <v>371</v>
      </c>
      <c r="I5635">
        <v>3</v>
      </c>
      <c r="J5635" t="s">
        <v>373</v>
      </c>
      <c r="K5635">
        <v>2</v>
      </c>
    </row>
    <row r="5636" spans="1:11" hidden="1" x14ac:dyDescent="0.25">
      <c r="A5636" t="s">
        <v>231</v>
      </c>
      <c r="B5636" t="s">
        <v>231</v>
      </c>
      <c r="C5636">
        <v>1982</v>
      </c>
      <c r="D5636" t="s">
        <v>480</v>
      </c>
      <c r="E5636">
        <v>436</v>
      </c>
      <c r="F5636" t="s">
        <v>36</v>
      </c>
      <c r="G5636">
        <v>562</v>
      </c>
      <c r="H5636" t="s">
        <v>371</v>
      </c>
      <c r="I5636">
        <v>3</v>
      </c>
      <c r="J5636" t="s">
        <v>373</v>
      </c>
      <c r="K5636">
        <v>2</v>
      </c>
    </row>
    <row r="5637" spans="1:11" hidden="1" x14ac:dyDescent="0.25">
      <c r="A5637" t="s">
        <v>231</v>
      </c>
      <c r="B5637" t="s">
        <v>231</v>
      </c>
      <c r="C5637">
        <v>1983</v>
      </c>
      <c r="D5637" t="s">
        <v>480</v>
      </c>
      <c r="E5637">
        <v>436</v>
      </c>
      <c r="F5637" t="s">
        <v>36</v>
      </c>
      <c r="G5637">
        <v>562</v>
      </c>
      <c r="H5637" t="s">
        <v>371</v>
      </c>
      <c r="I5637">
        <v>3</v>
      </c>
      <c r="J5637" t="s">
        <v>373</v>
      </c>
      <c r="K5637">
        <v>1</v>
      </c>
    </row>
    <row r="5638" spans="1:11" hidden="1" x14ac:dyDescent="0.25">
      <c r="A5638" t="s">
        <v>231</v>
      </c>
      <c r="B5638" t="s">
        <v>231</v>
      </c>
      <c r="C5638">
        <v>1984</v>
      </c>
      <c r="D5638" t="s">
        <v>480</v>
      </c>
      <c r="E5638">
        <v>436</v>
      </c>
      <c r="F5638" t="s">
        <v>36</v>
      </c>
      <c r="G5638">
        <v>562</v>
      </c>
      <c r="H5638" t="s">
        <v>371</v>
      </c>
      <c r="I5638">
        <v>3</v>
      </c>
      <c r="J5638" t="s">
        <v>373</v>
      </c>
      <c r="K5638">
        <v>2</v>
      </c>
    </row>
    <row r="5639" spans="1:11" hidden="1" x14ac:dyDescent="0.25">
      <c r="A5639" t="s">
        <v>231</v>
      </c>
      <c r="B5639" t="s">
        <v>231</v>
      </c>
      <c r="C5639">
        <v>1985</v>
      </c>
      <c r="D5639" t="s">
        <v>480</v>
      </c>
      <c r="E5639">
        <v>436</v>
      </c>
      <c r="F5639" t="s">
        <v>36</v>
      </c>
      <c r="G5639">
        <v>562</v>
      </c>
      <c r="H5639" t="s">
        <v>371</v>
      </c>
      <c r="I5639">
        <v>2</v>
      </c>
      <c r="J5639" t="s">
        <v>373</v>
      </c>
      <c r="K5639">
        <v>3</v>
      </c>
    </row>
    <row r="5640" spans="1:11" hidden="1" x14ac:dyDescent="0.25">
      <c r="A5640" t="s">
        <v>231</v>
      </c>
      <c r="B5640" t="s">
        <v>231</v>
      </c>
      <c r="C5640">
        <v>1986</v>
      </c>
      <c r="D5640" t="s">
        <v>480</v>
      </c>
      <c r="E5640">
        <v>436</v>
      </c>
      <c r="F5640" t="s">
        <v>36</v>
      </c>
      <c r="G5640">
        <v>562</v>
      </c>
      <c r="H5640" t="s">
        <v>371</v>
      </c>
      <c r="I5640">
        <v>2</v>
      </c>
      <c r="J5640" t="s">
        <v>373</v>
      </c>
      <c r="K5640">
        <v>2</v>
      </c>
    </row>
    <row r="5641" spans="1:11" hidden="1" x14ac:dyDescent="0.25">
      <c r="A5641" t="s">
        <v>231</v>
      </c>
      <c r="B5641" t="s">
        <v>231</v>
      </c>
      <c r="C5641">
        <v>1987</v>
      </c>
      <c r="D5641" t="s">
        <v>480</v>
      </c>
      <c r="E5641">
        <v>436</v>
      </c>
      <c r="F5641" t="s">
        <v>36</v>
      </c>
      <c r="G5641">
        <v>562</v>
      </c>
      <c r="H5641" t="s">
        <v>371</v>
      </c>
      <c r="I5641">
        <v>2</v>
      </c>
      <c r="J5641" t="s">
        <v>373</v>
      </c>
      <c r="K5641">
        <v>2</v>
      </c>
    </row>
    <row r="5642" spans="1:11" hidden="1" x14ac:dyDescent="0.25">
      <c r="A5642" t="s">
        <v>231</v>
      </c>
      <c r="B5642" t="s">
        <v>231</v>
      </c>
      <c r="C5642">
        <v>1988</v>
      </c>
      <c r="D5642" t="s">
        <v>480</v>
      </c>
      <c r="E5642">
        <v>436</v>
      </c>
      <c r="F5642" t="s">
        <v>36</v>
      </c>
      <c r="G5642">
        <v>562</v>
      </c>
      <c r="H5642" t="s">
        <v>371</v>
      </c>
      <c r="I5642">
        <v>2</v>
      </c>
      <c r="J5642" t="s">
        <v>373</v>
      </c>
      <c r="K5642">
        <v>2</v>
      </c>
    </row>
    <row r="5643" spans="1:11" hidden="1" x14ac:dyDescent="0.25">
      <c r="A5643" t="s">
        <v>231</v>
      </c>
      <c r="B5643" t="s">
        <v>231</v>
      </c>
      <c r="C5643">
        <v>1989</v>
      </c>
      <c r="D5643" t="s">
        <v>480</v>
      </c>
      <c r="E5643">
        <v>436</v>
      </c>
      <c r="F5643" t="s">
        <v>36</v>
      </c>
      <c r="G5643">
        <v>562</v>
      </c>
      <c r="H5643" t="s">
        <v>371</v>
      </c>
      <c r="I5643">
        <v>2</v>
      </c>
      <c r="J5643" t="s">
        <v>373</v>
      </c>
      <c r="K5643">
        <v>2</v>
      </c>
    </row>
    <row r="5644" spans="1:11" hidden="1" x14ac:dyDescent="0.25">
      <c r="A5644" t="s">
        <v>231</v>
      </c>
      <c r="B5644" t="s">
        <v>231</v>
      </c>
      <c r="C5644">
        <v>1990</v>
      </c>
      <c r="D5644" t="s">
        <v>480</v>
      </c>
      <c r="E5644">
        <v>436</v>
      </c>
      <c r="F5644" t="s">
        <v>36</v>
      </c>
      <c r="G5644">
        <v>562</v>
      </c>
      <c r="H5644" t="s">
        <v>371</v>
      </c>
      <c r="I5644">
        <v>4</v>
      </c>
      <c r="J5644" t="s">
        <v>373</v>
      </c>
      <c r="K5644">
        <v>3</v>
      </c>
    </row>
    <row r="5645" spans="1:11" hidden="1" x14ac:dyDescent="0.25">
      <c r="A5645" t="s">
        <v>231</v>
      </c>
      <c r="B5645" t="s">
        <v>231</v>
      </c>
      <c r="C5645">
        <v>1991</v>
      </c>
      <c r="D5645" t="s">
        <v>480</v>
      </c>
      <c r="E5645">
        <v>436</v>
      </c>
      <c r="F5645" t="s">
        <v>36</v>
      </c>
      <c r="G5645">
        <v>562</v>
      </c>
      <c r="H5645" t="s">
        <v>371</v>
      </c>
      <c r="I5645">
        <v>2</v>
      </c>
      <c r="J5645" t="s">
        <v>373</v>
      </c>
      <c r="K5645">
        <v>2</v>
      </c>
    </row>
    <row r="5646" spans="1:11" hidden="1" x14ac:dyDescent="0.25">
      <c r="A5646" t="s">
        <v>231</v>
      </c>
      <c r="B5646" t="s">
        <v>231</v>
      </c>
      <c r="C5646">
        <v>1992</v>
      </c>
      <c r="D5646" t="s">
        <v>480</v>
      </c>
      <c r="E5646">
        <v>436</v>
      </c>
      <c r="F5646" t="s">
        <v>36</v>
      </c>
      <c r="G5646">
        <v>562</v>
      </c>
      <c r="H5646" t="s">
        <v>371</v>
      </c>
      <c r="I5646">
        <v>3</v>
      </c>
      <c r="J5646" t="s">
        <v>373</v>
      </c>
      <c r="K5646">
        <v>3</v>
      </c>
    </row>
    <row r="5647" spans="1:11" hidden="1" x14ac:dyDescent="0.25">
      <c r="A5647" t="s">
        <v>231</v>
      </c>
      <c r="B5647" t="s">
        <v>231</v>
      </c>
      <c r="C5647">
        <v>1993</v>
      </c>
      <c r="D5647" t="s">
        <v>480</v>
      </c>
      <c r="E5647">
        <v>436</v>
      </c>
      <c r="F5647" t="s">
        <v>36</v>
      </c>
      <c r="G5647">
        <v>562</v>
      </c>
      <c r="H5647" t="s">
        <v>371</v>
      </c>
      <c r="I5647">
        <v>2</v>
      </c>
      <c r="J5647" t="s">
        <v>373</v>
      </c>
      <c r="K5647">
        <v>3</v>
      </c>
    </row>
    <row r="5648" spans="1:11" hidden="1" x14ac:dyDescent="0.25">
      <c r="A5648" t="s">
        <v>231</v>
      </c>
      <c r="B5648" t="s">
        <v>231</v>
      </c>
      <c r="C5648">
        <v>1994</v>
      </c>
      <c r="D5648" t="s">
        <v>480</v>
      </c>
      <c r="E5648">
        <v>436</v>
      </c>
      <c r="F5648" t="s">
        <v>36</v>
      </c>
      <c r="G5648">
        <v>562</v>
      </c>
      <c r="H5648" t="s">
        <v>371</v>
      </c>
      <c r="I5648">
        <v>3</v>
      </c>
      <c r="J5648" t="s">
        <v>373</v>
      </c>
      <c r="K5648">
        <v>3</v>
      </c>
    </row>
    <row r="5649" spans="1:11" hidden="1" x14ac:dyDescent="0.25">
      <c r="A5649" t="s">
        <v>231</v>
      </c>
      <c r="B5649" t="s">
        <v>231</v>
      </c>
      <c r="C5649">
        <v>1995</v>
      </c>
      <c r="D5649" t="s">
        <v>480</v>
      </c>
      <c r="E5649">
        <v>436</v>
      </c>
      <c r="F5649" t="s">
        <v>36</v>
      </c>
      <c r="G5649">
        <v>562</v>
      </c>
      <c r="H5649" t="s">
        <v>371</v>
      </c>
      <c r="I5649">
        <v>4</v>
      </c>
      <c r="J5649" t="s">
        <v>373</v>
      </c>
      <c r="K5649">
        <v>2</v>
      </c>
    </row>
    <row r="5650" spans="1:11" hidden="1" x14ac:dyDescent="0.25">
      <c r="A5650" t="s">
        <v>231</v>
      </c>
      <c r="B5650" t="s">
        <v>231</v>
      </c>
      <c r="C5650">
        <v>1996</v>
      </c>
      <c r="D5650" t="s">
        <v>480</v>
      </c>
      <c r="E5650">
        <v>436</v>
      </c>
      <c r="F5650" t="s">
        <v>36</v>
      </c>
      <c r="G5650">
        <v>562</v>
      </c>
      <c r="H5650" t="s">
        <v>371</v>
      </c>
      <c r="I5650">
        <v>3</v>
      </c>
      <c r="J5650" t="s">
        <v>373</v>
      </c>
      <c r="K5650">
        <v>2</v>
      </c>
    </row>
    <row r="5651" spans="1:11" hidden="1" x14ac:dyDescent="0.25">
      <c r="A5651" t="s">
        <v>231</v>
      </c>
      <c r="B5651" t="s">
        <v>231</v>
      </c>
      <c r="C5651">
        <v>1997</v>
      </c>
      <c r="D5651" t="s">
        <v>480</v>
      </c>
      <c r="E5651">
        <v>436</v>
      </c>
      <c r="F5651" t="s">
        <v>36</v>
      </c>
      <c r="G5651">
        <v>562</v>
      </c>
      <c r="H5651" t="s">
        <v>371</v>
      </c>
      <c r="I5651">
        <v>2</v>
      </c>
      <c r="J5651" t="s">
        <v>373</v>
      </c>
      <c r="K5651">
        <v>2</v>
      </c>
    </row>
    <row r="5652" spans="1:11" hidden="1" x14ac:dyDescent="0.25">
      <c r="A5652" t="s">
        <v>231</v>
      </c>
      <c r="B5652" t="s">
        <v>231</v>
      </c>
      <c r="C5652">
        <v>1998</v>
      </c>
      <c r="D5652" t="s">
        <v>480</v>
      </c>
      <c r="E5652">
        <v>436</v>
      </c>
      <c r="F5652" t="s">
        <v>36</v>
      </c>
      <c r="G5652">
        <v>562</v>
      </c>
      <c r="H5652" t="s">
        <v>371</v>
      </c>
      <c r="I5652">
        <v>4</v>
      </c>
      <c r="J5652" t="s">
        <v>373</v>
      </c>
      <c r="K5652">
        <v>2</v>
      </c>
    </row>
    <row r="5653" spans="1:11" hidden="1" x14ac:dyDescent="0.25">
      <c r="A5653" t="s">
        <v>231</v>
      </c>
      <c r="B5653" t="s">
        <v>231</v>
      </c>
      <c r="C5653">
        <v>1999</v>
      </c>
      <c r="D5653" t="s">
        <v>480</v>
      </c>
      <c r="E5653">
        <v>436</v>
      </c>
      <c r="F5653" t="s">
        <v>36</v>
      </c>
      <c r="G5653">
        <v>562</v>
      </c>
      <c r="H5653" t="s">
        <v>371</v>
      </c>
      <c r="I5653">
        <v>3</v>
      </c>
      <c r="J5653" t="s">
        <v>373</v>
      </c>
      <c r="K5653">
        <v>3</v>
      </c>
    </row>
    <row r="5654" spans="1:11" hidden="1" x14ac:dyDescent="0.25">
      <c r="A5654" t="s">
        <v>231</v>
      </c>
      <c r="B5654" t="s">
        <v>231</v>
      </c>
      <c r="C5654">
        <v>2000</v>
      </c>
      <c r="D5654" t="s">
        <v>480</v>
      </c>
      <c r="E5654">
        <v>436</v>
      </c>
      <c r="F5654" t="s">
        <v>36</v>
      </c>
      <c r="G5654">
        <v>562</v>
      </c>
      <c r="H5654" t="s">
        <v>371</v>
      </c>
      <c r="I5654">
        <v>2</v>
      </c>
      <c r="J5654" t="s">
        <v>373</v>
      </c>
      <c r="K5654">
        <v>2</v>
      </c>
    </row>
    <row r="5655" spans="1:11" hidden="1" x14ac:dyDescent="0.25">
      <c r="A5655" t="s">
        <v>231</v>
      </c>
      <c r="B5655" t="s">
        <v>231</v>
      </c>
      <c r="C5655">
        <v>2001</v>
      </c>
      <c r="D5655" t="s">
        <v>480</v>
      </c>
      <c r="E5655">
        <v>436</v>
      </c>
      <c r="F5655" t="s">
        <v>36</v>
      </c>
      <c r="G5655">
        <v>562</v>
      </c>
      <c r="H5655" t="s">
        <v>371</v>
      </c>
      <c r="I5655">
        <v>2</v>
      </c>
      <c r="J5655" t="s">
        <v>373</v>
      </c>
      <c r="K5655">
        <v>2</v>
      </c>
    </row>
    <row r="5656" spans="1:11" hidden="1" x14ac:dyDescent="0.25">
      <c r="A5656" t="s">
        <v>231</v>
      </c>
      <c r="B5656" t="s">
        <v>231</v>
      </c>
      <c r="C5656">
        <v>2002</v>
      </c>
      <c r="D5656" t="s">
        <v>480</v>
      </c>
      <c r="E5656">
        <v>436</v>
      </c>
      <c r="F5656" t="s">
        <v>36</v>
      </c>
      <c r="G5656">
        <v>562</v>
      </c>
      <c r="H5656" t="s">
        <v>371</v>
      </c>
      <c r="I5656">
        <v>2</v>
      </c>
      <c r="J5656" t="s">
        <v>373</v>
      </c>
      <c r="K5656">
        <v>2</v>
      </c>
    </row>
    <row r="5657" spans="1:11" hidden="1" x14ac:dyDescent="0.25">
      <c r="A5657" t="s">
        <v>231</v>
      </c>
      <c r="B5657" t="s">
        <v>231</v>
      </c>
      <c r="C5657">
        <v>2003</v>
      </c>
      <c r="D5657" t="s">
        <v>480</v>
      </c>
      <c r="E5657">
        <v>436</v>
      </c>
      <c r="F5657" t="s">
        <v>36</v>
      </c>
      <c r="G5657">
        <v>562</v>
      </c>
      <c r="H5657" t="s">
        <v>371</v>
      </c>
      <c r="I5657">
        <v>2</v>
      </c>
      <c r="J5657" t="s">
        <v>373</v>
      </c>
      <c r="K5657">
        <v>3</v>
      </c>
    </row>
    <row r="5658" spans="1:11" hidden="1" x14ac:dyDescent="0.25">
      <c r="A5658" t="s">
        <v>231</v>
      </c>
      <c r="B5658" t="s">
        <v>231</v>
      </c>
      <c r="C5658">
        <v>2004</v>
      </c>
      <c r="D5658" t="s">
        <v>480</v>
      </c>
      <c r="E5658">
        <v>436</v>
      </c>
      <c r="F5658" t="s">
        <v>36</v>
      </c>
      <c r="G5658">
        <v>562</v>
      </c>
      <c r="H5658" t="s">
        <v>371</v>
      </c>
      <c r="I5658">
        <v>3</v>
      </c>
      <c r="J5658" t="s">
        <v>373</v>
      </c>
      <c r="K5658">
        <v>2</v>
      </c>
    </row>
    <row r="5659" spans="1:11" hidden="1" x14ac:dyDescent="0.25">
      <c r="A5659" t="s">
        <v>231</v>
      </c>
      <c r="B5659" t="s">
        <v>231</v>
      </c>
      <c r="C5659">
        <v>2005</v>
      </c>
      <c r="D5659" t="s">
        <v>480</v>
      </c>
      <c r="E5659">
        <v>436</v>
      </c>
      <c r="F5659" t="s">
        <v>36</v>
      </c>
      <c r="G5659">
        <v>562</v>
      </c>
      <c r="H5659" t="s">
        <v>371</v>
      </c>
      <c r="I5659">
        <v>2</v>
      </c>
      <c r="J5659" t="s">
        <v>373</v>
      </c>
      <c r="K5659">
        <v>2</v>
      </c>
    </row>
    <row r="5660" spans="1:11" hidden="1" x14ac:dyDescent="0.25">
      <c r="A5660" t="s">
        <v>231</v>
      </c>
      <c r="B5660" t="s">
        <v>231</v>
      </c>
      <c r="C5660">
        <v>2006</v>
      </c>
      <c r="D5660" t="s">
        <v>480</v>
      </c>
      <c r="E5660">
        <v>436</v>
      </c>
      <c r="F5660" t="s">
        <v>36</v>
      </c>
      <c r="G5660">
        <v>562</v>
      </c>
      <c r="H5660" t="s">
        <v>371</v>
      </c>
      <c r="I5660">
        <v>2</v>
      </c>
      <c r="J5660" t="s">
        <v>373</v>
      </c>
      <c r="K5660">
        <v>2</v>
      </c>
    </row>
    <row r="5661" spans="1:11" hidden="1" x14ac:dyDescent="0.25">
      <c r="A5661" t="s">
        <v>231</v>
      </c>
      <c r="B5661" t="s">
        <v>231</v>
      </c>
      <c r="C5661">
        <v>2007</v>
      </c>
      <c r="D5661" t="s">
        <v>480</v>
      </c>
      <c r="E5661">
        <v>436</v>
      </c>
      <c r="F5661" t="s">
        <v>36</v>
      </c>
      <c r="G5661">
        <v>562</v>
      </c>
      <c r="H5661" t="s">
        <v>371</v>
      </c>
      <c r="I5661">
        <v>3</v>
      </c>
      <c r="J5661" t="s">
        <v>373</v>
      </c>
      <c r="K5661">
        <v>4</v>
      </c>
    </row>
    <row r="5662" spans="1:11" hidden="1" x14ac:dyDescent="0.25">
      <c r="A5662" t="s">
        <v>231</v>
      </c>
      <c r="B5662" t="s">
        <v>231</v>
      </c>
      <c r="C5662">
        <v>2008</v>
      </c>
      <c r="D5662" t="s">
        <v>480</v>
      </c>
      <c r="E5662">
        <v>436</v>
      </c>
      <c r="F5662" t="s">
        <v>36</v>
      </c>
      <c r="G5662">
        <v>562</v>
      </c>
      <c r="H5662" t="s">
        <v>371</v>
      </c>
      <c r="I5662">
        <v>3</v>
      </c>
      <c r="J5662" t="s">
        <v>373</v>
      </c>
      <c r="K5662">
        <v>4</v>
      </c>
    </row>
    <row r="5663" spans="1:11" hidden="1" x14ac:dyDescent="0.25">
      <c r="A5663" t="s">
        <v>231</v>
      </c>
      <c r="B5663" t="s">
        <v>231</v>
      </c>
      <c r="C5663">
        <v>2009</v>
      </c>
      <c r="D5663" t="s">
        <v>480</v>
      </c>
      <c r="E5663">
        <v>436</v>
      </c>
      <c r="F5663" t="s">
        <v>36</v>
      </c>
      <c r="G5663">
        <v>562</v>
      </c>
      <c r="H5663" t="s">
        <v>371</v>
      </c>
      <c r="I5663">
        <v>3</v>
      </c>
      <c r="J5663" t="s">
        <v>373</v>
      </c>
      <c r="K5663">
        <v>3</v>
      </c>
    </row>
    <row r="5664" spans="1:11" hidden="1" x14ac:dyDescent="0.25">
      <c r="A5664" t="s">
        <v>231</v>
      </c>
      <c r="B5664" t="s">
        <v>231</v>
      </c>
      <c r="C5664">
        <v>2010</v>
      </c>
      <c r="D5664" t="s">
        <v>480</v>
      </c>
      <c r="E5664">
        <v>436</v>
      </c>
      <c r="F5664" t="s">
        <v>36</v>
      </c>
      <c r="G5664">
        <v>562</v>
      </c>
      <c r="H5664" t="s">
        <v>371</v>
      </c>
      <c r="I5664">
        <v>3</v>
      </c>
      <c r="J5664" t="s">
        <v>373</v>
      </c>
      <c r="K5664">
        <v>3</v>
      </c>
    </row>
    <row r="5665" spans="1:12" hidden="1" x14ac:dyDescent="0.25">
      <c r="A5665" t="s">
        <v>231</v>
      </c>
      <c r="B5665" t="s">
        <v>231</v>
      </c>
      <c r="C5665">
        <v>2011</v>
      </c>
      <c r="D5665" t="s">
        <v>480</v>
      </c>
      <c r="E5665">
        <v>436</v>
      </c>
      <c r="F5665" t="s">
        <v>36</v>
      </c>
      <c r="G5665">
        <v>562</v>
      </c>
      <c r="H5665" t="s">
        <v>371</v>
      </c>
      <c r="I5665">
        <v>2</v>
      </c>
      <c r="J5665" t="s">
        <v>373</v>
      </c>
      <c r="K5665">
        <v>3</v>
      </c>
    </row>
    <row r="5666" spans="1:12" hidden="1" x14ac:dyDescent="0.25">
      <c r="A5666" t="s">
        <v>231</v>
      </c>
      <c r="B5666" t="s">
        <v>231</v>
      </c>
      <c r="C5666">
        <v>2012</v>
      </c>
      <c r="D5666" t="s">
        <v>480</v>
      </c>
      <c r="E5666">
        <v>436</v>
      </c>
      <c r="F5666" t="s">
        <v>36</v>
      </c>
      <c r="G5666">
        <v>562</v>
      </c>
      <c r="H5666" t="s">
        <v>371</v>
      </c>
      <c r="I5666">
        <v>2</v>
      </c>
      <c r="J5666" t="s">
        <v>373</v>
      </c>
      <c r="K5666">
        <v>2</v>
      </c>
    </row>
    <row r="5667" spans="1:12" hidden="1" x14ac:dyDescent="0.25">
      <c r="A5667" t="s">
        <v>231</v>
      </c>
      <c r="B5667" t="s">
        <v>231</v>
      </c>
      <c r="C5667">
        <v>2013</v>
      </c>
      <c r="D5667" t="s">
        <v>480</v>
      </c>
      <c r="E5667">
        <v>436</v>
      </c>
      <c r="F5667" t="s">
        <v>36</v>
      </c>
      <c r="G5667">
        <v>562</v>
      </c>
      <c r="H5667" t="s">
        <v>371</v>
      </c>
      <c r="I5667" t="s">
        <v>373</v>
      </c>
      <c r="J5667" t="s">
        <v>373</v>
      </c>
      <c r="K5667">
        <v>3</v>
      </c>
    </row>
    <row r="5668" spans="1:12" hidden="1" x14ac:dyDescent="0.25">
      <c r="A5668" t="s">
        <v>231</v>
      </c>
      <c r="B5668" t="s">
        <v>231</v>
      </c>
      <c r="C5668">
        <v>2014</v>
      </c>
      <c r="D5668" t="s">
        <v>480</v>
      </c>
      <c r="E5668">
        <v>436</v>
      </c>
      <c r="F5668" t="s">
        <v>36</v>
      </c>
      <c r="G5668">
        <v>562</v>
      </c>
      <c r="H5668" t="s">
        <v>371</v>
      </c>
      <c r="I5668">
        <v>2</v>
      </c>
      <c r="J5668" t="s">
        <v>373</v>
      </c>
      <c r="K5668">
        <v>3</v>
      </c>
    </row>
    <row r="5669" spans="1:12" hidden="1" x14ac:dyDescent="0.25">
      <c r="A5669" t="s">
        <v>231</v>
      </c>
      <c r="B5669" t="s">
        <v>231</v>
      </c>
      <c r="C5669">
        <v>2015</v>
      </c>
      <c r="D5669" t="s">
        <v>480</v>
      </c>
      <c r="E5669">
        <v>436</v>
      </c>
      <c r="F5669" t="s">
        <v>36</v>
      </c>
      <c r="G5669">
        <v>562</v>
      </c>
      <c r="H5669" t="s">
        <v>371</v>
      </c>
      <c r="I5669">
        <v>4</v>
      </c>
      <c r="J5669" t="s">
        <v>373</v>
      </c>
      <c r="K5669">
        <v>3</v>
      </c>
    </row>
    <row r="5670" spans="1:12" hidden="1" x14ac:dyDescent="0.25">
      <c r="A5670" t="s">
        <v>231</v>
      </c>
      <c r="B5670" t="s">
        <v>231</v>
      </c>
      <c r="C5670">
        <v>2016</v>
      </c>
      <c r="D5670" t="s">
        <v>480</v>
      </c>
      <c r="E5670">
        <v>436</v>
      </c>
      <c r="F5670" t="s">
        <v>36</v>
      </c>
      <c r="G5670">
        <v>562</v>
      </c>
      <c r="H5670" t="s">
        <v>371</v>
      </c>
      <c r="I5670">
        <v>4</v>
      </c>
      <c r="J5670" t="s">
        <v>373</v>
      </c>
      <c r="K5670">
        <v>3</v>
      </c>
    </row>
    <row r="5671" spans="1:12" x14ac:dyDescent="0.25">
      <c r="A5671" t="s">
        <v>231</v>
      </c>
      <c r="B5671" t="s">
        <v>231</v>
      </c>
      <c r="C5671">
        <v>2017</v>
      </c>
      <c r="D5671" t="s">
        <v>480</v>
      </c>
      <c r="E5671">
        <v>436</v>
      </c>
      <c r="F5671" t="s">
        <v>36</v>
      </c>
      <c r="G5671">
        <v>562</v>
      </c>
      <c r="H5671" t="s">
        <v>371</v>
      </c>
      <c r="I5671" s="109">
        <v>3</v>
      </c>
      <c r="J5671" s="109" t="s">
        <v>373</v>
      </c>
      <c r="K5671" s="109">
        <v>3</v>
      </c>
      <c r="L5671" s="108">
        <f>AVERAGE(I5671:K5671)</f>
        <v>3</v>
      </c>
    </row>
    <row r="5672" spans="1:12" hidden="1" x14ac:dyDescent="0.25">
      <c r="A5672" t="s">
        <v>479</v>
      </c>
      <c r="B5672" t="s">
        <v>479</v>
      </c>
      <c r="C5672">
        <v>1976</v>
      </c>
      <c r="D5672" t="s">
        <v>478</v>
      </c>
      <c r="E5672">
        <v>475</v>
      </c>
      <c r="F5672" t="s">
        <v>37</v>
      </c>
      <c r="G5672">
        <v>566</v>
      </c>
      <c r="H5672" t="s">
        <v>371</v>
      </c>
      <c r="I5672">
        <v>1</v>
      </c>
      <c r="J5672" t="s">
        <v>373</v>
      </c>
      <c r="K5672">
        <v>2</v>
      </c>
    </row>
    <row r="5673" spans="1:12" hidden="1" x14ac:dyDescent="0.25">
      <c r="A5673" t="s">
        <v>479</v>
      </c>
      <c r="B5673" t="s">
        <v>479</v>
      </c>
      <c r="C5673">
        <v>1977</v>
      </c>
      <c r="D5673" t="s">
        <v>478</v>
      </c>
      <c r="E5673">
        <v>475</v>
      </c>
      <c r="F5673" t="s">
        <v>37</v>
      </c>
      <c r="G5673">
        <v>566</v>
      </c>
      <c r="H5673" t="s">
        <v>371</v>
      </c>
      <c r="I5673">
        <v>2</v>
      </c>
      <c r="J5673" t="s">
        <v>373</v>
      </c>
      <c r="K5673">
        <v>2</v>
      </c>
    </row>
    <row r="5674" spans="1:12" hidden="1" x14ac:dyDescent="0.25">
      <c r="A5674" t="s">
        <v>479</v>
      </c>
      <c r="B5674" t="s">
        <v>479</v>
      </c>
      <c r="C5674">
        <v>1978</v>
      </c>
      <c r="D5674" t="s">
        <v>478</v>
      </c>
      <c r="E5674">
        <v>475</v>
      </c>
      <c r="F5674" t="s">
        <v>37</v>
      </c>
      <c r="G5674">
        <v>566</v>
      </c>
      <c r="H5674" t="s">
        <v>371</v>
      </c>
      <c r="I5674">
        <v>3</v>
      </c>
      <c r="J5674" t="s">
        <v>373</v>
      </c>
      <c r="K5674">
        <v>2</v>
      </c>
    </row>
    <row r="5675" spans="1:12" hidden="1" x14ac:dyDescent="0.25">
      <c r="A5675" t="s">
        <v>479</v>
      </c>
      <c r="B5675" t="s">
        <v>479</v>
      </c>
      <c r="C5675">
        <v>1979</v>
      </c>
      <c r="D5675" t="s">
        <v>478</v>
      </c>
      <c r="E5675">
        <v>475</v>
      </c>
      <c r="F5675" t="s">
        <v>37</v>
      </c>
      <c r="G5675">
        <v>566</v>
      </c>
      <c r="H5675" t="s">
        <v>371</v>
      </c>
      <c r="I5675">
        <v>2</v>
      </c>
      <c r="J5675" t="s">
        <v>373</v>
      </c>
      <c r="K5675">
        <v>2</v>
      </c>
    </row>
    <row r="5676" spans="1:12" hidden="1" x14ac:dyDescent="0.25">
      <c r="A5676" t="s">
        <v>479</v>
      </c>
      <c r="B5676" t="s">
        <v>479</v>
      </c>
      <c r="C5676">
        <v>1980</v>
      </c>
      <c r="D5676" t="s">
        <v>478</v>
      </c>
      <c r="E5676">
        <v>475</v>
      </c>
      <c r="F5676" t="s">
        <v>37</v>
      </c>
      <c r="G5676">
        <v>566</v>
      </c>
      <c r="H5676" t="s">
        <v>371</v>
      </c>
      <c r="I5676">
        <v>2</v>
      </c>
      <c r="J5676" t="s">
        <v>373</v>
      </c>
      <c r="K5676">
        <v>2</v>
      </c>
    </row>
    <row r="5677" spans="1:12" hidden="1" x14ac:dyDescent="0.25">
      <c r="A5677" t="s">
        <v>479</v>
      </c>
      <c r="B5677" t="s">
        <v>479</v>
      </c>
      <c r="C5677">
        <v>1981</v>
      </c>
      <c r="D5677" t="s">
        <v>478</v>
      </c>
      <c r="E5677">
        <v>475</v>
      </c>
      <c r="F5677" t="s">
        <v>37</v>
      </c>
      <c r="G5677">
        <v>566</v>
      </c>
      <c r="H5677" t="s">
        <v>371</v>
      </c>
      <c r="I5677" t="s">
        <v>373</v>
      </c>
      <c r="J5677" t="s">
        <v>373</v>
      </c>
      <c r="K5677">
        <v>2</v>
      </c>
    </row>
    <row r="5678" spans="1:12" hidden="1" x14ac:dyDescent="0.25">
      <c r="A5678" t="s">
        <v>479</v>
      </c>
      <c r="B5678" t="s">
        <v>479</v>
      </c>
      <c r="C5678">
        <v>1982</v>
      </c>
      <c r="D5678" t="s">
        <v>478</v>
      </c>
      <c r="E5678">
        <v>475</v>
      </c>
      <c r="F5678" t="s">
        <v>37</v>
      </c>
      <c r="G5678">
        <v>566</v>
      </c>
      <c r="H5678" t="s">
        <v>371</v>
      </c>
      <c r="I5678" t="s">
        <v>373</v>
      </c>
      <c r="J5678" t="s">
        <v>373</v>
      </c>
      <c r="K5678">
        <v>2</v>
      </c>
    </row>
    <row r="5679" spans="1:12" hidden="1" x14ac:dyDescent="0.25">
      <c r="A5679" t="s">
        <v>479</v>
      </c>
      <c r="B5679" t="s">
        <v>479</v>
      </c>
      <c r="C5679">
        <v>1983</v>
      </c>
      <c r="D5679" t="s">
        <v>478</v>
      </c>
      <c r="E5679">
        <v>475</v>
      </c>
      <c r="F5679" t="s">
        <v>37</v>
      </c>
      <c r="G5679">
        <v>566</v>
      </c>
      <c r="H5679" t="s">
        <v>371</v>
      </c>
      <c r="I5679">
        <v>2</v>
      </c>
      <c r="J5679" t="s">
        <v>373</v>
      </c>
      <c r="K5679">
        <v>2</v>
      </c>
    </row>
    <row r="5680" spans="1:12" hidden="1" x14ac:dyDescent="0.25">
      <c r="A5680" t="s">
        <v>479</v>
      </c>
      <c r="B5680" t="s">
        <v>479</v>
      </c>
      <c r="C5680">
        <v>1984</v>
      </c>
      <c r="D5680" t="s">
        <v>478</v>
      </c>
      <c r="E5680">
        <v>475</v>
      </c>
      <c r="F5680" t="s">
        <v>37</v>
      </c>
      <c r="G5680">
        <v>566</v>
      </c>
      <c r="H5680" t="s">
        <v>371</v>
      </c>
      <c r="I5680">
        <v>3</v>
      </c>
      <c r="J5680" t="s">
        <v>373</v>
      </c>
      <c r="K5680">
        <v>2</v>
      </c>
    </row>
    <row r="5681" spans="1:11" hidden="1" x14ac:dyDescent="0.25">
      <c r="A5681" t="s">
        <v>479</v>
      </c>
      <c r="B5681" t="s">
        <v>479</v>
      </c>
      <c r="C5681">
        <v>1985</v>
      </c>
      <c r="D5681" t="s">
        <v>478</v>
      </c>
      <c r="E5681">
        <v>475</v>
      </c>
      <c r="F5681" t="s">
        <v>37</v>
      </c>
      <c r="G5681">
        <v>566</v>
      </c>
      <c r="H5681" t="s">
        <v>371</v>
      </c>
      <c r="I5681">
        <v>2</v>
      </c>
      <c r="J5681" t="s">
        <v>373</v>
      </c>
      <c r="K5681">
        <v>2</v>
      </c>
    </row>
    <row r="5682" spans="1:11" hidden="1" x14ac:dyDescent="0.25">
      <c r="A5682" t="s">
        <v>479</v>
      </c>
      <c r="B5682" t="s">
        <v>479</v>
      </c>
      <c r="C5682">
        <v>1986</v>
      </c>
      <c r="D5682" t="s">
        <v>478</v>
      </c>
      <c r="E5682">
        <v>475</v>
      </c>
      <c r="F5682" t="s">
        <v>37</v>
      </c>
      <c r="G5682">
        <v>566</v>
      </c>
      <c r="H5682" t="s">
        <v>371</v>
      </c>
      <c r="I5682">
        <v>3</v>
      </c>
      <c r="J5682" t="s">
        <v>373</v>
      </c>
      <c r="K5682">
        <v>2</v>
      </c>
    </row>
    <row r="5683" spans="1:11" hidden="1" x14ac:dyDescent="0.25">
      <c r="A5683" t="s">
        <v>479</v>
      </c>
      <c r="B5683" t="s">
        <v>479</v>
      </c>
      <c r="C5683">
        <v>1987</v>
      </c>
      <c r="D5683" t="s">
        <v>478</v>
      </c>
      <c r="E5683">
        <v>475</v>
      </c>
      <c r="F5683" t="s">
        <v>37</v>
      </c>
      <c r="G5683">
        <v>566</v>
      </c>
      <c r="H5683" t="s">
        <v>371</v>
      </c>
      <c r="I5683">
        <v>2</v>
      </c>
      <c r="J5683" t="s">
        <v>373</v>
      </c>
      <c r="K5683">
        <v>3</v>
      </c>
    </row>
    <row r="5684" spans="1:11" hidden="1" x14ac:dyDescent="0.25">
      <c r="A5684" t="s">
        <v>479</v>
      </c>
      <c r="B5684" t="s">
        <v>479</v>
      </c>
      <c r="C5684">
        <v>1988</v>
      </c>
      <c r="D5684" t="s">
        <v>478</v>
      </c>
      <c r="E5684">
        <v>475</v>
      </c>
      <c r="F5684" t="s">
        <v>37</v>
      </c>
      <c r="G5684">
        <v>566</v>
      </c>
      <c r="H5684" t="s">
        <v>371</v>
      </c>
      <c r="I5684">
        <v>2</v>
      </c>
      <c r="J5684" t="s">
        <v>373</v>
      </c>
      <c r="K5684">
        <v>2</v>
      </c>
    </row>
    <row r="5685" spans="1:11" hidden="1" x14ac:dyDescent="0.25">
      <c r="A5685" t="s">
        <v>479</v>
      </c>
      <c r="B5685" t="s">
        <v>479</v>
      </c>
      <c r="C5685">
        <v>1989</v>
      </c>
      <c r="D5685" t="s">
        <v>478</v>
      </c>
      <c r="E5685">
        <v>475</v>
      </c>
      <c r="F5685" t="s">
        <v>37</v>
      </c>
      <c r="G5685">
        <v>566</v>
      </c>
      <c r="H5685" t="s">
        <v>371</v>
      </c>
      <c r="I5685">
        <v>3</v>
      </c>
      <c r="J5685" t="s">
        <v>373</v>
      </c>
      <c r="K5685">
        <v>3</v>
      </c>
    </row>
    <row r="5686" spans="1:11" hidden="1" x14ac:dyDescent="0.25">
      <c r="A5686" t="s">
        <v>479</v>
      </c>
      <c r="B5686" t="s">
        <v>479</v>
      </c>
      <c r="C5686">
        <v>1990</v>
      </c>
      <c r="D5686" t="s">
        <v>478</v>
      </c>
      <c r="E5686">
        <v>475</v>
      </c>
      <c r="F5686" t="s">
        <v>37</v>
      </c>
      <c r="G5686">
        <v>566</v>
      </c>
      <c r="H5686" t="s">
        <v>371</v>
      </c>
      <c r="I5686">
        <v>3</v>
      </c>
      <c r="J5686" t="s">
        <v>373</v>
      </c>
      <c r="K5686">
        <v>3</v>
      </c>
    </row>
    <row r="5687" spans="1:11" hidden="1" x14ac:dyDescent="0.25">
      <c r="A5687" t="s">
        <v>479</v>
      </c>
      <c r="B5687" t="s">
        <v>479</v>
      </c>
      <c r="C5687">
        <v>1991</v>
      </c>
      <c r="D5687" t="s">
        <v>478</v>
      </c>
      <c r="E5687">
        <v>475</v>
      </c>
      <c r="F5687" t="s">
        <v>37</v>
      </c>
      <c r="G5687">
        <v>566</v>
      </c>
      <c r="H5687" t="s">
        <v>371</v>
      </c>
      <c r="I5687">
        <v>2</v>
      </c>
      <c r="J5687" t="s">
        <v>373</v>
      </c>
      <c r="K5687">
        <v>3</v>
      </c>
    </row>
    <row r="5688" spans="1:11" hidden="1" x14ac:dyDescent="0.25">
      <c r="A5688" t="s">
        <v>479</v>
      </c>
      <c r="B5688" t="s">
        <v>479</v>
      </c>
      <c r="C5688">
        <v>1992</v>
      </c>
      <c r="D5688" t="s">
        <v>478</v>
      </c>
      <c r="E5688">
        <v>475</v>
      </c>
      <c r="F5688" t="s">
        <v>37</v>
      </c>
      <c r="G5688">
        <v>566</v>
      </c>
      <c r="H5688" t="s">
        <v>371</v>
      </c>
      <c r="I5688">
        <v>3</v>
      </c>
      <c r="J5688" t="s">
        <v>373</v>
      </c>
      <c r="K5688">
        <v>3</v>
      </c>
    </row>
    <row r="5689" spans="1:11" hidden="1" x14ac:dyDescent="0.25">
      <c r="A5689" t="s">
        <v>479</v>
      </c>
      <c r="B5689" t="s">
        <v>479</v>
      </c>
      <c r="C5689">
        <v>1993</v>
      </c>
      <c r="D5689" t="s">
        <v>478</v>
      </c>
      <c r="E5689">
        <v>475</v>
      </c>
      <c r="F5689" t="s">
        <v>37</v>
      </c>
      <c r="G5689">
        <v>566</v>
      </c>
      <c r="H5689" t="s">
        <v>371</v>
      </c>
      <c r="I5689">
        <v>4</v>
      </c>
      <c r="J5689" t="s">
        <v>373</v>
      </c>
      <c r="K5689">
        <v>4</v>
      </c>
    </row>
    <row r="5690" spans="1:11" hidden="1" x14ac:dyDescent="0.25">
      <c r="A5690" t="s">
        <v>479</v>
      </c>
      <c r="B5690" t="s">
        <v>479</v>
      </c>
      <c r="C5690">
        <v>1994</v>
      </c>
      <c r="D5690" t="s">
        <v>478</v>
      </c>
      <c r="E5690">
        <v>475</v>
      </c>
      <c r="F5690" t="s">
        <v>37</v>
      </c>
      <c r="G5690">
        <v>566</v>
      </c>
      <c r="H5690" t="s">
        <v>371</v>
      </c>
      <c r="I5690">
        <v>4</v>
      </c>
      <c r="J5690" t="s">
        <v>373</v>
      </c>
      <c r="K5690">
        <v>5</v>
      </c>
    </row>
    <row r="5691" spans="1:11" hidden="1" x14ac:dyDescent="0.25">
      <c r="A5691" t="s">
        <v>479</v>
      </c>
      <c r="B5691" t="s">
        <v>479</v>
      </c>
      <c r="C5691">
        <v>1995</v>
      </c>
      <c r="D5691" t="s">
        <v>478</v>
      </c>
      <c r="E5691">
        <v>475</v>
      </c>
      <c r="F5691" t="s">
        <v>37</v>
      </c>
      <c r="G5691">
        <v>566</v>
      </c>
      <c r="H5691" t="s">
        <v>371</v>
      </c>
      <c r="I5691">
        <v>4</v>
      </c>
      <c r="J5691" t="s">
        <v>373</v>
      </c>
      <c r="K5691">
        <v>4</v>
      </c>
    </row>
    <row r="5692" spans="1:11" hidden="1" x14ac:dyDescent="0.25">
      <c r="A5692" t="s">
        <v>479</v>
      </c>
      <c r="B5692" t="s">
        <v>479</v>
      </c>
      <c r="C5692">
        <v>1996</v>
      </c>
      <c r="D5692" t="s">
        <v>478</v>
      </c>
      <c r="E5692">
        <v>475</v>
      </c>
      <c r="F5692" t="s">
        <v>37</v>
      </c>
      <c r="G5692">
        <v>566</v>
      </c>
      <c r="H5692" t="s">
        <v>371</v>
      </c>
      <c r="I5692">
        <v>3</v>
      </c>
      <c r="J5692" t="s">
        <v>373</v>
      </c>
      <c r="K5692">
        <v>4</v>
      </c>
    </row>
    <row r="5693" spans="1:11" hidden="1" x14ac:dyDescent="0.25">
      <c r="A5693" t="s">
        <v>479</v>
      </c>
      <c r="B5693" t="s">
        <v>479</v>
      </c>
      <c r="C5693">
        <v>1997</v>
      </c>
      <c r="D5693" t="s">
        <v>478</v>
      </c>
      <c r="E5693">
        <v>475</v>
      </c>
      <c r="F5693" t="s">
        <v>37</v>
      </c>
      <c r="G5693">
        <v>566</v>
      </c>
      <c r="H5693" t="s">
        <v>371</v>
      </c>
      <c r="I5693">
        <v>3</v>
      </c>
      <c r="J5693" t="s">
        <v>373</v>
      </c>
      <c r="K5693">
        <v>4</v>
      </c>
    </row>
    <row r="5694" spans="1:11" hidden="1" x14ac:dyDescent="0.25">
      <c r="A5694" t="s">
        <v>479</v>
      </c>
      <c r="B5694" t="s">
        <v>479</v>
      </c>
      <c r="C5694">
        <v>1998</v>
      </c>
      <c r="D5694" t="s">
        <v>478</v>
      </c>
      <c r="E5694">
        <v>475</v>
      </c>
      <c r="F5694" t="s">
        <v>37</v>
      </c>
      <c r="G5694">
        <v>566</v>
      </c>
      <c r="H5694" t="s">
        <v>371</v>
      </c>
      <c r="I5694">
        <v>2</v>
      </c>
      <c r="J5694" t="s">
        <v>373</v>
      </c>
      <c r="K5694">
        <v>4</v>
      </c>
    </row>
    <row r="5695" spans="1:11" hidden="1" x14ac:dyDescent="0.25">
      <c r="A5695" t="s">
        <v>479</v>
      </c>
      <c r="B5695" t="s">
        <v>479</v>
      </c>
      <c r="C5695">
        <v>1999</v>
      </c>
      <c r="D5695" t="s">
        <v>478</v>
      </c>
      <c r="E5695">
        <v>475</v>
      </c>
      <c r="F5695" t="s">
        <v>37</v>
      </c>
      <c r="G5695">
        <v>566</v>
      </c>
      <c r="H5695" t="s">
        <v>371</v>
      </c>
      <c r="I5695">
        <v>4</v>
      </c>
      <c r="J5695" t="s">
        <v>373</v>
      </c>
      <c r="K5695">
        <v>4</v>
      </c>
    </row>
    <row r="5696" spans="1:11" hidden="1" x14ac:dyDescent="0.25">
      <c r="A5696" t="s">
        <v>479</v>
      </c>
      <c r="B5696" t="s">
        <v>479</v>
      </c>
      <c r="C5696">
        <v>2000</v>
      </c>
      <c r="D5696" t="s">
        <v>478</v>
      </c>
      <c r="E5696">
        <v>475</v>
      </c>
      <c r="F5696" t="s">
        <v>37</v>
      </c>
      <c r="G5696">
        <v>566</v>
      </c>
      <c r="H5696" t="s">
        <v>371</v>
      </c>
      <c r="I5696">
        <v>3</v>
      </c>
      <c r="J5696" t="s">
        <v>373</v>
      </c>
      <c r="K5696">
        <v>3</v>
      </c>
    </row>
    <row r="5697" spans="1:11" hidden="1" x14ac:dyDescent="0.25">
      <c r="A5697" t="s">
        <v>479</v>
      </c>
      <c r="B5697" t="s">
        <v>479</v>
      </c>
      <c r="C5697">
        <v>2001</v>
      </c>
      <c r="D5697" t="s">
        <v>478</v>
      </c>
      <c r="E5697">
        <v>475</v>
      </c>
      <c r="F5697" t="s">
        <v>37</v>
      </c>
      <c r="G5697">
        <v>566</v>
      </c>
      <c r="H5697" t="s">
        <v>371</v>
      </c>
      <c r="I5697">
        <v>4</v>
      </c>
      <c r="J5697" t="s">
        <v>373</v>
      </c>
      <c r="K5697">
        <v>4</v>
      </c>
    </row>
    <row r="5698" spans="1:11" hidden="1" x14ac:dyDescent="0.25">
      <c r="A5698" t="s">
        <v>479</v>
      </c>
      <c r="B5698" t="s">
        <v>479</v>
      </c>
      <c r="C5698">
        <v>2002</v>
      </c>
      <c r="D5698" t="s">
        <v>478</v>
      </c>
      <c r="E5698">
        <v>475</v>
      </c>
      <c r="F5698" t="s">
        <v>37</v>
      </c>
      <c r="G5698">
        <v>566</v>
      </c>
      <c r="H5698" t="s">
        <v>371</v>
      </c>
      <c r="I5698">
        <v>4</v>
      </c>
      <c r="J5698" t="s">
        <v>373</v>
      </c>
      <c r="K5698">
        <v>4</v>
      </c>
    </row>
    <row r="5699" spans="1:11" hidden="1" x14ac:dyDescent="0.25">
      <c r="A5699" t="s">
        <v>479</v>
      </c>
      <c r="B5699" t="s">
        <v>479</v>
      </c>
      <c r="C5699">
        <v>2003</v>
      </c>
      <c r="D5699" t="s">
        <v>478</v>
      </c>
      <c r="E5699">
        <v>475</v>
      </c>
      <c r="F5699" t="s">
        <v>37</v>
      </c>
      <c r="G5699">
        <v>566</v>
      </c>
      <c r="H5699" t="s">
        <v>371</v>
      </c>
      <c r="I5699">
        <v>3</v>
      </c>
      <c r="J5699" t="s">
        <v>373</v>
      </c>
      <c r="K5699">
        <v>4</v>
      </c>
    </row>
    <row r="5700" spans="1:11" hidden="1" x14ac:dyDescent="0.25">
      <c r="A5700" t="s">
        <v>479</v>
      </c>
      <c r="B5700" t="s">
        <v>479</v>
      </c>
      <c r="C5700">
        <v>2004</v>
      </c>
      <c r="D5700" t="s">
        <v>478</v>
      </c>
      <c r="E5700">
        <v>475</v>
      </c>
      <c r="F5700" t="s">
        <v>37</v>
      </c>
      <c r="G5700">
        <v>566</v>
      </c>
      <c r="H5700" t="s">
        <v>371</v>
      </c>
      <c r="I5700">
        <v>4</v>
      </c>
      <c r="J5700" t="s">
        <v>373</v>
      </c>
      <c r="K5700">
        <v>4</v>
      </c>
    </row>
    <row r="5701" spans="1:11" hidden="1" x14ac:dyDescent="0.25">
      <c r="A5701" t="s">
        <v>479</v>
      </c>
      <c r="B5701" t="s">
        <v>479</v>
      </c>
      <c r="C5701">
        <v>2005</v>
      </c>
      <c r="D5701" t="s">
        <v>478</v>
      </c>
      <c r="E5701">
        <v>475</v>
      </c>
      <c r="F5701" t="s">
        <v>37</v>
      </c>
      <c r="G5701">
        <v>566</v>
      </c>
      <c r="H5701" t="s">
        <v>371</v>
      </c>
      <c r="I5701">
        <v>4</v>
      </c>
      <c r="J5701" t="s">
        <v>373</v>
      </c>
      <c r="K5701">
        <v>4</v>
      </c>
    </row>
    <row r="5702" spans="1:11" hidden="1" x14ac:dyDescent="0.25">
      <c r="A5702" t="s">
        <v>479</v>
      </c>
      <c r="B5702" t="s">
        <v>479</v>
      </c>
      <c r="C5702">
        <v>2006</v>
      </c>
      <c r="D5702" t="s">
        <v>478</v>
      </c>
      <c r="E5702">
        <v>475</v>
      </c>
      <c r="F5702" t="s">
        <v>37</v>
      </c>
      <c r="G5702">
        <v>566</v>
      </c>
      <c r="H5702" t="s">
        <v>371</v>
      </c>
      <c r="I5702">
        <v>4</v>
      </c>
      <c r="J5702" t="s">
        <v>373</v>
      </c>
      <c r="K5702">
        <v>4</v>
      </c>
    </row>
    <row r="5703" spans="1:11" hidden="1" x14ac:dyDescent="0.25">
      <c r="A5703" t="s">
        <v>479</v>
      </c>
      <c r="B5703" t="s">
        <v>479</v>
      </c>
      <c r="C5703">
        <v>2007</v>
      </c>
      <c r="D5703" t="s">
        <v>478</v>
      </c>
      <c r="E5703">
        <v>475</v>
      </c>
      <c r="F5703" t="s">
        <v>37</v>
      </c>
      <c r="G5703">
        <v>566</v>
      </c>
      <c r="H5703" t="s">
        <v>371</v>
      </c>
      <c r="I5703">
        <v>4</v>
      </c>
      <c r="J5703" t="s">
        <v>373</v>
      </c>
      <c r="K5703">
        <v>3</v>
      </c>
    </row>
    <row r="5704" spans="1:11" hidden="1" x14ac:dyDescent="0.25">
      <c r="A5704" t="s">
        <v>479</v>
      </c>
      <c r="B5704" t="s">
        <v>479</v>
      </c>
      <c r="C5704">
        <v>2008</v>
      </c>
      <c r="D5704" t="s">
        <v>478</v>
      </c>
      <c r="E5704">
        <v>475</v>
      </c>
      <c r="F5704" t="s">
        <v>37</v>
      </c>
      <c r="G5704">
        <v>566</v>
      </c>
      <c r="H5704" t="s">
        <v>371</v>
      </c>
      <c r="I5704">
        <v>4</v>
      </c>
      <c r="J5704" t="s">
        <v>373</v>
      </c>
      <c r="K5704">
        <v>4</v>
      </c>
    </row>
    <row r="5705" spans="1:11" hidden="1" x14ac:dyDescent="0.25">
      <c r="A5705" t="s">
        <v>479</v>
      </c>
      <c r="B5705" t="s">
        <v>479</v>
      </c>
      <c r="C5705">
        <v>2009</v>
      </c>
      <c r="D5705" t="s">
        <v>478</v>
      </c>
      <c r="E5705">
        <v>475</v>
      </c>
      <c r="F5705" t="s">
        <v>37</v>
      </c>
      <c r="G5705">
        <v>566</v>
      </c>
      <c r="H5705" t="s">
        <v>371</v>
      </c>
      <c r="I5705">
        <v>4</v>
      </c>
      <c r="J5705" t="s">
        <v>373</v>
      </c>
      <c r="K5705">
        <v>4</v>
      </c>
    </row>
    <row r="5706" spans="1:11" hidden="1" x14ac:dyDescent="0.25">
      <c r="A5706" t="s">
        <v>479</v>
      </c>
      <c r="B5706" t="s">
        <v>479</v>
      </c>
      <c r="C5706">
        <v>2010</v>
      </c>
      <c r="D5706" t="s">
        <v>478</v>
      </c>
      <c r="E5706">
        <v>475</v>
      </c>
      <c r="F5706" t="s">
        <v>37</v>
      </c>
      <c r="G5706">
        <v>566</v>
      </c>
      <c r="H5706" t="s">
        <v>371</v>
      </c>
      <c r="I5706">
        <v>4</v>
      </c>
      <c r="J5706" t="s">
        <v>373</v>
      </c>
      <c r="K5706">
        <v>5</v>
      </c>
    </row>
    <row r="5707" spans="1:11" hidden="1" x14ac:dyDescent="0.25">
      <c r="A5707" t="s">
        <v>479</v>
      </c>
      <c r="B5707" t="s">
        <v>479</v>
      </c>
      <c r="C5707">
        <v>2011</v>
      </c>
      <c r="D5707" t="s">
        <v>478</v>
      </c>
      <c r="E5707">
        <v>475</v>
      </c>
      <c r="F5707" t="s">
        <v>37</v>
      </c>
      <c r="G5707">
        <v>566</v>
      </c>
      <c r="H5707" t="s">
        <v>371</v>
      </c>
      <c r="I5707">
        <v>4</v>
      </c>
      <c r="J5707" t="s">
        <v>373</v>
      </c>
      <c r="K5707">
        <v>4</v>
      </c>
    </row>
    <row r="5708" spans="1:11" hidden="1" x14ac:dyDescent="0.25">
      <c r="A5708" t="s">
        <v>479</v>
      </c>
      <c r="B5708" t="s">
        <v>479</v>
      </c>
      <c r="C5708">
        <v>2012</v>
      </c>
      <c r="D5708" t="s">
        <v>478</v>
      </c>
      <c r="E5708">
        <v>475</v>
      </c>
      <c r="F5708" t="s">
        <v>37</v>
      </c>
      <c r="G5708">
        <v>566</v>
      </c>
      <c r="H5708" t="s">
        <v>371</v>
      </c>
      <c r="I5708">
        <v>4</v>
      </c>
      <c r="J5708" t="s">
        <v>373</v>
      </c>
      <c r="K5708">
        <v>4</v>
      </c>
    </row>
    <row r="5709" spans="1:11" hidden="1" x14ac:dyDescent="0.25">
      <c r="A5709" t="s">
        <v>479</v>
      </c>
      <c r="B5709" t="s">
        <v>479</v>
      </c>
      <c r="C5709">
        <v>2013</v>
      </c>
      <c r="D5709" t="s">
        <v>478</v>
      </c>
      <c r="E5709">
        <v>475</v>
      </c>
      <c r="F5709" t="s">
        <v>37</v>
      </c>
      <c r="G5709">
        <v>566</v>
      </c>
      <c r="H5709" t="s">
        <v>371</v>
      </c>
      <c r="I5709" t="s">
        <v>373</v>
      </c>
      <c r="J5709">
        <v>4</v>
      </c>
      <c r="K5709">
        <v>4</v>
      </c>
    </row>
    <row r="5710" spans="1:11" hidden="1" x14ac:dyDescent="0.25">
      <c r="A5710" t="s">
        <v>479</v>
      </c>
      <c r="B5710" t="s">
        <v>479</v>
      </c>
      <c r="C5710">
        <v>2014</v>
      </c>
      <c r="D5710" t="s">
        <v>478</v>
      </c>
      <c r="E5710">
        <v>475</v>
      </c>
      <c r="F5710" t="s">
        <v>37</v>
      </c>
      <c r="G5710">
        <v>566</v>
      </c>
      <c r="H5710" t="s">
        <v>371</v>
      </c>
      <c r="I5710">
        <v>4</v>
      </c>
      <c r="J5710">
        <v>4</v>
      </c>
      <c r="K5710">
        <v>5</v>
      </c>
    </row>
    <row r="5711" spans="1:11" hidden="1" x14ac:dyDescent="0.25">
      <c r="A5711" t="s">
        <v>479</v>
      </c>
      <c r="B5711" t="s">
        <v>479</v>
      </c>
      <c r="C5711">
        <v>2015</v>
      </c>
      <c r="D5711" t="s">
        <v>478</v>
      </c>
      <c r="E5711">
        <v>475</v>
      </c>
      <c r="F5711" t="s">
        <v>37</v>
      </c>
      <c r="G5711">
        <v>566</v>
      </c>
      <c r="H5711" t="s">
        <v>371</v>
      </c>
      <c r="I5711">
        <v>5</v>
      </c>
      <c r="J5711">
        <v>3</v>
      </c>
      <c r="K5711">
        <v>4</v>
      </c>
    </row>
    <row r="5712" spans="1:11" hidden="1" x14ac:dyDescent="0.25">
      <c r="A5712" t="s">
        <v>479</v>
      </c>
      <c r="B5712" t="s">
        <v>479</v>
      </c>
      <c r="C5712">
        <v>2016</v>
      </c>
      <c r="D5712" t="s">
        <v>478</v>
      </c>
      <c r="E5712">
        <v>475</v>
      </c>
      <c r="F5712" t="s">
        <v>37</v>
      </c>
      <c r="G5712">
        <v>566</v>
      </c>
      <c r="H5712" t="s">
        <v>371</v>
      </c>
      <c r="I5712">
        <v>5</v>
      </c>
      <c r="J5712">
        <v>3</v>
      </c>
      <c r="K5712">
        <v>4</v>
      </c>
    </row>
    <row r="5713" spans="1:12" x14ac:dyDescent="0.25">
      <c r="A5713" t="s">
        <v>479</v>
      </c>
      <c r="B5713" t="s">
        <v>479</v>
      </c>
      <c r="C5713">
        <v>2017</v>
      </c>
      <c r="D5713" t="s">
        <v>478</v>
      </c>
      <c r="E5713">
        <v>475</v>
      </c>
      <c r="F5713" t="s">
        <v>37</v>
      </c>
      <c r="G5713">
        <v>566</v>
      </c>
      <c r="H5713" t="s">
        <v>371</v>
      </c>
      <c r="I5713" s="109">
        <v>5</v>
      </c>
      <c r="J5713" s="109">
        <v>4</v>
      </c>
      <c r="K5713" s="109">
        <v>5</v>
      </c>
      <c r="L5713" s="108">
        <f>AVERAGE(I5713:K5713)</f>
        <v>4.666666666666667</v>
      </c>
    </row>
    <row r="5714" spans="1:12" hidden="1" x14ac:dyDescent="0.25">
      <c r="A5714" t="s">
        <v>477</v>
      </c>
      <c r="B5714" t="s">
        <v>477</v>
      </c>
      <c r="C5714">
        <v>1976</v>
      </c>
      <c r="D5714" t="s">
        <v>476</v>
      </c>
      <c r="E5714">
        <v>385</v>
      </c>
      <c r="F5714" t="s">
        <v>476</v>
      </c>
      <c r="G5714">
        <v>578</v>
      </c>
      <c r="H5714" t="s">
        <v>375</v>
      </c>
      <c r="I5714" t="s">
        <v>373</v>
      </c>
      <c r="J5714" t="s">
        <v>373</v>
      </c>
      <c r="K5714">
        <v>1</v>
      </c>
    </row>
    <row r="5715" spans="1:12" hidden="1" x14ac:dyDescent="0.25">
      <c r="A5715" t="s">
        <v>477</v>
      </c>
      <c r="B5715" t="s">
        <v>477</v>
      </c>
      <c r="C5715">
        <v>1977</v>
      </c>
      <c r="D5715" t="s">
        <v>476</v>
      </c>
      <c r="E5715">
        <v>385</v>
      </c>
      <c r="F5715" t="s">
        <v>476</v>
      </c>
      <c r="G5715">
        <v>578</v>
      </c>
      <c r="H5715" t="s">
        <v>375</v>
      </c>
      <c r="I5715" t="s">
        <v>373</v>
      </c>
      <c r="J5715" t="s">
        <v>373</v>
      </c>
      <c r="K5715">
        <v>1</v>
      </c>
    </row>
    <row r="5716" spans="1:12" hidden="1" x14ac:dyDescent="0.25">
      <c r="A5716" t="s">
        <v>477</v>
      </c>
      <c r="B5716" t="s">
        <v>477</v>
      </c>
      <c r="C5716">
        <v>1978</v>
      </c>
      <c r="D5716" t="s">
        <v>476</v>
      </c>
      <c r="E5716">
        <v>385</v>
      </c>
      <c r="F5716" t="s">
        <v>476</v>
      </c>
      <c r="G5716">
        <v>578</v>
      </c>
      <c r="H5716" t="s">
        <v>375</v>
      </c>
      <c r="I5716" t="s">
        <v>373</v>
      </c>
      <c r="J5716" t="s">
        <v>373</v>
      </c>
      <c r="K5716">
        <v>1</v>
      </c>
    </row>
    <row r="5717" spans="1:12" hidden="1" x14ac:dyDescent="0.25">
      <c r="A5717" t="s">
        <v>477</v>
      </c>
      <c r="B5717" t="s">
        <v>477</v>
      </c>
      <c r="C5717">
        <v>1979</v>
      </c>
      <c r="D5717" t="s">
        <v>476</v>
      </c>
      <c r="E5717">
        <v>385</v>
      </c>
      <c r="F5717" t="s">
        <v>476</v>
      </c>
      <c r="G5717">
        <v>578</v>
      </c>
      <c r="H5717" t="s">
        <v>375</v>
      </c>
      <c r="I5717" t="s">
        <v>373</v>
      </c>
      <c r="J5717" t="s">
        <v>373</v>
      </c>
      <c r="K5717">
        <v>1</v>
      </c>
    </row>
    <row r="5718" spans="1:12" hidden="1" x14ac:dyDescent="0.25">
      <c r="A5718" t="s">
        <v>477</v>
      </c>
      <c r="B5718" t="s">
        <v>477</v>
      </c>
      <c r="C5718">
        <v>1980</v>
      </c>
      <c r="D5718" t="s">
        <v>476</v>
      </c>
      <c r="E5718">
        <v>385</v>
      </c>
      <c r="F5718" t="s">
        <v>476</v>
      </c>
      <c r="G5718">
        <v>578</v>
      </c>
      <c r="H5718" t="s">
        <v>375</v>
      </c>
      <c r="I5718" t="s">
        <v>373</v>
      </c>
      <c r="J5718" t="s">
        <v>373</v>
      </c>
      <c r="K5718">
        <v>1</v>
      </c>
    </row>
    <row r="5719" spans="1:12" hidden="1" x14ac:dyDescent="0.25">
      <c r="A5719" t="s">
        <v>477</v>
      </c>
      <c r="B5719" t="s">
        <v>477</v>
      </c>
      <c r="C5719">
        <v>1981</v>
      </c>
      <c r="D5719" t="s">
        <v>476</v>
      </c>
      <c r="E5719">
        <v>385</v>
      </c>
      <c r="F5719" t="s">
        <v>476</v>
      </c>
      <c r="G5719">
        <v>578</v>
      </c>
      <c r="H5719" t="s">
        <v>375</v>
      </c>
      <c r="I5719" t="s">
        <v>373</v>
      </c>
      <c r="J5719" t="s">
        <v>373</v>
      </c>
      <c r="K5719">
        <v>1</v>
      </c>
    </row>
    <row r="5720" spans="1:12" hidden="1" x14ac:dyDescent="0.25">
      <c r="A5720" t="s">
        <v>477</v>
      </c>
      <c r="B5720" t="s">
        <v>477</v>
      </c>
      <c r="C5720">
        <v>1982</v>
      </c>
      <c r="D5720" t="s">
        <v>476</v>
      </c>
      <c r="E5720">
        <v>385</v>
      </c>
      <c r="F5720" t="s">
        <v>476</v>
      </c>
      <c r="G5720">
        <v>578</v>
      </c>
      <c r="H5720" t="s">
        <v>375</v>
      </c>
      <c r="I5720" t="s">
        <v>373</v>
      </c>
      <c r="J5720" t="s">
        <v>373</v>
      </c>
      <c r="K5720">
        <v>1</v>
      </c>
    </row>
    <row r="5721" spans="1:12" hidden="1" x14ac:dyDescent="0.25">
      <c r="A5721" t="s">
        <v>477</v>
      </c>
      <c r="B5721" t="s">
        <v>477</v>
      </c>
      <c r="C5721">
        <v>1983</v>
      </c>
      <c r="D5721" t="s">
        <v>476</v>
      </c>
      <c r="E5721">
        <v>385</v>
      </c>
      <c r="F5721" t="s">
        <v>476</v>
      </c>
      <c r="G5721">
        <v>578</v>
      </c>
      <c r="H5721" t="s">
        <v>375</v>
      </c>
      <c r="I5721" t="s">
        <v>373</v>
      </c>
      <c r="J5721" t="s">
        <v>373</v>
      </c>
      <c r="K5721">
        <v>1</v>
      </c>
    </row>
    <row r="5722" spans="1:12" hidden="1" x14ac:dyDescent="0.25">
      <c r="A5722" t="s">
        <v>477</v>
      </c>
      <c r="B5722" t="s">
        <v>477</v>
      </c>
      <c r="C5722">
        <v>1984</v>
      </c>
      <c r="D5722" t="s">
        <v>476</v>
      </c>
      <c r="E5722">
        <v>385</v>
      </c>
      <c r="F5722" t="s">
        <v>476</v>
      </c>
      <c r="G5722">
        <v>578</v>
      </c>
      <c r="H5722" t="s">
        <v>375</v>
      </c>
      <c r="I5722" t="s">
        <v>373</v>
      </c>
      <c r="J5722" t="s">
        <v>373</v>
      </c>
      <c r="K5722">
        <v>1</v>
      </c>
    </row>
    <row r="5723" spans="1:12" hidden="1" x14ac:dyDescent="0.25">
      <c r="A5723" t="s">
        <v>477</v>
      </c>
      <c r="B5723" t="s">
        <v>477</v>
      </c>
      <c r="C5723">
        <v>1985</v>
      </c>
      <c r="D5723" t="s">
        <v>476</v>
      </c>
      <c r="E5723">
        <v>385</v>
      </c>
      <c r="F5723" t="s">
        <v>476</v>
      </c>
      <c r="G5723">
        <v>578</v>
      </c>
      <c r="H5723" t="s">
        <v>375</v>
      </c>
      <c r="I5723">
        <v>1</v>
      </c>
      <c r="J5723" t="s">
        <v>373</v>
      </c>
      <c r="K5723">
        <v>1</v>
      </c>
    </row>
    <row r="5724" spans="1:12" hidden="1" x14ac:dyDescent="0.25">
      <c r="A5724" t="s">
        <v>477</v>
      </c>
      <c r="B5724" t="s">
        <v>477</v>
      </c>
      <c r="C5724">
        <v>1986</v>
      </c>
      <c r="D5724" t="s">
        <v>476</v>
      </c>
      <c r="E5724">
        <v>385</v>
      </c>
      <c r="F5724" t="s">
        <v>476</v>
      </c>
      <c r="G5724">
        <v>578</v>
      </c>
      <c r="H5724" t="s">
        <v>375</v>
      </c>
      <c r="I5724">
        <v>1</v>
      </c>
      <c r="J5724" t="s">
        <v>373</v>
      </c>
      <c r="K5724">
        <v>1</v>
      </c>
    </row>
    <row r="5725" spans="1:12" hidden="1" x14ac:dyDescent="0.25">
      <c r="A5725" t="s">
        <v>477</v>
      </c>
      <c r="B5725" t="s">
        <v>477</v>
      </c>
      <c r="C5725">
        <v>1987</v>
      </c>
      <c r="D5725" t="s">
        <v>476</v>
      </c>
      <c r="E5725">
        <v>385</v>
      </c>
      <c r="F5725" t="s">
        <v>476</v>
      </c>
      <c r="G5725">
        <v>578</v>
      </c>
      <c r="H5725" t="s">
        <v>375</v>
      </c>
      <c r="I5725">
        <v>2</v>
      </c>
      <c r="J5725" t="s">
        <v>373</v>
      </c>
      <c r="K5725">
        <v>1</v>
      </c>
    </row>
    <row r="5726" spans="1:12" hidden="1" x14ac:dyDescent="0.25">
      <c r="A5726" t="s">
        <v>477</v>
      </c>
      <c r="B5726" t="s">
        <v>477</v>
      </c>
      <c r="C5726">
        <v>1988</v>
      </c>
      <c r="D5726" t="s">
        <v>476</v>
      </c>
      <c r="E5726">
        <v>385</v>
      </c>
      <c r="F5726" t="s">
        <v>476</v>
      </c>
      <c r="G5726">
        <v>578</v>
      </c>
      <c r="H5726" t="s">
        <v>375</v>
      </c>
      <c r="I5726" t="s">
        <v>373</v>
      </c>
      <c r="J5726" t="s">
        <v>373</v>
      </c>
      <c r="K5726">
        <v>1</v>
      </c>
    </row>
    <row r="5727" spans="1:12" hidden="1" x14ac:dyDescent="0.25">
      <c r="A5727" t="s">
        <v>477</v>
      </c>
      <c r="B5727" t="s">
        <v>477</v>
      </c>
      <c r="C5727">
        <v>1989</v>
      </c>
      <c r="D5727" t="s">
        <v>476</v>
      </c>
      <c r="E5727">
        <v>385</v>
      </c>
      <c r="F5727" t="s">
        <v>476</v>
      </c>
      <c r="G5727">
        <v>578</v>
      </c>
      <c r="H5727" t="s">
        <v>375</v>
      </c>
      <c r="I5727" t="s">
        <v>373</v>
      </c>
      <c r="J5727" t="s">
        <v>373</v>
      </c>
      <c r="K5727">
        <v>1</v>
      </c>
    </row>
    <row r="5728" spans="1:12" hidden="1" x14ac:dyDescent="0.25">
      <c r="A5728" t="s">
        <v>477</v>
      </c>
      <c r="B5728" t="s">
        <v>477</v>
      </c>
      <c r="C5728">
        <v>1990</v>
      </c>
      <c r="D5728" t="s">
        <v>476</v>
      </c>
      <c r="E5728">
        <v>385</v>
      </c>
      <c r="F5728" t="s">
        <v>476</v>
      </c>
      <c r="G5728">
        <v>578</v>
      </c>
      <c r="H5728" t="s">
        <v>375</v>
      </c>
      <c r="I5728">
        <v>1</v>
      </c>
      <c r="J5728" t="s">
        <v>373</v>
      </c>
      <c r="K5728">
        <v>1</v>
      </c>
    </row>
    <row r="5729" spans="1:11" hidden="1" x14ac:dyDescent="0.25">
      <c r="A5729" t="s">
        <v>477</v>
      </c>
      <c r="B5729" t="s">
        <v>477</v>
      </c>
      <c r="C5729">
        <v>1991</v>
      </c>
      <c r="D5729" t="s">
        <v>476</v>
      </c>
      <c r="E5729">
        <v>385</v>
      </c>
      <c r="F5729" t="s">
        <v>476</v>
      </c>
      <c r="G5729">
        <v>578</v>
      </c>
      <c r="H5729" t="s">
        <v>375</v>
      </c>
      <c r="I5729">
        <v>1</v>
      </c>
      <c r="J5729" t="s">
        <v>373</v>
      </c>
      <c r="K5729">
        <v>1</v>
      </c>
    </row>
    <row r="5730" spans="1:11" hidden="1" x14ac:dyDescent="0.25">
      <c r="A5730" t="s">
        <v>477</v>
      </c>
      <c r="B5730" t="s">
        <v>477</v>
      </c>
      <c r="C5730">
        <v>1992</v>
      </c>
      <c r="D5730" t="s">
        <v>476</v>
      </c>
      <c r="E5730">
        <v>385</v>
      </c>
      <c r="F5730" t="s">
        <v>476</v>
      </c>
      <c r="G5730">
        <v>578</v>
      </c>
      <c r="H5730" t="s">
        <v>375</v>
      </c>
      <c r="I5730">
        <v>1</v>
      </c>
      <c r="J5730" t="s">
        <v>373</v>
      </c>
      <c r="K5730">
        <v>1</v>
      </c>
    </row>
    <row r="5731" spans="1:11" hidden="1" x14ac:dyDescent="0.25">
      <c r="A5731" t="s">
        <v>477</v>
      </c>
      <c r="B5731" t="s">
        <v>477</v>
      </c>
      <c r="C5731">
        <v>1993</v>
      </c>
      <c r="D5731" t="s">
        <v>476</v>
      </c>
      <c r="E5731">
        <v>385</v>
      </c>
      <c r="F5731" t="s">
        <v>476</v>
      </c>
      <c r="G5731">
        <v>578</v>
      </c>
      <c r="H5731" t="s">
        <v>375</v>
      </c>
      <c r="I5731" t="s">
        <v>373</v>
      </c>
      <c r="J5731" t="s">
        <v>373</v>
      </c>
      <c r="K5731">
        <v>1</v>
      </c>
    </row>
    <row r="5732" spans="1:11" hidden="1" x14ac:dyDescent="0.25">
      <c r="A5732" t="s">
        <v>477</v>
      </c>
      <c r="B5732" t="s">
        <v>477</v>
      </c>
      <c r="C5732">
        <v>1994</v>
      </c>
      <c r="D5732" t="s">
        <v>476</v>
      </c>
      <c r="E5732">
        <v>385</v>
      </c>
      <c r="F5732" t="s">
        <v>476</v>
      </c>
      <c r="G5732">
        <v>578</v>
      </c>
      <c r="H5732" t="s">
        <v>375</v>
      </c>
      <c r="I5732" t="s">
        <v>373</v>
      </c>
      <c r="J5732" t="s">
        <v>373</v>
      </c>
      <c r="K5732">
        <v>1</v>
      </c>
    </row>
    <row r="5733" spans="1:11" hidden="1" x14ac:dyDescent="0.25">
      <c r="A5733" t="s">
        <v>477</v>
      </c>
      <c r="B5733" t="s">
        <v>477</v>
      </c>
      <c r="C5733">
        <v>1995</v>
      </c>
      <c r="D5733" t="s">
        <v>476</v>
      </c>
      <c r="E5733">
        <v>385</v>
      </c>
      <c r="F5733" t="s">
        <v>476</v>
      </c>
      <c r="G5733">
        <v>578</v>
      </c>
      <c r="H5733" t="s">
        <v>375</v>
      </c>
      <c r="I5733" t="s">
        <v>373</v>
      </c>
      <c r="J5733" t="s">
        <v>373</v>
      </c>
      <c r="K5733">
        <v>1</v>
      </c>
    </row>
    <row r="5734" spans="1:11" hidden="1" x14ac:dyDescent="0.25">
      <c r="A5734" t="s">
        <v>477</v>
      </c>
      <c r="B5734" t="s">
        <v>477</v>
      </c>
      <c r="C5734">
        <v>1996</v>
      </c>
      <c r="D5734" t="s">
        <v>476</v>
      </c>
      <c r="E5734">
        <v>385</v>
      </c>
      <c r="F5734" t="s">
        <v>476</v>
      </c>
      <c r="G5734">
        <v>578</v>
      </c>
      <c r="H5734" t="s">
        <v>375</v>
      </c>
      <c r="I5734" t="s">
        <v>373</v>
      </c>
      <c r="J5734" t="s">
        <v>373</v>
      </c>
      <c r="K5734">
        <v>1</v>
      </c>
    </row>
    <row r="5735" spans="1:11" hidden="1" x14ac:dyDescent="0.25">
      <c r="A5735" t="s">
        <v>477</v>
      </c>
      <c r="B5735" t="s">
        <v>477</v>
      </c>
      <c r="C5735">
        <v>1997</v>
      </c>
      <c r="D5735" t="s">
        <v>476</v>
      </c>
      <c r="E5735">
        <v>385</v>
      </c>
      <c r="F5735" t="s">
        <v>476</v>
      </c>
      <c r="G5735">
        <v>578</v>
      </c>
      <c r="H5735" t="s">
        <v>375</v>
      </c>
      <c r="I5735" t="s">
        <v>373</v>
      </c>
      <c r="J5735" t="s">
        <v>373</v>
      </c>
      <c r="K5735">
        <v>1</v>
      </c>
    </row>
    <row r="5736" spans="1:11" hidden="1" x14ac:dyDescent="0.25">
      <c r="A5736" t="s">
        <v>477</v>
      </c>
      <c r="B5736" t="s">
        <v>477</v>
      </c>
      <c r="C5736">
        <v>1998</v>
      </c>
      <c r="D5736" t="s">
        <v>476</v>
      </c>
      <c r="E5736">
        <v>385</v>
      </c>
      <c r="F5736" t="s">
        <v>476</v>
      </c>
      <c r="G5736">
        <v>578</v>
      </c>
      <c r="H5736" t="s">
        <v>375</v>
      </c>
      <c r="I5736" t="s">
        <v>373</v>
      </c>
      <c r="J5736" t="s">
        <v>373</v>
      </c>
      <c r="K5736">
        <v>1</v>
      </c>
    </row>
    <row r="5737" spans="1:11" hidden="1" x14ac:dyDescent="0.25">
      <c r="A5737" t="s">
        <v>477</v>
      </c>
      <c r="B5737" t="s">
        <v>477</v>
      </c>
      <c r="C5737">
        <v>1999</v>
      </c>
      <c r="D5737" t="s">
        <v>476</v>
      </c>
      <c r="E5737">
        <v>385</v>
      </c>
      <c r="F5737" t="s">
        <v>476</v>
      </c>
      <c r="G5737">
        <v>578</v>
      </c>
      <c r="H5737" t="s">
        <v>375</v>
      </c>
      <c r="I5737" t="s">
        <v>373</v>
      </c>
      <c r="J5737" t="s">
        <v>373</v>
      </c>
      <c r="K5737">
        <v>1</v>
      </c>
    </row>
    <row r="5738" spans="1:11" hidden="1" x14ac:dyDescent="0.25">
      <c r="A5738" t="s">
        <v>477</v>
      </c>
      <c r="B5738" t="s">
        <v>477</v>
      </c>
      <c r="C5738">
        <v>2000</v>
      </c>
      <c r="D5738" t="s">
        <v>476</v>
      </c>
      <c r="E5738">
        <v>385</v>
      </c>
      <c r="F5738" t="s">
        <v>476</v>
      </c>
      <c r="G5738">
        <v>578</v>
      </c>
      <c r="H5738" t="s">
        <v>375</v>
      </c>
      <c r="I5738" t="s">
        <v>373</v>
      </c>
      <c r="J5738" t="s">
        <v>373</v>
      </c>
      <c r="K5738">
        <v>1</v>
      </c>
    </row>
    <row r="5739" spans="1:11" hidden="1" x14ac:dyDescent="0.25">
      <c r="A5739" t="s">
        <v>477</v>
      </c>
      <c r="B5739" t="s">
        <v>477</v>
      </c>
      <c r="C5739">
        <v>2001</v>
      </c>
      <c r="D5739" t="s">
        <v>476</v>
      </c>
      <c r="E5739">
        <v>385</v>
      </c>
      <c r="F5739" t="s">
        <v>476</v>
      </c>
      <c r="G5739">
        <v>578</v>
      </c>
      <c r="H5739" t="s">
        <v>375</v>
      </c>
      <c r="I5739" t="s">
        <v>373</v>
      </c>
      <c r="J5739" t="s">
        <v>373</v>
      </c>
      <c r="K5739">
        <v>1</v>
      </c>
    </row>
    <row r="5740" spans="1:11" hidden="1" x14ac:dyDescent="0.25">
      <c r="A5740" t="s">
        <v>477</v>
      </c>
      <c r="B5740" t="s">
        <v>477</v>
      </c>
      <c r="C5740">
        <v>2002</v>
      </c>
      <c r="D5740" t="s">
        <v>476</v>
      </c>
      <c r="E5740">
        <v>385</v>
      </c>
      <c r="F5740" t="s">
        <v>476</v>
      </c>
      <c r="G5740">
        <v>578</v>
      </c>
      <c r="H5740" t="s">
        <v>375</v>
      </c>
      <c r="I5740" t="s">
        <v>373</v>
      </c>
      <c r="J5740" t="s">
        <v>373</v>
      </c>
      <c r="K5740">
        <v>1</v>
      </c>
    </row>
    <row r="5741" spans="1:11" hidden="1" x14ac:dyDescent="0.25">
      <c r="A5741" t="s">
        <v>477</v>
      </c>
      <c r="B5741" t="s">
        <v>477</v>
      </c>
      <c r="C5741">
        <v>2003</v>
      </c>
      <c r="D5741" t="s">
        <v>476</v>
      </c>
      <c r="E5741">
        <v>385</v>
      </c>
      <c r="F5741" t="s">
        <v>476</v>
      </c>
      <c r="G5741">
        <v>578</v>
      </c>
      <c r="H5741" t="s">
        <v>375</v>
      </c>
      <c r="I5741" t="s">
        <v>373</v>
      </c>
      <c r="J5741" t="s">
        <v>373</v>
      </c>
      <c r="K5741">
        <v>1</v>
      </c>
    </row>
    <row r="5742" spans="1:11" hidden="1" x14ac:dyDescent="0.25">
      <c r="A5742" t="s">
        <v>477</v>
      </c>
      <c r="B5742" t="s">
        <v>477</v>
      </c>
      <c r="C5742">
        <v>2004</v>
      </c>
      <c r="D5742" t="s">
        <v>476</v>
      </c>
      <c r="E5742">
        <v>385</v>
      </c>
      <c r="F5742" t="s">
        <v>476</v>
      </c>
      <c r="G5742">
        <v>578</v>
      </c>
      <c r="H5742" t="s">
        <v>375</v>
      </c>
      <c r="I5742" t="s">
        <v>373</v>
      </c>
      <c r="J5742" t="s">
        <v>373</v>
      </c>
      <c r="K5742">
        <v>1</v>
      </c>
    </row>
    <row r="5743" spans="1:11" hidden="1" x14ac:dyDescent="0.25">
      <c r="A5743" t="s">
        <v>477</v>
      </c>
      <c r="B5743" t="s">
        <v>477</v>
      </c>
      <c r="C5743">
        <v>2005</v>
      </c>
      <c r="D5743" t="s">
        <v>476</v>
      </c>
      <c r="E5743">
        <v>385</v>
      </c>
      <c r="F5743" t="s">
        <v>476</v>
      </c>
      <c r="G5743">
        <v>578</v>
      </c>
      <c r="H5743" t="s">
        <v>375</v>
      </c>
      <c r="I5743" t="s">
        <v>373</v>
      </c>
      <c r="J5743" t="s">
        <v>373</v>
      </c>
      <c r="K5743">
        <v>1</v>
      </c>
    </row>
    <row r="5744" spans="1:11" hidden="1" x14ac:dyDescent="0.25">
      <c r="A5744" t="s">
        <v>477</v>
      </c>
      <c r="B5744" t="s">
        <v>477</v>
      </c>
      <c r="C5744">
        <v>2006</v>
      </c>
      <c r="D5744" t="s">
        <v>476</v>
      </c>
      <c r="E5744">
        <v>385</v>
      </c>
      <c r="F5744" t="s">
        <v>476</v>
      </c>
      <c r="G5744">
        <v>578</v>
      </c>
      <c r="H5744" t="s">
        <v>375</v>
      </c>
      <c r="I5744" t="s">
        <v>373</v>
      </c>
      <c r="J5744" t="s">
        <v>373</v>
      </c>
      <c r="K5744">
        <v>1</v>
      </c>
    </row>
    <row r="5745" spans="1:12" hidden="1" x14ac:dyDescent="0.25">
      <c r="A5745" t="s">
        <v>477</v>
      </c>
      <c r="B5745" t="s">
        <v>477</v>
      </c>
      <c r="C5745">
        <v>2007</v>
      </c>
      <c r="D5745" t="s">
        <v>476</v>
      </c>
      <c r="E5745">
        <v>385</v>
      </c>
      <c r="F5745" t="s">
        <v>476</v>
      </c>
      <c r="G5745">
        <v>578</v>
      </c>
      <c r="H5745" t="s">
        <v>375</v>
      </c>
      <c r="I5745" t="s">
        <v>373</v>
      </c>
      <c r="J5745" t="s">
        <v>373</v>
      </c>
      <c r="K5745">
        <v>1</v>
      </c>
    </row>
    <row r="5746" spans="1:12" hidden="1" x14ac:dyDescent="0.25">
      <c r="A5746" t="s">
        <v>477</v>
      </c>
      <c r="B5746" t="s">
        <v>477</v>
      </c>
      <c r="C5746">
        <v>2008</v>
      </c>
      <c r="D5746" t="s">
        <v>476</v>
      </c>
      <c r="E5746">
        <v>385</v>
      </c>
      <c r="F5746" t="s">
        <v>476</v>
      </c>
      <c r="G5746">
        <v>578</v>
      </c>
      <c r="H5746" t="s">
        <v>375</v>
      </c>
      <c r="I5746" t="s">
        <v>373</v>
      </c>
      <c r="J5746" t="s">
        <v>373</v>
      </c>
      <c r="K5746">
        <v>1</v>
      </c>
    </row>
    <row r="5747" spans="1:12" hidden="1" x14ac:dyDescent="0.25">
      <c r="A5747" t="s">
        <v>477</v>
      </c>
      <c r="B5747" t="s">
        <v>477</v>
      </c>
      <c r="C5747">
        <v>2009</v>
      </c>
      <c r="D5747" t="s">
        <v>476</v>
      </c>
      <c r="E5747">
        <v>385</v>
      </c>
      <c r="F5747" t="s">
        <v>476</v>
      </c>
      <c r="G5747">
        <v>578</v>
      </c>
      <c r="H5747" t="s">
        <v>375</v>
      </c>
      <c r="I5747" t="s">
        <v>373</v>
      </c>
      <c r="J5747" t="s">
        <v>373</v>
      </c>
      <c r="K5747">
        <v>1</v>
      </c>
    </row>
    <row r="5748" spans="1:12" hidden="1" x14ac:dyDescent="0.25">
      <c r="A5748" t="s">
        <v>477</v>
      </c>
      <c r="B5748" t="s">
        <v>477</v>
      </c>
      <c r="C5748">
        <v>2010</v>
      </c>
      <c r="D5748" t="s">
        <v>476</v>
      </c>
      <c r="E5748">
        <v>385</v>
      </c>
      <c r="F5748" t="s">
        <v>476</v>
      </c>
      <c r="G5748">
        <v>578</v>
      </c>
      <c r="H5748" t="s">
        <v>375</v>
      </c>
      <c r="I5748">
        <v>1</v>
      </c>
      <c r="J5748" t="s">
        <v>373</v>
      </c>
      <c r="K5748">
        <v>1</v>
      </c>
    </row>
    <row r="5749" spans="1:12" hidden="1" x14ac:dyDescent="0.25">
      <c r="A5749" t="s">
        <v>477</v>
      </c>
      <c r="B5749" t="s">
        <v>477</v>
      </c>
      <c r="C5749">
        <v>2011</v>
      </c>
      <c r="D5749" t="s">
        <v>476</v>
      </c>
      <c r="E5749">
        <v>385</v>
      </c>
      <c r="F5749" t="s">
        <v>476</v>
      </c>
      <c r="G5749">
        <v>578</v>
      </c>
      <c r="H5749" t="s">
        <v>375</v>
      </c>
      <c r="I5749">
        <v>1</v>
      </c>
      <c r="J5749" t="s">
        <v>373</v>
      </c>
      <c r="K5749">
        <v>1</v>
      </c>
    </row>
    <row r="5750" spans="1:12" hidden="1" x14ac:dyDescent="0.25">
      <c r="A5750" t="s">
        <v>477</v>
      </c>
      <c r="B5750" t="s">
        <v>477</v>
      </c>
      <c r="C5750">
        <v>2012</v>
      </c>
      <c r="D5750" t="s">
        <v>476</v>
      </c>
      <c r="E5750">
        <v>385</v>
      </c>
      <c r="F5750" t="s">
        <v>476</v>
      </c>
      <c r="G5750">
        <v>578</v>
      </c>
      <c r="H5750" t="s">
        <v>375</v>
      </c>
      <c r="I5750">
        <v>1</v>
      </c>
      <c r="J5750" t="s">
        <v>373</v>
      </c>
      <c r="K5750">
        <v>1</v>
      </c>
    </row>
    <row r="5751" spans="1:12" hidden="1" x14ac:dyDescent="0.25">
      <c r="A5751" t="s">
        <v>477</v>
      </c>
      <c r="B5751" t="s">
        <v>477</v>
      </c>
      <c r="C5751">
        <v>2013</v>
      </c>
      <c r="D5751" t="s">
        <v>476</v>
      </c>
      <c r="E5751">
        <v>385</v>
      </c>
      <c r="F5751" t="s">
        <v>476</v>
      </c>
      <c r="G5751">
        <v>578</v>
      </c>
      <c r="H5751" t="s">
        <v>375</v>
      </c>
      <c r="I5751" t="s">
        <v>373</v>
      </c>
      <c r="J5751" t="s">
        <v>373</v>
      </c>
      <c r="K5751">
        <v>1</v>
      </c>
    </row>
    <row r="5752" spans="1:12" hidden="1" x14ac:dyDescent="0.25">
      <c r="A5752" t="s">
        <v>477</v>
      </c>
      <c r="B5752" t="s">
        <v>477</v>
      </c>
      <c r="C5752">
        <v>2014</v>
      </c>
      <c r="D5752" t="s">
        <v>476</v>
      </c>
      <c r="E5752">
        <v>385</v>
      </c>
      <c r="F5752" t="s">
        <v>476</v>
      </c>
      <c r="G5752">
        <v>578</v>
      </c>
      <c r="H5752" t="s">
        <v>375</v>
      </c>
      <c r="I5752">
        <v>1</v>
      </c>
      <c r="J5752" t="s">
        <v>373</v>
      </c>
      <c r="K5752">
        <v>1</v>
      </c>
    </row>
    <row r="5753" spans="1:12" hidden="1" x14ac:dyDescent="0.25">
      <c r="A5753" t="s">
        <v>477</v>
      </c>
      <c r="B5753" t="s">
        <v>477</v>
      </c>
      <c r="C5753">
        <v>2015</v>
      </c>
      <c r="D5753" t="s">
        <v>476</v>
      </c>
      <c r="E5753">
        <v>385</v>
      </c>
      <c r="F5753" t="s">
        <v>476</v>
      </c>
      <c r="G5753">
        <v>578</v>
      </c>
      <c r="H5753" t="s">
        <v>375</v>
      </c>
      <c r="I5753">
        <v>1</v>
      </c>
      <c r="J5753" t="s">
        <v>373</v>
      </c>
      <c r="K5753">
        <v>1</v>
      </c>
    </row>
    <row r="5754" spans="1:12" hidden="1" x14ac:dyDescent="0.25">
      <c r="A5754" t="s">
        <v>477</v>
      </c>
      <c r="B5754" t="s">
        <v>477</v>
      </c>
      <c r="C5754">
        <v>2016</v>
      </c>
      <c r="D5754" t="s">
        <v>476</v>
      </c>
      <c r="E5754">
        <v>385</v>
      </c>
      <c r="F5754" t="s">
        <v>476</v>
      </c>
      <c r="G5754">
        <v>578</v>
      </c>
      <c r="H5754" t="s">
        <v>375</v>
      </c>
      <c r="I5754">
        <v>1</v>
      </c>
      <c r="J5754" t="s">
        <v>373</v>
      </c>
      <c r="K5754">
        <v>1</v>
      </c>
    </row>
    <row r="5755" spans="1:12" x14ac:dyDescent="0.25">
      <c r="A5755" t="s">
        <v>477</v>
      </c>
      <c r="B5755" t="s">
        <v>477</v>
      </c>
      <c r="C5755">
        <v>2017</v>
      </c>
      <c r="D5755" t="s">
        <v>476</v>
      </c>
      <c r="E5755">
        <v>385</v>
      </c>
      <c r="F5755" t="s">
        <v>476</v>
      </c>
      <c r="G5755">
        <v>578</v>
      </c>
      <c r="H5755" t="s">
        <v>375</v>
      </c>
      <c r="I5755" s="109">
        <v>1</v>
      </c>
      <c r="J5755" s="109" t="s">
        <v>373</v>
      </c>
      <c r="K5755" s="109">
        <v>1</v>
      </c>
      <c r="L5755" s="108">
        <f>AVERAGE(I5755:K5755)</f>
        <v>1</v>
      </c>
    </row>
    <row r="5756" spans="1:12" hidden="1" x14ac:dyDescent="0.25">
      <c r="A5756" t="s">
        <v>232</v>
      </c>
      <c r="B5756" t="s">
        <v>232</v>
      </c>
      <c r="C5756">
        <v>1976</v>
      </c>
      <c r="D5756" t="s">
        <v>475</v>
      </c>
      <c r="E5756">
        <v>698</v>
      </c>
      <c r="F5756" t="s">
        <v>81</v>
      </c>
      <c r="G5756">
        <v>512</v>
      </c>
      <c r="H5756" t="s">
        <v>381</v>
      </c>
      <c r="I5756">
        <v>1</v>
      </c>
      <c r="J5756" t="s">
        <v>373</v>
      </c>
      <c r="K5756">
        <v>1</v>
      </c>
    </row>
    <row r="5757" spans="1:12" hidden="1" x14ac:dyDescent="0.25">
      <c r="A5757" t="s">
        <v>232</v>
      </c>
      <c r="B5757" t="s">
        <v>232</v>
      </c>
      <c r="C5757">
        <v>1977</v>
      </c>
      <c r="D5757" t="s">
        <v>475</v>
      </c>
      <c r="E5757">
        <v>698</v>
      </c>
      <c r="F5757" t="s">
        <v>81</v>
      </c>
      <c r="G5757">
        <v>512</v>
      </c>
      <c r="H5757" t="s">
        <v>381</v>
      </c>
      <c r="I5757" t="s">
        <v>373</v>
      </c>
      <c r="J5757" t="s">
        <v>373</v>
      </c>
      <c r="K5757">
        <v>1</v>
      </c>
    </row>
    <row r="5758" spans="1:12" hidden="1" x14ac:dyDescent="0.25">
      <c r="A5758" t="s">
        <v>232</v>
      </c>
      <c r="B5758" t="s">
        <v>232</v>
      </c>
      <c r="C5758">
        <v>1978</v>
      </c>
      <c r="D5758" t="s">
        <v>475</v>
      </c>
      <c r="E5758">
        <v>698</v>
      </c>
      <c r="F5758" t="s">
        <v>81</v>
      </c>
      <c r="G5758">
        <v>512</v>
      </c>
      <c r="H5758" t="s">
        <v>381</v>
      </c>
      <c r="I5758" t="s">
        <v>373</v>
      </c>
      <c r="J5758" t="s">
        <v>373</v>
      </c>
      <c r="K5758">
        <v>2</v>
      </c>
    </row>
    <row r="5759" spans="1:12" hidden="1" x14ac:dyDescent="0.25">
      <c r="A5759" t="s">
        <v>232</v>
      </c>
      <c r="B5759" t="s">
        <v>232</v>
      </c>
      <c r="C5759">
        <v>1979</v>
      </c>
      <c r="D5759" t="s">
        <v>475</v>
      </c>
      <c r="E5759">
        <v>698</v>
      </c>
      <c r="F5759" t="s">
        <v>81</v>
      </c>
      <c r="G5759">
        <v>512</v>
      </c>
      <c r="H5759" t="s">
        <v>381</v>
      </c>
      <c r="I5759" t="s">
        <v>373</v>
      </c>
      <c r="J5759" t="s">
        <v>373</v>
      </c>
      <c r="K5759">
        <v>2</v>
      </c>
    </row>
    <row r="5760" spans="1:12" hidden="1" x14ac:dyDescent="0.25">
      <c r="A5760" t="s">
        <v>232</v>
      </c>
      <c r="B5760" t="s">
        <v>232</v>
      </c>
      <c r="C5760">
        <v>1980</v>
      </c>
      <c r="D5760" t="s">
        <v>475</v>
      </c>
      <c r="E5760">
        <v>698</v>
      </c>
      <c r="F5760" t="s">
        <v>81</v>
      </c>
      <c r="G5760">
        <v>512</v>
      </c>
      <c r="H5760" t="s">
        <v>381</v>
      </c>
      <c r="I5760" t="s">
        <v>373</v>
      </c>
      <c r="J5760" t="s">
        <v>373</v>
      </c>
      <c r="K5760">
        <v>2</v>
      </c>
    </row>
    <row r="5761" spans="1:11" hidden="1" x14ac:dyDescent="0.25">
      <c r="A5761" t="s">
        <v>232</v>
      </c>
      <c r="B5761" t="s">
        <v>232</v>
      </c>
      <c r="C5761">
        <v>1981</v>
      </c>
      <c r="D5761" t="s">
        <v>475</v>
      </c>
      <c r="E5761">
        <v>698</v>
      </c>
      <c r="F5761" t="s">
        <v>81</v>
      </c>
      <c r="G5761">
        <v>512</v>
      </c>
      <c r="H5761" t="s">
        <v>381</v>
      </c>
      <c r="I5761" t="s">
        <v>373</v>
      </c>
      <c r="J5761" t="s">
        <v>373</v>
      </c>
      <c r="K5761">
        <v>2</v>
      </c>
    </row>
    <row r="5762" spans="1:11" hidden="1" x14ac:dyDescent="0.25">
      <c r="A5762" t="s">
        <v>232</v>
      </c>
      <c r="B5762" t="s">
        <v>232</v>
      </c>
      <c r="C5762">
        <v>1982</v>
      </c>
      <c r="D5762" t="s">
        <v>475</v>
      </c>
      <c r="E5762">
        <v>698</v>
      </c>
      <c r="F5762" t="s">
        <v>81</v>
      </c>
      <c r="G5762">
        <v>512</v>
      </c>
      <c r="H5762" t="s">
        <v>381</v>
      </c>
      <c r="I5762" t="s">
        <v>373</v>
      </c>
      <c r="J5762" t="s">
        <v>373</v>
      </c>
      <c r="K5762">
        <v>2</v>
      </c>
    </row>
    <row r="5763" spans="1:11" hidden="1" x14ac:dyDescent="0.25">
      <c r="A5763" t="s">
        <v>232</v>
      </c>
      <c r="B5763" t="s">
        <v>232</v>
      </c>
      <c r="C5763">
        <v>1983</v>
      </c>
      <c r="D5763" t="s">
        <v>475</v>
      </c>
      <c r="E5763">
        <v>698</v>
      </c>
      <c r="F5763" t="s">
        <v>81</v>
      </c>
      <c r="G5763">
        <v>512</v>
      </c>
      <c r="H5763" t="s">
        <v>381</v>
      </c>
      <c r="I5763" t="s">
        <v>373</v>
      </c>
      <c r="J5763" t="s">
        <v>373</v>
      </c>
      <c r="K5763">
        <v>2</v>
      </c>
    </row>
    <row r="5764" spans="1:11" hidden="1" x14ac:dyDescent="0.25">
      <c r="A5764" t="s">
        <v>232</v>
      </c>
      <c r="B5764" t="s">
        <v>232</v>
      </c>
      <c r="C5764">
        <v>1984</v>
      </c>
      <c r="D5764" t="s">
        <v>475</v>
      </c>
      <c r="E5764">
        <v>698</v>
      </c>
      <c r="F5764" t="s">
        <v>81</v>
      </c>
      <c r="G5764">
        <v>512</v>
      </c>
      <c r="H5764" t="s">
        <v>381</v>
      </c>
      <c r="I5764" t="s">
        <v>373</v>
      </c>
      <c r="J5764" t="s">
        <v>373</v>
      </c>
      <c r="K5764">
        <v>2</v>
      </c>
    </row>
    <row r="5765" spans="1:11" hidden="1" x14ac:dyDescent="0.25">
      <c r="A5765" t="s">
        <v>232</v>
      </c>
      <c r="B5765" t="s">
        <v>232</v>
      </c>
      <c r="C5765">
        <v>1985</v>
      </c>
      <c r="D5765" t="s">
        <v>475</v>
      </c>
      <c r="E5765">
        <v>698</v>
      </c>
      <c r="F5765" t="s">
        <v>81</v>
      </c>
      <c r="G5765">
        <v>512</v>
      </c>
      <c r="H5765" t="s">
        <v>381</v>
      </c>
      <c r="I5765" t="s">
        <v>373</v>
      </c>
      <c r="J5765" t="s">
        <v>373</v>
      </c>
      <c r="K5765">
        <v>2</v>
      </c>
    </row>
    <row r="5766" spans="1:11" hidden="1" x14ac:dyDescent="0.25">
      <c r="A5766" t="s">
        <v>232</v>
      </c>
      <c r="B5766" t="s">
        <v>232</v>
      </c>
      <c r="C5766">
        <v>1986</v>
      </c>
      <c r="D5766" t="s">
        <v>475</v>
      </c>
      <c r="E5766">
        <v>698</v>
      </c>
      <c r="F5766" t="s">
        <v>81</v>
      </c>
      <c r="G5766">
        <v>512</v>
      </c>
      <c r="H5766" t="s">
        <v>381</v>
      </c>
      <c r="I5766" t="s">
        <v>373</v>
      </c>
      <c r="J5766" t="s">
        <v>373</v>
      </c>
      <c r="K5766">
        <v>2</v>
      </c>
    </row>
    <row r="5767" spans="1:11" hidden="1" x14ac:dyDescent="0.25">
      <c r="A5767" t="s">
        <v>232</v>
      </c>
      <c r="B5767" t="s">
        <v>232</v>
      </c>
      <c r="C5767">
        <v>1987</v>
      </c>
      <c r="D5767" t="s">
        <v>475</v>
      </c>
      <c r="E5767">
        <v>698</v>
      </c>
      <c r="F5767" t="s">
        <v>81</v>
      </c>
      <c r="G5767">
        <v>512</v>
      </c>
      <c r="H5767" t="s">
        <v>381</v>
      </c>
      <c r="I5767" t="s">
        <v>373</v>
      </c>
      <c r="J5767" t="s">
        <v>373</v>
      </c>
      <c r="K5767">
        <v>2</v>
      </c>
    </row>
    <row r="5768" spans="1:11" hidden="1" x14ac:dyDescent="0.25">
      <c r="A5768" t="s">
        <v>232</v>
      </c>
      <c r="B5768" t="s">
        <v>232</v>
      </c>
      <c r="C5768">
        <v>1988</v>
      </c>
      <c r="D5768" t="s">
        <v>475</v>
      </c>
      <c r="E5768">
        <v>698</v>
      </c>
      <c r="F5768" t="s">
        <v>81</v>
      </c>
      <c r="G5768">
        <v>512</v>
      </c>
      <c r="H5768" t="s">
        <v>381</v>
      </c>
      <c r="I5768" t="s">
        <v>373</v>
      </c>
      <c r="J5768" t="s">
        <v>373</v>
      </c>
      <c r="K5768">
        <v>1</v>
      </c>
    </row>
    <row r="5769" spans="1:11" hidden="1" x14ac:dyDescent="0.25">
      <c r="A5769" t="s">
        <v>232</v>
      </c>
      <c r="B5769" t="s">
        <v>232</v>
      </c>
      <c r="C5769">
        <v>1989</v>
      </c>
      <c r="D5769" t="s">
        <v>475</v>
      </c>
      <c r="E5769">
        <v>698</v>
      </c>
      <c r="F5769" t="s">
        <v>81</v>
      </c>
      <c r="G5769">
        <v>512</v>
      </c>
      <c r="H5769" t="s">
        <v>381</v>
      </c>
      <c r="I5769" t="s">
        <v>373</v>
      </c>
      <c r="J5769" t="s">
        <v>373</v>
      </c>
      <c r="K5769">
        <v>2</v>
      </c>
    </row>
    <row r="5770" spans="1:11" hidden="1" x14ac:dyDescent="0.25">
      <c r="A5770" t="s">
        <v>232</v>
      </c>
      <c r="B5770" t="s">
        <v>232</v>
      </c>
      <c r="C5770">
        <v>1990</v>
      </c>
      <c r="D5770" t="s">
        <v>475</v>
      </c>
      <c r="E5770">
        <v>698</v>
      </c>
      <c r="F5770" t="s">
        <v>81</v>
      </c>
      <c r="G5770">
        <v>512</v>
      </c>
      <c r="H5770" t="s">
        <v>381</v>
      </c>
      <c r="I5770" t="s">
        <v>373</v>
      </c>
      <c r="J5770" t="s">
        <v>373</v>
      </c>
      <c r="K5770">
        <v>1</v>
      </c>
    </row>
    <row r="5771" spans="1:11" hidden="1" x14ac:dyDescent="0.25">
      <c r="A5771" t="s">
        <v>232</v>
      </c>
      <c r="B5771" t="s">
        <v>232</v>
      </c>
      <c r="C5771">
        <v>1991</v>
      </c>
      <c r="D5771" t="s">
        <v>475</v>
      </c>
      <c r="E5771">
        <v>698</v>
      </c>
      <c r="F5771" t="s">
        <v>81</v>
      </c>
      <c r="G5771">
        <v>512</v>
      </c>
      <c r="H5771" t="s">
        <v>381</v>
      </c>
      <c r="I5771" t="s">
        <v>373</v>
      </c>
      <c r="J5771" t="s">
        <v>373</v>
      </c>
      <c r="K5771">
        <v>1</v>
      </c>
    </row>
    <row r="5772" spans="1:11" hidden="1" x14ac:dyDescent="0.25">
      <c r="A5772" t="s">
        <v>232</v>
      </c>
      <c r="B5772" t="s">
        <v>232</v>
      </c>
      <c r="C5772">
        <v>1992</v>
      </c>
      <c r="D5772" t="s">
        <v>475</v>
      </c>
      <c r="E5772">
        <v>698</v>
      </c>
      <c r="F5772" t="s">
        <v>81</v>
      </c>
      <c r="G5772">
        <v>512</v>
      </c>
      <c r="H5772" t="s">
        <v>381</v>
      </c>
      <c r="I5772" t="s">
        <v>373</v>
      </c>
      <c r="J5772" t="s">
        <v>373</v>
      </c>
      <c r="K5772" t="s">
        <v>373</v>
      </c>
    </row>
    <row r="5773" spans="1:11" hidden="1" x14ac:dyDescent="0.25">
      <c r="A5773" t="s">
        <v>232</v>
      </c>
      <c r="B5773" t="s">
        <v>232</v>
      </c>
      <c r="C5773">
        <v>1993</v>
      </c>
      <c r="D5773" t="s">
        <v>475</v>
      </c>
      <c r="E5773">
        <v>698</v>
      </c>
      <c r="F5773" t="s">
        <v>81</v>
      </c>
      <c r="G5773">
        <v>512</v>
      </c>
      <c r="H5773" t="s">
        <v>381</v>
      </c>
      <c r="I5773" t="s">
        <v>373</v>
      </c>
      <c r="J5773" t="s">
        <v>373</v>
      </c>
      <c r="K5773">
        <v>1</v>
      </c>
    </row>
    <row r="5774" spans="1:11" hidden="1" x14ac:dyDescent="0.25">
      <c r="A5774" t="s">
        <v>232</v>
      </c>
      <c r="B5774" t="s">
        <v>232</v>
      </c>
      <c r="C5774">
        <v>1994</v>
      </c>
      <c r="D5774" t="s">
        <v>475</v>
      </c>
      <c r="E5774">
        <v>698</v>
      </c>
      <c r="F5774" t="s">
        <v>81</v>
      </c>
      <c r="G5774">
        <v>512</v>
      </c>
      <c r="H5774" t="s">
        <v>381</v>
      </c>
      <c r="I5774">
        <v>2</v>
      </c>
      <c r="J5774" t="s">
        <v>373</v>
      </c>
      <c r="K5774">
        <v>2</v>
      </c>
    </row>
    <row r="5775" spans="1:11" hidden="1" x14ac:dyDescent="0.25">
      <c r="A5775" t="s">
        <v>232</v>
      </c>
      <c r="B5775" t="s">
        <v>232</v>
      </c>
      <c r="C5775">
        <v>1995</v>
      </c>
      <c r="D5775" t="s">
        <v>475</v>
      </c>
      <c r="E5775">
        <v>698</v>
      </c>
      <c r="F5775" t="s">
        <v>81</v>
      </c>
      <c r="G5775">
        <v>512</v>
      </c>
      <c r="H5775" t="s">
        <v>381</v>
      </c>
      <c r="I5775">
        <v>2</v>
      </c>
      <c r="J5775" t="s">
        <v>373</v>
      </c>
      <c r="K5775">
        <v>2</v>
      </c>
    </row>
    <row r="5776" spans="1:11" hidden="1" x14ac:dyDescent="0.25">
      <c r="A5776" t="s">
        <v>232</v>
      </c>
      <c r="B5776" t="s">
        <v>232</v>
      </c>
      <c r="C5776">
        <v>1996</v>
      </c>
      <c r="D5776" t="s">
        <v>475</v>
      </c>
      <c r="E5776">
        <v>698</v>
      </c>
      <c r="F5776" t="s">
        <v>81</v>
      </c>
      <c r="G5776">
        <v>512</v>
      </c>
      <c r="H5776" t="s">
        <v>381</v>
      </c>
      <c r="I5776" t="s">
        <v>373</v>
      </c>
      <c r="J5776" t="s">
        <v>373</v>
      </c>
      <c r="K5776">
        <v>2</v>
      </c>
    </row>
    <row r="5777" spans="1:11" hidden="1" x14ac:dyDescent="0.25">
      <c r="A5777" t="s">
        <v>232</v>
      </c>
      <c r="B5777" t="s">
        <v>232</v>
      </c>
      <c r="C5777">
        <v>1997</v>
      </c>
      <c r="D5777" t="s">
        <v>475</v>
      </c>
      <c r="E5777">
        <v>698</v>
      </c>
      <c r="F5777" t="s">
        <v>81</v>
      </c>
      <c r="G5777">
        <v>512</v>
      </c>
      <c r="H5777" t="s">
        <v>381</v>
      </c>
      <c r="I5777" t="s">
        <v>373</v>
      </c>
      <c r="J5777" t="s">
        <v>373</v>
      </c>
      <c r="K5777">
        <v>2</v>
      </c>
    </row>
    <row r="5778" spans="1:11" hidden="1" x14ac:dyDescent="0.25">
      <c r="A5778" t="s">
        <v>232</v>
      </c>
      <c r="B5778" t="s">
        <v>232</v>
      </c>
      <c r="C5778">
        <v>1998</v>
      </c>
      <c r="D5778" t="s">
        <v>475</v>
      </c>
      <c r="E5778">
        <v>698</v>
      </c>
      <c r="F5778" t="s">
        <v>81</v>
      </c>
      <c r="G5778">
        <v>512</v>
      </c>
      <c r="H5778" t="s">
        <v>381</v>
      </c>
      <c r="I5778">
        <v>2</v>
      </c>
      <c r="J5778" t="s">
        <v>373</v>
      </c>
      <c r="K5778">
        <v>2</v>
      </c>
    </row>
    <row r="5779" spans="1:11" hidden="1" x14ac:dyDescent="0.25">
      <c r="A5779" t="s">
        <v>232</v>
      </c>
      <c r="B5779" t="s">
        <v>232</v>
      </c>
      <c r="C5779">
        <v>1999</v>
      </c>
      <c r="D5779" t="s">
        <v>475</v>
      </c>
      <c r="E5779">
        <v>698</v>
      </c>
      <c r="F5779" t="s">
        <v>81</v>
      </c>
      <c r="G5779">
        <v>512</v>
      </c>
      <c r="H5779" t="s">
        <v>381</v>
      </c>
      <c r="I5779">
        <v>2</v>
      </c>
      <c r="J5779" t="s">
        <v>373</v>
      </c>
      <c r="K5779">
        <v>2</v>
      </c>
    </row>
    <row r="5780" spans="1:11" hidden="1" x14ac:dyDescent="0.25">
      <c r="A5780" t="s">
        <v>232</v>
      </c>
      <c r="B5780" t="s">
        <v>232</v>
      </c>
      <c r="C5780">
        <v>2000</v>
      </c>
      <c r="D5780" t="s">
        <v>475</v>
      </c>
      <c r="E5780">
        <v>698</v>
      </c>
      <c r="F5780" t="s">
        <v>81</v>
      </c>
      <c r="G5780">
        <v>512</v>
      </c>
      <c r="H5780" t="s">
        <v>381</v>
      </c>
      <c r="I5780" t="s">
        <v>373</v>
      </c>
      <c r="J5780" t="s">
        <v>373</v>
      </c>
      <c r="K5780">
        <v>1</v>
      </c>
    </row>
    <row r="5781" spans="1:11" hidden="1" x14ac:dyDescent="0.25">
      <c r="A5781" t="s">
        <v>232</v>
      </c>
      <c r="B5781" t="s">
        <v>232</v>
      </c>
      <c r="C5781">
        <v>2001</v>
      </c>
      <c r="D5781" t="s">
        <v>475</v>
      </c>
      <c r="E5781">
        <v>698</v>
      </c>
      <c r="F5781" t="s">
        <v>81</v>
      </c>
      <c r="G5781">
        <v>512</v>
      </c>
      <c r="H5781" t="s">
        <v>381</v>
      </c>
      <c r="I5781">
        <v>2</v>
      </c>
      <c r="J5781" t="s">
        <v>373</v>
      </c>
      <c r="K5781">
        <v>2</v>
      </c>
    </row>
    <row r="5782" spans="1:11" hidden="1" x14ac:dyDescent="0.25">
      <c r="A5782" t="s">
        <v>232</v>
      </c>
      <c r="B5782" t="s">
        <v>232</v>
      </c>
      <c r="C5782">
        <v>2002</v>
      </c>
      <c r="D5782" t="s">
        <v>475</v>
      </c>
      <c r="E5782">
        <v>698</v>
      </c>
      <c r="F5782" t="s">
        <v>81</v>
      </c>
      <c r="G5782">
        <v>512</v>
      </c>
      <c r="H5782" t="s">
        <v>381</v>
      </c>
      <c r="I5782" t="s">
        <v>373</v>
      </c>
      <c r="J5782" t="s">
        <v>373</v>
      </c>
      <c r="K5782">
        <v>1</v>
      </c>
    </row>
    <row r="5783" spans="1:11" hidden="1" x14ac:dyDescent="0.25">
      <c r="A5783" t="s">
        <v>232</v>
      </c>
      <c r="B5783" t="s">
        <v>232</v>
      </c>
      <c r="C5783">
        <v>2003</v>
      </c>
      <c r="D5783" t="s">
        <v>475</v>
      </c>
      <c r="E5783">
        <v>698</v>
      </c>
      <c r="F5783" t="s">
        <v>81</v>
      </c>
      <c r="G5783">
        <v>512</v>
      </c>
      <c r="H5783" t="s">
        <v>381</v>
      </c>
      <c r="I5783" t="s">
        <v>373</v>
      </c>
      <c r="J5783" t="s">
        <v>373</v>
      </c>
      <c r="K5783">
        <v>2</v>
      </c>
    </row>
    <row r="5784" spans="1:11" hidden="1" x14ac:dyDescent="0.25">
      <c r="A5784" t="s">
        <v>232</v>
      </c>
      <c r="B5784" t="s">
        <v>232</v>
      </c>
      <c r="C5784">
        <v>2004</v>
      </c>
      <c r="D5784" t="s">
        <v>475</v>
      </c>
      <c r="E5784">
        <v>698</v>
      </c>
      <c r="F5784" t="s">
        <v>81</v>
      </c>
      <c r="G5784">
        <v>512</v>
      </c>
      <c r="H5784" t="s">
        <v>381</v>
      </c>
      <c r="I5784" t="s">
        <v>373</v>
      </c>
      <c r="J5784" t="s">
        <v>373</v>
      </c>
      <c r="K5784">
        <v>1</v>
      </c>
    </row>
    <row r="5785" spans="1:11" hidden="1" x14ac:dyDescent="0.25">
      <c r="A5785" t="s">
        <v>232</v>
      </c>
      <c r="B5785" t="s">
        <v>232</v>
      </c>
      <c r="C5785">
        <v>2005</v>
      </c>
      <c r="D5785" t="s">
        <v>475</v>
      </c>
      <c r="E5785">
        <v>698</v>
      </c>
      <c r="F5785" t="s">
        <v>81</v>
      </c>
      <c r="G5785">
        <v>512</v>
      </c>
      <c r="H5785" t="s">
        <v>381</v>
      </c>
      <c r="I5785">
        <v>2</v>
      </c>
      <c r="J5785" t="s">
        <v>373</v>
      </c>
      <c r="K5785">
        <v>1</v>
      </c>
    </row>
    <row r="5786" spans="1:11" hidden="1" x14ac:dyDescent="0.25">
      <c r="A5786" t="s">
        <v>232</v>
      </c>
      <c r="B5786" t="s">
        <v>232</v>
      </c>
      <c r="C5786">
        <v>2006</v>
      </c>
      <c r="D5786" t="s">
        <v>475</v>
      </c>
      <c r="E5786">
        <v>698</v>
      </c>
      <c r="F5786" t="s">
        <v>81</v>
      </c>
      <c r="G5786">
        <v>512</v>
      </c>
      <c r="H5786" t="s">
        <v>381</v>
      </c>
      <c r="I5786">
        <v>1</v>
      </c>
      <c r="J5786" t="s">
        <v>373</v>
      </c>
      <c r="K5786">
        <v>1</v>
      </c>
    </row>
    <row r="5787" spans="1:11" hidden="1" x14ac:dyDescent="0.25">
      <c r="A5787" t="s">
        <v>232</v>
      </c>
      <c r="B5787" t="s">
        <v>232</v>
      </c>
      <c r="C5787">
        <v>2007</v>
      </c>
      <c r="D5787" t="s">
        <v>475</v>
      </c>
      <c r="E5787">
        <v>698</v>
      </c>
      <c r="F5787" t="s">
        <v>81</v>
      </c>
      <c r="G5787">
        <v>512</v>
      </c>
      <c r="H5787" t="s">
        <v>381</v>
      </c>
      <c r="I5787" t="s">
        <v>373</v>
      </c>
      <c r="J5787" t="s">
        <v>373</v>
      </c>
      <c r="K5787">
        <v>1</v>
      </c>
    </row>
    <row r="5788" spans="1:11" hidden="1" x14ac:dyDescent="0.25">
      <c r="A5788" t="s">
        <v>232</v>
      </c>
      <c r="B5788" t="s">
        <v>232</v>
      </c>
      <c r="C5788">
        <v>2008</v>
      </c>
      <c r="D5788" t="s">
        <v>475</v>
      </c>
      <c r="E5788">
        <v>698</v>
      </c>
      <c r="F5788" t="s">
        <v>81</v>
      </c>
      <c r="G5788">
        <v>512</v>
      </c>
      <c r="H5788" t="s">
        <v>381</v>
      </c>
      <c r="I5788">
        <v>1</v>
      </c>
      <c r="J5788" t="s">
        <v>373</v>
      </c>
      <c r="K5788">
        <v>1</v>
      </c>
    </row>
    <row r="5789" spans="1:11" hidden="1" x14ac:dyDescent="0.25">
      <c r="A5789" t="s">
        <v>232</v>
      </c>
      <c r="B5789" t="s">
        <v>232</v>
      </c>
      <c r="C5789">
        <v>2009</v>
      </c>
      <c r="D5789" t="s">
        <v>475</v>
      </c>
      <c r="E5789">
        <v>698</v>
      </c>
      <c r="F5789" t="s">
        <v>81</v>
      </c>
      <c r="G5789">
        <v>512</v>
      </c>
      <c r="H5789" t="s">
        <v>381</v>
      </c>
      <c r="I5789">
        <v>1</v>
      </c>
      <c r="J5789" t="s">
        <v>373</v>
      </c>
      <c r="K5789">
        <v>1</v>
      </c>
    </row>
    <row r="5790" spans="1:11" hidden="1" x14ac:dyDescent="0.25">
      <c r="A5790" t="s">
        <v>232</v>
      </c>
      <c r="B5790" t="s">
        <v>232</v>
      </c>
      <c r="C5790">
        <v>2010</v>
      </c>
      <c r="D5790" t="s">
        <v>475</v>
      </c>
      <c r="E5790">
        <v>698</v>
      </c>
      <c r="F5790" t="s">
        <v>81</v>
      </c>
      <c r="G5790">
        <v>512</v>
      </c>
      <c r="H5790" t="s">
        <v>381</v>
      </c>
      <c r="I5790">
        <v>1</v>
      </c>
      <c r="J5790" t="s">
        <v>373</v>
      </c>
      <c r="K5790">
        <v>1</v>
      </c>
    </row>
    <row r="5791" spans="1:11" hidden="1" x14ac:dyDescent="0.25">
      <c r="A5791" t="s">
        <v>232</v>
      </c>
      <c r="B5791" t="s">
        <v>232</v>
      </c>
      <c r="C5791">
        <v>2011</v>
      </c>
      <c r="D5791" t="s">
        <v>475</v>
      </c>
      <c r="E5791">
        <v>698</v>
      </c>
      <c r="F5791" t="s">
        <v>81</v>
      </c>
      <c r="G5791">
        <v>512</v>
      </c>
      <c r="H5791" t="s">
        <v>381</v>
      </c>
      <c r="I5791">
        <v>2</v>
      </c>
      <c r="J5791" t="s">
        <v>373</v>
      </c>
      <c r="K5791">
        <v>1</v>
      </c>
    </row>
    <row r="5792" spans="1:11" hidden="1" x14ac:dyDescent="0.25">
      <c r="A5792" t="s">
        <v>232</v>
      </c>
      <c r="B5792" t="s">
        <v>232</v>
      </c>
      <c r="C5792">
        <v>2012</v>
      </c>
      <c r="D5792" t="s">
        <v>475</v>
      </c>
      <c r="E5792">
        <v>698</v>
      </c>
      <c r="F5792" t="s">
        <v>81</v>
      </c>
      <c r="G5792">
        <v>512</v>
      </c>
      <c r="H5792" t="s">
        <v>381</v>
      </c>
      <c r="I5792">
        <v>2</v>
      </c>
      <c r="J5792" t="s">
        <v>373</v>
      </c>
      <c r="K5792">
        <v>2</v>
      </c>
    </row>
    <row r="5793" spans="1:12" hidden="1" x14ac:dyDescent="0.25">
      <c r="A5793" t="s">
        <v>232</v>
      </c>
      <c r="B5793" t="s">
        <v>232</v>
      </c>
      <c r="C5793">
        <v>2013</v>
      </c>
      <c r="D5793" t="s">
        <v>475</v>
      </c>
      <c r="E5793">
        <v>698</v>
      </c>
      <c r="F5793" t="s">
        <v>81</v>
      </c>
      <c r="G5793">
        <v>512</v>
      </c>
      <c r="H5793" t="s">
        <v>381</v>
      </c>
      <c r="I5793" t="s">
        <v>373</v>
      </c>
      <c r="J5793">
        <v>3</v>
      </c>
      <c r="K5793">
        <v>3</v>
      </c>
    </row>
    <row r="5794" spans="1:12" hidden="1" x14ac:dyDescent="0.25">
      <c r="A5794" t="s">
        <v>232</v>
      </c>
      <c r="B5794" t="s">
        <v>232</v>
      </c>
      <c r="C5794">
        <v>2014</v>
      </c>
      <c r="D5794" t="s">
        <v>475</v>
      </c>
      <c r="E5794">
        <v>698</v>
      </c>
      <c r="F5794" t="s">
        <v>81</v>
      </c>
      <c r="G5794">
        <v>512</v>
      </c>
      <c r="H5794" t="s">
        <v>381</v>
      </c>
      <c r="I5794">
        <v>2</v>
      </c>
      <c r="J5794">
        <v>2</v>
      </c>
      <c r="K5794">
        <v>2</v>
      </c>
    </row>
    <row r="5795" spans="1:12" hidden="1" x14ac:dyDescent="0.25">
      <c r="A5795" t="s">
        <v>232</v>
      </c>
      <c r="B5795" t="s">
        <v>232</v>
      </c>
      <c r="C5795">
        <v>2015</v>
      </c>
      <c r="D5795" t="s">
        <v>475</v>
      </c>
      <c r="E5795">
        <v>698</v>
      </c>
      <c r="F5795" t="s">
        <v>81</v>
      </c>
      <c r="G5795">
        <v>512</v>
      </c>
      <c r="H5795" t="s">
        <v>381</v>
      </c>
      <c r="I5795">
        <v>2</v>
      </c>
      <c r="J5795">
        <v>2</v>
      </c>
      <c r="K5795">
        <v>1</v>
      </c>
    </row>
    <row r="5796" spans="1:12" hidden="1" x14ac:dyDescent="0.25">
      <c r="A5796" t="s">
        <v>232</v>
      </c>
      <c r="B5796" t="s">
        <v>232</v>
      </c>
      <c r="C5796">
        <v>2016</v>
      </c>
      <c r="D5796" t="s">
        <v>475</v>
      </c>
      <c r="E5796">
        <v>698</v>
      </c>
      <c r="F5796" t="s">
        <v>81</v>
      </c>
      <c r="G5796">
        <v>512</v>
      </c>
      <c r="H5796" t="s">
        <v>381</v>
      </c>
      <c r="I5796">
        <v>2</v>
      </c>
      <c r="J5796">
        <v>3</v>
      </c>
      <c r="K5796">
        <v>2</v>
      </c>
    </row>
    <row r="5797" spans="1:12" x14ac:dyDescent="0.25">
      <c r="A5797" t="s">
        <v>232</v>
      </c>
      <c r="B5797" t="s">
        <v>232</v>
      </c>
      <c r="C5797">
        <v>2017</v>
      </c>
      <c r="D5797" t="s">
        <v>475</v>
      </c>
      <c r="E5797">
        <v>698</v>
      </c>
      <c r="F5797" t="s">
        <v>81</v>
      </c>
      <c r="G5797">
        <v>512</v>
      </c>
      <c r="H5797" t="s">
        <v>381</v>
      </c>
      <c r="I5797" s="109">
        <v>2</v>
      </c>
      <c r="J5797" s="109">
        <v>2</v>
      </c>
      <c r="K5797" s="109">
        <v>2</v>
      </c>
      <c r="L5797" s="108">
        <f>AVERAGE(I5797:K5797)</f>
        <v>2</v>
      </c>
    </row>
    <row r="5798" spans="1:12" hidden="1" x14ac:dyDescent="0.25">
      <c r="A5798" t="s">
        <v>233</v>
      </c>
      <c r="B5798" t="s">
        <v>233</v>
      </c>
      <c r="C5798">
        <v>1976</v>
      </c>
      <c r="D5798" t="s">
        <v>82</v>
      </c>
      <c r="E5798">
        <v>770</v>
      </c>
      <c r="F5798" t="s">
        <v>82</v>
      </c>
      <c r="G5798">
        <v>586</v>
      </c>
      <c r="H5798" t="s">
        <v>429</v>
      </c>
      <c r="I5798" t="s">
        <v>373</v>
      </c>
      <c r="J5798" t="s">
        <v>373</v>
      </c>
      <c r="K5798">
        <v>1</v>
      </c>
    </row>
    <row r="5799" spans="1:12" hidden="1" x14ac:dyDescent="0.25">
      <c r="A5799" t="s">
        <v>233</v>
      </c>
      <c r="B5799" t="s">
        <v>233</v>
      </c>
      <c r="C5799">
        <v>1977</v>
      </c>
      <c r="D5799" t="s">
        <v>82</v>
      </c>
      <c r="E5799">
        <v>770</v>
      </c>
      <c r="F5799" t="s">
        <v>82</v>
      </c>
      <c r="G5799">
        <v>586</v>
      </c>
      <c r="H5799" t="s">
        <v>429</v>
      </c>
      <c r="I5799">
        <v>4</v>
      </c>
      <c r="J5799" t="s">
        <v>373</v>
      </c>
      <c r="K5799">
        <v>3</v>
      </c>
    </row>
    <row r="5800" spans="1:12" hidden="1" x14ac:dyDescent="0.25">
      <c r="A5800" t="s">
        <v>233</v>
      </c>
      <c r="B5800" t="s">
        <v>233</v>
      </c>
      <c r="C5800">
        <v>1978</v>
      </c>
      <c r="D5800" t="s">
        <v>82</v>
      </c>
      <c r="E5800">
        <v>770</v>
      </c>
      <c r="F5800" t="s">
        <v>82</v>
      </c>
      <c r="G5800">
        <v>586</v>
      </c>
      <c r="H5800" t="s">
        <v>429</v>
      </c>
      <c r="I5800">
        <v>3</v>
      </c>
      <c r="J5800" t="s">
        <v>373</v>
      </c>
      <c r="K5800">
        <v>3</v>
      </c>
    </row>
    <row r="5801" spans="1:12" hidden="1" x14ac:dyDescent="0.25">
      <c r="A5801" t="s">
        <v>233</v>
      </c>
      <c r="B5801" t="s">
        <v>233</v>
      </c>
      <c r="C5801">
        <v>1979</v>
      </c>
      <c r="D5801" t="s">
        <v>82</v>
      </c>
      <c r="E5801">
        <v>770</v>
      </c>
      <c r="F5801" t="s">
        <v>82</v>
      </c>
      <c r="G5801">
        <v>586</v>
      </c>
      <c r="H5801" t="s">
        <v>429</v>
      </c>
      <c r="I5801">
        <v>4</v>
      </c>
      <c r="J5801" t="s">
        <v>373</v>
      </c>
      <c r="K5801">
        <v>3</v>
      </c>
    </row>
    <row r="5802" spans="1:12" hidden="1" x14ac:dyDescent="0.25">
      <c r="A5802" t="s">
        <v>233</v>
      </c>
      <c r="B5802" t="s">
        <v>233</v>
      </c>
      <c r="C5802">
        <v>1980</v>
      </c>
      <c r="D5802" t="s">
        <v>82</v>
      </c>
      <c r="E5802">
        <v>770</v>
      </c>
      <c r="F5802" t="s">
        <v>82</v>
      </c>
      <c r="G5802">
        <v>586</v>
      </c>
      <c r="H5802" t="s">
        <v>429</v>
      </c>
      <c r="I5802">
        <v>3</v>
      </c>
      <c r="J5802" t="s">
        <v>373</v>
      </c>
      <c r="K5802">
        <v>3</v>
      </c>
    </row>
    <row r="5803" spans="1:12" hidden="1" x14ac:dyDescent="0.25">
      <c r="A5803" t="s">
        <v>233</v>
      </c>
      <c r="B5803" t="s">
        <v>233</v>
      </c>
      <c r="C5803">
        <v>1981</v>
      </c>
      <c r="D5803" t="s">
        <v>82</v>
      </c>
      <c r="E5803">
        <v>770</v>
      </c>
      <c r="F5803" t="s">
        <v>82</v>
      </c>
      <c r="G5803">
        <v>586</v>
      </c>
      <c r="H5803" t="s">
        <v>429</v>
      </c>
      <c r="I5803">
        <v>4</v>
      </c>
      <c r="J5803" t="s">
        <v>373</v>
      </c>
      <c r="K5803">
        <v>3</v>
      </c>
    </row>
    <row r="5804" spans="1:12" hidden="1" x14ac:dyDescent="0.25">
      <c r="A5804" t="s">
        <v>233</v>
      </c>
      <c r="B5804" t="s">
        <v>233</v>
      </c>
      <c r="C5804">
        <v>1982</v>
      </c>
      <c r="D5804" t="s">
        <v>82</v>
      </c>
      <c r="E5804">
        <v>770</v>
      </c>
      <c r="F5804" t="s">
        <v>82</v>
      </c>
      <c r="G5804">
        <v>586</v>
      </c>
      <c r="H5804" t="s">
        <v>429</v>
      </c>
      <c r="I5804">
        <v>5</v>
      </c>
      <c r="J5804" t="s">
        <v>373</v>
      </c>
      <c r="K5804">
        <v>3</v>
      </c>
    </row>
    <row r="5805" spans="1:12" hidden="1" x14ac:dyDescent="0.25">
      <c r="A5805" t="s">
        <v>233</v>
      </c>
      <c r="B5805" t="s">
        <v>233</v>
      </c>
      <c r="C5805">
        <v>1983</v>
      </c>
      <c r="D5805" t="s">
        <v>82</v>
      </c>
      <c r="E5805">
        <v>770</v>
      </c>
      <c r="F5805" t="s">
        <v>82</v>
      </c>
      <c r="G5805">
        <v>586</v>
      </c>
      <c r="H5805" t="s">
        <v>429</v>
      </c>
      <c r="I5805">
        <v>4</v>
      </c>
      <c r="J5805" t="s">
        <v>373</v>
      </c>
      <c r="K5805">
        <v>3</v>
      </c>
    </row>
    <row r="5806" spans="1:12" hidden="1" x14ac:dyDescent="0.25">
      <c r="A5806" t="s">
        <v>233</v>
      </c>
      <c r="B5806" t="s">
        <v>233</v>
      </c>
      <c r="C5806">
        <v>1984</v>
      </c>
      <c r="D5806" t="s">
        <v>82</v>
      </c>
      <c r="E5806">
        <v>770</v>
      </c>
      <c r="F5806" t="s">
        <v>82</v>
      </c>
      <c r="G5806">
        <v>586</v>
      </c>
      <c r="H5806" t="s">
        <v>429</v>
      </c>
      <c r="I5806">
        <v>3</v>
      </c>
      <c r="J5806" t="s">
        <v>373</v>
      </c>
      <c r="K5806">
        <v>3</v>
      </c>
    </row>
    <row r="5807" spans="1:12" hidden="1" x14ac:dyDescent="0.25">
      <c r="A5807" t="s">
        <v>233</v>
      </c>
      <c r="B5807" t="s">
        <v>233</v>
      </c>
      <c r="C5807">
        <v>1985</v>
      </c>
      <c r="D5807" t="s">
        <v>82</v>
      </c>
      <c r="E5807">
        <v>770</v>
      </c>
      <c r="F5807" t="s">
        <v>82</v>
      </c>
      <c r="G5807">
        <v>586</v>
      </c>
      <c r="H5807" t="s">
        <v>429</v>
      </c>
      <c r="I5807">
        <v>3</v>
      </c>
      <c r="J5807" t="s">
        <v>373</v>
      </c>
      <c r="K5807">
        <v>3</v>
      </c>
    </row>
    <row r="5808" spans="1:12" hidden="1" x14ac:dyDescent="0.25">
      <c r="A5808" t="s">
        <v>233</v>
      </c>
      <c r="B5808" t="s">
        <v>233</v>
      </c>
      <c r="C5808">
        <v>1986</v>
      </c>
      <c r="D5808" t="s">
        <v>82</v>
      </c>
      <c r="E5808">
        <v>770</v>
      </c>
      <c r="F5808" t="s">
        <v>82</v>
      </c>
      <c r="G5808">
        <v>586</v>
      </c>
      <c r="H5808" t="s">
        <v>429</v>
      </c>
      <c r="I5808">
        <v>3</v>
      </c>
      <c r="J5808" t="s">
        <v>373</v>
      </c>
      <c r="K5808">
        <v>3</v>
      </c>
    </row>
    <row r="5809" spans="1:11" hidden="1" x14ac:dyDescent="0.25">
      <c r="A5809" t="s">
        <v>233</v>
      </c>
      <c r="B5809" t="s">
        <v>233</v>
      </c>
      <c r="C5809">
        <v>1987</v>
      </c>
      <c r="D5809" t="s">
        <v>82</v>
      </c>
      <c r="E5809">
        <v>770</v>
      </c>
      <c r="F5809" t="s">
        <v>82</v>
      </c>
      <c r="G5809">
        <v>586</v>
      </c>
      <c r="H5809" t="s">
        <v>429</v>
      </c>
      <c r="I5809">
        <v>3</v>
      </c>
      <c r="J5809" t="s">
        <v>373</v>
      </c>
      <c r="K5809">
        <v>3</v>
      </c>
    </row>
    <row r="5810" spans="1:11" hidden="1" x14ac:dyDescent="0.25">
      <c r="A5810" t="s">
        <v>233</v>
      </c>
      <c r="B5810" t="s">
        <v>233</v>
      </c>
      <c r="C5810">
        <v>1988</v>
      </c>
      <c r="D5810" t="s">
        <v>82</v>
      </c>
      <c r="E5810">
        <v>770</v>
      </c>
      <c r="F5810" t="s">
        <v>82</v>
      </c>
      <c r="G5810">
        <v>586</v>
      </c>
      <c r="H5810" t="s">
        <v>429</v>
      </c>
      <c r="I5810">
        <v>3</v>
      </c>
      <c r="J5810" t="s">
        <v>373</v>
      </c>
      <c r="K5810">
        <v>3</v>
      </c>
    </row>
    <row r="5811" spans="1:11" hidden="1" x14ac:dyDescent="0.25">
      <c r="A5811" t="s">
        <v>233</v>
      </c>
      <c r="B5811" t="s">
        <v>233</v>
      </c>
      <c r="C5811">
        <v>1989</v>
      </c>
      <c r="D5811" t="s">
        <v>82</v>
      </c>
      <c r="E5811">
        <v>770</v>
      </c>
      <c r="F5811" t="s">
        <v>82</v>
      </c>
      <c r="G5811">
        <v>586</v>
      </c>
      <c r="H5811" t="s">
        <v>429</v>
      </c>
      <c r="I5811">
        <v>3</v>
      </c>
      <c r="J5811" t="s">
        <v>373</v>
      </c>
      <c r="K5811">
        <v>3</v>
      </c>
    </row>
    <row r="5812" spans="1:11" hidden="1" x14ac:dyDescent="0.25">
      <c r="A5812" t="s">
        <v>233</v>
      </c>
      <c r="B5812" t="s">
        <v>233</v>
      </c>
      <c r="C5812">
        <v>1990</v>
      </c>
      <c r="D5812" t="s">
        <v>82</v>
      </c>
      <c r="E5812">
        <v>770</v>
      </c>
      <c r="F5812" t="s">
        <v>82</v>
      </c>
      <c r="G5812">
        <v>586</v>
      </c>
      <c r="H5812" t="s">
        <v>429</v>
      </c>
      <c r="I5812">
        <v>4</v>
      </c>
      <c r="J5812" t="s">
        <v>373</v>
      </c>
      <c r="K5812">
        <v>3</v>
      </c>
    </row>
    <row r="5813" spans="1:11" hidden="1" x14ac:dyDescent="0.25">
      <c r="A5813" t="s">
        <v>233</v>
      </c>
      <c r="B5813" t="s">
        <v>233</v>
      </c>
      <c r="C5813">
        <v>1991</v>
      </c>
      <c r="D5813" t="s">
        <v>82</v>
      </c>
      <c r="E5813">
        <v>770</v>
      </c>
      <c r="F5813" t="s">
        <v>82</v>
      </c>
      <c r="G5813">
        <v>586</v>
      </c>
      <c r="H5813" t="s">
        <v>429</v>
      </c>
      <c r="I5813">
        <v>4</v>
      </c>
      <c r="J5813" t="s">
        <v>373</v>
      </c>
      <c r="K5813">
        <v>3</v>
      </c>
    </row>
    <row r="5814" spans="1:11" hidden="1" x14ac:dyDescent="0.25">
      <c r="A5814" t="s">
        <v>233</v>
      </c>
      <c r="B5814" t="s">
        <v>233</v>
      </c>
      <c r="C5814">
        <v>1992</v>
      </c>
      <c r="D5814" t="s">
        <v>82</v>
      </c>
      <c r="E5814">
        <v>770</v>
      </c>
      <c r="F5814" t="s">
        <v>82</v>
      </c>
      <c r="G5814">
        <v>586</v>
      </c>
      <c r="H5814" t="s">
        <v>429</v>
      </c>
      <c r="I5814">
        <v>4</v>
      </c>
      <c r="J5814" t="s">
        <v>373</v>
      </c>
      <c r="K5814">
        <v>4</v>
      </c>
    </row>
    <row r="5815" spans="1:11" hidden="1" x14ac:dyDescent="0.25">
      <c r="A5815" t="s">
        <v>233</v>
      </c>
      <c r="B5815" t="s">
        <v>233</v>
      </c>
      <c r="C5815">
        <v>1993</v>
      </c>
      <c r="D5815" t="s">
        <v>82</v>
      </c>
      <c r="E5815">
        <v>770</v>
      </c>
      <c r="F5815" t="s">
        <v>82</v>
      </c>
      <c r="G5815">
        <v>586</v>
      </c>
      <c r="H5815" t="s">
        <v>429</v>
      </c>
      <c r="I5815">
        <v>3</v>
      </c>
      <c r="J5815" t="s">
        <v>373</v>
      </c>
      <c r="K5815">
        <v>4</v>
      </c>
    </row>
    <row r="5816" spans="1:11" hidden="1" x14ac:dyDescent="0.25">
      <c r="A5816" t="s">
        <v>233</v>
      </c>
      <c r="B5816" t="s">
        <v>233</v>
      </c>
      <c r="C5816">
        <v>1994</v>
      </c>
      <c r="D5816" t="s">
        <v>82</v>
      </c>
      <c r="E5816">
        <v>770</v>
      </c>
      <c r="F5816" t="s">
        <v>82</v>
      </c>
      <c r="G5816">
        <v>586</v>
      </c>
      <c r="H5816" t="s">
        <v>429</v>
      </c>
      <c r="I5816">
        <v>4</v>
      </c>
      <c r="J5816" t="s">
        <v>373</v>
      </c>
      <c r="K5816">
        <v>4</v>
      </c>
    </row>
    <row r="5817" spans="1:11" hidden="1" x14ac:dyDescent="0.25">
      <c r="A5817" t="s">
        <v>233</v>
      </c>
      <c r="B5817" t="s">
        <v>233</v>
      </c>
      <c r="C5817">
        <v>1995</v>
      </c>
      <c r="D5817" t="s">
        <v>82</v>
      </c>
      <c r="E5817">
        <v>770</v>
      </c>
      <c r="F5817" t="s">
        <v>82</v>
      </c>
      <c r="G5817">
        <v>586</v>
      </c>
      <c r="H5817" t="s">
        <v>429</v>
      </c>
      <c r="I5817">
        <v>5</v>
      </c>
      <c r="J5817" t="s">
        <v>373</v>
      </c>
      <c r="K5817">
        <v>4</v>
      </c>
    </row>
    <row r="5818" spans="1:11" hidden="1" x14ac:dyDescent="0.25">
      <c r="A5818" t="s">
        <v>233</v>
      </c>
      <c r="B5818" t="s">
        <v>233</v>
      </c>
      <c r="C5818">
        <v>1996</v>
      </c>
      <c r="D5818" t="s">
        <v>82</v>
      </c>
      <c r="E5818">
        <v>770</v>
      </c>
      <c r="F5818" t="s">
        <v>82</v>
      </c>
      <c r="G5818">
        <v>586</v>
      </c>
      <c r="H5818" t="s">
        <v>429</v>
      </c>
      <c r="I5818">
        <v>4</v>
      </c>
      <c r="J5818" t="s">
        <v>373</v>
      </c>
      <c r="K5818">
        <v>4</v>
      </c>
    </row>
    <row r="5819" spans="1:11" hidden="1" x14ac:dyDescent="0.25">
      <c r="A5819" t="s">
        <v>233</v>
      </c>
      <c r="B5819" t="s">
        <v>233</v>
      </c>
      <c r="C5819">
        <v>1997</v>
      </c>
      <c r="D5819" t="s">
        <v>82</v>
      </c>
      <c r="E5819">
        <v>770</v>
      </c>
      <c r="F5819" t="s">
        <v>82</v>
      </c>
      <c r="G5819">
        <v>586</v>
      </c>
      <c r="H5819" t="s">
        <v>429</v>
      </c>
      <c r="I5819">
        <v>3</v>
      </c>
      <c r="J5819" t="s">
        <v>373</v>
      </c>
      <c r="K5819">
        <v>4</v>
      </c>
    </row>
    <row r="5820" spans="1:11" hidden="1" x14ac:dyDescent="0.25">
      <c r="A5820" t="s">
        <v>233</v>
      </c>
      <c r="B5820" t="s">
        <v>233</v>
      </c>
      <c r="C5820">
        <v>1998</v>
      </c>
      <c r="D5820" t="s">
        <v>82</v>
      </c>
      <c r="E5820">
        <v>770</v>
      </c>
      <c r="F5820" t="s">
        <v>82</v>
      </c>
      <c r="G5820">
        <v>586</v>
      </c>
      <c r="H5820" t="s">
        <v>429</v>
      </c>
      <c r="I5820">
        <v>4</v>
      </c>
      <c r="J5820" t="s">
        <v>373</v>
      </c>
      <c r="K5820">
        <v>4</v>
      </c>
    </row>
    <row r="5821" spans="1:11" hidden="1" x14ac:dyDescent="0.25">
      <c r="A5821" t="s">
        <v>233</v>
      </c>
      <c r="B5821" t="s">
        <v>233</v>
      </c>
      <c r="C5821">
        <v>1999</v>
      </c>
      <c r="D5821" t="s">
        <v>82</v>
      </c>
      <c r="E5821">
        <v>770</v>
      </c>
      <c r="F5821" t="s">
        <v>82</v>
      </c>
      <c r="G5821">
        <v>586</v>
      </c>
      <c r="H5821" t="s">
        <v>429</v>
      </c>
      <c r="I5821">
        <v>5</v>
      </c>
      <c r="J5821" t="s">
        <v>373</v>
      </c>
      <c r="K5821">
        <v>4</v>
      </c>
    </row>
    <row r="5822" spans="1:11" hidden="1" x14ac:dyDescent="0.25">
      <c r="A5822" t="s">
        <v>233</v>
      </c>
      <c r="B5822" t="s">
        <v>233</v>
      </c>
      <c r="C5822">
        <v>2000</v>
      </c>
      <c r="D5822" t="s">
        <v>82</v>
      </c>
      <c r="E5822">
        <v>770</v>
      </c>
      <c r="F5822" t="s">
        <v>82</v>
      </c>
      <c r="G5822">
        <v>586</v>
      </c>
      <c r="H5822" t="s">
        <v>429</v>
      </c>
      <c r="I5822">
        <v>3</v>
      </c>
      <c r="J5822" t="s">
        <v>373</v>
      </c>
      <c r="K5822">
        <v>4</v>
      </c>
    </row>
    <row r="5823" spans="1:11" hidden="1" x14ac:dyDescent="0.25">
      <c r="A5823" t="s">
        <v>233</v>
      </c>
      <c r="B5823" t="s">
        <v>233</v>
      </c>
      <c r="C5823">
        <v>2001</v>
      </c>
      <c r="D5823" t="s">
        <v>82</v>
      </c>
      <c r="E5823">
        <v>770</v>
      </c>
      <c r="F5823" t="s">
        <v>82</v>
      </c>
      <c r="G5823">
        <v>586</v>
      </c>
      <c r="H5823" t="s">
        <v>429</v>
      </c>
      <c r="I5823">
        <v>4</v>
      </c>
      <c r="J5823" t="s">
        <v>373</v>
      </c>
      <c r="K5823">
        <v>4</v>
      </c>
    </row>
    <row r="5824" spans="1:11" hidden="1" x14ac:dyDescent="0.25">
      <c r="A5824" t="s">
        <v>233</v>
      </c>
      <c r="B5824" t="s">
        <v>233</v>
      </c>
      <c r="C5824">
        <v>2002</v>
      </c>
      <c r="D5824" t="s">
        <v>82</v>
      </c>
      <c r="E5824">
        <v>770</v>
      </c>
      <c r="F5824" t="s">
        <v>82</v>
      </c>
      <c r="G5824">
        <v>586</v>
      </c>
      <c r="H5824" t="s">
        <v>429</v>
      </c>
      <c r="I5824">
        <v>4</v>
      </c>
      <c r="J5824" t="s">
        <v>373</v>
      </c>
      <c r="K5824">
        <v>4</v>
      </c>
    </row>
    <row r="5825" spans="1:12" hidden="1" x14ac:dyDescent="0.25">
      <c r="A5825" t="s">
        <v>233</v>
      </c>
      <c r="B5825" t="s">
        <v>233</v>
      </c>
      <c r="C5825">
        <v>2003</v>
      </c>
      <c r="D5825" t="s">
        <v>82</v>
      </c>
      <c r="E5825">
        <v>770</v>
      </c>
      <c r="F5825" t="s">
        <v>82</v>
      </c>
      <c r="G5825">
        <v>586</v>
      </c>
      <c r="H5825" t="s">
        <v>429</v>
      </c>
      <c r="I5825">
        <v>4</v>
      </c>
      <c r="J5825" t="s">
        <v>373</v>
      </c>
      <c r="K5825">
        <v>4</v>
      </c>
    </row>
    <row r="5826" spans="1:12" hidden="1" x14ac:dyDescent="0.25">
      <c r="A5826" t="s">
        <v>233</v>
      </c>
      <c r="B5826" t="s">
        <v>233</v>
      </c>
      <c r="C5826">
        <v>2004</v>
      </c>
      <c r="D5826" t="s">
        <v>82</v>
      </c>
      <c r="E5826">
        <v>770</v>
      </c>
      <c r="F5826" t="s">
        <v>82</v>
      </c>
      <c r="G5826">
        <v>586</v>
      </c>
      <c r="H5826" t="s">
        <v>429</v>
      </c>
      <c r="I5826">
        <v>3</v>
      </c>
      <c r="J5826" t="s">
        <v>373</v>
      </c>
      <c r="K5826">
        <v>4</v>
      </c>
    </row>
    <row r="5827" spans="1:12" hidden="1" x14ac:dyDescent="0.25">
      <c r="A5827" t="s">
        <v>233</v>
      </c>
      <c r="B5827" t="s">
        <v>233</v>
      </c>
      <c r="C5827">
        <v>2005</v>
      </c>
      <c r="D5827" t="s">
        <v>82</v>
      </c>
      <c r="E5827">
        <v>770</v>
      </c>
      <c r="F5827" t="s">
        <v>82</v>
      </c>
      <c r="G5827">
        <v>586</v>
      </c>
      <c r="H5827" t="s">
        <v>429</v>
      </c>
      <c r="I5827">
        <v>4</v>
      </c>
      <c r="J5827" t="s">
        <v>373</v>
      </c>
      <c r="K5827">
        <v>4</v>
      </c>
    </row>
    <row r="5828" spans="1:12" hidden="1" x14ac:dyDescent="0.25">
      <c r="A5828" t="s">
        <v>233</v>
      </c>
      <c r="B5828" t="s">
        <v>233</v>
      </c>
      <c r="C5828">
        <v>2006</v>
      </c>
      <c r="D5828" t="s">
        <v>82</v>
      </c>
      <c r="E5828">
        <v>770</v>
      </c>
      <c r="F5828" t="s">
        <v>82</v>
      </c>
      <c r="G5828">
        <v>586</v>
      </c>
      <c r="H5828" t="s">
        <v>429</v>
      </c>
      <c r="I5828">
        <v>4</v>
      </c>
      <c r="J5828" t="s">
        <v>373</v>
      </c>
      <c r="K5828">
        <v>4</v>
      </c>
    </row>
    <row r="5829" spans="1:12" hidden="1" x14ac:dyDescent="0.25">
      <c r="A5829" t="s">
        <v>233</v>
      </c>
      <c r="B5829" t="s">
        <v>233</v>
      </c>
      <c r="C5829">
        <v>2007</v>
      </c>
      <c r="D5829" t="s">
        <v>82</v>
      </c>
      <c r="E5829">
        <v>770</v>
      </c>
      <c r="F5829" t="s">
        <v>82</v>
      </c>
      <c r="G5829">
        <v>586</v>
      </c>
      <c r="H5829" t="s">
        <v>429</v>
      </c>
      <c r="I5829">
        <v>4</v>
      </c>
      <c r="J5829" t="s">
        <v>373</v>
      </c>
      <c r="K5829">
        <v>4</v>
      </c>
    </row>
    <row r="5830" spans="1:12" hidden="1" x14ac:dyDescent="0.25">
      <c r="A5830" t="s">
        <v>233</v>
      </c>
      <c r="B5830" t="s">
        <v>233</v>
      </c>
      <c r="C5830">
        <v>2008</v>
      </c>
      <c r="D5830" t="s">
        <v>82</v>
      </c>
      <c r="E5830">
        <v>770</v>
      </c>
      <c r="F5830" t="s">
        <v>82</v>
      </c>
      <c r="G5830">
        <v>586</v>
      </c>
      <c r="H5830" t="s">
        <v>429</v>
      </c>
      <c r="I5830">
        <v>4</v>
      </c>
      <c r="J5830" t="s">
        <v>373</v>
      </c>
      <c r="K5830">
        <v>4</v>
      </c>
    </row>
    <row r="5831" spans="1:12" hidden="1" x14ac:dyDescent="0.25">
      <c r="A5831" t="s">
        <v>233</v>
      </c>
      <c r="B5831" t="s">
        <v>233</v>
      </c>
      <c r="C5831">
        <v>2009</v>
      </c>
      <c r="D5831" t="s">
        <v>82</v>
      </c>
      <c r="E5831">
        <v>770</v>
      </c>
      <c r="F5831" t="s">
        <v>82</v>
      </c>
      <c r="G5831">
        <v>586</v>
      </c>
      <c r="H5831" t="s">
        <v>429</v>
      </c>
      <c r="I5831">
        <v>5</v>
      </c>
      <c r="J5831" t="s">
        <v>373</v>
      </c>
      <c r="K5831">
        <v>4</v>
      </c>
    </row>
    <row r="5832" spans="1:12" hidden="1" x14ac:dyDescent="0.25">
      <c r="A5832" t="s">
        <v>233</v>
      </c>
      <c r="B5832" t="s">
        <v>233</v>
      </c>
      <c r="C5832">
        <v>2010</v>
      </c>
      <c r="D5832" t="s">
        <v>82</v>
      </c>
      <c r="E5832">
        <v>770</v>
      </c>
      <c r="F5832" t="s">
        <v>82</v>
      </c>
      <c r="G5832">
        <v>586</v>
      </c>
      <c r="H5832" t="s">
        <v>429</v>
      </c>
      <c r="I5832">
        <v>5</v>
      </c>
      <c r="J5832" t="s">
        <v>373</v>
      </c>
      <c r="K5832">
        <v>5</v>
      </c>
    </row>
    <row r="5833" spans="1:12" hidden="1" x14ac:dyDescent="0.25">
      <c r="A5833" t="s">
        <v>233</v>
      </c>
      <c r="B5833" t="s">
        <v>233</v>
      </c>
      <c r="C5833">
        <v>2011</v>
      </c>
      <c r="D5833" t="s">
        <v>82</v>
      </c>
      <c r="E5833">
        <v>770</v>
      </c>
      <c r="F5833" t="s">
        <v>82</v>
      </c>
      <c r="G5833">
        <v>586</v>
      </c>
      <c r="H5833" t="s">
        <v>429</v>
      </c>
      <c r="I5833">
        <v>5</v>
      </c>
      <c r="J5833" t="s">
        <v>373</v>
      </c>
      <c r="K5833">
        <v>5</v>
      </c>
    </row>
    <row r="5834" spans="1:12" hidden="1" x14ac:dyDescent="0.25">
      <c r="A5834" t="s">
        <v>233</v>
      </c>
      <c r="B5834" t="s">
        <v>233</v>
      </c>
      <c r="C5834">
        <v>2012</v>
      </c>
      <c r="D5834" t="s">
        <v>82</v>
      </c>
      <c r="E5834">
        <v>770</v>
      </c>
      <c r="F5834" t="s">
        <v>82</v>
      </c>
      <c r="G5834">
        <v>586</v>
      </c>
      <c r="H5834" t="s">
        <v>429</v>
      </c>
      <c r="I5834">
        <v>5</v>
      </c>
      <c r="J5834" t="s">
        <v>373</v>
      </c>
      <c r="K5834">
        <v>5</v>
      </c>
    </row>
    <row r="5835" spans="1:12" hidden="1" x14ac:dyDescent="0.25">
      <c r="A5835" t="s">
        <v>233</v>
      </c>
      <c r="B5835" t="s">
        <v>233</v>
      </c>
      <c r="C5835">
        <v>2013</v>
      </c>
      <c r="D5835" t="s">
        <v>82</v>
      </c>
      <c r="E5835">
        <v>770</v>
      </c>
      <c r="F5835" t="s">
        <v>82</v>
      </c>
      <c r="G5835">
        <v>586</v>
      </c>
      <c r="H5835" t="s">
        <v>429</v>
      </c>
      <c r="I5835" t="s">
        <v>373</v>
      </c>
      <c r="J5835">
        <v>5</v>
      </c>
      <c r="K5835">
        <v>5</v>
      </c>
    </row>
    <row r="5836" spans="1:12" hidden="1" x14ac:dyDescent="0.25">
      <c r="A5836" t="s">
        <v>233</v>
      </c>
      <c r="B5836" t="s">
        <v>233</v>
      </c>
      <c r="C5836">
        <v>2014</v>
      </c>
      <c r="D5836" t="s">
        <v>82</v>
      </c>
      <c r="E5836">
        <v>770</v>
      </c>
      <c r="F5836" t="s">
        <v>82</v>
      </c>
      <c r="G5836">
        <v>586</v>
      </c>
      <c r="H5836" t="s">
        <v>429</v>
      </c>
      <c r="I5836">
        <v>4</v>
      </c>
      <c r="J5836">
        <v>5</v>
      </c>
      <c r="K5836">
        <v>5</v>
      </c>
    </row>
    <row r="5837" spans="1:12" hidden="1" x14ac:dyDescent="0.25">
      <c r="A5837" t="s">
        <v>233</v>
      </c>
      <c r="B5837" t="s">
        <v>233</v>
      </c>
      <c r="C5837">
        <v>2015</v>
      </c>
      <c r="D5837" t="s">
        <v>82</v>
      </c>
      <c r="E5837">
        <v>770</v>
      </c>
      <c r="F5837" t="s">
        <v>82</v>
      </c>
      <c r="G5837">
        <v>586</v>
      </c>
      <c r="H5837" t="s">
        <v>429</v>
      </c>
      <c r="I5837">
        <v>4</v>
      </c>
      <c r="J5837">
        <v>4</v>
      </c>
      <c r="K5837">
        <v>4</v>
      </c>
    </row>
    <row r="5838" spans="1:12" hidden="1" x14ac:dyDescent="0.25">
      <c r="A5838" t="s">
        <v>233</v>
      </c>
      <c r="B5838" t="s">
        <v>233</v>
      </c>
      <c r="C5838">
        <v>2016</v>
      </c>
      <c r="D5838" t="s">
        <v>82</v>
      </c>
      <c r="E5838">
        <v>770</v>
      </c>
      <c r="F5838" t="s">
        <v>82</v>
      </c>
      <c r="G5838">
        <v>586</v>
      </c>
      <c r="H5838" t="s">
        <v>429</v>
      </c>
      <c r="I5838">
        <v>4</v>
      </c>
      <c r="J5838">
        <v>3</v>
      </c>
      <c r="K5838">
        <v>4</v>
      </c>
    </row>
    <row r="5839" spans="1:12" x14ac:dyDescent="0.25">
      <c r="A5839" t="s">
        <v>233</v>
      </c>
      <c r="B5839" t="s">
        <v>233</v>
      </c>
      <c r="C5839">
        <v>2017</v>
      </c>
      <c r="D5839" t="s">
        <v>82</v>
      </c>
      <c r="E5839">
        <v>770</v>
      </c>
      <c r="F5839" t="s">
        <v>82</v>
      </c>
      <c r="G5839">
        <v>586</v>
      </c>
      <c r="H5839" t="s">
        <v>429</v>
      </c>
      <c r="I5839" s="109">
        <v>4</v>
      </c>
      <c r="J5839" s="109">
        <v>3</v>
      </c>
      <c r="K5839" s="109">
        <v>4</v>
      </c>
      <c r="L5839" s="108">
        <f>AVERAGE(I5839:K5839)</f>
        <v>3.6666666666666665</v>
      </c>
    </row>
    <row r="5840" spans="1:12" hidden="1" x14ac:dyDescent="0.25">
      <c r="A5840" t="s">
        <v>234</v>
      </c>
      <c r="B5840" t="s">
        <v>234</v>
      </c>
      <c r="C5840">
        <v>1976</v>
      </c>
      <c r="D5840" t="s">
        <v>474</v>
      </c>
      <c r="E5840">
        <v>986</v>
      </c>
      <c r="F5840" t="s">
        <v>131</v>
      </c>
      <c r="G5840">
        <v>585</v>
      </c>
      <c r="H5840" t="s">
        <v>390</v>
      </c>
      <c r="I5840" t="s">
        <v>373</v>
      </c>
      <c r="J5840" t="s">
        <v>373</v>
      </c>
      <c r="K5840" t="s">
        <v>373</v>
      </c>
    </row>
    <row r="5841" spans="1:11" hidden="1" x14ac:dyDescent="0.25">
      <c r="A5841" t="s">
        <v>234</v>
      </c>
      <c r="B5841" t="s">
        <v>234</v>
      </c>
      <c r="C5841">
        <v>1977</v>
      </c>
      <c r="D5841" t="s">
        <v>474</v>
      </c>
      <c r="E5841">
        <v>986</v>
      </c>
      <c r="F5841" t="s">
        <v>131</v>
      </c>
      <c r="G5841">
        <v>585</v>
      </c>
      <c r="H5841" t="s">
        <v>390</v>
      </c>
      <c r="I5841" t="s">
        <v>373</v>
      </c>
      <c r="J5841" t="s">
        <v>373</v>
      </c>
      <c r="K5841" t="s">
        <v>373</v>
      </c>
    </row>
    <row r="5842" spans="1:11" hidden="1" x14ac:dyDescent="0.25">
      <c r="A5842" t="s">
        <v>234</v>
      </c>
      <c r="B5842" t="s">
        <v>234</v>
      </c>
      <c r="C5842">
        <v>1978</v>
      </c>
      <c r="D5842" t="s">
        <v>474</v>
      </c>
      <c r="E5842">
        <v>986</v>
      </c>
      <c r="F5842" t="s">
        <v>131</v>
      </c>
      <c r="G5842">
        <v>585</v>
      </c>
      <c r="H5842" t="s">
        <v>390</v>
      </c>
      <c r="I5842" t="s">
        <v>373</v>
      </c>
      <c r="J5842" t="s">
        <v>373</v>
      </c>
      <c r="K5842" t="s">
        <v>373</v>
      </c>
    </row>
    <row r="5843" spans="1:11" hidden="1" x14ac:dyDescent="0.25">
      <c r="A5843" t="s">
        <v>234</v>
      </c>
      <c r="B5843" t="s">
        <v>234</v>
      </c>
      <c r="C5843">
        <v>1979</v>
      </c>
      <c r="D5843" t="s">
        <v>474</v>
      </c>
      <c r="E5843">
        <v>986</v>
      </c>
      <c r="F5843" t="s">
        <v>131</v>
      </c>
      <c r="G5843">
        <v>585</v>
      </c>
      <c r="H5843" t="s">
        <v>390</v>
      </c>
      <c r="I5843" t="s">
        <v>373</v>
      </c>
      <c r="J5843" t="s">
        <v>373</v>
      </c>
      <c r="K5843" t="s">
        <v>373</v>
      </c>
    </row>
    <row r="5844" spans="1:11" hidden="1" x14ac:dyDescent="0.25">
      <c r="A5844" t="s">
        <v>234</v>
      </c>
      <c r="B5844" t="s">
        <v>234</v>
      </c>
      <c r="C5844">
        <v>1980</v>
      </c>
      <c r="D5844" t="s">
        <v>474</v>
      </c>
      <c r="E5844">
        <v>986</v>
      </c>
      <c r="F5844" t="s">
        <v>131</v>
      </c>
      <c r="G5844">
        <v>585</v>
      </c>
      <c r="H5844" t="s">
        <v>390</v>
      </c>
      <c r="I5844" t="s">
        <v>373</v>
      </c>
      <c r="J5844" t="s">
        <v>373</v>
      </c>
      <c r="K5844" t="s">
        <v>373</v>
      </c>
    </row>
    <row r="5845" spans="1:11" hidden="1" x14ac:dyDescent="0.25">
      <c r="A5845" t="s">
        <v>234</v>
      </c>
      <c r="B5845" t="s">
        <v>234</v>
      </c>
      <c r="C5845">
        <v>1981</v>
      </c>
      <c r="D5845" t="s">
        <v>474</v>
      </c>
      <c r="E5845">
        <v>986</v>
      </c>
      <c r="F5845" t="s">
        <v>131</v>
      </c>
      <c r="G5845">
        <v>585</v>
      </c>
      <c r="H5845" t="s">
        <v>390</v>
      </c>
      <c r="I5845" t="s">
        <v>373</v>
      </c>
      <c r="J5845" t="s">
        <v>373</v>
      </c>
      <c r="K5845" t="s">
        <v>373</v>
      </c>
    </row>
    <row r="5846" spans="1:11" hidden="1" x14ac:dyDescent="0.25">
      <c r="A5846" t="s">
        <v>234</v>
      </c>
      <c r="B5846" t="s">
        <v>234</v>
      </c>
      <c r="C5846">
        <v>1982</v>
      </c>
      <c r="D5846" t="s">
        <v>474</v>
      </c>
      <c r="E5846">
        <v>986</v>
      </c>
      <c r="F5846" t="s">
        <v>131</v>
      </c>
      <c r="G5846">
        <v>585</v>
      </c>
      <c r="H5846" t="s">
        <v>390</v>
      </c>
      <c r="I5846" t="s">
        <v>373</v>
      </c>
      <c r="J5846" t="s">
        <v>373</v>
      </c>
      <c r="K5846" t="s">
        <v>373</v>
      </c>
    </row>
    <row r="5847" spans="1:11" hidden="1" x14ac:dyDescent="0.25">
      <c r="A5847" t="s">
        <v>234</v>
      </c>
      <c r="B5847" t="s">
        <v>234</v>
      </c>
      <c r="C5847">
        <v>1983</v>
      </c>
      <c r="D5847" t="s">
        <v>474</v>
      </c>
      <c r="E5847">
        <v>986</v>
      </c>
      <c r="F5847" t="s">
        <v>131</v>
      </c>
      <c r="G5847">
        <v>585</v>
      </c>
      <c r="H5847" t="s">
        <v>390</v>
      </c>
      <c r="I5847" t="s">
        <v>373</v>
      </c>
      <c r="J5847" t="s">
        <v>373</v>
      </c>
      <c r="K5847" t="s">
        <v>373</v>
      </c>
    </row>
    <row r="5848" spans="1:11" hidden="1" x14ac:dyDescent="0.25">
      <c r="A5848" t="s">
        <v>234</v>
      </c>
      <c r="B5848" t="s">
        <v>234</v>
      </c>
      <c r="C5848">
        <v>1984</v>
      </c>
      <c r="D5848" t="s">
        <v>474</v>
      </c>
      <c r="E5848">
        <v>986</v>
      </c>
      <c r="F5848" t="s">
        <v>131</v>
      </c>
      <c r="G5848">
        <v>585</v>
      </c>
      <c r="H5848" t="s">
        <v>390</v>
      </c>
      <c r="I5848" t="s">
        <v>373</v>
      </c>
      <c r="J5848" t="s">
        <v>373</v>
      </c>
      <c r="K5848" t="s">
        <v>373</v>
      </c>
    </row>
    <row r="5849" spans="1:11" hidden="1" x14ac:dyDescent="0.25">
      <c r="A5849" t="s">
        <v>234</v>
      </c>
      <c r="B5849" t="s">
        <v>234</v>
      </c>
      <c r="C5849">
        <v>1985</v>
      </c>
      <c r="D5849" t="s">
        <v>474</v>
      </c>
      <c r="E5849">
        <v>986</v>
      </c>
      <c r="F5849" t="s">
        <v>131</v>
      </c>
      <c r="G5849">
        <v>585</v>
      </c>
      <c r="H5849" t="s">
        <v>390</v>
      </c>
      <c r="I5849" t="s">
        <v>373</v>
      </c>
      <c r="J5849" t="s">
        <v>373</v>
      </c>
      <c r="K5849" t="s">
        <v>373</v>
      </c>
    </row>
    <row r="5850" spans="1:11" hidden="1" x14ac:dyDescent="0.25">
      <c r="A5850" t="s">
        <v>234</v>
      </c>
      <c r="B5850" t="s">
        <v>234</v>
      </c>
      <c r="C5850">
        <v>1986</v>
      </c>
      <c r="D5850" t="s">
        <v>474</v>
      </c>
      <c r="E5850">
        <v>986</v>
      </c>
      <c r="F5850" t="s">
        <v>131</v>
      </c>
      <c r="G5850">
        <v>585</v>
      </c>
      <c r="H5850" t="s">
        <v>390</v>
      </c>
      <c r="I5850" t="s">
        <v>373</v>
      </c>
      <c r="J5850" t="s">
        <v>373</v>
      </c>
      <c r="K5850" t="s">
        <v>373</v>
      </c>
    </row>
    <row r="5851" spans="1:11" hidden="1" x14ac:dyDescent="0.25">
      <c r="A5851" t="s">
        <v>234</v>
      </c>
      <c r="B5851" t="s">
        <v>234</v>
      </c>
      <c r="C5851">
        <v>1987</v>
      </c>
      <c r="D5851" t="s">
        <v>474</v>
      </c>
      <c r="E5851">
        <v>986</v>
      </c>
      <c r="F5851" t="s">
        <v>131</v>
      </c>
      <c r="G5851">
        <v>585</v>
      </c>
      <c r="H5851" t="s">
        <v>390</v>
      </c>
      <c r="I5851" t="s">
        <v>373</v>
      </c>
      <c r="J5851" t="s">
        <v>373</v>
      </c>
      <c r="K5851" t="s">
        <v>373</v>
      </c>
    </row>
    <row r="5852" spans="1:11" hidden="1" x14ac:dyDescent="0.25">
      <c r="A5852" t="s">
        <v>234</v>
      </c>
      <c r="B5852" t="s">
        <v>234</v>
      </c>
      <c r="C5852">
        <v>1988</v>
      </c>
      <c r="D5852" t="s">
        <v>474</v>
      </c>
      <c r="E5852">
        <v>986</v>
      </c>
      <c r="F5852" t="s">
        <v>131</v>
      </c>
      <c r="G5852">
        <v>585</v>
      </c>
      <c r="H5852" t="s">
        <v>390</v>
      </c>
      <c r="I5852" t="s">
        <v>373</v>
      </c>
      <c r="J5852" t="s">
        <v>373</v>
      </c>
      <c r="K5852" t="s">
        <v>373</v>
      </c>
    </row>
    <row r="5853" spans="1:11" hidden="1" x14ac:dyDescent="0.25">
      <c r="A5853" t="s">
        <v>234</v>
      </c>
      <c r="B5853" t="s">
        <v>234</v>
      </c>
      <c r="C5853">
        <v>1989</v>
      </c>
      <c r="D5853" t="s">
        <v>474</v>
      </c>
      <c r="E5853">
        <v>986</v>
      </c>
      <c r="F5853" t="s">
        <v>131</v>
      </c>
      <c r="G5853">
        <v>585</v>
      </c>
      <c r="H5853" t="s">
        <v>390</v>
      </c>
      <c r="I5853" t="s">
        <v>373</v>
      </c>
      <c r="J5853" t="s">
        <v>373</v>
      </c>
      <c r="K5853" t="s">
        <v>373</v>
      </c>
    </row>
    <row r="5854" spans="1:11" hidden="1" x14ac:dyDescent="0.25">
      <c r="A5854" t="s">
        <v>234</v>
      </c>
      <c r="B5854" t="s">
        <v>234</v>
      </c>
      <c r="C5854">
        <v>1990</v>
      </c>
      <c r="D5854" t="s">
        <v>474</v>
      </c>
      <c r="E5854">
        <v>986</v>
      </c>
      <c r="F5854" t="s">
        <v>131</v>
      </c>
      <c r="G5854">
        <v>585</v>
      </c>
      <c r="H5854" t="s">
        <v>390</v>
      </c>
      <c r="I5854" t="s">
        <v>373</v>
      </c>
      <c r="J5854" t="s">
        <v>373</v>
      </c>
      <c r="K5854" t="s">
        <v>373</v>
      </c>
    </row>
    <row r="5855" spans="1:11" hidden="1" x14ac:dyDescent="0.25">
      <c r="A5855" t="s">
        <v>234</v>
      </c>
      <c r="B5855" t="s">
        <v>234</v>
      </c>
      <c r="C5855">
        <v>1991</v>
      </c>
      <c r="D5855" t="s">
        <v>474</v>
      </c>
      <c r="E5855">
        <v>986</v>
      </c>
      <c r="F5855" t="s">
        <v>131</v>
      </c>
      <c r="G5855">
        <v>585</v>
      </c>
      <c r="H5855" t="s">
        <v>390</v>
      </c>
      <c r="I5855" t="s">
        <v>373</v>
      </c>
      <c r="J5855" t="s">
        <v>373</v>
      </c>
      <c r="K5855" t="s">
        <v>373</v>
      </c>
    </row>
    <row r="5856" spans="1:11" hidden="1" x14ac:dyDescent="0.25">
      <c r="A5856" t="s">
        <v>234</v>
      </c>
      <c r="B5856" t="s">
        <v>234</v>
      </c>
      <c r="C5856">
        <v>1992</v>
      </c>
      <c r="D5856" t="s">
        <v>474</v>
      </c>
      <c r="E5856">
        <v>986</v>
      </c>
      <c r="F5856" t="s">
        <v>131</v>
      </c>
      <c r="G5856">
        <v>585</v>
      </c>
      <c r="H5856" t="s">
        <v>390</v>
      </c>
      <c r="I5856" t="s">
        <v>373</v>
      </c>
      <c r="J5856" t="s">
        <v>373</v>
      </c>
      <c r="K5856" t="s">
        <v>373</v>
      </c>
    </row>
    <row r="5857" spans="1:11" hidden="1" x14ac:dyDescent="0.25">
      <c r="A5857" t="s">
        <v>234</v>
      </c>
      <c r="B5857" t="s">
        <v>234</v>
      </c>
      <c r="C5857">
        <v>1993</v>
      </c>
      <c r="D5857" t="s">
        <v>474</v>
      </c>
      <c r="E5857">
        <v>986</v>
      </c>
      <c r="F5857" t="s">
        <v>131</v>
      </c>
      <c r="G5857">
        <v>585</v>
      </c>
      <c r="H5857" t="s">
        <v>390</v>
      </c>
      <c r="I5857" t="s">
        <v>373</v>
      </c>
      <c r="J5857" t="s">
        <v>373</v>
      </c>
      <c r="K5857" t="s">
        <v>373</v>
      </c>
    </row>
    <row r="5858" spans="1:11" hidden="1" x14ac:dyDescent="0.25">
      <c r="A5858" t="s">
        <v>234</v>
      </c>
      <c r="B5858" t="s">
        <v>234</v>
      </c>
      <c r="C5858">
        <v>1994</v>
      </c>
      <c r="D5858" t="s">
        <v>474</v>
      </c>
      <c r="E5858">
        <v>986</v>
      </c>
      <c r="F5858" t="s">
        <v>131</v>
      </c>
      <c r="G5858">
        <v>585</v>
      </c>
      <c r="H5858" t="s">
        <v>390</v>
      </c>
      <c r="I5858" t="s">
        <v>373</v>
      </c>
      <c r="J5858" t="s">
        <v>373</v>
      </c>
      <c r="K5858" t="s">
        <v>373</v>
      </c>
    </row>
    <row r="5859" spans="1:11" hidden="1" x14ac:dyDescent="0.25">
      <c r="A5859" t="s">
        <v>234</v>
      </c>
      <c r="B5859" t="s">
        <v>234</v>
      </c>
      <c r="C5859">
        <v>1995</v>
      </c>
      <c r="D5859" t="s">
        <v>474</v>
      </c>
      <c r="E5859">
        <v>986</v>
      </c>
      <c r="F5859" t="s">
        <v>131</v>
      </c>
      <c r="G5859">
        <v>585</v>
      </c>
      <c r="H5859" t="s">
        <v>390</v>
      </c>
      <c r="I5859" t="s">
        <v>373</v>
      </c>
      <c r="J5859" t="s">
        <v>373</v>
      </c>
      <c r="K5859" t="s">
        <v>373</v>
      </c>
    </row>
    <row r="5860" spans="1:11" hidden="1" x14ac:dyDescent="0.25">
      <c r="A5860" t="s">
        <v>234</v>
      </c>
      <c r="B5860" t="s">
        <v>234</v>
      </c>
      <c r="C5860">
        <v>1996</v>
      </c>
      <c r="D5860" t="s">
        <v>474</v>
      </c>
      <c r="E5860">
        <v>986</v>
      </c>
      <c r="F5860" t="s">
        <v>131</v>
      </c>
      <c r="G5860">
        <v>585</v>
      </c>
      <c r="H5860" t="s">
        <v>390</v>
      </c>
      <c r="I5860" t="s">
        <v>373</v>
      </c>
      <c r="J5860" t="s">
        <v>373</v>
      </c>
      <c r="K5860" t="s">
        <v>373</v>
      </c>
    </row>
    <row r="5861" spans="1:11" hidden="1" x14ac:dyDescent="0.25">
      <c r="A5861" t="s">
        <v>234</v>
      </c>
      <c r="B5861" t="s">
        <v>234</v>
      </c>
      <c r="C5861">
        <v>1997</v>
      </c>
      <c r="D5861" t="s">
        <v>474</v>
      </c>
      <c r="E5861">
        <v>986</v>
      </c>
      <c r="F5861" t="s">
        <v>131</v>
      </c>
      <c r="G5861">
        <v>585</v>
      </c>
      <c r="H5861" t="s">
        <v>390</v>
      </c>
      <c r="I5861" t="s">
        <v>373</v>
      </c>
      <c r="J5861" t="s">
        <v>373</v>
      </c>
      <c r="K5861" t="s">
        <v>373</v>
      </c>
    </row>
    <row r="5862" spans="1:11" hidden="1" x14ac:dyDescent="0.25">
      <c r="A5862" t="s">
        <v>234</v>
      </c>
      <c r="B5862" t="s">
        <v>234</v>
      </c>
      <c r="C5862">
        <v>1998</v>
      </c>
      <c r="D5862" t="s">
        <v>474</v>
      </c>
      <c r="E5862">
        <v>986</v>
      </c>
      <c r="F5862" t="s">
        <v>131</v>
      </c>
      <c r="G5862">
        <v>585</v>
      </c>
      <c r="H5862" t="s">
        <v>390</v>
      </c>
      <c r="I5862" t="s">
        <v>373</v>
      </c>
      <c r="J5862" t="s">
        <v>373</v>
      </c>
      <c r="K5862" t="s">
        <v>373</v>
      </c>
    </row>
    <row r="5863" spans="1:11" hidden="1" x14ac:dyDescent="0.25">
      <c r="A5863" t="s">
        <v>234</v>
      </c>
      <c r="B5863" t="s">
        <v>234</v>
      </c>
      <c r="C5863">
        <v>1999</v>
      </c>
      <c r="D5863" t="s">
        <v>474</v>
      </c>
      <c r="E5863">
        <v>986</v>
      </c>
      <c r="F5863" t="s">
        <v>131</v>
      </c>
      <c r="G5863">
        <v>585</v>
      </c>
      <c r="H5863" t="s">
        <v>390</v>
      </c>
      <c r="I5863" t="s">
        <v>373</v>
      </c>
      <c r="J5863" t="s">
        <v>373</v>
      </c>
      <c r="K5863" t="s">
        <v>373</v>
      </c>
    </row>
    <row r="5864" spans="1:11" hidden="1" x14ac:dyDescent="0.25">
      <c r="A5864" t="s">
        <v>234</v>
      </c>
      <c r="B5864" t="s">
        <v>234</v>
      </c>
      <c r="C5864">
        <v>2000</v>
      </c>
      <c r="D5864" t="s">
        <v>474</v>
      </c>
      <c r="E5864">
        <v>986</v>
      </c>
      <c r="F5864" t="s">
        <v>131</v>
      </c>
      <c r="G5864">
        <v>585</v>
      </c>
      <c r="H5864" t="s">
        <v>390</v>
      </c>
      <c r="I5864" t="s">
        <v>373</v>
      </c>
      <c r="J5864" t="s">
        <v>373</v>
      </c>
      <c r="K5864" t="s">
        <v>373</v>
      </c>
    </row>
    <row r="5865" spans="1:11" hidden="1" x14ac:dyDescent="0.25">
      <c r="A5865" t="s">
        <v>234</v>
      </c>
      <c r="B5865" t="s">
        <v>234</v>
      </c>
      <c r="C5865">
        <v>2001</v>
      </c>
      <c r="D5865" t="s">
        <v>474</v>
      </c>
      <c r="E5865">
        <v>986</v>
      </c>
      <c r="F5865" t="s">
        <v>131</v>
      </c>
      <c r="G5865">
        <v>585</v>
      </c>
      <c r="H5865" t="s">
        <v>390</v>
      </c>
      <c r="I5865" t="s">
        <v>373</v>
      </c>
      <c r="J5865" t="s">
        <v>373</v>
      </c>
      <c r="K5865" t="s">
        <v>373</v>
      </c>
    </row>
    <row r="5866" spans="1:11" hidden="1" x14ac:dyDescent="0.25">
      <c r="A5866" t="s">
        <v>234</v>
      </c>
      <c r="B5866" t="s">
        <v>234</v>
      </c>
      <c r="C5866">
        <v>2002</v>
      </c>
      <c r="D5866" t="s">
        <v>474</v>
      </c>
      <c r="E5866">
        <v>986</v>
      </c>
      <c r="F5866" t="s">
        <v>131</v>
      </c>
      <c r="G5866">
        <v>585</v>
      </c>
      <c r="H5866" t="s">
        <v>390</v>
      </c>
      <c r="I5866" t="s">
        <v>373</v>
      </c>
      <c r="J5866" t="s">
        <v>373</v>
      </c>
      <c r="K5866" t="s">
        <v>373</v>
      </c>
    </row>
    <row r="5867" spans="1:11" hidden="1" x14ac:dyDescent="0.25">
      <c r="A5867" t="s">
        <v>234</v>
      </c>
      <c r="B5867" t="s">
        <v>234</v>
      </c>
      <c r="C5867">
        <v>2003</v>
      </c>
      <c r="D5867" t="s">
        <v>474</v>
      </c>
      <c r="E5867">
        <v>986</v>
      </c>
      <c r="F5867" t="s">
        <v>131</v>
      </c>
      <c r="G5867">
        <v>585</v>
      </c>
      <c r="H5867" t="s">
        <v>390</v>
      </c>
      <c r="I5867" t="s">
        <v>373</v>
      </c>
      <c r="J5867" t="s">
        <v>373</v>
      </c>
      <c r="K5867" t="s">
        <v>373</v>
      </c>
    </row>
    <row r="5868" spans="1:11" hidden="1" x14ac:dyDescent="0.25">
      <c r="A5868" t="s">
        <v>234</v>
      </c>
      <c r="B5868" t="s">
        <v>234</v>
      </c>
      <c r="C5868">
        <v>2004</v>
      </c>
      <c r="D5868" t="s">
        <v>474</v>
      </c>
      <c r="E5868">
        <v>986</v>
      </c>
      <c r="F5868" t="s">
        <v>131</v>
      </c>
      <c r="G5868">
        <v>585</v>
      </c>
      <c r="H5868" t="s">
        <v>390</v>
      </c>
      <c r="I5868" t="s">
        <v>373</v>
      </c>
      <c r="J5868" t="s">
        <v>373</v>
      </c>
      <c r="K5868" t="s">
        <v>373</v>
      </c>
    </row>
    <row r="5869" spans="1:11" hidden="1" x14ac:dyDescent="0.25">
      <c r="A5869" t="s">
        <v>234</v>
      </c>
      <c r="B5869" t="s">
        <v>234</v>
      </c>
      <c r="C5869">
        <v>2005</v>
      </c>
      <c r="D5869" t="s">
        <v>474</v>
      </c>
      <c r="E5869">
        <v>986</v>
      </c>
      <c r="F5869" t="s">
        <v>131</v>
      </c>
      <c r="G5869">
        <v>585</v>
      </c>
      <c r="H5869" t="s">
        <v>390</v>
      </c>
      <c r="I5869" t="s">
        <v>373</v>
      </c>
      <c r="J5869" t="s">
        <v>373</v>
      </c>
      <c r="K5869" t="s">
        <v>373</v>
      </c>
    </row>
    <row r="5870" spans="1:11" hidden="1" x14ac:dyDescent="0.25">
      <c r="A5870" t="s">
        <v>234</v>
      </c>
      <c r="B5870" t="s">
        <v>234</v>
      </c>
      <c r="C5870">
        <v>2006</v>
      </c>
      <c r="D5870" t="s">
        <v>474</v>
      </c>
      <c r="E5870">
        <v>986</v>
      </c>
      <c r="F5870" t="s">
        <v>131</v>
      </c>
      <c r="G5870">
        <v>585</v>
      </c>
      <c r="H5870" t="s">
        <v>390</v>
      </c>
      <c r="I5870" t="s">
        <v>373</v>
      </c>
      <c r="J5870" t="s">
        <v>373</v>
      </c>
      <c r="K5870" t="s">
        <v>373</v>
      </c>
    </row>
    <row r="5871" spans="1:11" hidden="1" x14ac:dyDescent="0.25">
      <c r="A5871" t="s">
        <v>234</v>
      </c>
      <c r="B5871" t="s">
        <v>234</v>
      </c>
      <c r="C5871">
        <v>2007</v>
      </c>
      <c r="D5871" t="s">
        <v>474</v>
      </c>
      <c r="E5871">
        <v>986</v>
      </c>
      <c r="F5871" t="s">
        <v>131</v>
      </c>
      <c r="G5871">
        <v>585</v>
      </c>
      <c r="H5871" t="s">
        <v>390</v>
      </c>
      <c r="I5871" t="s">
        <v>373</v>
      </c>
      <c r="J5871" t="s">
        <v>373</v>
      </c>
      <c r="K5871" t="s">
        <v>373</v>
      </c>
    </row>
    <row r="5872" spans="1:11" hidden="1" x14ac:dyDescent="0.25">
      <c r="A5872" t="s">
        <v>234</v>
      </c>
      <c r="B5872" t="s">
        <v>234</v>
      </c>
      <c r="C5872">
        <v>2008</v>
      </c>
      <c r="D5872" t="s">
        <v>474</v>
      </c>
      <c r="E5872">
        <v>986</v>
      </c>
      <c r="F5872" t="s">
        <v>131</v>
      </c>
      <c r="G5872">
        <v>585</v>
      </c>
      <c r="H5872" t="s">
        <v>390</v>
      </c>
      <c r="I5872" t="s">
        <v>373</v>
      </c>
      <c r="J5872" t="s">
        <v>373</v>
      </c>
      <c r="K5872" t="s">
        <v>373</v>
      </c>
    </row>
    <row r="5873" spans="1:12" hidden="1" x14ac:dyDescent="0.25">
      <c r="A5873" t="s">
        <v>234</v>
      </c>
      <c r="B5873" t="s">
        <v>234</v>
      </c>
      <c r="C5873">
        <v>2009</v>
      </c>
      <c r="D5873" t="s">
        <v>474</v>
      </c>
      <c r="E5873">
        <v>986</v>
      </c>
      <c r="F5873" t="s">
        <v>131</v>
      </c>
      <c r="G5873">
        <v>585</v>
      </c>
      <c r="H5873" t="s">
        <v>390</v>
      </c>
      <c r="I5873" t="s">
        <v>373</v>
      </c>
      <c r="J5873" t="s">
        <v>373</v>
      </c>
      <c r="K5873" t="s">
        <v>373</v>
      </c>
    </row>
    <row r="5874" spans="1:12" hidden="1" x14ac:dyDescent="0.25">
      <c r="A5874" t="s">
        <v>234</v>
      </c>
      <c r="B5874" t="s">
        <v>234</v>
      </c>
      <c r="C5874">
        <v>2010</v>
      </c>
      <c r="D5874" t="s">
        <v>474</v>
      </c>
      <c r="E5874">
        <v>986</v>
      </c>
      <c r="F5874" t="s">
        <v>131</v>
      </c>
      <c r="G5874">
        <v>585</v>
      </c>
      <c r="H5874" t="s">
        <v>390</v>
      </c>
      <c r="I5874" t="s">
        <v>373</v>
      </c>
      <c r="J5874" t="s">
        <v>373</v>
      </c>
      <c r="K5874" t="s">
        <v>373</v>
      </c>
    </row>
    <row r="5875" spans="1:12" hidden="1" x14ac:dyDescent="0.25">
      <c r="A5875" t="s">
        <v>234</v>
      </c>
      <c r="B5875" t="s">
        <v>234</v>
      </c>
      <c r="C5875">
        <v>2011</v>
      </c>
      <c r="D5875" t="s">
        <v>474</v>
      </c>
      <c r="E5875">
        <v>986</v>
      </c>
      <c r="F5875" t="s">
        <v>131</v>
      </c>
      <c r="G5875">
        <v>585</v>
      </c>
      <c r="H5875" t="s">
        <v>390</v>
      </c>
      <c r="I5875" t="s">
        <v>373</v>
      </c>
      <c r="J5875" t="s">
        <v>373</v>
      </c>
      <c r="K5875" t="s">
        <v>373</v>
      </c>
    </row>
    <row r="5876" spans="1:12" hidden="1" x14ac:dyDescent="0.25">
      <c r="A5876" t="s">
        <v>234</v>
      </c>
      <c r="B5876" t="s">
        <v>234</v>
      </c>
      <c r="C5876">
        <v>2012</v>
      </c>
      <c r="D5876" t="s">
        <v>474</v>
      </c>
      <c r="E5876">
        <v>986</v>
      </c>
      <c r="F5876" t="s">
        <v>131</v>
      </c>
      <c r="G5876">
        <v>585</v>
      </c>
      <c r="H5876" t="s">
        <v>390</v>
      </c>
      <c r="I5876" t="s">
        <v>373</v>
      </c>
      <c r="J5876" t="s">
        <v>373</v>
      </c>
      <c r="K5876" t="s">
        <v>373</v>
      </c>
    </row>
    <row r="5877" spans="1:12" hidden="1" x14ac:dyDescent="0.25">
      <c r="A5877" t="s">
        <v>234</v>
      </c>
      <c r="B5877" t="s">
        <v>234</v>
      </c>
      <c r="C5877">
        <v>2013</v>
      </c>
      <c r="D5877" t="s">
        <v>474</v>
      </c>
      <c r="E5877">
        <v>986</v>
      </c>
      <c r="F5877" t="s">
        <v>131</v>
      </c>
      <c r="G5877">
        <v>585</v>
      </c>
      <c r="H5877" t="s">
        <v>390</v>
      </c>
      <c r="I5877" t="s">
        <v>373</v>
      </c>
      <c r="J5877" t="s">
        <v>373</v>
      </c>
      <c r="K5877" t="s">
        <v>373</v>
      </c>
    </row>
    <row r="5878" spans="1:12" hidden="1" x14ac:dyDescent="0.25">
      <c r="A5878" t="s">
        <v>234</v>
      </c>
      <c r="B5878" t="s">
        <v>234</v>
      </c>
      <c r="C5878">
        <v>2014</v>
      </c>
      <c r="D5878" t="s">
        <v>474</v>
      </c>
      <c r="E5878">
        <v>986</v>
      </c>
      <c r="F5878" t="s">
        <v>131</v>
      </c>
      <c r="G5878">
        <v>585</v>
      </c>
      <c r="H5878" t="s">
        <v>390</v>
      </c>
      <c r="I5878" t="s">
        <v>373</v>
      </c>
      <c r="J5878" t="s">
        <v>373</v>
      </c>
      <c r="K5878">
        <v>1</v>
      </c>
    </row>
    <row r="5879" spans="1:12" hidden="1" x14ac:dyDescent="0.25">
      <c r="A5879" t="s">
        <v>234</v>
      </c>
      <c r="B5879" t="s">
        <v>234</v>
      </c>
      <c r="C5879">
        <v>2015</v>
      </c>
      <c r="D5879" t="s">
        <v>474</v>
      </c>
      <c r="E5879">
        <v>986</v>
      </c>
      <c r="F5879" t="s">
        <v>131</v>
      </c>
      <c r="G5879">
        <v>585</v>
      </c>
      <c r="H5879" t="s">
        <v>390</v>
      </c>
      <c r="I5879" t="s">
        <v>373</v>
      </c>
      <c r="J5879" t="s">
        <v>373</v>
      </c>
      <c r="K5879">
        <v>1</v>
      </c>
    </row>
    <row r="5880" spans="1:12" hidden="1" x14ac:dyDescent="0.25">
      <c r="A5880" t="s">
        <v>234</v>
      </c>
      <c r="B5880" t="s">
        <v>234</v>
      </c>
      <c r="C5880">
        <v>2016</v>
      </c>
      <c r="D5880" t="s">
        <v>474</v>
      </c>
      <c r="E5880">
        <v>986</v>
      </c>
      <c r="F5880" t="s">
        <v>131</v>
      </c>
      <c r="G5880">
        <v>585</v>
      </c>
      <c r="H5880" t="s">
        <v>390</v>
      </c>
      <c r="I5880" t="s">
        <v>373</v>
      </c>
      <c r="J5880" t="s">
        <v>373</v>
      </c>
      <c r="K5880">
        <v>1</v>
      </c>
    </row>
    <row r="5881" spans="1:12" x14ac:dyDescent="0.25">
      <c r="A5881" t="s">
        <v>234</v>
      </c>
      <c r="B5881" t="s">
        <v>234</v>
      </c>
      <c r="C5881">
        <v>2017</v>
      </c>
      <c r="D5881" t="s">
        <v>474</v>
      </c>
      <c r="E5881">
        <v>986</v>
      </c>
      <c r="F5881" t="s">
        <v>131</v>
      </c>
      <c r="G5881">
        <v>585</v>
      </c>
      <c r="H5881" t="s">
        <v>390</v>
      </c>
      <c r="I5881" s="109" t="s">
        <v>373</v>
      </c>
      <c r="J5881" s="109" t="s">
        <v>373</v>
      </c>
      <c r="K5881" s="109">
        <v>1</v>
      </c>
      <c r="L5881" s="108">
        <f>AVERAGE(I5881:K5881)</f>
        <v>1</v>
      </c>
    </row>
    <row r="5882" spans="1:12" hidden="1" x14ac:dyDescent="0.25">
      <c r="A5882" t="s">
        <v>473</v>
      </c>
      <c r="B5882" t="s">
        <v>472</v>
      </c>
      <c r="C5882">
        <v>1976</v>
      </c>
      <c r="D5882" t="s">
        <v>373</v>
      </c>
      <c r="E5882" t="s">
        <v>373</v>
      </c>
      <c r="F5882" t="s">
        <v>471</v>
      </c>
      <c r="G5882">
        <v>275</v>
      </c>
      <c r="H5882" t="s">
        <v>381</v>
      </c>
      <c r="I5882" t="s">
        <v>373</v>
      </c>
      <c r="J5882" t="s">
        <v>373</v>
      </c>
      <c r="K5882" t="s">
        <v>373</v>
      </c>
    </row>
    <row r="5883" spans="1:12" hidden="1" x14ac:dyDescent="0.25">
      <c r="A5883" t="s">
        <v>473</v>
      </c>
      <c r="B5883" t="s">
        <v>472</v>
      </c>
      <c r="C5883">
        <v>1977</v>
      </c>
      <c r="D5883" t="s">
        <v>373</v>
      </c>
      <c r="E5883" t="s">
        <v>373</v>
      </c>
      <c r="F5883" t="s">
        <v>471</v>
      </c>
      <c r="G5883">
        <v>275</v>
      </c>
      <c r="H5883" t="s">
        <v>381</v>
      </c>
      <c r="I5883" t="s">
        <v>373</v>
      </c>
      <c r="J5883" t="s">
        <v>373</v>
      </c>
      <c r="K5883" t="s">
        <v>373</v>
      </c>
    </row>
    <row r="5884" spans="1:12" hidden="1" x14ac:dyDescent="0.25">
      <c r="A5884" t="s">
        <v>473</v>
      </c>
      <c r="B5884" t="s">
        <v>472</v>
      </c>
      <c r="C5884">
        <v>1978</v>
      </c>
      <c r="D5884" t="s">
        <v>373</v>
      </c>
      <c r="E5884" t="s">
        <v>373</v>
      </c>
      <c r="F5884" t="s">
        <v>471</v>
      </c>
      <c r="G5884">
        <v>275</v>
      </c>
      <c r="H5884" t="s">
        <v>381</v>
      </c>
      <c r="I5884" t="s">
        <v>373</v>
      </c>
      <c r="J5884" t="s">
        <v>373</v>
      </c>
      <c r="K5884" t="s">
        <v>373</v>
      </c>
    </row>
    <row r="5885" spans="1:12" hidden="1" x14ac:dyDescent="0.25">
      <c r="A5885" t="s">
        <v>473</v>
      </c>
      <c r="B5885" t="s">
        <v>472</v>
      </c>
      <c r="C5885">
        <v>1979</v>
      </c>
      <c r="D5885" t="s">
        <v>373</v>
      </c>
      <c r="E5885" t="s">
        <v>373</v>
      </c>
      <c r="F5885" t="s">
        <v>471</v>
      </c>
      <c r="G5885">
        <v>275</v>
      </c>
      <c r="H5885" t="s">
        <v>381</v>
      </c>
      <c r="I5885" t="s">
        <v>373</v>
      </c>
      <c r="J5885" t="s">
        <v>373</v>
      </c>
      <c r="K5885" t="s">
        <v>373</v>
      </c>
    </row>
    <row r="5886" spans="1:12" hidden="1" x14ac:dyDescent="0.25">
      <c r="A5886" t="s">
        <v>473</v>
      </c>
      <c r="B5886" t="s">
        <v>472</v>
      </c>
      <c r="C5886">
        <v>1980</v>
      </c>
      <c r="D5886" t="s">
        <v>373</v>
      </c>
      <c r="E5886" t="s">
        <v>373</v>
      </c>
      <c r="F5886" t="s">
        <v>471</v>
      </c>
      <c r="G5886">
        <v>275</v>
      </c>
      <c r="H5886" t="s">
        <v>381</v>
      </c>
      <c r="I5886" t="s">
        <v>373</v>
      </c>
      <c r="J5886" t="s">
        <v>373</v>
      </c>
      <c r="K5886" t="s">
        <v>373</v>
      </c>
    </row>
    <row r="5887" spans="1:12" hidden="1" x14ac:dyDescent="0.25">
      <c r="A5887" t="s">
        <v>473</v>
      </c>
      <c r="B5887" t="s">
        <v>472</v>
      </c>
      <c r="C5887">
        <v>1981</v>
      </c>
      <c r="D5887" t="s">
        <v>373</v>
      </c>
      <c r="E5887" t="s">
        <v>373</v>
      </c>
      <c r="F5887" t="s">
        <v>471</v>
      </c>
      <c r="G5887">
        <v>275</v>
      </c>
      <c r="H5887" t="s">
        <v>381</v>
      </c>
      <c r="I5887" t="s">
        <v>373</v>
      </c>
      <c r="J5887" t="s">
        <v>373</v>
      </c>
      <c r="K5887" t="s">
        <v>373</v>
      </c>
    </row>
    <row r="5888" spans="1:12" hidden="1" x14ac:dyDescent="0.25">
      <c r="A5888" t="s">
        <v>473</v>
      </c>
      <c r="B5888" t="s">
        <v>472</v>
      </c>
      <c r="C5888">
        <v>1982</v>
      </c>
      <c r="D5888" t="s">
        <v>373</v>
      </c>
      <c r="E5888" t="s">
        <v>373</v>
      </c>
      <c r="F5888" t="s">
        <v>471</v>
      </c>
      <c r="G5888">
        <v>275</v>
      </c>
      <c r="H5888" t="s">
        <v>381</v>
      </c>
      <c r="I5888" t="s">
        <v>373</v>
      </c>
      <c r="J5888" t="s">
        <v>373</v>
      </c>
      <c r="K5888" t="s">
        <v>373</v>
      </c>
    </row>
    <row r="5889" spans="1:11" hidden="1" x14ac:dyDescent="0.25">
      <c r="A5889" t="s">
        <v>473</v>
      </c>
      <c r="B5889" t="s">
        <v>472</v>
      </c>
      <c r="C5889">
        <v>1983</v>
      </c>
      <c r="D5889" t="s">
        <v>373</v>
      </c>
      <c r="E5889" t="s">
        <v>373</v>
      </c>
      <c r="F5889" t="s">
        <v>471</v>
      </c>
      <c r="G5889">
        <v>275</v>
      </c>
      <c r="H5889" t="s">
        <v>381</v>
      </c>
      <c r="I5889" t="s">
        <v>373</v>
      </c>
      <c r="J5889" t="s">
        <v>373</v>
      </c>
      <c r="K5889" t="s">
        <v>373</v>
      </c>
    </row>
    <row r="5890" spans="1:11" hidden="1" x14ac:dyDescent="0.25">
      <c r="A5890" t="s">
        <v>473</v>
      </c>
      <c r="B5890" t="s">
        <v>472</v>
      </c>
      <c r="C5890">
        <v>1984</v>
      </c>
      <c r="D5890" t="s">
        <v>373</v>
      </c>
      <c r="E5890" t="s">
        <v>373</v>
      </c>
      <c r="F5890" t="s">
        <v>471</v>
      </c>
      <c r="G5890">
        <v>275</v>
      </c>
      <c r="H5890" t="s">
        <v>381</v>
      </c>
      <c r="I5890" t="s">
        <v>373</v>
      </c>
      <c r="J5890" t="s">
        <v>373</v>
      </c>
      <c r="K5890" t="s">
        <v>373</v>
      </c>
    </row>
    <row r="5891" spans="1:11" hidden="1" x14ac:dyDescent="0.25">
      <c r="A5891" t="s">
        <v>473</v>
      </c>
      <c r="B5891" t="s">
        <v>472</v>
      </c>
      <c r="C5891">
        <v>1985</v>
      </c>
      <c r="D5891" t="s">
        <v>373</v>
      </c>
      <c r="E5891" t="s">
        <v>373</v>
      </c>
      <c r="F5891" t="s">
        <v>471</v>
      </c>
      <c r="G5891">
        <v>275</v>
      </c>
      <c r="H5891" t="s">
        <v>381</v>
      </c>
      <c r="I5891" t="s">
        <v>373</v>
      </c>
      <c r="J5891" t="s">
        <v>373</v>
      </c>
      <c r="K5891" t="s">
        <v>373</v>
      </c>
    </row>
    <row r="5892" spans="1:11" hidden="1" x14ac:dyDescent="0.25">
      <c r="A5892" t="s">
        <v>473</v>
      </c>
      <c r="B5892" t="s">
        <v>472</v>
      </c>
      <c r="C5892">
        <v>1986</v>
      </c>
      <c r="D5892" t="s">
        <v>373</v>
      </c>
      <c r="E5892" t="s">
        <v>373</v>
      </c>
      <c r="F5892" t="s">
        <v>471</v>
      </c>
      <c r="G5892">
        <v>275</v>
      </c>
      <c r="H5892" t="s">
        <v>381</v>
      </c>
      <c r="I5892" t="s">
        <v>373</v>
      </c>
      <c r="J5892" t="s">
        <v>373</v>
      </c>
      <c r="K5892" t="s">
        <v>373</v>
      </c>
    </row>
    <row r="5893" spans="1:11" hidden="1" x14ac:dyDescent="0.25">
      <c r="A5893" t="s">
        <v>473</v>
      </c>
      <c r="B5893" t="s">
        <v>472</v>
      </c>
      <c r="C5893">
        <v>1987</v>
      </c>
      <c r="D5893" t="s">
        <v>373</v>
      </c>
      <c r="E5893" t="s">
        <v>373</v>
      </c>
      <c r="F5893" t="s">
        <v>471</v>
      </c>
      <c r="G5893">
        <v>275</v>
      </c>
      <c r="H5893" t="s">
        <v>381</v>
      </c>
      <c r="I5893" t="s">
        <v>373</v>
      </c>
      <c r="J5893" t="s">
        <v>373</v>
      </c>
      <c r="K5893" t="s">
        <v>373</v>
      </c>
    </row>
    <row r="5894" spans="1:11" hidden="1" x14ac:dyDescent="0.25">
      <c r="A5894" t="s">
        <v>473</v>
      </c>
      <c r="B5894" t="s">
        <v>472</v>
      </c>
      <c r="C5894">
        <v>1988</v>
      </c>
      <c r="D5894" t="s">
        <v>373</v>
      </c>
      <c r="E5894" t="s">
        <v>373</v>
      </c>
      <c r="F5894" t="s">
        <v>471</v>
      </c>
      <c r="G5894">
        <v>275</v>
      </c>
      <c r="H5894" t="s">
        <v>381</v>
      </c>
      <c r="I5894" t="s">
        <v>373</v>
      </c>
      <c r="J5894" t="s">
        <v>373</v>
      </c>
      <c r="K5894" t="s">
        <v>373</v>
      </c>
    </row>
    <row r="5895" spans="1:11" hidden="1" x14ac:dyDescent="0.25">
      <c r="A5895" t="s">
        <v>473</v>
      </c>
      <c r="B5895" t="s">
        <v>472</v>
      </c>
      <c r="C5895">
        <v>1989</v>
      </c>
      <c r="D5895" t="s">
        <v>373</v>
      </c>
      <c r="E5895" t="s">
        <v>373</v>
      </c>
      <c r="F5895" t="s">
        <v>471</v>
      </c>
      <c r="G5895">
        <v>275</v>
      </c>
      <c r="H5895" t="s">
        <v>381</v>
      </c>
      <c r="I5895" t="s">
        <v>373</v>
      </c>
      <c r="J5895" t="s">
        <v>373</v>
      </c>
      <c r="K5895" t="s">
        <v>373</v>
      </c>
    </row>
    <row r="5896" spans="1:11" hidden="1" x14ac:dyDescent="0.25">
      <c r="A5896" t="s">
        <v>473</v>
      </c>
      <c r="B5896" t="s">
        <v>472</v>
      </c>
      <c r="C5896">
        <v>1990</v>
      </c>
      <c r="D5896" t="s">
        <v>373</v>
      </c>
      <c r="E5896" t="s">
        <v>373</v>
      </c>
      <c r="F5896" t="s">
        <v>471</v>
      </c>
      <c r="G5896">
        <v>275</v>
      </c>
      <c r="H5896" t="s">
        <v>381</v>
      </c>
      <c r="I5896" t="s">
        <v>373</v>
      </c>
      <c r="J5896" t="s">
        <v>373</v>
      </c>
      <c r="K5896" t="s">
        <v>373</v>
      </c>
    </row>
    <row r="5897" spans="1:11" hidden="1" x14ac:dyDescent="0.25">
      <c r="A5897" t="s">
        <v>473</v>
      </c>
      <c r="B5897" t="s">
        <v>472</v>
      </c>
      <c r="C5897">
        <v>1991</v>
      </c>
      <c r="D5897" t="s">
        <v>373</v>
      </c>
      <c r="E5897" t="s">
        <v>373</v>
      </c>
      <c r="F5897" t="s">
        <v>471</v>
      </c>
      <c r="G5897">
        <v>275</v>
      </c>
      <c r="H5897" t="s">
        <v>381</v>
      </c>
      <c r="I5897" t="s">
        <v>373</v>
      </c>
      <c r="J5897" t="s">
        <v>373</v>
      </c>
      <c r="K5897" t="s">
        <v>373</v>
      </c>
    </row>
    <row r="5898" spans="1:11" hidden="1" x14ac:dyDescent="0.25">
      <c r="A5898" t="s">
        <v>473</v>
      </c>
      <c r="B5898" t="s">
        <v>472</v>
      </c>
      <c r="C5898">
        <v>1992</v>
      </c>
      <c r="D5898" t="s">
        <v>373</v>
      </c>
      <c r="E5898" t="s">
        <v>373</v>
      </c>
      <c r="F5898" t="s">
        <v>471</v>
      </c>
      <c r="G5898">
        <v>275</v>
      </c>
      <c r="H5898" t="s">
        <v>381</v>
      </c>
      <c r="I5898" t="s">
        <v>373</v>
      </c>
      <c r="J5898" t="s">
        <v>373</v>
      </c>
      <c r="K5898" t="s">
        <v>373</v>
      </c>
    </row>
    <row r="5899" spans="1:11" hidden="1" x14ac:dyDescent="0.25">
      <c r="A5899" t="s">
        <v>473</v>
      </c>
      <c r="B5899" t="s">
        <v>472</v>
      </c>
      <c r="C5899">
        <v>1993</v>
      </c>
      <c r="D5899" t="s">
        <v>373</v>
      </c>
      <c r="E5899" t="s">
        <v>373</v>
      </c>
      <c r="F5899" t="s">
        <v>471</v>
      </c>
      <c r="G5899">
        <v>275</v>
      </c>
      <c r="H5899" t="s">
        <v>381</v>
      </c>
      <c r="I5899" t="s">
        <v>373</v>
      </c>
      <c r="J5899" t="s">
        <v>373</v>
      </c>
      <c r="K5899" t="s">
        <v>373</v>
      </c>
    </row>
    <row r="5900" spans="1:11" hidden="1" x14ac:dyDescent="0.25">
      <c r="A5900" t="s">
        <v>473</v>
      </c>
      <c r="B5900" t="s">
        <v>472</v>
      </c>
      <c r="C5900">
        <v>1994</v>
      </c>
      <c r="D5900" t="s">
        <v>373</v>
      </c>
      <c r="E5900" t="s">
        <v>373</v>
      </c>
      <c r="F5900" t="s">
        <v>471</v>
      </c>
      <c r="G5900">
        <v>275</v>
      </c>
      <c r="H5900" t="s">
        <v>381</v>
      </c>
      <c r="I5900">
        <v>4</v>
      </c>
      <c r="J5900" t="s">
        <v>373</v>
      </c>
      <c r="K5900" t="s">
        <v>373</v>
      </c>
    </row>
    <row r="5901" spans="1:11" hidden="1" x14ac:dyDescent="0.25">
      <c r="A5901" t="s">
        <v>473</v>
      </c>
      <c r="B5901" t="s">
        <v>472</v>
      </c>
      <c r="C5901">
        <v>1995</v>
      </c>
      <c r="D5901" t="s">
        <v>373</v>
      </c>
      <c r="E5901" t="s">
        <v>373</v>
      </c>
      <c r="F5901" t="s">
        <v>471</v>
      </c>
      <c r="G5901">
        <v>275</v>
      </c>
      <c r="H5901" t="s">
        <v>381</v>
      </c>
      <c r="I5901">
        <v>4</v>
      </c>
      <c r="J5901" t="s">
        <v>373</v>
      </c>
      <c r="K5901" t="s">
        <v>373</v>
      </c>
    </row>
    <row r="5902" spans="1:11" hidden="1" x14ac:dyDescent="0.25">
      <c r="A5902" t="s">
        <v>473</v>
      </c>
      <c r="B5902" t="s">
        <v>472</v>
      </c>
      <c r="C5902">
        <v>1996</v>
      </c>
      <c r="D5902" t="s">
        <v>373</v>
      </c>
      <c r="E5902" t="s">
        <v>373</v>
      </c>
      <c r="F5902" t="s">
        <v>471</v>
      </c>
      <c r="G5902">
        <v>275</v>
      </c>
      <c r="H5902" t="s">
        <v>381</v>
      </c>
      <c r="I5902">
        <v>4</v>
      </c>
      <c r="J5902" t="s">
        <v>373</v>
      </c>
      <c r="K5902">
        <v>3</v>
      </c>
    </row>
    <row r="5903" spans="1:11" hidden="1" x14ac:dyDescent="0.25">
      <c r="A5903" t="s">
        <v>473</v>
      </c>
      <c r="B5903" t="s">
        <v>472</v>
      </c>
      <c r="C5903">
        <v>1997</v>
      </c>
      <c r="D5903" t="s">
        <v>373</v>
      </c>
      <c r="E5903" t="s">
        <v>373</v>
      </c>
      <c r="F5903" t="s">
        <v>471</v>
      </c>
      <c r="G5903">
        <v>275</v>
      </c>
      <c r="H5903" t="s">
        <v>381</v>
      </c>
      <c r="I5903">
        <v>4</v>
      </c>
      <c r="J5903" t="s">
        <v>373</v>
      </c>
      <c r="K5903">
        <v>3</v>
      </c>
    </row>
    <row r="5904" spans="1:11" hidden="1" x14ac:dyDescent="0.25">
      <c r="A5904" t="s">
        <v>473</v>
      </c>
      <c r="B5904" t="s">
        <v>472</v>
      </c>
      <c r="C5904">
        <v>1998</v>
      </c>
      <c r="D5904" t="s">
        <v>373</v>
      </c>
      <c r="E5904" t="s">
        <v>373</v>
      </c>
      <c r="F5904" t="s">
        <v>471</v>
      </c>
      <c r="G5904">
        <v>275</v>
      </c>
      <c r="H5904" t="s">
        <v>381</v>
      </c>
      <c r="I5904">
        <v>4</v>
      </c>
      <c r="J5904" t="s">
        <v>373</v>
      </c>
      <c r="K5904">
        <v>3</v>
      </c>
    </row>
    <row r="5905" spans="1:11" hidden="1" x14ac:dyDescent="0.25">
      <c r="A5905" t="s">
        <v>473</v>
      </c>
      <c r="B5905" t="s">
        <v>472</v>
      </c>
      <c r="C5905">
        <v>1999</v>
      </c>
      <c r="D5905" t="s">
        <v>373</v>
      </c>
      <c r="E5905" t="s">
        <v>373</v>
      </c>
      <c r="F5905" t="s">
        <v>471</v>
      </c>
      <c r="G5905">
        <v>275</v>
      </c>
      <c r="H5905" t="s">
        <v>381</v>
      </c>
      <c r="I5905">
        <v>3</v>
      </c>
      <c r="J5905" t="s">
        <v>373</v>
      </c>
      <c r="K5905">
        <v>4</v>
      </c>
    </row>
    <row r="5906" spans="1:11" hidden="1" x14ac:dyDescent="0.25">
      <c r="A5906" t="s">
        <v>473</v>
      </c>
      <c r="B5906" t="s">
        <v>472</v>
      </c>
      <c r="C5906">
        <v>2000</v>
      </c>
      <c r="D5906" t="s">
        <v>373</v>
      </c>
      <c r="E5906" t="s">
        <v>373</v>
      </c>
      <c r="F5906" t="s">
        <v>471</v>
      </c>
      <c r="G5906">
        <v>275</v>
      </c>
      <c r="H5906" t="s">
        <v>381</v>
      </c>
      <c r="I5906">
        <v>4</v>
      </c>
      <c r="J5906" t="s">
        <v>373</v>
      </c>
      <c r="K5906">
        <v>4</v>
      </c>
    </row>
    <row r="5907" spans="1:11" hidden="1" x14ac:dyDescent="0.25">
      <c r="A5907" t="s">
        <v>473</v>
      </c>
      <c r="B5907" t="s">
        <v>472</v>
      </c>
      <c r="C5907">
        <v>2001</v>
      </c>
      <c r="D5907" t="s">
        <v>373</v>
      </c>
      <c r="E5907" t="s">
        <v>373</v>
      </c>
      <c r="F5907" t="s">
        <v>471</v>
      </c>
      <c r="G5907">
        <v>275</v>
      </c>
      <c r="H5907" t="s">
        <v>381</v>
      </c>
      <c r="I5907">
        <v>4</v>
      </c>
      <c r="J5907" t="s">
        <v>373</v>
      </c>
      <c r="K5907">
        <v>4</v>
      </c>
    </row>
    <row r="5908" spans="1:11" hidden="1" x14ac:dyDescent="0.25">
      <c r="A5908" t="s">
        <v>473</v>
      </c>
      <c r="B5908" t="s">
        <v>472</v>
      </c>
      <c r="C5908">
        <v>2002</v>
      </c>
      <c r="D5908" t="s">
        <v>373</v>
      </c>
      <c r="E5908" t="s">
        <v>373</v>
      </c>
      <c r="F5908" t="s">
        <v>471</v>
      </c>
      <c r="G5908">
        <v>275</v>
      </c>
      <c r="H5908" t="s">
        <v>381</v>
      </c>
      <c r="I5908">
        <v>4</v>
      </c>
      <c r="J5908" t="s">
        <v>373</v>
      </c>
      <c r="K5908">
        <v>4</v>
      </c>
    </row>
    <row r="5909" spans="1:11" hidden="1" x14ac:dyDescent="0.25">
      <c r="A5909" t="s">
        <v>473</v>
      </c>
      <c r="B5909" t="s">
        <v>472</v>
      </c>
      <c r="C5909">
        <v>2003</v>
      </c>
      <c r="D5909" t="s">
        <v>373</v>
      </c>
      <c r="E5909" t="s">
        <v>373</v>
      </c>
      <c r="F5909" t="s">
        <v>471</v>
      </c>
      <c r="G5909">
        <v>275</v>
      </c>
      <c r="H5909" t="s">
        <v>381</v>
      </c>
      <c r="I5909">
        <v>3</v>
      </c>
      <c r="J5909" t="s">
        <v>373</v>
      </c>
      <c r="K5909">
        <v>4</v>
      </c>
    </row>
    <row r="5910" spans="1:11" hidden="1" x14ac:dyDescent="0.25">
      <c r="A5910" t="s">
        <v>473</v>
      </c>
      <c r="B5910" t="s">
        <v>472</v>
      </c>
      <c r="C5910">
        <v>2004</v>
      </c>
      <c r="D5910" t="s">
        <v>373</v>
      </c>
      <c r="E5910" t="s">
        <v>373</v>
      </c>
      <c r="F5910" t="s">
        <v>471</v>
      </c>
      <c r="G5910">
        <v>275</v>
      </c>
      <c r="H5910" t="s">
        <v>381</v>
      </c>
      <c r="I5910">
        <v>3</v>
      </c>
      <c r="J5910" t="s">
        <v>373</v>
      </c>
      <c r="K5910">
        <v>4</v>
      </c>
    </row>
    <row r="5911" spans="1:11" hidden="1" x14ac:dyDescent="0.25">
      <c r="A5911" t="s">
        <v>473</v>
      </c>
      <c r="B5911" t="s">
        <v>472</v>
      </c>
      <c r="C5911">
        <v>2005</v>
      </c>
      <c r="D5911" t="s">
        <v>373</v>
      </c>
      <c r="E5911" t="s">
        <v>373</v>
      </c>
      <c r="F5911" t="s">
        <v>471</v>
      </c>
      <c r="G5911">
        <v>275</v>
      </c>
      <c r="H5911" t="s">
        <v>381</v>
      </c>
      <c r="I5911">
        <v>4</v>
      </c>
      <c r="J5911" t="s">
        <v>373</v>
      </c>
      <c r="K5911">
        <v>4</v>
      </c>
    </row>
    <row r="5912" spans="1:11" hidden="1" x14ac:dyDescent="0.25">
      <c r="A5912" t="s">
        <v>473</v>
      </c>
      <c r="B5912" t="s">
        <v>472</v>
      </c>
      <c r="C5912">
        <v>2006</v>
      </c>
      <c r="D5912" t="s">
        <v>373</v>
      </c>
      <c r="E5912" t="s">
        <v>373</v>
      </c>
      <c r="F5912" t="s">
        <v>471</v>
      </c>
      <c r="G5912">
        <v>275</v>
      </c>
      <c r="H5912" t="s">
        <v>381</v>
      </c>
      <c r="I5912">
        <v>4</v>
      </c>
      <c r="J5912" t="s">
        <v>373</v>
      </c>
      <c r="K5912">
        <v>4</v>
      </c>
    </row>
    <row r="5913" spans="1:11" hidden="1" x14ac:dyDescent="0.25">
      <c r="A5913" t="s">
        <v>473</v>
      </c>
      <c r="B5913" t="s">
        <v>472</v>
      </c>
      <c r="C5913">
        <v>2007</v>
      </c>
      <c r="D5913" t="s">
        <v>373</v>
      </c>
      <c r="E5913" t="s">
        <v>373</v>
      </c>
      <c r="F5913" t="s">
        <v>471</v>
      </c>
      <c r="G5913">
        <v>275</v>
      </c>
      <c r="H5913" t="s">
        <v>381</v>
      </c>
      <c r="I5913">
        <v>4</v>
      </c>
      <c r="J5913" t="s">
        <v>373</v>
      </c>
      <c r="K5913">
        <v>3</v>
      </c>
    </row>
    <row r="5914" spans="1:11" hidden="1" x14ac:dyDescent="0.25">
      <c r="A5914" t="s">
        <v>473</v>
      </c>
      <c r="B5914" t="s">
        <v>472</v>
      </c>
      <c r="C5914">
        <v>2008</v>
      </c>
      <c r="D5914" t="s">
        <v>373</v>
      </c>
      <c r="E5914" t="s">
        <v>373</v>
      </c>
      <c r="F5914" t="s">
        <v>471</v>
      </c>
      <c r="G5914">
        <v>275</v>
      </c>
      <c r="H5914" t="s">
        <v>381</v>
      </c>
      <c r="I5914">
        <v>4</v>
      </c>
      <c r="J5914" t="s">
        <v>373</v>
      </c>
      <c r="K5914">
        <v>4</v>
      </c>
    </row>
    <row r="5915" spans="1:11" hidden="1" x14ac:dyDescent="0.25">
      <c r="A5915" t="s">
        <v>473</v>
      </c>
      <c r="B5915" t="s">
        <v>472</v>
      </c>
      <c r="C5915">
        <v>2009</v>
      </c>
      <c r="D5915" t="s">
        <v>373</v>
      </c>
      <c r="E5915" t="s">
        <v>373</v>
      </c>
      <c r="F5915" t="s">
        <v>471</v>
      </c>
      <c r="G5915">
        <v>275</v>
      </c>
      <c r="H5915" t="s">
        <v>381</v>
      </c>
      <c r="I5915">
        <v>4</v>
      </c>
      <c r="J5915" t="s">
        <v>373</v>
      </c>
      <c r="K5915">
        <v>4</v>
      </c>
    </row>
    <row r="5916" spans="1:11" hidden="1" x14ac:dyDescent="0.25">
      <c r="A5916" t="s">
        <v>473</v>
      </c>
      <c r="B5916" t="s">
        <v>472</v>
      </c>
      <c r="C5916">
        <v>2010</v>
      </c>
      <c r="D5916" t="s">
        <v>373</v>
      </c>
      <c r="E5916" t="s">
        <v>373</v>
      </c>
      <c r="F5916" t="s">
        <v>471</v>
      </c>
      <c r="G5916">
        <v>275</v>
      </c>
      <c r="H5916" t="s">
        <v>381</v>
      </c>
      <c r="I5916">
        <v>4</v>
      </c>
      <c r="J5916" t="s">
        <v>373</v>
      </c>
      <c r="K5916">
        <v>4</v>
      </c>
    </row>
    <row r="5917" spans="1:11" hidden="1" x14ac:dyDescent="0.25">
      <c r="A5917" t="s">
        <v>473</v>
      </c>
      <c r="B5917" t="s">
        <v>472</v>
      </c>
      <c r="C5917">
        <v>2011</v>
      </c>
      <c r="D5917" t="s">
        <v>373</v>
      </c>
      <c r="E5917" t="s">
        <v>373</v>
      </c>
      <c r="F5917" t="s">
        <v>471</v>
      </c>
      <c r="G5917">
        <v>275</v>
      </c>
      <c r="H5917" t="s">
        <v>381</v>
      </c>
      <c r="I5917">
        <v>4</v>
      </c>
      <c r="J5917" t="s">
        <v>373</v>
      </c>
      <c r="K5917">
        <v>4</v>
      </c>
    </row>
    <row r="5918" spans="1:11" hidden="1" x14ac:dyDescent="0.25">
      <c r="A5918" t="s">
        <v>473</v>
      </c>
      <c r="B5918" t="s">
        <v>472</v>
      </c>
      <c r="C5918">
        <v>2012</v>
      </c>
      <c r="D5918" t="s">
        <v>373</v>
      </c>
      <c r="E5918" t="s">
        <v>373</v>
      </c>
      <c r="F5918" t="s">
        <v>471</v>
      </c>
      <c r="G5918">
        <v>275</v>
      </c>
      <c r="H5918" t="s">
        <v>381</v>
      </c>
      <c r="I5918">
        <v>4</v>
      </c>
      <c r="J5918" t="s">
        <v>373</v>
      </c>
      <c r="K5918">
        <v>4</v>
      </c>
    </row>
    <row r="5919" spans="1:11" hidden="1" x14ac:dyDescent="0.25">
      <c r="A5919" t="s">
        <v>473</v>
      </c>
      <c r="B5919" t="s">
        <v>472</v>
      </c>
      <c r="C5919">
        <v>2013</v>
      </c>
      <c r="D5919" t="s">
        <v>373</v>
      </c>
      <c r="E5919" t="s">
        <v>373</v>
      </c>
      <c r="F5919" t="s">
        <v>471</v>
      </c>
      <c r="G5919">
        <v>275</v>
      </c>
      <c r="H5919" t="s">
        <v>381</v>
      </c>
      <c r="I5919" t="s">
        <v>373</v>
      </c>
      <c r="J5919" t="s">
        <v>373</v>
      </c>
      <c r="K5919">
        <v>3</v>
      </c>
    </row>
    <row r="5920" spans="1:11" hidden="1" x14ac:dyDescent="0.25">
      <c r="A5920" t="s">
        <v>473</v>
      </c>
      <c r="B5920" t="s">
        <v>472</v>
      </c>
      <c r="C5920">
        <v>2014</v>
      </c>
      <c r="D5920" t="s">
        <v>373</v>
      </c>
      <c r="E5920" t="s">
        <v>373</v>
      </c>
      <c r="F5920" t="s">
        <v>471</v>
      </c>
      <c r="G5920">
        <v>275</v>
      </c>
      <c r="H5920" t="s">
        <v>381</v>
      </c>
      <c r="I5920">
        <v>3</v>
      </c>
      <c r="J5920" t="s">
        <v>373</v>
      </c>
      <c r="K5920">
        <v>3</v>
      </c>
    </row>
    <row r="5921" spans="1:12" hidden="1" x14ac:dyDescent="0.25">
      <c r="A5921" t="s">
        <v>473</v>
      </c>
      <c r="B5921" t="s">
        <v>472</v>
      </c>
      <c r="C5921">
        <v>2015</v>
      </c>
      <c r="D5921" t="s">
        <v>373</v>
      </c>
      <c r="E5921" t="s">
        <v>373</v>
      </c>
      <c r="F5921" t="s">
        <v>471</v>
      </c>
      <c r="G5921">
        <v>275</v>
      </c>
      <c r="H5921" t="s">
        <v>381</v>
      </c>
      <c r="I5921">
        <v>4</v>
      </c>
      <c r="J5921" t="s">
        <v>373</v>
      </c>
      <c r="K5921">
        <v>4</v>
      </c>
    </row>
    <row r="5922" spans="1:12" hidden="1" x14ac:dyDescent="0.25">
      <c r="A5922" t="s">
        <v>473</v>
      </c>
      <c r="B5922" t="s">
        <v>472</v>
      </c>
      <c r="C5922">
        <v>2016</v>
      </c>
      <c r="D5922" t="s">
        <v>373</v>
      </c>
      <c r="E5922" t="s">
        <v>373</v>
      </c>
      <c r="F5922" t="s">
        <v>471</v>
      </c>
      <c r="G5922">
        <v>275</v>
      </c>
      <c r="H5922" t="s">
        <v>381</v>
      </c>
      <c r="I5922">
        <v>3</v>
      </c>
      <c r="J5922" t="s">
        <v>373</v>
      </c>
      <c r="K5922">
        <v>3</v>
      </c>
    </row>
    <row r="5923" spans="1:12" x14ac:dyDescent="0.25">
      <c r="A5923" t="s">
        <v>473</v>
      </c>
      <c r="B5923" t="s">
        <v>472</v>
      </c>
      <c r="C5923">
        <v>2017</v>
      </c>
      <c r="D5923" t="s">
        <v>373</v>
      </c>
      <c r="E5923" t="s">
        <v>373</v>
      </c>
      <c r="F5923" t="s">
        <v>471</v>
      </c>
      <c r="G5923">
        <v>275</v>
      </c>
      <c r="H5923" t="s">
        <v>381</v>
      </c>
      <c r="I5923" s="109">
        <v>3</v>
      </c>
      <c r="J5923" s="109">
        <v>3</v>
      </c>
      <c r="K5923" s="109">
        <v>3</v>
      </c>
      <c r="L5923" s="108">
        <f>AVERAGE(I5923:K5923)</f>
        <v>3</v>
      </c>
    </row>
    <row r="5924" spans="1:12" hidden="1" x14ac:dyDescent="0.25">
      <c r="A5924" t="s">
        <v>235</v>
      </c>
      <c r="B5924" t="s">
        <v>235</v>
      </c>
      <c r="C5924">
        <v>1976</v>
      </c>
      <c r="D5924" t="s">
        <v>120</v>
      </c>
      <c r="E5924">
        <v>95</v>
      </c>
      <c r="F5924" t="s">
        <v>120</v>
      </c>
      <c r="G5924">
        <v>591</v>
      </c>
      <c r="H5924" t="s">
        <v>393</v>
      </c>
      <c r="I5924" t="s">
        <v>373</v>
      </c>
      <c r="J5924" t="s">
        <v>373</v>
      </c>
      <c r="K5924">
        <v>2</v>
      </c>
    </row>
    <row r="5925" spans="1:12" hidden="1" x14ac:dyDescent="0.25">
      <c r="A5925" t="s">
        <v>235</v>
      </c>
      <c r="B5925" t="s">
        <v>235</v>
      </c>
      <c r="C5925">
        <v>1977</v>
      </c>
      <c r="D5925" t="s">
        <v>120</v>
      </c>
      <c r="E5925">
        <v>95</v>
      </c>
      <c r="F5925" t="s">
        <v>120</v>
      </c>
      <c r="G5925">
        <v>591</v>
      </c>
      <c r="H5925" t="s">
        <v>393</v>
      </c>
      <c r="I5925" t="s">
        <v>373</v>
      </c>
      <c r="J5925" t="s">
        <v>373</v>
      </c>
      <c r="K5925">
        <v>2</v>
      </c>
    </row>
    <row r="5926" spans="1:12" hidden="1" x14ac:dyDescent="0.25">
      <c r="A5926" t="s">
        <v>235</v>
      </c>
      <c r="B5926" t="s">
        <v>235</v>
      </c>
      <c r="C5926">
        <v>1978</v>
      </c>
      <c r="D5926" t="s">
        <v>120</v>
      </c>
      <c r="E5926">
        <v>95</v>
      </c>
      <c r="F5926" t="s">
        <v>120</v>
      </c>
      <c r="G5926">
        <v>591</v>
      </c>
      <c r="H5926" t="s">
        <v>393</v>
      </c>
      <c r="I5926" t="s">
        <v>373</v>
      </c>
      <c r="J5926" t="s">
        <v>373</v>
      </c>
      <c r="K5926">
        <v>2</v>
      </c>
    </row>
    <row r="5927" spans="1:12" hidden="1" x14ac:dyDescent="0.25">
      <c r="A5927" t="s">
        <v>235</v>
      </c>
      <c r="B5927" t="s">
        <v>235</v>
      </c>
      <c r="C5927">
        <v>1979</v>
      </c>
      <c r="D5927" t="s">
        <v>120</v>
      </c>
      <c r="E5927">
        <v>95</v>
      </c>
      <c r="F5927" t="s">
        <v>120</v>
      </c>
      <c r="G5927">
        <v>591</v>
      </c>
      <c r="H5927" t="s">
        <v>393</v>
      </c>
      <c r="I5927" t="s">
        <v>373</v>
      </c>
      <c r="J5927" t="s">
        <v>373</v>
      </c>
      <c r="K5927">
        <v>2</v>
      </c>
    </row>
    <row r="5928" spans="1:12" hidden="1" x14ac:dyDescent="0.25">
      <c r="A5928" t="s">
        <v>235</v>
      </c>
      <c r="B5928" t="s">
        <v>235</v>
      </c>
      <c r="C5928">
        <v>1980</v>
      </c>
      <c r="D5928" t="s">
        <v>120</v>
      </c>
      <c r="E5928">
        <v>95</v>
      </c>
      <c r="F5928" t="s">
        <v>120</v>
      </c>
      <c r="G5928">
        <v>591</v>
      </c>
      <c r="H5928" t="s">
        <v>393</v>
      </c>
      <c r="I5928" t="s">
        <v>373</v>
      </c>
      <c r="J5928" t="s">
        <v>373</v>
      </c>
      <c r="K5928">
        <v>2</v>
      </c>
    </row>
    <row r="5929" spans="1:12" hidden="1" x14ac:dyDescent="0.25">
      <c r="A5929" t="s">
        <v>235</v>
      </c>
      <c r="B5929" t="s">
        <v>235</v>
      </c>
      <c r="C5929">
        <v>1981</v>
      </c>
      <c r="D5929" t="s">
        <v>120</v>
      </c>
      <c r="E5929">
        <v>95</v>
      </c>
      <c r="F5929" t="s">
        <v>120</v>
      </c>
      <c r="G5929">
        <v>591</v>
      </c>
      <c r="H5929" t="s">
        <v>393</v>
      </c>
      <c r="I5929" t="s">
        <v>373</v>
      </c>
      <c r="J5929" t="s">
        <v>373</v>
      </c>
      <c r="K5929">
        <v>2</v>
      </c>
    </row>
    <row r="5930" spans="1:12" hidden="1" x14ac:dyDescent="0.25">
      <c r="A5930" t="s">
        <v>235</v>
      </c>
      <c r="B5930" t="s">
        <v>235</v>
      </c>
      <c r="C5930">
        <v>1982</v>
      </c>
      <c r="D5930" t="s">
        <v>120</v>
      </c>
      <c r="E5930">
        <v>95</v>
      </c>
      <c r="F5930" t="s">
        <v>120</v>
      </c>
      <c r="G5930">
        <v>591</v>
      </c>
      <c r="H5930" t="s">
        <v>393</v>
      </c>
      <c r="I5930" t="s">
        <v>373</v>
      </c>
      <c r="J5930" t="s">
        <v>373</v>
      </c>
      <c r="K5930">
        <v>2</v>
      </c>
    </row>
    <row r="5931" spans="1:12" hidden="1" x14ac:dyDescent="0.25">
      <c r="A5931" t="s">
        <v>235</v>
      </c>
      <c r="B5931" t="s">
        <v>235</v>
      </c>
      <c r="C5931">
        <v>1983</v>
      </c>
      <c r="D5931" t="s">
        <v>120</v>
      </c>
      <c r="E5931">
        <v>95</v>
      </c>
      <c r="F5931" t="s">
        <v>120</v>
      </c>
      <c r="G5931">
        <v>591</v>
      </c>
      <c r="H5931" t="s">
        <v>393</v>
      </c>
      <c r="I5931" t="s">
        <v>373</v>
      </c>
      <c r="J5931" t="s">
        <v>373</v>
      </c>
      <c r="K5931">
        <v>2</v>
      </c>
    </row>
    <row r="5932" spans="1:12" hidden="1" x14ac:dyDescent="0.25">
      <c r="A5932" t="s">
        <v>235</v>
      </c>
      <c r="B5932" t="s">
        <v>235</v>
      </c>
      <c r="C5932">
        <v>1984</v>
      </c>
      <c r="D5932" t="s">
        <v>120</v>
      </c>
      <c r="E5932">
        <v>95</v>
      </c>
      <c r="F5932" t="s">
        <v>120</v>
      </c>
      <c r="G5932">
        <v>591</v>
      </c>
      <c r="H5932" t="s">
        <v>393</v>
      </c>
      <c r="I5932" t="s">
        <v>373</v>
      </c>
      <c r="J5932" t="s">
        <v>373</v>
      </c>
      <c r="K5932">
        <v>3</v>
      </c>
    </row>
    <row r="5933" spans="1:12" hidden="1" x14ac:dyDescent="0.25">
      <c r="A5933" t="s">
        <v>235</v>
      </c>
      <c r="B5933" t="s">
        <v>235</v>
      </c>
      <c r="C5933">
        <v>1985</v>
      </c>
      <c r="D5933" t="s">
        <v>120</v>
      </c>
      <c r="E5933">
        <v>95</v>
      </c>
      <c r="F5933" t="s">
        <v>120</v>
      </c>
      <c r="G5933">
        <v>591</v>
      </c>
      <c r="H5933" t="s">
        <v>393</v>
      </c>
      <c r="I5933" t="s">
        <v>373</v>
      </c>
      <c r="J5933" t="s">
        <v>373</v>
      </c>
      <c r="K5933">
        <v>2</v>
      </c>
    </row>
    <row r="5934" spans="1:12" hidden="1" x14ac:dyDescent="0.25">
      <c r="A5934" t="s">
        <v>235</v>
      </c>
      <c r="B5934" t="s">
        <v>235</v>
      </c>
      <c r="C5934">
        <v>1986</v>
      </c>
      <c r="D5934" t="s">
        <v>120</v>
      </c>
      <c r="E5934">
        <v>95</v>
      </c>
      <c r="F5934" t="s">
        <v>120</v>
      </c>
      <c r="G5934">
        <v>591</v>
      </c>
      <c r="H5934" t="s">
        <v>393</v>
      </c>
      <c r="I5934" t="s">
        <v>373</v>
      </c>
      <c r="J5934" t="s">
        <v>373</v>
      </c>
      <c r="K5934">
        <v>3</v>
      </c>
    </row>
    <row r="5935" spans="1:12" hidden="1" x14ac:dyDescent="0.25">
      <c r="A5935" t="s">
        <v>235</v>
      </c>
      <c r="B5935" t="s">
        <v>235</v>
      </c>
      <c r="C5935">
        <v>1987</v>
      </c>
      <c r="D5935" t="s">
        <v>120</v>
      </c>
      <c r="E5935">
        <v>95</v>
      </c>
      <c r="F5935" t="s">
        <v>120</v>
      </c>
      <c r="G5935">
        <v>591</v>
      </c>
      <c r="H5935" t="s">
        <v>393</v>
      </c>
      <c r="I5935">
        <v>3</v>
      </c>
      <c r="J5935" t="s">
        <v>373</v>
      </c>
      <c r="K5935">
        <v>2</v>
      </c>
    </row>
    <row r="5936" spans="1:12" hidden="1" x14ac:dyDescent="0.25">
      <c r="A5936" t="s">
        <v>235</v>
      </c>
      <c r="B5936" t="s">
        <v>235</v>
      </c>
      <c r="C5936">
        <v>1988</v>
      </c>
      <c r="D5936" t="s">
        <v>120</v>
      </c>
      <c r="E5936">
        <v>95</v>
      </c>
      <c r="F5936" t="s">
        <v>120</v>
      </c>
      <c r="G5936">
        <v>591</v>
      </c>
      <c r="H5936" t="s">
        <v>393</v>
      </c>
      <c r="I5936">
        <v>3</v>
      </c>
      <c r="J5936" t="s">
        <v>373</v>
      </c>
      <c r="K5936">
        <v>3</v>
      </c>
    </row>
    <row r="5937" spans="1:11" hidden="1" x14ac:dyDescent="0.25">
      <c r="A5937" t="s">
        <v>235</v>
      </c>
      <c r="B5937" t="s">
        <v>235</v>
      </c>
      <c r="C5937">
        <v>1989</v>
      </c>
      <c r="D5937" t="s">
        <v>120</v>
      </c>
      <c r="E5937">
        <v>95</v>
      </c>
      <c r="F5937" t="s">
        <v>120</v>
      </c>
      <c r="G5937">
        <v>591</v>
      </c>
      <c r="H5937" t="s">
        <v>393</v>
      </c>
      <c r="I5937">
        <v>3</v>
      </c>
      <c r="J5937" t="s">
        <v>373</v>
      </c>
      <c r="K5937">
        <v>4</v>
      </c>
    </row>
    <row r="5938" spans="1:11" hidden="1" x14ac:dyDescent="0.25">
      <c r="A5938" t="s">
        <v>235</v>
      </c>
      <c r="B5938" t="s">
        <v>235</v>
      </c>
      <c r="C5938">
        <v>1990</v>
      </c>
      <c r="D5938" t="s">
        <v>120</v>
      </c>
      <c r="E5938">
        <v>95</v>
      </c>
      <c r="F5938" t="s">
        <v>120</v>
      </c>
      <c r="G5938">
        <v>591</v>
      </c>
      <c r="H5938" t="s">
        <v>393</v>
      </c>
      <c r="I5938">
        <v>3</v>
      </c>
      <c r="J5938" t="s">
        <v>373</v>
      </c>
      <c r="K5938">
        <v>2</v>
      </c>
    </row>
    <row r="5939" spans="1:11" hidden="1" x14ac:dyDescent="0.25">
      <c r="A5939" t="s">
        <v>235</v>
      </c>
      <c r="B5939" t="s">
        <v>235</v>
      </c>
      <c r="C5939">
        <v>1991</v>
      </c>
      <c r="D5939" t="s">
        <v>120</v>
      </c>
      <c r="E5939">
        <v>95</v>
      </c>
      <c r="F5939" t="s">
        <v>120</v>
      </c>
      <c r="G5939">
        <v>591</v>
      </c>
      <c r="H5939" t="s">
        <v>393</v>
      </c>
      <c r="I5939">
        <v>3</v>
      </c>
      <c r="J5939" t="s">
        <v>373</v>
      </c>
      <c r="K5939">
        <v>2</v>
      </c>
    </row>
    <row r="5940" spans="1:11" hidden="1" x14ac:dyDescent="0.25">
      <c r="A5940" t="s">
        <v>235</v>
      </c>
      <c r="B5940" t="s">
        <v>235</v>
      </c>
      <c r="C5940">
        <v>1992</v>
      </c>
      <c r="D5940" t="s">
        <v>120</v>
      </c>
      <c r="E5940">
        <v>95</v>
      </c>
      <c r="F5940" t="s">
        <v>120</v>
      </c>
      <c r="G5940">
        <v>591</v>
      </c>
      <c r="H5940" t="s">
        <v>393</v>
      </c>
      <c r="I5940">
        <v>2</v>
      </c>
      <c r="J5940" t="s">
        <v>373</v>
      </c>
      <c r="K5940">
        <v>2</v>
      </c>
    </row>
    <row r="5941" spans="1:11" hidden="1" x14ac:dyDescent="0.25">
      <c r="A5941" t="s">
        <v>235</v>
      </c>
      <c r="B5941" t="s">
        <v>235</v>
      </c>
      <c r="C5941">
        <v>1993</v>
      </c>
      <c r="D5941" t="s">
        <v>120</v>
      </c>
      <c r="E5941">
        <v>95</v>
      </c>
      <c r="F5941" t="s">
        <v>120</v>
      </c>
      <c r="G5941">
        <v>591</v>
      </c>
      <c r="H5941" t="s">
        <v>393</v>
      </c>
      <c r="I5941">
        <v>2</v>
      </c>
      <c r="J5941" t="s">
        <v>373</v>
      </c>
      <c r="K5941">
        <v>2</v>
      </c>
    </row>
    <row r="5942" spans="1:11" hidden="1" x14ac:dyDescent="0.25">
      <c r="A5942" t="s">
        <v>235</v>
      </c>
      <c r="B5942" t="s">
        <v>235</v>
      </c>
      <c r="C5942">
        <v>1994</v>
      </c>
      <c r="D5942" t="s">
        <v>120</v>
      </c>
      <c r="E5942">
        <v>95</v>
      </c>
      <c r="F5942" t="s">
        <v>120</v>
      </c>
      <c r="G5942">
        <v>591</v>
      </c>
      <c r="H5942" t="s">
        <v>393</v>
      </c>
      <c r="I5942">
        <v>1</v>
      </c>
      <c r="J5942" t="s">
        <v>373</v>
      </c>
      <c r="K5942">
        <v>2</v>
      </c>
    </row>
    <row r="5943" spans="1:11" hidden="1" x14ac:dyDescent="0.25">
      <c r="A5943" t="s">
        <v>235</v>
      </c>
      <c r="B5943" t="s">
        <v>235</v>
      </c>
      <c r="C5943">
        <v>1995</v>
      </c>
      <c r="D5943" t="s">
        <v>120</v>
      </c>
      <c r="E5943">
        <v>95</v>
      </c>
      <c r="F5943" t="s">
        <v>120</v>
      </c>
      <c r="G5943">
        <v>591</v>
      </c>
      <c r="H5943" t="s">
        <v>393</v>
      </c>
      <c r="I5943">
        <v>2</v>
      </c>
      <c r="J5943" t="s">
        <v>373</v>
      </c>
      <c r="K5943">
        <v>2</v>
      </c>
    </row>
    <row r="5944" spans="1:11" hidden="1" x14ac:dyDescent="0.25">
      <c r="A5944" t="s">
        <v>235</v>
      </c>
      <c r="B5944" t="s">
        <v>235</v>
      </c>
      <c r="C5944">
        <v>1996</v>
      </c>
      <c r="D5944" t="s">
        <v>120</v>
      </c>
      <c r="E5944">
        <v>95</v>
      </c>
      <c r="F5944" t="s">
        <v>120</v>
      </c>
      <c r="G5944">
        <v>591</v>
      </c>
      <c r="H5944" t="s">
        <v>393</v>
      </c>
      <c r="I5944">
        <v>3</v>
      </c>
      <c r="J5944" t="s">
        <v>373</v>
      </c>
      <c r="K5944">
        <v>2</v>
      </c>
    </row>
    <row r="5945" spans="1:11" hidden="1" x14ac:dyDescent="0.25">
      <c r="A5945" t="s">
        <v>235</v>
      </c>
      <c r="B5945" t="s">
        <v>235</v>
      </c>
      <c r="C5945">
        <v>1997</v>
      </c>
      <c r="D5945" t="s">
        <v>120</v>
      </c>
      <c r="E5945">
        <v>95</v>
      </c>
      <c r="F5945" t="s">
        <v>120</v>
      </c>
      <c r="G5945">
        <v>591</v>
      </c>
      <c r="H5945" t="s">
        <v>393</v>
      </c>
      <c r="I5945">
        <v>2</v>
      </c>
      <c r="J5945" t="s">
        <v>373</v>
      </c>
      <c r="K5945">
        <v>2</v>
      </c>
    </row>
    <row r="5946" spans="1:11" hidden="1" x14ac:dyDescent="0.25">
      <c r="A5946" t="s">
        <v>235</v>
      </c>
      <c r="B5946" t="s">
        <v>235</v>
      </c>
      <c r="C5946">
        <v>1998</v>
      </c>
      <c r="D5946" t="s">
        <v>120</v>
      </c>
      <c r="E5946">
        <v>95</v>
      </c>
      <c r="F5946" t="s">
        <v>120</v>
      </c>
      <c r="G5946">
        <v>591</v>
      </c>
      <c r="H5946" t="s">
        <v>393</v>
      </c>
      <c r="I5946" t="s">
        <v>373</v>
      </c>
      <c r="J5946" t="s">
        <v>373</v>
      </c>
      <c r="K5946">
        <v>2</v>
      </c>
    </row>
    <row r="5947" spans="1:11" hidden="1" x14ac:dyDescent="0.25">
      <c r="A5947" t="s">
        <v>235</v>
      </c>
      <c r="B5947" t="s">
        <v>235</v>
      </c>
      <c r="C5947">
        <v>1999</v>
      </c>
      <c r="D5947" t="s">
        <v>120</v>
      </c>
      <c r="E5947">
        <v>95</v>
      </c>
      <c r="F5947" t="s">
        <v>120</v>
      </c>
      <c r="G5947">
        <v>591</v>
      </c>
      <c r="H5947" t="s">
        <v>393</v>
      </c>
      <c r="I5947" t="s">
        <v>373</v>
      </c>
      <c r="J5947" t="s">
        <v>373</v>
      </c>
      <c r="K5947">
        <v>2</v>
      </c>
    </row>
    <row r="5948" spans="1:11" hidden="1" x14ac:dyDescent="0.25">
      <c r="A5948" t="s">
        <v>235</v>
      </c>
      <c r="B5948" t="s">
        <v>235</v>
      </c>
      <c r="C5948">
        <v>2000</v>
      </c>
      <c r="D5948" t="s">
        <v>120</v>
      </c>
      <c r="E5948">
        <v>95</v>
      </c>
      <c r="F5948" t="s">
        <v>120</v>
      </c>
      <c r="G5948">
        <v>591</v>
      </c>
      <c r="H5948" t="s">
        <v>393</v>
      </c>
      <c r="I5948" t="s">
        <v>373</v>
      </c>
      <c r="J5948" t="s">
        <v>373</v>
      </c>
      <c r="K5948">
        <v>2</v>
      </c>
    </row>
    <row r="5949" spans="1:11" hidden="1" x14ac:dyDescent="0.25">
      <c r="A5949" t="s">
        <v>235</v>
      </c>
      <c r="B5949" t="s">
        <v>235</v>
      </c>
      <c r="C5949">
        <v>2001</v>
      </c>
      <c r="D5949" t="s">
        <v>120</v>
      </c>
      <c r="E5949">
        <v>95</v>
      </c>
      <c r="F5949" t="s">
        <v>120</v>
      </c>
      <c r="G5949">
        <v>591</v>
      </c>
      <c r="H5949" t="s">
        <v>393</v>
      </c>
      <c r="I5949" t="s">
        <v>373</v>
      </c>
      <c r="J5949" t="s">
        <v>373</v>
      </c>
      <c r="K5949">
        <v>2</v>
      </c>
    </row>
    <row r="5950" spans="1:11" hidden="1" x14ac:dyDescent="0.25">
      <c r="A5950" t="s">
        <v>235</v>
      </c>
      <c r="B5950" t="s">
        <v>235</v>
      </c>
      <c r="C5950">
        <v>2002</v>
      </c>
      <c r="D5950" t="s">
        <v>120</v>
      </c>
      <c r="E5950">
        <v>95</v>
      </c>
      <c r="F5950" t="s">
        <v>120</v>
      </c>
      <c r="G5950">
        <v>591</v>
      </c>
      <c r="H5950" t="s">
        <v>393</v>
      </c>
      <c r="I5950" t="s">
        <v>373</v>
      </c>
      <c r="J5950" t="s">
        <v>373</v>
      </c>
      <c r="K5950">
        <v>1</v>
      </c>
    </row>
    <row r="5951" spans="1:11" hidden="1" x14ac:dyDescent="0.25">
      <c r="A5951" t="s">
        <v>235</v>
      </c>
      <c r="B5951" t="s">
        <v>235</v>
      </c>
      <c r="C5951">
        <v>2003</v>
      </c>
      <c r="D5951" t="s">
        <v>120</v>
      </c>
      <c r="E5951">
        <v>95</v>
      </c>
      <c r="F5951" t="s">
        <v>120</v>
      </c>
      <c r="G5951">
        <v>591</v>
      </c>
      <c r="H5951" t="s">
        <v>393</v>
      </c>
      <c r="I5951" t="s">
        <v>373</v>
      </c>
      <c r="J5951" t="s">
        <v>373</v>
      </c>
      <c r="K5951">
        <v>2</v>
      </c>
    </row>
    <row r="5952" spans="1:11" hidden="1" x14ac:dyDescent="0.25">
      <c r="A5952" t="s">
        <v>235</v>
      </c>
      <c r="B5952" t="s">
        <v>235</v>
      </c>
      <c r="C5952">
        <v>2004</v>
      </c>
      <c r="D5952" t="s">
        <v>120</v>
      </c>
      <c r="E5952">
        <v>95</v>
      </c>
      <c r="F5952" t="s">
        <v>120</v>
      </c>
      <c r="G5952">
        <v>591</v>
      </c>
      <c r="H5952" t="s">
        <v>393</v>
      </c>
      <c r="I5952" t="s">
        <v>373</v>
      </c>
      <c r="J5952" t="s">
        <v>373</v>
      </c>
      <c r="K5952">
        <v>2</v>
      </c>
    </row>
    <row r="5953" spans="1:12" hidden="1" x14ac:dyDescent="0.25">
      <c r="A5953" t="s">
        <v>235</v>
      </c>
      <c r="B5953" t="s">
        <v>235</v>
      </c>
      <c r="C5953">
        <v>2005</v>
      </c>
      <c r="D5953" t="s">
        <v>120</v>
      </c>
      <c r="E5953">
        <v>95</v>
      </c>
      <c r="F5953" t="s">
        <v>120</v>
      </c>
      <c r="G5953">
        <v>591</v>
      </c>
      <c r="H5953" t="s">
        <v>393</v>
      </c>
      <c r="I5953" t="s">
        <v>373</v>
      </c>
      <c r="J5953" t="s">
        <v>373</v>
      </c>
      <c r="K5953">
        <v>1</v>
      </c>
    </row>
    <row r="5954" spans="1:12" hidden="1" x14ac:dyDescent="0.25">
      <c r="A5954" t="s">
        <v>235</v>
      </c>
      <c r="B5954" t="s">
        <v>235</v>
      </c>
      <c r="C5954">
        <v>2006</v>
      </c>
      <c r="D5954" t="s">
        <v>120</v>
      </c>
      <c r="E5954">
        <v>95</v>
      </c>
      <c r="F5954" t="s">
        <v>120</v>
      </c>
      <c r="G5954">
        <v>591</v>
      </c>
      <c r="H5954" t="s">
        <v>393</v>
      </c>
      <c r="I5954" t="s">
        <v>373</v>
      </c>
      <c r="J5954" t="s">
        <v>373</v>
      </c>
      <c r="K5954">
        <v>1</v>
      </c>
    </row>
    <row r="5955" spans="1:12" hidden="1" x14ac:dyDescent="0.25">
      <c r="A5955" t="s">
        <v>235</v>
      </c>
      <c r="B5955" t="s">
        <v>235</v>
      </c>
      <c r="C5955">
        <v>2007</v>
      </c>
      <c r="D5955" t="s">
        <v>120</v>
      </c>
      <c r="E5955">
        <v>95</v>
      </c>
      <c r="F5955" t="s">
        <v>120</v>
      </c>
      <c r="G5955">
        <v>591</v>
      </c>
      <c r="H5955" t="s">
        <v>393</v>
      </c>
      <c r="I5955" t="s">
        <v>373</v>
      </c>
      <c r="J5955" t="s">
        <v>373</v>
      </c>
      <c r="K5955">
        <v>1</v>
      </c>
    </row>
    <row r="5956" spans="1:12" hidden="1" x14ac:dyDescent="0.25">
      <c r="A5956" t="s">
        <v>235</v>
      </c>
      <c r="B5956" t="s">
        <v>235</v>
      </c>
      <c r="C5956">
        <v>2008</v>
      </c>
      <c r="D5956" t="s">
        <v>120</v>
      </c>
      <c r="E5956">
        <v>95</v>
      </c>
      <c r="F5956" t="s">
        <v>120</v>
      </c>
      <c r="G5956">
        <v>591</v>
      </c>
      <c r="H5956" t="s">
        <v>393</v>
      </c>
      <c r="I5956" t="s">
        <v>373</v>
      </c>
      <c r="J5956" t="s">
        <v>373</v>
      </c>
      <c r="K5956">
        <v>2</v>
      </c>
    </row>
    <row r="5957" spans="1:12" hidden="1" x14ac:dyDescent="0.25">
      <c r="A5957" t="s">
        <v>235</v>
      </c>
      <c r="B5957" t="s">
        <v>235</v>
      </c>
      <c r="C5957">
        <v>2009</v>
      </c>
      <c r="D5957" t="s">
        <v>120</v>
      </c>
      <c r="E5957">
        <v>95</v>
      </c>
      <c r="F5957" t="s">
        <v>120</v>
      </c>
      <c r="G5957">
        <v>591</v>
      </c>
      <c r="H5957" t="s">
        <v>393</v>
      </c>
      <c r="I5957" t="s">
        <v>373</v>
      </c>
      <c r="J5957" t="s">
        <v>373</v>
      </c>
      <c r="K5957">
        <v>1</v>
      </c>
    </row>
    <row r="5958" spans="1:12" hidden="1" x14ac:dyDescent="0.25">
      <c r="A5958" t="s">
        <v>235</v>
      </c>
      <c r="B5958" t="s">
        <v>235</v>
      </c>
      <c r="C5958">
        <v>2010</v>
      </c>
      <c r="D5958" t="s">
        <v>120</v>
      </c>
      <c r="E5958">
        <v>95</v>
      </c>
      <c r="F5958" t="s">
        <v>120</v>
      </c>
      <c r="G5958">
        <v>591</v>
      </c>
      <c r="H5958" t="s">
        <v>393</v>
      </c>
      <c r="I5958">
        <v>2</v>
      </c>
      <c r="J5958" t="s">
        <v>373</v>
      </c>
      <c r="K5958">
        <v>2</v>
      </c>
    </row>
    <row r="5959" spans="1:12" hidden="1" x14ac:dyDescent="0.25">
      <c r="A5959" t="s">
        <v>235</v>
      </c>
      <c r="B5959" t="s">
        <v>235</v>
      </c>
      <c r="C5959">
        <v>2011</v>
      </c>
      <c r="D5959" t="s">
        <v>120</v>
      </c>
      <c r="E5959">
        <v>95</v>
      </c>
      <c r="F5959" t="s">
        <v>120</v>
      </c>
      <c r="G5959">
        <v>591</v>
      </c>
      <c r="H5959" t="s">
        <v>393</v>
      </c>
      <c r="I5959">
        <v>1</v>
      </c>
      <c r="J5959" t="s">
        <v>373</v>
      </c>
      <c r="K5959">
        <v>2</v>
      </c>
    </row>
    <row r="5960" spans="1:12" hidden="1" x14ac:dyDescent="0.25">
      <c r="A5960" t="s">
        <v>235</v>
      </c>
      <c r="B5960" t="s">
        <v>235</v>
      </c>
      <c r="C5960">
        <v>2012</v>
      </c>
      <c r="D5960" t="s">
        <v>120</v>
      </c>
      <c r="E5960">
        <v>95</v>
      </c>
      <c r="F5960" t="s">
        <v>120</v>
      </c>
      <c r="G5960">
        <v>591</v>
      </c>
      <c r="H5960" t="s">
        <v>393</v>
      </c>
      <c r="I5960">
        <v>2</v>
      </c>
      <c r="J5960" t="s">
        <v>373</v>
      </c>
      <c r="K5960">
        <v>2</v>
      </c>
    </row>
    <row r="5961" spans="1:12" hidden="1" x14ac:dyDescent="0.25">
      <c r="A5961" t="s">
        <v>235</v>
      </c>
      <c r="B5961" t="s">
        <v>235</v>
      </c>
      <c r="C5961">
        <v>2013</v>
      </c>
      <c r="D5961" t="s">
        <v>120</v>
      </c>
      <c r="E5961">
        <v>95</v>
      </c>
      <c r="F5961" t="s">
        <v>120</v>
      </c>
      <c r="G5961">
        <v>591</v>
      </c>
      <c r="H5961" t="s">
        <v>393</v>
      </c>
      <c r="I5961" t="s">
        <v>373</v>
      </c>
      <c r="J5961" t="s">
        <v>373</v>
      </c>
      <c r="K5961">
        <v>2</v>
      </c>
    </row>
    <row r="5962" spans="1:12" hidden="1" x14ac:dyDescent="0.25">
      <c r="A5962" t="s">
        <v>235</v>
      </c>
      <c r="B5962" t="s">
        <v>235</v>
      </c>
      <c r="C5962">
        <v>2014</v>
      </c>
      <c r="D5962" t="s">
        <v>120</v>
      </c>
      <c r="E5962">
        <v>95</v>
      </c>
      <c r="F5962" t="s">
        <v>120</v>
      </c>
      <c r="G5962">
        <v>591</v>
      </c>
      <c r="H5962" t="s">
        <v>393</v>
      </c>
      <c r="I5962">
        <v>1</v>
      </c>
      <c r="J5962" t="s">
        <v>373</v>
      </c>
      <c r="K5962">
        <v>1</v>
      </c>
    </row>
    <row r="5963" spans="1:12" hidden="1" x14ac:dyDescent="0.25">
      <c r="A5963" t="s">
        <v>235</v>
      </c>
      <c r="B5963" t="s">
        <v>235</v>
      </c>
      <c r="C5963">
        <v>2015</v>
      </c>
      <c r="D5963" t="s">
        <v>120</v>
      </c>
      <c r="E5963">
        <v>95</v>
      </c>
      <c r="F5963" t="s">
        <v>120</v>
      </c>
      <c r="G5963">
        <v>591</v>
      </c>
      <c r="H5963" t="s">
        <v>393</v>
      </c>
      <c r="I5963">
        <v>1</v>
      </c>
      <c r="J5963" t="s">
        <v>373</v>
      </c>
      <c r="K5963">
        <v>1</v>
      </c>
    </row>
    <row r="5964" spans="1:12" hidden="1" x14ac:dyDescent="0.25">
      <c r="A5964" t="s">
        <v>235</v>
      </c>
      <c r="B5964" t="s">
        <v>235</v>
      </c>
      <c r="C5964">
        <v>2016</v>
      </c>
      <c r="D5964" t="s">
        <v>120</v>
      </c>
      <c r="E5964">
        <v>95</v>
      </c>
      <c r="F5964" t="s">
        <v>120</v>
      </c>
      <c r="G5964">
        <v>591</v>
      </c>
      <c r="H5964" t="s">
        <v>393</v>
      </c>
      <c r="I5964" t="s">
        <v>373</v>
      </c>
      <c r="J5964" t="s">
        <v>373</v>
      </c>
      <c r="K5964">
        <v>1</v>
      </c>
    </row>
    <row r="5965" spans="1:12" x14ac:dyDescent="0.25">
      <c r="A5965" t="s">
        <v>235</v>
      </c>
      <c r="B5965" t="s">
        <v>235</v>
      </c>
      <c r="C5965">
        <v>2017</v>
      </c>
      <c r="D5965" t="s">
        <v>120</v>
      </c>
      <c r="E5965">
        <v>95</v>
      </c>
      <c r="F5965" t="s">
        <v>120</v>
      </c>
      <c r="G5965">
        <v>591</v>
      </c>
      <c r="H5965" t="s">
        <v>393</v>
      </c>
      <c r="I5965" s="109" t="s">
        <v>373</v>
      </c>
      <c r="J5965" s="109" t="s">
        <v>373</v>
      </c>
      <c r="K5965" s="109">
        <v>1</v>
      </c>
      <c r="L5965" s="108">
        <f>AVERAGE(I5965:K5965)</f>
        <v>1</v>
      </c>
    </row>
    <row r="5966" spans="1:12" hidden="1" x14ac:dyDescent="0.25">
      <c r="A5966" t="s">
        <v>236</v>
      </c>
      <c r="B5966" t="s">
        <v>236</v>
      </c>
      <c r="C5966">
        <v>1976</v>
      </c>
      <c r="D5966" t="s">
        <v>132</v>
      </c>
      <c r="E5966">
        <v>910</v>
      </c>
      <c r="F5966" t="s">
        <v>132</v>
      </c>
      <c r="G5966">
        <v>598</v>
      </c>
      <c r="H5966" t="s">
        <v>390</v>
      </c>
      <c r="I5966" t="s">
        <v>373</v>
      </c>
      <c r="J5966" t="s">
        <v>373</v>
      </c>
      <c r="K5966" t="s">
        <v>373</v>
      </c>
    </row>
    <row r="5967" spans="1:12" hidden="1" x14ac:dyDescent="0.25">
      <c r="A5967" t="s">
        <v>236</v>
      </c>
      <c r="B5967" t="s">
        <v>236</v>
      </c>
      <c r="C5967">
        <v>1977</v>
      </c>
      <c r="D5967" t="s">
        <v>132</v>
      </c>
      <c r="E5967">
        <v>910</v>
      </c>
      <c r="F5967" t="s">
        <v>132</v>
      </c>
      <c r="G5967">
        <v>598</v>
      </c>
      <c r="H5967" t="s">
        <v>390</v>
      </c>
      <c r="I5967" t="s">
        <v>373</v>
      </c>
      <c r="J5967" t="s">
        <v>373</v>
      </c>
      <c r="K5967" t="s">
        <v>373</v>
      </c>
    </row>
    <row r="5968" spans="1:12" hidden="1" x14ac:dyDescent="0.25">
      <c r="A5968" t="s">
        <v>236</v>
      </c>
      <c r="B5968" t="s">
        <v>236</v>
      </c>
      <c r="C5968">
        <v>1978</v>
      </c>
      <c r="D5968" t="s">
        <v>132</v>
      </c>
      <c r="E5968">
        <v>910</v>
      </c>
      <c r="F5968" t="s">
        <v>132</v>
      </c>
      <c r="G5968">
        <v>598</v>
      </c>
      <c r="H5968" t="s">
        <v>390</v>
      </c>
      <c r="I5968" t="s">
        <v>373</v>
      </c>
      <c r="J5968" t="s">
        <v>373</v>
      </c>
      <c r="K5968" t="s">
        <v>373</v>
      </c>
    </row>
    <row r="5969" spans="1:11" hidden="1" x14ac:dyDescent="0.25">
      <c r="A5969" t="s">
        <v>236</v>
      </c>
      <c r="B5969" t="s">
        <v>236</v>
      </c>
      <c r="C5969">
        <v>1979</v>
      </c>
      <c r="D5969" t="s">
        <v>132</v>
      </c>
      <c r="E5969">
        <v>910</v>
      </c>
      <c r="F5969" t="s">
        <v>132</v>
      </c>
      <c r="G5969">
        <v>598</v>
      </c>
      <c r="H5969" t="s">
        <v>390</v>
      </c>
      <c r="I5969" t="s">
        <v>373</v>
      </c>
      <c r="J5969" t="s">
        <v>373</v>
      </c>
      <c r="K5969">
        <v>1</v>
      </c>
    </row>
    <row r="5970" spans="1:11" hidden="1" x14ac:dyDescent="0.25">
      <c r="A5970" t="s">
        <v>236</v>
      </c>
      <c r="B5970" t="s">
        <v>236</v>
      </c>
      <c r="C5970">
        <v>1980</v>
      </c>
      <c r="D5970" t="s">
        <v>132</v>
      </c>
      <c r="E5970">
        <v>910</v>
      </c>
      <c r="F5970" t="s">
        <v>132</v>
      </c>
      <c r="G5970">
        <v>598</v>
      </c>
      <c r="H5970" t="s">
        <v>390</v>
      </c>
      <c r="I5970" t="s">
        <v>373</v>
      </c>
      <c r="J5970" t="s">
        <v>373</v>
      </c>
      <c r="K5970" t="s">
        <v>373</v>
      </c>
    </row>
    <row r="5971" spans="1:11" hidden="1" x14ac:dyDescent="0.25">
      <c r="A5971" t="s">
        <v>236</v>
      </c>
      <c r="B5971" t="s">
        <v>236</v>
      </c>
      <c r="C5971">
        <v>1981</v>
      </c>
      <c r="D5971" t="s">
        <v>132</v>
      </c>
      <c r="E5971">
        <v>910</v>
      </c>
      <c r="F5971" t="s">
        <v>132</v>
      </c>
      <c r="G5971">
        <v>598</v>
      </c>
      <c r="H5971" t="s">
        <v>390</v>
      </c>
      <c r="I5971" t="s">
        <v>373</v>
      </c>
      <c r="J5971" t="s">
        <v>373</v>
      </c>
      <c r="K5971">
        <v>1</v>
      </c>
    </row>
    <row r="5972" spans="1:11" hidden="1" x14ac:dyDescent="0.25">
      <c r="A5972" t="s">
        <v>236</v>
      </c>
      <c r="B5972" t="s">
        <v>236</v>
      </c>
      <c r="C5972">
        <v>1982</v>
      </c>
      <c r="D5972" t="s">
        <v>132</v>
      </c>
      <c r="E5972">
        <v>910</v>
      </c>
      <c r="F5972" t="s">
        <v>132</v>
      </c>
      <c r="G5972">
        <v>598</v>
      </c>
      <c r="H5972" t="s">
        <v>390</v>
      </c>
      <c r="I5972" t="s">
        <v>373</v>
      </c>
      <c r="J5972" t="s">
        <v>373</v>
      </c>
      <c r="K5972">
        <v>1</v>
      </c>
    </row>
    <row r="5973" spans="1:11" hidden="1" x14ac:dyDescent="0.25">
      <c r="A5973" t="s">
        <v>236</v>
      </c>
      <c r="B5973" t="s">
        <v>236</v>
      </c>
      <c r="C5973">
        <v>1983</v>
      </c>
      <c r="D5973" t="s">
        <v>132</v>
      </c>
      <c r="E5973">
        <v>910</v>
      </c>
      <c r="F5973" t="s">
        <v>132</v>
      </c>
      <c r="G5973">
        <v>598</v>
      </c>
      <c r="H5973" t="s">
        <v>390</v>
      </c>
      <c r="I5973" t="s">
        <v>373</v>
      </c>
      <c r="J5973" t="s">
        <v>373</v>
      </c>
      <c r="K5973">
        <v>1</v>
      </c>
    </row>
    <row r="5974" spans="1:11" hidden="1" x14ac:dyDescent="0.25">
      <c r="A5974" t="s">
        <v>236</v>
      </c>
      <c r="B5974" t="s">
        <v>236</v>
      </c>
      <c r="C5974">
        <v>1984</v>
      </c>
      <c r="D5974" t="s">
        <v>132</v>
      </c>
      <c r="E5974">
        <v>910</v>
      </c>
      <c r="F5974" t="s">
        <v>132</v>
      </c>
      <c r="G5974">
        <v>598</v>
      </c>
      <c r="H5974" t="s">
        <v>390</v>
      </c>
      <c r="I5974" t="s">
        <v>373</v>
      </c>
      <c r="J5974" t="s">
        <v>373</v>
      </c>
      <c r="K5974" t="s">
        <v>373</v>
      </c>
    </row>
    <row r="5975" spans="1:11" hidden="1" x14ac:dyDescent="0.25">
      <c r="A5975" t="s">
        <v>236</v>
      </c>
      <c r="B5975" t="s">
        <v>236</v>
      </c>
      <c r="C5975">
        <v>1985</v>
      </c>
      <c r="D5975" t="s">
        <v>132</v>
      </c>
      <c r="E5975">
        <v>910</v>
      </c>
      <c r="F5975" t="s">
        <v>132</v>
      </c>
      <c r="G5975">
        <v>598</v>
      </c>
      <c r="H5975" t="s">
        <v>390</v>
      </c>
      <c r="I5975" t="s">
        <v>373</v>
      </c>
      <c r="J5975" t="s">
        <v>373</v>
      </c>
      <c r="K5975">
        <v>2</v>
      </c>
    </row>
    <row r="5976" spans="1:11" hidden="1" x14ac:dyDescent="0.25">
      <c r="A5976" t="s">
        <v>236</v>
      </c>
      <c r="B5976" t="s">
        <v>236</v>
      </c>
      <c r="C5976">
        <v>1986</v>
      </c>
      <c r="D5976" t="s">
        <v>132</v>
      </c>
      <c r="E5976">
        <v>910</v>
      </c>
      <c r="F5976" t="s">
        <v>132</v>
      </c>
      <c r="G5976">
        <v>598</v>
      </c>
      <c r="H5976" t="s">
        <v>390</v>
      </c>
      <c r="I5976" t="s">
        <v>373</v>
      </c>
      <c r="J5976" t="s">
        <v>373</v>
      </c>
      <c r="K5976">
        <v>2</v>
      </c>
    </row>
    <row r="5977" spans="1:11" hidden="1" x14ac:dyDescent="0.25">
      <c r="A5977" t="s">
        <v>236</v>
      </c>
      <c r="B5977" t="s">
        <v>236</v>
      </c>
      <c r="C5977">
        <v>1987</v>
      </c>
      <c r="D5977" t="s">
        <v>132</v>
      </c>
      <c r="E5977">
        <v>910</v>
      </c>
      <c r="F5977" t="s">
        <v>132</v>
      </c>
      <c r="G5977">
        <v>598</v>
      </c>
      <c r="H5977" t="s">
        <v>390</v>
      </c>
      <c r="I5977" t="s">
        <v>373</v>
      </c>
      <c r="J5977" t="s">
        <v>373</v>
      </c>
      <c r="K5977">
        <v>2</v>
      </c>
    </row>
    <row r="5978" spans="1:11" hidden="1" x14ac:dyDescent="0.25">
      <c r="A5978" t="s">
        <v>236</v>
      </c>
      <c r="B5978" t="s">
        <v>236</v>
      </c>
      <c r="C5978">
        <v>1988</v>
      </c>
      <c r="D5978" t="s">
        <v>132</v>
      </c>
      <c r="E5978">
        <v>910</v>
      </c>
      <c r="F5978" t="s">
        <v>132</v>
      </c>
      <c r="G5978">
        <v>598</v>
      </c>
      <c r="H5978" t="s">
        <v>390</v>
      </c>
      <c r="I5978">
        <v>4</v>
      </c>
      <c r="J5978" t="s">
        <v>373</v>
      </c>
      <c r="K5978">
        <v>2</v>
      </c>
    </row>
    <row r="5979" spans="1:11" hidden="1" x14ac:dyDescent="0.25">
      <c r="A5979" t="s">
        <v>236</v>
      </c>
      <c r="B5979" t="s">
        <v>236</v>
      </c>
      <c r="C5979">
        <v>1989</v>
      </c>
      <c r="D5979" t="s">
        <v>132</v>
      </c>
      <c r="E5979">
        <v>910</v>
      </c>
      <c r="F5979" t="s">
        <v>132</v>
      </c>
      <c r="G5979">
        <v>598</v>
      </c>
      <c r="H5979" t="s">
        <v>390</v>
      </c>
      <c r="I5979">
        <v>4</v>
      </c>
      <c r="J5979" t="s">
        <v>373</v>
      </c>
      <c r="K5979">
        <v>2</v>
      </c>
    </row>
    <row r="5980" spans="1:11" hidden="1" x14ac:dyDescent="0.25">
      <c r="A5980" t="s">
        <v>236</v>
      </c>
      <c r="B5980" t="s">
        <v>236</v>
      </c>
      <c r="C5980">
        <v>1990</v>
      </c>
      <c r="D5980" t="s">
        <v>132</v>
      </c>
      <c r="E5980">
        <v>910</v>
      </c>
      <c r="F5980" t="s">
        <v>132</v>
      </c>
      <c r="G5980">
        <v>598</v>
      </c>
      <c r="H5980" t="s">
        <v>390</v>
      </c>
      <c r="I5980">
        <v>4</v>
      </c>
      <c r="J5980" t="s">
        <v>373</v>
      </c>
      <c r="K5980">
        <v>4</v>
      </c>
    </row>
    <row r="5981" spans="1:11" hidden="1" x14ac:dyDescent="0.25">
      <c r="A5981" t="s">
        <v>236</v>
      </c>
      <c r="B5981" t="s">
        <v>236</v>
      </c>
      <c r="C5981">
        <v>1991</v>
      </c>
      <c r="D5981" t="s">
        <v>132</v>
      </c>
      <c r="E5981">
        <v>910</v>
      </c>
      <c r="F5981" t="s">
        <v>132</v>
      </c>
      <c r="G5981">
        <v>598</v>
      </c>
      <c r="H5981" t="s">
        <v>390</v>
      </c>
      <c r="I5981">
        <v>4</v>
      </c>
      <c r="J5981" t="s">
        <v>373</v>
      </c>
      <c r="K5981">
        <v>3</v>
      </c>
    </row>
    <row r="5982" spans="1:11" hidden="1" x14ac:dyDescent="0.25">
      <c r="A5982" t="s">
        <v>236</v>
      </c>
      <c r="B5982" t="s">
        <v>236</v>
      </c>
      <c r="C5982">
        <v>1992</v>
      </c>
      <c r="D5982" t="s">
        <v>132</v>
      </c>
      <c r="E5982">
        <v>910</v>
      </c>
      <c r="F5982" t="s">
        <v>132</v>
      </c>
      <c r="G5982">
        <v>598</v>
      </c>
      <c r="H5982" t="s">
        <v>390</v>
      </c>
      <c r="I5982">
        <v>4</v>
      </c>
      <c r="J5982" t="s">
        <v>373</v>
      </c>
      <c r="K5982" t="s">
        <v>373</v>
      </c>
    </row>
    <row r="5983" spans="1:11" hidden="1" x14ac:dyDescent="0.25">
      <c r="A5983" t="s">
        <v>236</v>
      </c>
      <c r="B5983" t="s">
        <v>236</v>
      </c>
      <c r="C5983">
        <v>1993</v>
      </c>
      <c r="D5983" t="s">
        <v>132</v>
      </c>
      <c r="E5983">
        <v>910</v>
      </c>
      <c r="F5983" t="s">
        <v>132</v>
      </c>
      <c r="G5983">
        <v>598</v>
      </c>
      <c r="H5983" t="s">
        <v>390</v>
      </c>
      <c r="I5983">
        <v>4</v>
      </c>
      <c r="J5983" t="s">
        <v>373</v>
      </c>
      <c r="K5983">
        <v>3</v>
      </c>
    </row>
    <row r="5984" spans="1:11" hidden="1" x14ac:dyDescent="0.25">
      <c r="A5984" t="s">
        <v>236</v>
      </c>
      <c r="B5984" t="s">
        <v>236</v>
      </c>
      <c r="C5984">
        <v>1994</v>
      </c>
      <c r="D5984" t="s">
        <v>132</v>
      </c>
      <c r="E5984">
        <v>910</v>
      </c>
      <c r="F5984" t="s">
        <v>132</v>
      </c>
      <c r="G5984">
        <v>598</v>
      </c>
      <c r="H5984" t="s">
        <v>390</v>
      </c>
      <c r="I5984">
        <v>3</v>
      </c>
      <c r="J5984" t="s">
        <v>373</v>
      </c>
      <c r="K5984">
        <v>4</v>
      </c>
    </row>
    <row r="5985" spans="1:11" hidden="1" x14ac:dyDescent="0.25">
      <c r="A5985" t="s">
        <v>236</v>
      </c>
      <c r="B5985" t="s">
        <v>236</v>
      </c>
      <c r="C5985">
        <v>1995</v>
      </c>
      <c r="D5985" t="s">
        <v>132</v>
      </c>
      <c r="E5985">
        <v>910</v>
      </c>
      <c r="F5985" t="s">
        <v>132</v>
      </c>
      <c r="G5985">
        <v>598</v>
      </c>
      <c r="H5985" t="s">
        <v>390</v>
      </c>
      <c r="I5985">
        <v>3</v>
      </c>
      <c r="J5985" t="s">
        <v>373</v>
      </c>
      <c r="K5985">
        <v>3</v>
      </c>
    </row>
    <row r="5986" spans="1:11" hidden="1" x14ac:dyDescent="0.25">
      <c r="A5986" t="s">
        <v>236</v>
      </c>
      <c r="B5986" t="s">
        <v>236</v>
      </c>
      <c r="C5986">
        <v>1996</v>
      </c>
      <c r="D5986" t="s">
        <v>132</v>
      </c>
      <c r="E5986">
        <v>910</v>
      </c>
      <c r="F5986" t="s">
        <v>132</v>
      </c>
      <c r="G5986">
        <v>598</v>
      </c>
      <c r="H5986" t="s">
        <v>390</v>
      </c>
      <c r="I5986">
        <v>3</v>
      </c>
      <c r="J5986" t="s">
        <v>373</v>
      </c>
      <c r="K5986">
        <v>3</v>
      </c>
    </row>
    <row r="5987" spans="1:11" hidden="1" x14ac:dyDescent="0.25">
      <c r="A5987" t="s">
        <v>236</v>
      </c>
      <c r="B5987" t="s">
        <v>236</v>
      </c>
      <c r="C5987">
        <v>1997</v>
      </c>
      <c r="D5987" t="s">
        <v>132</v>
      </c>
      <c r="E5987">
        <v>910</v>
      </c>
      <c r="F5987" t="s">
        <v>132</v>
      </c>
      <c r="G5987">
        <v>598</v>
      </c>
      <c r="H5987" t="s">
        <v>390</v>
      </c>
      <c r="I5987">
        <v>2</v>
      </c>
      <c r="J5987" t="s">
        <v>373</v>
      </c>
      <c r="K5987">
        <v>3</v>
      </c>
    </row>
    <row r="5988" spans="1:11" hidden="1" x14ac:dyDescent="0.25">
      <c r="A5988" t="s">
        <v>236</v>
      </c>
      <c r="B5988" t="s">
        <v>236</v>
      </c>
      <c r="C5988">
        <v>1998</v>
      </c>
      <c r="D5988" t="s">
        <v>132</v>
      </c>
      <c r="E5988">
        <v>910</v>
      </c>
      <c r="F5988" t="s">
        <v>132</v>
      </c>
      <c r="G5988">
        <v>598</v>
      </c>
      <c r="H5988" t="s">
        <v>390</v>
      </c>
      <c r="I5988">
        <v>2</v>
      </c>
      <c r="J5988" t="s">
        <v>373</v>
      </c>
      <c r="K5988">
        <v>2</v>
      </c>
    </row>
    <row r="5989" spans="1:11" hidden="1" x14ac:dyDescent="0.25">
      <c r="A5989" t="s">
        <v>236</v>
      </c>
      <c r="B5989" t="s">
        <v>236</v>
      </c>
      <c r="C5989">
        <v>1999</v>
      </c>
      <c r="D5989" t="s">
        <v>132</v>
      </c>
      <c r="E5989">
        <v>910</v>
      </c>
      <c r="F5989" t="s">
        <v>132</v>
      </c>
      <c r="G5989">
        <v>598</v>
      </c>
      <c r="H5989" t="s">
        <v>390</v>
      </c>
      <c r="I5989">
        <v>2</v>
      </c>
      <c r="J5989" t="s">
        <v>373</v>
      </c>
      <c r="K5989">
        <v>3</v>
      </c>
    </row>
    <row r="5990" spans="1:11" hidden="1" x14ac:dyDescent="0.25">
      <c r="A5990" t="s">
        <v>236</v>
      </c>
      <c r="B5990" t="s">
        <v>236</v>
      </c>
      <c r="C5990">
        <v>2000</v>
      </c>
      <c r="D5990" t="s">
        <v>132</v>
      </c>
      <c r="E5990">
        <v>910</v>
      </c>
      <c r="F5990" t="s">
        <v>132</v>
      </c>
      <c r="G5990">
        <v>598</v>
      </c>
      <c r="H5990" t="s">
        <v>390</v>
      </c>
      <c r="I5990" t="s">
        <v>373</v>
      </c>
      <c r="J5990" t="s">
        <v>373</v>
      </c>
      <c r="K5990">
        <v>2</v>
      </c>
    </row>
    <row r="5991" spans="1:11" hidden="1" x14ac:dyDescent="0.25">
      <c r="A5991" t="s">
        <v>236</v>
      </c>
      <c r="B5991" t="s">
        <v>236</v>
      </c>
      <c r="C5991">
        <v>2001</v>
      </c>
      <c r="D5991" t="s">
        <v>132</v>
      </c>
      <c r="E5991">
        <v>910</v>
      </c>
      <c r="F5991" t="s">
        <v>132</v>
      </c>
      <c r="G5991">
        <v>598</v>
      </c>
      <c r="H5991" t="s">
        <v>390</v>
      </c>
      <c r="I5991">
        <v>2</v>
      </c>
      <c r="J5991" t="s">
        <v>373</v>
      </c>
      <c r="K5991">
        <v>2</v>
      </c>
    </row>
    <row r="5992" spans="1:11" hidden="1" x14ac:dyDescent="0.25">
      <c r="A5992" t="s">
        <v>236</v>
      </c>
      <c r="B5992" t="s">
        <v>236</v>
      </c>
      <c r="C5992">
        <v>2002</v>
      </c>
      <c r="D5992" t="s">
        <v>132</v>
      </c>
      <c r="E5992">
        <v>910</v>
      </c>
      <c r="F5992" t="s">
        <v>132</v>
      </c>
      <c r="G5992">
        <v>598</v>
      </c>
      <c r="H5992" t="s">
        <v>390</v>
      </c>
      <c r="I5992">
        <v>2</v>
      </c>
      <c r="J5992" t="s">
        <v>373</v>
      </c>
      <c r="K5992">
        <v>3</v>
      </c>
    </row>
    <row r="5993" spans="1:11" hidden="1" x14ac:dyDescent="0.25">
      <c r="A5993" t="s">
        <v>236</v>
      </c>
      <c r="B5993" t="s">
        <v>236</v>
      </c>
      <c r="C5993">
        <v>2003</v>
      </c>
      <c r="D5993" t="s">
        <v>132</v>
      </c>
      <c r="E5993">
        <v>910</v>
      </c>
      <c r="F5993" t="s">
        <v>132</v>
      </c>
      <c r="G5993">
        <v>598</v>
      </c>
      <c r="H5993" t="s">
        <v>390</v>
      </c>
      <c r="I5993">
        <v>4</v>
      </c>
      <c r="J5993" t="s">
        <v>373</v>
      </c>
      <c r="K5993">
        <v>2</v>
      </c>
    </row>
    <row r="5994" spans="1:11" hidden="1" x14ac:dyDescent="0.25">
      <c r="A5994" t="s">
        <v>236</v>
      </c>
      <c r="B5994" t="s">
        <v>236</v>
      </c>
      <c r="C5994">
        <v>2004</v>
      </c>
      <c r="D5994" t="s">
        <v>132</v>
      </c>
      <c r="E5994">
        <v>910</v>
      </c>
      <c r="F5994" t="s">
        <v>132</v>
      </c>
      <c r="G5994">
        <v>598</v>
      </c>
      <c r="H5994" t="s">
        <v>390</v>
      </c>
      <c r="I5994">
        <v>3</v>
      </c>
      <c r="J5994" t="s">
        <v>373</v>
      </c>
      <c r="K5994">
        <v>2</v>
      </c>
    </row>
    <row r="5995" spans="1:11" hidden="1" x14ac:dyDescent="0.25">
      <c r="A5995" t="s">
        <v>236</v>
      </c>
      <c r="B5995" t="s">
        <v>236</v>
      </c>
      <c r="C5995">
        <v>2005</v>
      </c>
      <c r="D5995" t="s">
        <v>132</v>
      </c>
      <c r="E5995">
        <v>910</v>
      </c>
      <c r="F5995" t="s">
        <v>132</v>
      </c>
      <c r="G5995">
        <v>598</v>
      </c>
      <c r="H5995" t="s">
        <v>390</v>
      </c>
      <c r="I5995">
        <v>3</v>
      </c>
      <c r="J5995" t="s">
        <v>373</v>
      </c>
      <c r="K5995">
        <v>3</v>
      </c>
    </row>
    <row r="5996" spans="1:11" hidden="1" x14ac:dyDescent="0.25">
      <c r="A5996" t="s">
        <v>236</v>
      </c>
      <c r="B5996" t="s">
        <v>236</v>
      </c>
      <c r="C5996">
        <v>2006</v>
      </c>
      <c r="D5996" t="s">
        <v>132</v>
      </c>
      <c r="E5996">
        <v>910</v>
      </c>
      <c r="F5996" t="s">
        <v>132</v>
      </c>
      <c r="G5996">
        <v>598</v>
      </c>
      <c r="H5996" t="s">
        <v>390</v>
      </c>
      <c r="I5996">
        <v>3</v>
      </c>
      <c r="J5996" t="s">
        <v>373</v>
      </c>
      <c r="K5996">
        <v>3</v>
      </c>
    </row>
    <row r="5997" spans="1:11" hidden="1" x14ac:dyDescent="0.25">
      <c r="A5997" t="s">
        <v>236</v>
      </c>
      <c r="B5997" t="s">
        <v>236</v>
      </c>
      <c r="C5997">
        <v>2007</v>
      </c>
      <c r="D5997" t="s">
        <v>132</v>
      </c>
      <c r="E5997">
        <v>910</v>
      </c>
      <c r="F5997" t="s">
        <v>132</v>
      </c>
      <c r="G5997">
        <v>598</v>
      </c>
      <c r="H5997" t="s">
        <v>390</v>
      </c>
      <c r="I5997">
        <v>2</v>
      </c>
      <c r="J5997" t="s">
        <v>373</v>
      </c>
      <c r="K5997">
        <v>3</v>
      </c>
    </row>
    <row r="5998" spans="1:11" hidden="1" x14ac:dyDescent="0.25">
      <c r="A5998" t="s">
        <v>236</v>
      </c>
      <c r="B5998" t="s">
        <v>236</v>
      </c>
      <c r="C5998">
        <v>2008</v>
      </c>
      <c r="D5998" t="s">
        <v>132</v>
      </c>
      <c r="E5998">
        <v>910</v>
      </c>
      <c r="F5998" t="s">
        <v>132</v>
      </c>
      <c r="G5998">
        <v>598</v>
      </c>
      <c r="H5998" t="s">
        <v>390</v>
      </c>
      <c r="I5998">
        <v>2</v>
      </c>
      <c r="J5998" t="s">
        <v>373</v>
      </c>
      <c r="K5998">
        <v>3</v>
      </c>
    </row>
    <row r="5999" spans="1:11" hidden="1" x14ac:dyDescent="0.25">
      <c r="A5999" t="s">
        <v>236</v>
      </c>
      <c r="B5999" t="s">
        <v>236</v>
      </c>
      <c r="C5999">
        <v>2009</v>
      </c>
      <c r="D5999" t="s">
        <v>132</v>
      </c>
      <c r="E5999">
        <v>910</v>
      </c>
      <c r="F5999" t="s">
        <v>132</v>
      </c>
      <c r="G5999">
        <v>598</v>
      </c>
      <c r="H5999" t="s">
        <v>390</v>
      </c>
      <c r="I5999">
        <v>3</v>
      </c>
      <c r="J5999" t="s">
        <v>373</v>
      </c>
      <c r="K5999">
        <v>3</v>
      </c>
    </row>
    <row r="6000" spans="1:11" hidden="1" x14ac:dyDescent="0.25">
      <c r="A6000" t="s">
        <v>236</v>
      </c>
      <c r="B6000" t="s">
        <v>236</v>
      </c>
      <c r="C6000">
        <v>2010</v>
      </c>
      <c r="D6000" t="s">
        <v>132</v>
      </c>
      <c r="E6000">
        <v>910</v>
      </c>
      <c r="F6000" t="s">
        <v>132</v>
      </c>
      <c r="G6000">
        <v>598</v>
      </c>
      <c r="H6000" t="s">
        <v>390</v>
      </c>
      <c r="I6000">
        <v>3</v>
      </c>
      <c r="J6000" t="s">
        <v>373</v>
      </c>
      <c r="K6000">
        <v>3</v>
      </c>
    </row>
    <row r="6001" spans="1:12" hidden="1" x14ac:dyDescent="0.25">
      <c r="A6001" t="s">
        <v>236</v>
      </c>
      <c r="B6001" t="s">
        <v>236</v>
      </c>
      <c r="C6001">
        <v>2011</v>
      </c>
      <c r="D6001" t="s">
        <v>132</v>
      </c>
      <c r="E6001">
        <v>910</v>
      </c>
      <c r="F6001" t="s">
        <v>132</v>
      </c>
      <c r="G6001">
        <v>598</v>
      </c>
      <c r="H6001" t="s">
        <v>390</v>
      </c>
      <c r="I6001" t="s">
        <v>373</v>
      </c>
      <c r="J6001" t="s">
        <v>373</v>
      </c>
      <c r="K6001">
        <v>3</v>
      </c>
    </row>
    <row r="6002" spans="1:12" hidden="1" x14ac:dyDescent="0.25">
      <c r="A6002" t="s">
        <v>236</v>
      </c>
      <c r="B6002" t="s">
        <v>236</v>
      </c>
      <c r="C6002">
        <v>2012</v>
      </c>
      <c r="D6002" t="s">
        <v>132</v>
      </c>
      <c r="E6002">
        <v>910</v>
      </c>
      <c r="F6002" t="s">
        <v>132</v>
      </c>
      <c r="G6002">
        <v>598</v>
      </c>
      <c r="H6002" t="s">
        <v>390</v>
      </c>
      <c r="I6002">
        <v>2</v>
      </c>
      <c r="J6002" t="s">
        <v>373</v>
      </c>
      <c r="K6002">
        <v>2</v>
      </c>
    </row>
    <row r="6003" spans="1:12" hidden="1" x14ac:dyDescent="0.25">
      <c r="A6003" t="s">
        <v>236</v>
      </c>
      <c r="B6003" t="s">
        <v>236</v>
      </c>
      <c r="C6003">
        <v>2013</v>
      </c>
      <c r="D6003" t="s">
        <v>132</v>
      </c>
      <c r="E6003">
        <v>910</v>
      </c>
      <c r="F6003" t="s">
        <v>132</v>
      </c>
      <c r="G6003">
        <v>598</v>
      </c>
      <c r="H6003" t="s">
        <v>390</v>
      </c>
      <c r="I6003" t="s">
        <v>373</v>
      </c>
      <c r="J6003">
        <v>3</v>
      </c>
      <c r="K6003">
        <v>2</v>
      </c>
    </row>
    <row r="6004" spans="1:12" hidden="1" x14ac:dyDescent="0.25">
      <c r="A6004" t="s">
        <v>236</v>
      </c>
      <c r="B6004" t="s">
        <v>236</v>
      </c>
      <c r="C6004">
        <v>2014</v>
      </c>
      <c r="D6004" t="s">
        <v>132</v>
      </c>
      <c r="E6004">
        <v>910</v>
      </c>
      <c r="F6004" t="s">
        <v>132</v>
      </c>
      <c r="G6004">
        <v>598</v>
      </c>
      <c r="H6004" t="s">
        <v>390</v>
      </c>
      <c r="I6004">
        <v>3</v>
      </c>
      <c r="J6004">
        <v>3</v>
      </c>
      <c r="K6004">
        <v>3</v>
      </c>
    </row>
    <row r="6005" spans="1:12" hidden="1" x14ac:dyDescent="0.25">
      <c r="A6005" t="s">
        <v>236</v>
      </c>
      <c r="B6005" t="s">
        <v>236</v>
      </c>
      <c r="C6005">
        <v>2015</v>
      </c>
      <c r="D6005" t="s">
        <v>132</v>
      </c>
      <c r="E6005">
        <v>910</v>
      </c>
      <c r="F6005" t="s">
        <v>132</v>
      </c>
      <c r="G6005">
        <v>598</v>
      </c>
      <c r="H6005" t="s">
        <v>390</v>
      </c>
      <c r="I6005">
        <v>2</v>
      </c>
      <c r="J6005">
        <v>2</v>
      </c>
      <c r="K6005">
        <v>2</v>
      </c>
    </row>
    <row r="6006" spans="1:12" hidden="1" x14ac:dyDescent="0.25">
      <c r="A6006" t="s">
        <v>236</v>
      </c>
      <c r="B6006" t="s">
        <v>236</v>
      </c>
      <c r="C6006">
        <v>2016</v>
      </c>
      <c r="D6006" t="s">
        <v>132</v>
      </c>
      <c r="E6006">
        <v>910</v>
      </c>
      <c r="F6006" t="s">
        <v>132</v>
      </c>
      <c r="G6006">
        <v>598</v>
      </c>
      <c r="H6006" t="s">
        <v>390</v>
      </c>
      <c r="I6006">
        <v>2</v>
      </c>
      <c r="J6006">
        <v>2</v>
      </c>
      <c r="K6006">
        <v>2</v>
      </c>
    </row>
    <row r="6007" spans="1:12" x14ac:dyDescent="0.25">
      <c r="A6007" t="s">
        <v>236</v>
      </c>
      <c r="B6007" t="s">
        <v>236</v>
      </c>
      <c r="C6007">
        <v>2017</v>
      </c>
      <c r="D6007" t="s">
        <v>132</v>
      </c>
      <c r="E6007">
        <v>910</v>
      </c>
      <c r="F6007" t="s">
        <v>132</v>
      </c>
      <c r="G6007">
        <v>598</v>
      </c>
      <c r="H6007" t="s">
        <v>390</v>
      </c>
      <c r="I6007" s="109">
        <v>2</v>
      </c>
      <c r="J6007" s="109">
        <v>3</v>
      </c>
      <c r="K6007" s="109">
        <v>3</v>
      </c>
      <c r="L6007" s="108">
        <f>AVERAGE(I6007:K6007)</f>
        <v>2.6666666666666665</v>
      </c>
    </row>
    <row r="6008" spans="1:12" hidden="1" x14ac:dyDescent="0.25">
      <c r="A6008" t="s">
        <v>237</v>
      </c>
      <c r="B6008" t="s">
        <v>237</v>
      </c>
      <c r="C6008">
        <v>1976</v>
      </c>
      <c r="D6008" t="s">
        <v>470</v>
      </c>
      <c r="E6008">
        <v>150</v>
      </c>
      <c r="F6008" t="s">
        <v>145</v>
      </c>
      <c r="G6008">
        <v>600</v>
      </c>
      <c r="H6008" t="s">
        <v>393</v>
      </c>
      <c r="I6008">
        <v>4</v>
      </c>
      <c r="J6008" t="s">
        <v>373</v>
      </c>
      <c r="K6008">
        <v>3</v>
      </c>
    </row>
    <row r="6009" spans="1:12" hidden="1" x14ac:dyDescent="0.25">
      <c r="A6009" t="s">
        <v>237</v>
      </c>
      <c r="B6009" t="s">
        <v>237</v>
      </c>
      <c r="C6009">
        <v>1977</v>
      </c>
      <c r="D6009" t="s">
        <v>470</v>
      </c>
      <c r="E6009">
        <v>150</v>
      </c>
      <c r="F6009" t="s">
        <v>145</v>
      </c>
      <c r="G6009">
        <v>600</v>
      </c>
      <c r="H6009" t="s">
        <v>393</v>
      </c>
      <c r="I6009">
        <v>4</v>
      </c>
      <c r="J6009" t="s">
        <v>373</v>
      </c>
      <c r="K6009">
        <v>3</v>
      </c>
    </row>
    <row r="6010" spans="1:12" hidden="1" x14ac:dyDescent="0.25">
      <c r="A6010" t="s">
        <v>237</v>
      </c>
      <c r="B6010" t="s">
        <v>237</v>
      </c>
      <c r="C6010">
        <v>1978</v>
      </c>
      <c r="D6010" t="s">
        <v>470</v>
      </c>
      <c r="E6010">
        <v>150</v>
      </c>
      <c r="F6010" t="s">
        <v>145</v>
      </c>
      <c r="G6010">
        <v>600</v>
      </c>
      <c r="H6010" t="s">
        <v>393</v>
      </c>
      <c r="I6010">
        <v>4</v>
      </c>
      <c r="J6010" t="s">
        <v>373</v>
      </c>
      <c r="K6010">
        <v>3</v>
      </c>
    </row>
    <row r="6011" spans="1:12" hidden="1" x14ac:dyDescent="0.25">
      <c r="A6011" t="s">
        <v>237</v>
      </c>
      <c r="B6011" t="s">
        <v>237</v>
      </c>
      <c r="C6011">
        <v>1979</v>
      </c>
      <c r="D6011" t="s">
        <v>470</v>
      </c>
      <c r="E6011">
        <v>150</v>
      </c>
      <c r="F6011" t="s">
        <v>145</v>
      </c>
      <c r="G6011">
        <v>600</v>
      </c>
      <c r="H6011" t="s">
        <v>393</v>
      </c>
      <c r="I6011">
        <v>3</v>
      </c>
      <c r="J6011" t="s">
        <v>373</v>
      </c>
      <c r="K6011">
        <v>3</v>
      </c>
    </row>
    <row r="6012" spans="1:12" hidden="1" x14ac:dyDescent="0.25">
      <c r="A6012" t="s">
        <v>237</v>
      </c>
      <c r="B6012" t="s">
        <v>237</v>
      </c>
      <c r="C6012">
        <v>1980</v>
      </c>
      <c r="D6012" t="s">
        <v>470</v>
      </c>
      <c r="E6012">
        <v>150</v>
      </c>
      <c r="F6012" t="s">
        <v>145</v>
      </c>
      <c r="G6012">
        <v>600</v>
      </c>
      <c r="H6012" t="s">
        <v>393</v>
      </c>
      <c r="I6012">
        <v>4</v>
      </c>
      <c r="J6012" t="s">
        <v>373</v>
      </c>
      <c r="K6012">
        <v>3</v>
      </c>
    </row>
    <row r="6013" spans="1:12" hidden="1" x14ac:dyDescent="0.25">
      <c r="A6013" t="s">
        <v>237</v>
      </c>
      <c r="B6013" t="s">
        <v>237</v>
      </c>
      <c r="C6013">
        <v>1981</v>
      </c>
      <c r="D6013" t="s">
        <v>470</v>
      </c>
      <c r="E6013">
        <v>150</v>
      </c>
      <c r="F6013" t="s">
        <v>145</v>
      </c>
      <c r="G6013">
        <v>600</v>
      </c>
      <c r="H6013" t="s">
        <v>393</v>
      </c>
      <c r="I6013">
        <v>3</v>
      </c>
      <c r="J6013" t="s">
        <v>373</v>
      </c>
      <c r="K6013">
        <v>3</v>
      </c>
    </row>
    <row r="6014" spans="1:12" hidden="1" x14ac:dyDescent="0.25">
      <c r="A6014" t="s">
        <v>237</v>
      </c>
      <c r="B6014" t="s">
        <v>237</v>
      </c>
      <c r="C6014">
        <v>1982</v>
      </c>
      <c r="D6014" t="s">
        <v>470</v>
      </c>
      <c r="E6014">
        <v>150</v>
      </c>
      <c r="F6014" t="s">
        <v>145</v>
      </c>
      <c r="G6014">
        <v>600</v>
      </c>
      <c r="H6014" t="s">
        <v>393</v>
      </c>
      <c r="I6014">
        <v>4</v>
      </c>
      <c r="J6014" t="s">
        <v>373</v>
      </c>
      <c r="K6014">
        <v>3</v>
      </c>
    </row>
    <row r="6015" spans="1:12" hidden="1" x14ac:dyDescent="0.25">
      <c r="A6015" t="s">
        <v>237</v>
      </c>
      <c r="B6015" t="s">
        <v>237</v>
      </c>
      <c r="C6015">
        <v>1983</v>
      </c>
      <c r="D6015" t="s">
        <v>470</v>
      </c>
      <c r="E6015">
        <v>150</v>
      </c>
      <c r="F6015" t="s">
        <v>145</v>
      </c>
      <c r="G6015">
        <v>600</v>
      </c>
      <c r="H6015" t="s">
        <v>393</v>
      </c>
      <c r="I6015">
        <v>4</v>
      </c>
      <c r="J6015" t="s">
        <v>373</v>
      </c>
      <c r="K6015">
        <v>3</v>
      </c>
    </row>
    <row r="6016" spans="1:12" hidden="1" x14ac:dyDescent="0.25">
      <c r="A6016" t="s">
        <v>237</v>
      </c>
      <c r="B6016" t="s">
        <v>237</v>
      </c>
      <c r="C6016">
        <v>1984</v>
      </c>
      <c r="D6016" t="s">
        <v>470</v>
      </c>
      <c r="E6016">
        <v>150</v>
      </c>
      <c r="F6016" t="s">
        <v>145</v>
      </c>
      <c r="G6016">
        <v>600</v>
      </c>
      <c r="H6016" t="s">
        <v>393</v>
      </c>
      <c r="I6016">
        <v>4</v>
      </c>
      <c r="J6016" t="s">
        <v>373</v>
      </c>
      <c r="K6016">
        <v>3</v>
      </c>
    </row>
    <row r="6017" spans="1:11" hidden="1" x14ac:dyDescent="0.25">
      <c r="A6017" t="s">
        <v>237</v>
      </c>
      <c r="B6017" t="s">
        <v>237</v>
      </c>
      <c r="C6017">
        <v>1985</v>
      </c>
      <c r="D6017" t="s">
        <v>470</v>
      </c>
      <c r="E6017">
        <v>150</v>
      </c>
      <c r="F6017" t="s">
        <v>145</v>
      </c>
      <c r="G6017">
        <v>600</v>
      </c>
      <c r="H6017" t="s">
        <v>393</v>
      </c>
      <c r="I6017">
        <v>4</v>
      </c>
      <c r="J6017" t="s">
        <v>373</v>
      </c>
      <c r="K6017">
        <v>3</v>
      </c>
    </row>
    <row r="6018" spans="1:11" hidden="1" x14ac:dyDescent="0.25">
      <c r="A6018" t="s">
        <v>237</v>
      </c>
      <c r="B6018" t="s">
        <v>237</v>
      </c>
      <c r="C6018">
        <v>1986</v>
      </c>
      <c r="D6018" t="s">
        <v>470</v>
      </c>
      <c r="E6018">
        <v>150</v>
      </c>
      <c r="F6018" t="s">
        <v>145</v>
      </c>
      <c r="G6018">
        <v>600</v>
      </c>
      <c r="H6018" t="s">
        <v>393</v>
      </c>
      <c r="I6018">
        <v>4</v>
      </c>
      <c r="J6018" t="s">
        <v>373</v>
      </c>
      <c r="K6018">
        <v>3</v>
      </c>
    </row>
    <row r="6019" spans="1:11" hidden="1" x14ac:dyDescent="0.25">
      <c r="A6019" t="s">
        <v>237</v>
      </c>
      <c r="B6019" t="s">
        <v>237</v>
      </c>
      <c r="C6019">
        <v>1987</v>
      </c>
      <c r="D6019" t="s">
        <v>470</v>
      </c>
      <c r="E6019">
        <v>150</v>
      </c>
      <c r="F6019" t="s">
        <v>145</v>
      </c>
      <c r="G6019">
        <v>600</v>
      </c>
      <c r="H6019" t="s">
        <v>393</v>
      </c>
      <c r="I6019">
        <v>3</v>
      </c>
      <c r="J6019" t="s">
        <v>373</v>
      </c>
      <c r="K6019">
        <v>3</v>
      </c>
    </row>
    <row r="6020" spans="1:11" hidden="1" x14ac:dyDescent="0.25">
      <c r="A6020" t="s">
        <v>237</v>
      </c>
      <c r="B6020" t="s">
        <v>237</v>
      </c>
      <c r="C6020">
        <v>1988</v>
      </c>
      <c r="D6020" t="s">
        <v>470</v>
      </c>
      <c r="E6020">
        <v>150</v>
      </c>
      <c r="F6020" t="s">
        <v>145</v>
      </c>
      <c r="G6020">
        <v>600</v>
      </c>
      <c r="H6020" t="s">
        <v>393</v>
      </c>
      <c r="I6020">
        <v>3</v>
      </c>
      <c r="J6020" t="s">
        <v>373</v>
      </c>
      <c r="K6020">
        <v>3</v>
      </c>
    </row>
    <row r="6021" spans="1:11" hidden="1" x14ac:dyDescent="0.25">
      <c r="A6021" t="s">
        <v>237</v>
      </c>
      <c r="B6021" t="s">
        <v>237</v>
      </c>
      <c r="C6021">
        <v>1989</v>
      </c>
      <c r="D6021" t="s">
        <v>470</v>
      </c>
      <c r="E6021">
        <v>150</v>
      </c>
      <c r="F6021" t="s">
        <v>145</v>
      </c>
      <c r="G6021">
        <v>600</v>
      </c>
      <c r="H6021" t="s">
        <v>393</v>
      </c>
      <c r="I6021">
        <v>2</v>
      </c>
      <c r="J6021" t="s">
        <v>373</v>
      </c>
      <c r="K6021">
        <v>2</v>
      </c>
    </row>
    <row r="6022" spans="1:11" hidden="1" x14ac:dyDescent="0.25">
      <c r="A6022" t="s">
        <v>237</v>
      </c>
      <c r="B6022" t="s">
        <v>237</v>
      </c>
      <c r="C6022">
        <v>1990</v>
      </c>
      <c r="D6022" t="s">
        <v>470</v>
      </c>
      <c r="E6022">
        <v>150</v>
      </c>
      <c r="F6022" t="s">
        <v>145</v>
      </c>
      <c r="G6022">
        <v>600</v>
      </c>
      <c r="H6022" t="s">
        <v>393</v>
      </c>
      <c r="I6022">
        <v>3</v>
      </c>
      <c r="J6022" t="s">
        <v>373</v>
      </c>
      <c r="K6022">
        <v>2</v>
      </c>
    </row>
    <row r="6023" spans="1:11" hidden="1" x14ac:dyDescent="0.25">
      <c r="A6023" t="s">
        <v>237</v>
      </c>
      <c r="B6023" t="s">
        <v>237</v>
      </c>
      <c r="C6023">
        <v>1991</v>
      </c>
      <c r="D6023" t="s">
        <v>470</v>
      </c>
      <c r="E6023">
        <v>150</v>
      </c>
      <c r="F6023" t="s">
        <v>145</v>
      </c>
      <c r="G6023">
        <v>600</v>
      </c>
      <c r="H6023" t="s">
        <v>393</v>
      </c>
      <c r="I6023">
        <v>2</v>
      </c>
      <c r="J6023" t="s">
        <v>373</v>
      </c>
      <c r="K6023">
        <v>3</v>
      </c>
    </row>
    <row r="6024" spans="1:11" hidden="1" x14ac:dyDescent="0.25">
      <c r="A6024" t="s">
        <v>237</v>
      </c>
      <c r="B6024" t="s">
        <v>237</v>
      </c>
      <c r="C6024">
        <v>1992</v>
      </c>
      <c r="D6024" t="s">
        <v>470</v>
      </c>
      <c r="E6024">
        <v>150</v>
      </c>
      <c r="F6024" t="s">
        <v>145</v>
      </c>
      <c r="G6024">
        <v>600</v>
      </c>
      <c r="H6024" t="s">
        <v>393</v>
      </c>
      <c r="I6024">
        <v>2</v>
      </c>
      <c r="J6024" t="s">
        <v>373</v>
      </c>
      <c r="K6024">
        <v>3</v>
      </c>
    </row>
    <row r="6025" spans="1:11" hidden="1" x14ac:dyDescent="0.25">
      <c r="A6025" t="s">
        <v>237</v>
      </c>
      <c r="B6025" t="s">
        <v>237</v>
      </c>
      <c r="C6025">
        <v>1993</v>
      </c>
      <c r="D6025" t="s">
        <v>470</v>
      </c>
      <c r="E6025">
        <v>150</v>
      </c>
      <c r="F6025" t="s">
        <v>145</v>
      </c>
      <c r="G6025">
        <v>600</v>
      </c>
      <c r="H6025" t="s">
        <v>393</v>
      </c>
      <c r="I6025">
        <v>2</v>
      </c>
      <c r="J6025" t="s">
        <v>373</v>
      </c>
      <c r="K6025">
        <v>3</v>
      </c>
    </row>
    <row r="6026" spans="1:11" hidden="1" x14ac:dyDescent="0.25">
      <c r="A6026" t="s">
        <v>237</v>
      </c>
      <c r="B6026" t="s">
        <v>237</v>
      </c>
      <c r="C6026">
        <v>1994</v>
      </c>
      <c r="D6026" t="s">
        <v>470</v>
      </c>
      <c r="E6026">
        <v>150</v>
      </c>
      <c r="F6026" t="s">
        <v>145</v>
      </c>
      <c r="G6026">
        <v>600</v>
      </c>
      <c r="H6026" t="s">
        <v>393</v>
      </c>
      <c r="I6026">
        <v>3</v>
      </c>
      <c r="J6026" t="s">
        <v>373</v>
      </c>
      <c r="K6026">
        <v>2</v>
      </c>
    </row>
    <row r="6027" spans="1:11" hidden="1" x14ac:dyDescent="0.25">
      <c r="A6027" t="s">
        <v>237</v>
      </c>
      <c r="B6027" t="s">
        <v>237</v>
      </c>
      <c r="C6027">
        <v>1995</v>
      </c>
      <c r="D6027" t="s">
        <v>470</v>
      </c>
      <c r="E6027">
        <v>150</v>
      </c>
      <c r="F6027" t="s">
        <v>145</v>
      </c>
      <c r="G6027">
        <v>600</v>
      </c>
      <c r="H6027" t="s">
        <v>393</v>
      </c>
      <c r="I6027">
        <v>3</v>
      </c>
      <c r="J6027" t="s">
        <v>373</v>
      </c>
      <c r="K6027">
        <v>2</v>
      </c>
    </row>
    <row r="6028" spans="1:11" hidden="1" x14ac:dyDescent="0.25">
      <c r="A6028" t="s">
        <v>237</v>
      </c>
      <c r="B6028" t="s">
        <v>237</v>
      </c>
      <c r="C6028">
        <v>1996</v>
      </c>
      <c r="D6028" t="s">
        <v>470</v>
      </c>
      <c r="E6028">
        <v>150</v>
      </c>
      <c r="F6028" t="s">
        <v>145</v>
      </c>
      <c r="G6028">
        <v>600</v>
      </c>
      <c r="H6028" t="s">
        <v>393</v>
      </c>
      <c r="I6028">
        <v>3</v>
      </c>
      <c r="J6028" t="s">
        <v>373</v>
      </c>
      <c r="K6028">
        <v>3</v>
      </c>
    </row>
    <row r="6029" spans="1:11" hidden="1" x14ac:dyDescent="0.25">
      <c r="A6029" t="s">
        <v>237</v>
      </c>
      <c r="B6029" t="s">
        <v>237</v>
      </c>
      <c r="C6029">
        <v>1997</v>
      </c>
      <c r="D6029" t="s">
        <v>470</v>
      </c>
      <c r="E6029">
        <v>150</v>
      </c>
      <c r="F6029" t="s">
        <v>145</v>
      </c>
      <c r="G6029">
        <v>600</v>
      </c>
      <c r="H6029" t="s">
        <v>393</v>
      </c>
      <c r="I6029">
        <v>2</v>
      </c>
      <c r="J6029" t="s">
        <v>373</v>
      </c>
      <c r="K6029">
        <v>2</v>
      </c>
    </row>
    <row r="6030" spans="1:11" hidden="1" x14ac:dyDescent="0.25">
      <c r="A6030" t="s">
        <v>237</v>
      </c>
      <c r="B6030" t="s">
        <v>237</v>
      </c>
      <c r="C6030">
        <v>1998</v>
      </c>
      <c r="D6030" t="s">
        <v>470</v>
      </c>
      <c r="E6030">
        <v>150</v>
      </c>
      <c r="F6030" t="s">
        <v>145</v>
      </c>
      <c r="G6030">
        <v>600</v>
      </c>
      <c r="H6030" t="s">
        <v>393</v>
      </c>
      <c r="I6030">
        <v>3</v>
      </c>
      <c r="J6030" t="s">
        <v>373</v>
      </c>
      <c r="K6030">
        <v>3</v>
      </c>
    </row>
    <row r="6031" spans="1:11" hidden="1" x14ac:dyDescent="0.25">
      <c r="A6031" t="s">
        <v>237</v>
      </c>
      <c r="B6031" t="s">
        <v>237</v>
      </c>
      <c r="C6031">
        <v>1999</v>
      </c>
      <c r="D6031" t="s">
        <v>470</v>
      </c>
      <c r="E6031">
        <v>150</v>
      </c>
      <c r="F6031" t="s">
        <v>145</v>
      </c>
      <c r="G6031">
        <v>600</v>
      </c>
      <c r="H6031" t="s">
        <v>393</v>
      </c>
      <c r="I6031">
        <v>3</v>
      </c>
      <c r="J6031" t="s">
        <v>373</v>
      </c>
      <c r="K6031">
        <v>3</v>
      </c>
    </row>
    <row r="6032" spans="1:11" hidden="1" x14ac:dyDescent="0.25">
      <c r="A6032" t="s">
        <v>237</v>
      </c>
      <c r="B6032" t="s">
        <v>237</v>
      </c>
      <c r="C6032">
        <v>2000</v>
      </c>
      <c r="D6032" t="s">
        <v>470</v>
      </c>
      <c r="E6032">
        <v>150</v>
      </c>
      <c r="F6032" t="s">
        <v>145</v>
      </c>
      <c r="G6032">
        <v>600</v>
      </c>
      <c r="H6032" t="s">
        <v>393</v>
      </c>
      <c r="I6032">
        <v>3</v>
      </c>
      <c r="J6032" t="s">
        <v>373</v>
      </c>
      <c r="K6032">
        <v>3</v>
      </c>
    </row>
    <row r="6033" spans="1:11" hidden="1" x14ac:dyDescent="0.25">
      <c r="A6033" t="s">
        <v>237</v>
      </c>
      <c r="B6033" t="s">
        <v>237</v>
      </c>
      <c r="C6033">
        <v>2001</v>
      </c>
      <c r="D6033" t="s">
        <v>470</v>
      </c>
      <c r="E6033">
        <v>150</v>
      </c>
      <c r="F6033" t="s">
        <v>145</v>
      </c>
      <c r="G6033">
        <v>600</v>
      </c>
      <c r="H6033" t="s">
        <v>393</v>
      </c>
      <c r="I6033">
        <v>2</v>
      </c>
      <c r="J6033" t="s">
        <v>373</v>
      </c>
      <c r="K6033">
        <v>2</v>
      </c>
    </row>
    <row r="6034" spans="1:11" hidden="1" x14ac:dyDescent="0.25">
      <c r="A6034" t="s">
        <v>237</v>
      </c>
      <c r="B6034" t="s">
        <v>237</v>
      </c>
      <c r="C6034">
        <v>2002</v>
      </c>
      <c r="D6034" t="s">
        <v>470</v>
      </c>
      <c r="E6034">
        <v>150</v>
      </c>
      <c r="F6034" t="s">
        <v>145</v>
      </c>
      <c r="G6034">
        <v>600</v>
      </c>
      <c r="H6034" t="s">
        <v>393</v>
      </c>
      <c r="I6034">
        <v>2</v>
      </c>
      <c r="J6034" t="s">
        <v>373</v>
      </c>
      <c r="K6034">
        <v>3</v>
      </c>
    </row>
    <row r="6035" spans="1:11" hidden="1" x14ac:dyDescent="0.25">
      <c r="A6035" t="s">
        <v>237</v>
      </c>
      <c r="B6035" t="s">
        <v>237</v>
      </c>
      <c r="C6035">
        <v>2003</v>
      </c>
      <c r="D6035" t="s">
        <v>470</v>
      </c>
      <c r="E6035">
        <v>150</v>
      </c>
      <c r="F6035" t="s">
        <v>145</v>
      </c>
      <c r="G6035">
        <v>600</v>
      </c>
      <c r="H6035" t="s">
        <v>393</v>
      </c>
      <c r="I6035">
        <v>3</v>
      </c>
      <c r="J6035" t="s">
        <v>373</v>
      </c>
      <c r="K6035">
        <v>2</v>
      </c>
    </row>
    <row r="6036" spans="1:11" hidden="1" x14ac:dyDescent="0.25">
      <c r="A6036" t="s">
        <v>237</v>
      </c>
      <c r="B6036" t="s">
        <v>237</v>
      </c>
      <c r="C6036">
        <v>2004</v>
      </c>
      <c r="D6036" t="s">
        <v>470</v>
      </c>
      <c r="E6036">
        <v>150</v>
      </c>
      <c r="F6036" t="s">
        <v>145</v>
      </c>
      <c r="G6036">
        <v>600</v>
      </c>
      <c r="H6036" t="s">
        <v>393</v>
      </c>
      <c r="I6036">
        <v>2</v>
      </c>
      <c r="J6036" t="s">
        <v>373</v>
      </c>
      <c r="K6036">
        <v>2</v>
      </c>
    </row>
    <row r="6037" spans="1:11" hidden="1" x14ac:dyDescent="0.25">
      <c r="A6037" t="s">
        <v>237</v>
      </c>
      <c r="B6037" t="s">
        <v>237</v>
      </c>
      <c r="C6037">
        <v>2005</v>
      </c>
      <c r="D6037" t="s">
        <v>470</v>
      </c>
      <c r="E6037">
        <v>150</v>
      </c>
      <c r="F6037" t="s">
        <v>145</v>
      </c>
      <c r="G6037">
        <v>600</v>
      </c>
      <c r="H6037" t="s">
        <v>393</v>
      </c>
      <c r="I6037">
        <v>2</v>
      </c>
      <c r="J6037" t="s">
        <v>373</v>
      </c>
      <c r="K6037">
        <v>3</v>
      </c>
    </row>
    <row r="6038" spans="1:11" hidden="1" x14ac:dyDescent="0.25">
      <c r="A6038" t="s">
        <v>237</v>
      </c>
      <c r="B6038" t="s">
        <v>237</v>
      </c>
      <c r="C6038">
        <v>2006</v>
      </c>
      <c r="D6038" t="s">
        <v>470</v>
      </c>
      <c r="E6038">
        <v>150</v>
      </c>
      <c r="F6038" t="s">
        <v>145</v>
      </c>
      <c r="G6038">
        <v>600</v>
      </c>
      <c r="H6038" t="s">
        <v>393</v>
      </c>
      <c r="I6038">
        <v>3</v>
      </c>
      <c r="J6038" t="s">
        <v>373</v>
      </c>
      <c r="K6038">
        <v>3</v>
      </c>
    </row>
    <row r="6039" spans="1:11" hidden="1" x14ac:dyDescent="0.25">
      <c r="A6039" t="s">
        <v>237</v>
      </c>
      <c r="B6039" t="s">
        <v>237</v>
      </c>
      <c r="C6039">
        <v>2007</v>
      </c>
      <c r="D6039" t="s">
        <v>470</v>
      </c>
      <c r="E6039">
        <v>150</v>
      </c>
      <c r="F6039" t="s">
        <v>145</v>
      </c>
      <c r="G6039">
        <v>600</v>
      </c>
      <c r="H6039" t="s">
        <v>393</v>
      </c>
      <c r="I6039">
        <v>3</v>
      </c>
      <c r="J6039" t="s">
        <v>373</v>
      </c>
      <c r="K6039">
        <v>3</v>
      </c>
    </row>
    <row r="6040" spans="1:11" hidden="1" x14ac:dyDescent="0.25">
      <c r="A6040" t="s">
        <v>237</v>
      </c>
      <c r="B6040" t="s">
        <v>237</v>
      </c>
      <c r="C6040">
        <v>2008</v>
      </c>
      <c r="D6040" t="s">
        <v>470</v>
      </c>
      <c r="E6040">
        <v>150</v>
      </c>
      <c r="F6040" t="s">
        <v>145</v>
      </c>
      <c r="G6040">
        <v>600</v>
      </c>
      <c r="H6040" t="s">
        <v>393</v>
      </c>
      <c r="I6040">
        <v>3</v>
      </c>
      <c r="J6040" t="s">
        <v>373</v>
      </c>
      <c r="K6040">
        <v>3</v>
      </c>
    </row>
    <row r="6041" spans="1:11" hidden="1" x14ac:dyDescent="0.25">
      <c r="A6041" t="s">
        <v>237</v>
      </c>
      <c r="B6041" t="s">
        <v>237</v>
      </c>
      <c r="C6041">
        <v>2009</v>
      </c>
      <c r="D6041" t="s">
        <v>470</v>
      </c>
      <c r="E6041">
        <v>150</v>
      </c>
      <c r="F6041" t="s">
        <v>145</v>
      </c>
      <c r="G6041">
        <v>600</v>
      </c>
      <c r="H6041" t="s">
        <v>393</v>
      </c>
      <c r="I6041">
        <v>2</v>
      </c>
      <c r="J6041" t="s">
        <v>373</v>
      </c>
      <c r="K6041">
        <v>2</v>
      </c>
    </row>
    <row r="6042" spans="1:11" hidden="1" x14ac:dyDescent="0.25">
      <c r="A6042" t="s">
        <v>237</v>
      </c>
      <c r="B6042" t="s">
        <v>237</v>
      </c>
      <c r="C6042">
        <v>2010</v>
      </c>
      <c r="D6042" t="s">
        <v>470</v>
      </c>
      <c r="E6042">
        <v>150</v>
      </c>
      <c r="F6042" t="s">
        <v>145</v>
      </c>
      <c r="G6042">
        <v>600</v>
      </c>
      <c r="H6042" t="s">
        <v>393</v>
      </c>
      <c r="I6042">
        <v>3</v>
      </c>
      <c r="J6042" t="s">
        <v>373</v>
      </c>
      <c r="K6042">
        <v>3</v>
      </c>
    </row>
    <row r="6043" spans="1:11" hidden="1" x14ac:dyDescent="0.25">
      <c r="A6043" t="s">
        <v>237</v>
      </c>
      <c r="B6043" t="s">
        <v>237</v>
      </c>
      <c r="C6043">
        <v>2011</v>
      </c>
      <c r="D6043" t="s">
        <v>470</v>
      </c>
      <c r="E6043">
        <v>150</v>
      </c>
      <c r="F6043" t="s">
        <v>145</v>
      </c>
      <c r="G6043">
        <v>600</v>
      </c>
      <c r="H6043" t="s">
        <v>393</v>
      </c>
      <c r="I6043">
        <v>2</v>
      </c>
      <c r="J6043" t="s">
        <v>373</v>
      </c>
      <c r="K6043">
        <v>3</v>
      </c>
    </row>
    <row r="6044" spans="1:11" hidden="1" x14ac:dyDescent="0.25">
      <c r="A6044" t="s">
        <v>237</v>
      </c>
      <c r="B6044" t="s">
        <v>237</v>
      </c>
      <c r="C6044">
        <v>2012</v>
      </c>
      <c r="D6044" t="s">
        <v>470</v>
      </c>
      <c r="E6044">
        <v>150</v>
      </c>
      <c r="F6044" t="s">
        <v>145</v>
      </c>
      <c r="G6044">
        <v>600</v>
      </c>
      <c r="H6044" t="s">
        <v>393</v>
      </c>
      <c r="I6044">
        <v>1</v>
      </c>
      <c r="J6044" t="s">
        <v>373</v>
      </c>
      <c r="K6044">
        <v>3</v>
      </c>
    </row>
    <row r="6045" spans="1:11" hidden="1" x14ac:dyDescent="0.25">
      <c r="A6045" t="s">
        <v>237</v>
      </c>
      <c r="B6045" t="s">
        <v>237</v>
      </c>
      <c r="C6045">
        <v>2013</v>
      </c>
      <c r="D6045" t="s">
        <v>470</v>
      </c>
      <c r="E6045">
        <v>150</v>
      </c>
      <c r="F6045" t="s">
        <v>145</v>
      </c>
      <c r="G6045">
        <v>600</v>
      </c>
      <c r="H6045" t="s">
        <v>393</v>
      </c>
      <c r="I6045" t="s">
        <v>373</v>
      </c>
      <c r="J6045" t="s">
        <v>373</v>
      </c>
      <c r="K6045">
        <v>3</v>
      </c>
    </row>
    <row r="6046" spans="1:11" hidden="1" x14ac:dyDescent="0.25">
      <c r="A6046" t="s">
        <v>237</v>
      </c>
      <c r="B6046" t="s">
        <v>237</v>
      </c>
      <c r="C6046">
        <v>2014</v>
      </c>
      <c r="D6046" t="s">
        <v>470</v>
      </c>
      <c r="E6046">
        <v>150</v>
      </c>
      <c r="F6046" t="s">
        <v>145</v>
      </c>
      <c r="G6046">
        <v>600</v>
      </c>
      <c r="H6046" t="s">
        <v>393</v>
      </c>
      <c r="I6046">
        <v>2</v>
      </c>
      <c r="J6046" t="s">
        <v>373</v>
      </c>
      <c r="K6046">
        <v>2</v>
      </c>
    </row>
    <row r="6047" spans="1:11" hidden="1" x14ac:dyDescent="0.25">
      <c r="A6047" t="s">
        <v>237</v>
      </c>
      <c r="B6047" t="s">
        <v>237</v>
      </c>
      <c r="C6047">
        <v>2015</v>
      </c>
      <c r="D6047" t="s">
        <v>470</v>
      </c>
      <c r="E6047">
        <v>150</v>
      </c>
      <c r="F6047" t="s">
        <v>145</v>
      </c>
      <c r="G6047">
        <v>600</v>
      </c>
      <c r="H6047" t="s">
        <v>393</v>
      </c>
      <c r="I6047">
        <v>1</v>
      </c>
      <c r="J6047" t="s">
        <v>373</v>
      </c>
      <c r="K6047">
        <v>2</v>
      </c>
    </row>
    <row r="6048" spans="1:11" hidden="1" x14ac:dyDescent="0.25">
      <c r="A6048" t="s">
        <v>237</v>
      </c>
      <c r="B6048" t="s">
        <v>237</v>
      </c>
      <c r="C6048">
        <v>2016</v>
      </c>
      <c r="D6048" t="s">
        <v>470</v>
      </c>
      <c r="E6048">
        <v>150</v>
      </c>
      <c r="F6048" t="s">
        <v>145</v>
      </c>
      <c r="G6048">
        <v>600</v>
      </c>
      <c r="H6048" t="s">
        <v>393</v>
      </c>
      <c r="I6048">
        <v>1</v>
      </c>
      <c r="J6048" t="s">
        <v>373</v>
      </c>
      <c r="K6048">
        <v>2</v>
      </c>
    </row>
    <row r="6049" spans="1:12" x14ac:dyDescent="0.25">
      <c r="A6049" t="s">
        <v>237</v>
      </c>
      <c r="B6049" t="s">
        <v>237</v>
      </c>
      <c r="C6049">
        <v>2017</v>
      </c>
      <c r="D6049" t="s">
        <v>470</v>
      </c>
      <c r="E6049">
        <v>150</v>
      </c>
      <c r="F6049" t="s">
        <v>145</v>
      </c>
      <c r="G6049">
        <v>600</v>
      </c>
      <c r="H6049" t="s">
        <v>393</v>
      </c>
      <c r="I6049" s="109">
        <v>2</v>
      </c>
      <c r="J6049" s="109" t="s">
        <v>373</v>
      </c>
      <c r="K6049" s="109">
        <v>3</v>
      </c>
      <c r="L6049" s="108">
        <f>AVERAGE(I6049:K6049)</f>
        <v>2.5</v>
      </c>
    </row>
    <row r="6050" spans="1:12" hidden="1" x14ac:dyDescent="0.25">
      <c r="A6050" t="s">
        <v>238</v>
      </c>
      <c r="B6050" t="s">
        <v>238</v>
      </c>
      <c r="C6050">
        <v>1976</v>
      </c>
      <c r="D6050" t="s">
        <v>146</v>
      </c>
      <c r="E6050">
        <v>135</v>
      </c>
      <c r="F6050" t="s">
        <v>146</v>
      </c>
      <c r="G6050">
        <v>604</v>
      </c>
      <c r="H6050" t="s">
        <v>393</v>
      </c>
      <c r="I6050">
        <v>4</v>
      </c>
      <c r="J6050" t="s">
        <v>373</v>
      </c>
      <c r="K6050">
        <v>2</v>
      </c>
    </row>
    <row r="6051" spans="1:12" hidden="1" x14ac:dyDescent="0.25">
      <c r="A6051" t="s">
        <v>238</v>
      </c>
      <c r="B6051" t="s">
        <v>238</v>
      </c>
      <c r="C6051">
        <v>1977</v>
      </c>
      <c r="D6051" t="s">
        <v>146</v>
      </c>
      <c r="E6051">
        <v>135</v>
      </c>
      <c r="F6051" t="s">
        <v>146</v>
      </c>
      <c r="G6051">
        <v>604</v>
      </c>
      <c r="H6051" t="s">
        <v>393</v>
      </c>
      <c r="I6051">
        <v>4</v>
      </c>
      <c r="J6051" t="s">
        <v>373</v>
      </c>
      <c r="K6051">
        <v>3</v>
      </c>
    </row>
    <row r="6052" spans="1:12" hidden="1" x14ac:dyDescent="0.25">
      <c r="A6052" t="s">
        <v>238</v>
      </c>
      <c r="B6052" t="s">
        <v>238</v>
      </c>
      <c r="C6052">
        <v>1978</v>
      </c>
      <c r="D6052" t="s">
        <v>146</v>
      </c>
      <c r="E6052">
        <v>135</v>
      </c>
      <c r="F6052" t="s">
        <v>146</v>
      </c>
      <c r="G6052">
        <v>604</v>
      </c>
      <c r="H6052" t="s">
        <v>393</v>
      </c>
      <c r="I6052">
        <v>3</v>
      </c>
      <c r="J6052" t="s">
        <v>373</v>
      </c>
      <c r="K6052">
        <v>2</v>
      </c>
    </row>
    <row r="6053" spans="1:12" hidden="1" x14ac:dyDescent="0.25">
      <c r="A6053" t="s">
        <v>238</v>
      </c>
      <c r="B6053" t="s">
        <v>238</v>
      </c>
      <c r="C6053">
        <v>1979</v>
      </c>
      <c r="D6053" t="s">
        <v>146</v>
      </c>
      <c r="E6053">
        <v>135</v>
      </c>
      <c r="F6053" t="s">
        <v>146</v>
      </c>
      <c r="G6053">
        <v>604</v>
      </c>
      <c r="H6053" t="s">
        <v>393</v>
      </c>
      <c r="I6053">
        <v>4</v>
      </c>
      <c r="J6053" t="s">
        <v>373</v>
      </c>
      <c r="K6053">
        <v>2</v>
      </c>
    </row>
    <row r="6054" spans="1:12" hidden="1" x14ac:dyDescent="0.25">
      <c r="A6054" t="s">
        <v>238</v>
      </c>
      <c r="B6054" t="s">
        <v>238</v>
      </c>
      <c r="C6054">
        <v>1980</v>
      </c>
      <c r="D6054" t="s">
        <v>146</v>
      </c>
      <c r="E6054">
        <v>135</v>
      </c>
      <c r="F6054" t="s">
        <v>146</v>
      </c>
      <c r="G6054">
        <v>604</v>
      </c>
      <c r="H6054" t="s">
        <v>393</v>
      </c>
      <c r="I6054">
        <v>3</v>
      </c>
      <c r="J6054" t="s">
        <v>373</v>
      </c>
      <c r="K6054">
        <v>2</v>
      </c>
    </row>
    <row r="6055" spans="1:12" hidden="1" x14ac:dyDescent="0.25">
      <c r="A6055" t="s">
        <v>238</v>
      </c>
      <c r="B6055" t="s">
        <v>238</v>
      </c>
      <c r="C6055">
        <v>1981</v>
      </c>
      <c r="D6055" t="s">
        <v>146</v>
      </c>
      <c r="E6055">
        <v>135</v>
      </c>
      <c r="F6055" t="s">
        <v>146</v>
      </c>
      <c r="G6055">
        <v>604</v>
      </c>
      <c r="H6055" t="s">
        <v>393</v>
      </c>
      <c r="I6055">
        <v>3</v>
      </c>
      <c r="J6055" t="s">
        <v>373</v>
      </c>
      <c r="K6055">
        <v>2</v>
      </c>
    </row>
    <row r="6056" spans="1:12" hidden="1" x14ac:dyDescent="0.25">
      <c r="A6056" t="s">
        <v>238</v>
      </c>
      <c r="B6056" t="s">
        <v>238</v>
      </c>
      <c r="C6056">
        <v>1982</v>
      </c>
      <c r="D6056" t="s">
        <v>146</v>
      </c>
      <c r="E6056">
        <v>135</v>
      </c>
      <c r="F6056" t="s">
        <v>146</v>
      </c>
      <c r="G6056">
        <v>604</v>
      </c>
      <c r="H6056" t="s">
        <v>393</v>
      </c>
      <c r="I6056">
        <v>4</v>
      </c>
      <c r="J6056" t="s">
        <v>373</v>
      </c>
      <c r="K6056">
        <v>2</v>
      </c>
    </row>
    <row r="6057" spans="1:12" hidden="1" x14ac:dyDescent="0.25">
      <c r="A6057" t="s">
        <v>238</v>
      </c>
      <c r="B6057" t="s">
        <v>238</v>
      </c>
      <c r="C6057">
        <v>1983</v>
      </c>
      <c r="D6057" t="s">
        <v>146</v>
      </c>
      <c r="E6057">
        <v>135</v>
      </c>
      <c r="F6057" t="s">
        <v>146</v>
      </c>
      <c r="G6057">
        <v>604</v>
      </c>
      <c r="H6057" t="s">
        <v>393</v>
      </c>
      <c r="I6057">
        <v>4</v>
      </c>
      <c r="J6057" t="s">
        <v>373</v>
      </c>
      <c r="K6057">
        <v>3</v>
      </c>
    </row>
    <row r="6058" spans="1:12" hidden="1" x14ac:dyDescent="0.25">
      <c r="A6058" t="s">
        <v>238</v>
      </c>
      <c r="B6058" t="s">
        <v>238</v>
      </c>
      <c r="C6058">
        <v>1984</v>
      </c>
      <c r="D6058" t="s">
        <v>146</v>
      </c>
      <c r="E6058">
        <v>135</v>
      </c>
      <c r="F6058" t="s">
        <v>146</v>
      </c>
      <c r="G6058">
        <v>604</v>
      </c>
      <c r="H6058" t="s">
        <v>393</v>
      </c>
      <c r="I6058">
        <v>4</v>
      </c>
      <c r="J6058" t="s">
        <v>373</v>
      </c>
      <c r="K6058">
        <v>4</v>
      </c>
    </row>
    <row r="6059" spans="1:12" hidden="1" x14ac:dyDescent="0.25">
      <c r="A6059" t="s">
        <v>238</v>
      </c>
      <c r="B6059" t="s">
        <v>238</v>
      </c>
      <c r="C6059">
        <v>1985</v>
      </c>
      <c r="D6059" t="s">
        <v>146</v>
      </c>
      <c r="E6059">
        <v>135</v>
      </c>
      <c r="F6059" t="s">
        <v>146</v>
      </c>
      <c r="G6059">
        <v>604</v>
      </c>
      <c r="H6059" t="s">
        <v>393</v>
      </c>
      <c r="I6059">
        <v>5</v>
      </c>
      <c r="J6059" t="s">
        <v>373</v>
      </c>
      <c r="K6059">
        <v>4</v>
      </c>
    </row>
    <row r="6060" spans="1:12" hidden="1" x14ac:dyDescent="0.25">
      <c r="A6060" t="s">
        <v>238</v>
      </c>
      <c r="B6060" t="s">
        <v>238</v>
      </c>
      <c r="C6060">
        <v>1986</v>
      </c>
      <c r="D6060" t="s">
        <v>146</v>
      </c>
      <c r="E6060">
        <v>135</v>
      </c>
      <c r="F6060" t="s">
        <v>146</v>
      </c>
      <c r="G6060">
        <v>604</v>
      </c>
      <c r="H6060" t="s">
        <v>393</v>
      </c>
      <c r="I6060">
        <v>4</v>
      </c>
      <c r="J6060" t="s">
        <v>373</v>
      </c>
      <c r="K6060">
        <v>4</v>
      </c>
    </row>
    <row r="6061" spans="1:12" hidden="1" x14ac:dyDescent="0.25">
      <c r="A6061" t="s">
        <v>238</v>
      </c>
      <c r="B6061" t="s">
        <v>238</v>
      </c>
      <c r="C6061">
        <v>1987</v>
      </c>
      <c r="D6061" t="s">
        <v>146</v>
      </c>
      <c r="E6061">
        <v>135</v>
      </c>
      <c r="F6061" t="s">
        <v>146</v>
      </c>
      <c r="G6061">
        <v>604</v>
      </c>
      <c r="H6061" t="s">
        <v>393</v>
      </c>
      <c r="I6061">
        <v>5</v>
      </c>
      <c r="J6061" t="s">
        <v>373</v>
      </c>
      <c r="K6061">
        <v>4</v>
      </c>
    </row>
    <row r="6062" spans="1:12" hidden="1" x14ac:dyDescent="0.25">
      <c r="A6062" t="s">
        <v>238</v>
      </c>
      <c r="B6062" t="s">
        <v>238</v>
      </c>
      <c r="C6062">
        <v>1988</v>
      </c>
      <c r="D6062" t="s">
        <v>146</v>
      </c>
      <c r="E6062">
        <v>135</v>
      </c>
      <c r="F6062" t="s">
        <v>146</v>
      </c>
      <c r="G6062">
        <v>604</v>
      </c>
      <c r="H6062" t="s">
        <v>393</v>
      </c>
      <c r="I6062">
        <v>5</v>
      </c>
      <c r="J6062" t="s">
        <v>373</v>
      </c>
      <c r="K6062">
        <v>5</v>
      </c>
    </row>
    <row r="6063" spans="1:12" hidden="1" x14ac:dyDescent="0.25">
      <c r="A6063" t="s">
        <v>238</v>
      </c>
      <c r="B6063" t="s">
        <v>238</v>
      </c>
      <c r="C6063">
        <v>1989</v>
      </c>
      <c r="D6063" t="s">
        <v>146</v>
      </c>
      <c r="E6063">
        <v>135</v>
      </c>
      <c r="F6063" t="s">
        <v>146</v>
      </c>
      <c r="G6063">
        <v>604</v>
      </c>
      <c r="H6063" t="s">
        <v>393</v>
      </c>
      <c r="I6063">
        <v>5</v>
      </c>
      <c r="J6063" t="s">
        <v>373</v>
      </c>
      <c r="K6063">
        <v>5</v>
      </c>
    </row>
    <row r="6064" spans="1:12" hidden="1" x14ac:dyDescent="0.25">
      <c r="A6064" t="s">
        <v>238</v>
      </c>
      <c r="B6064" t="s">
        <v>238</v>
      </c>
      <c r="C6064">
        <v>1990</v>
      </c>
      <c r="D6064" t="s">
        <v>146</v>
      </c>
      <c r="E6064">
        <v>135</v>
      </c>
      <c r="F6064" t="s">
        <v>146</v>
      </c>
      <c r="G6064">
        <v>604</v>
      </c>
      <c r="H6064" t="s">
        <v>393</v>
      </c>
      <c r="I6064">
        <v>5</v>
      </c>
      <c r="J6064" t="s">
        <v>373</v>
      </c>
      <c r="K6064">
        <v>5</v>
      </c>
    </row>
    <row r="6065" spans="1:11" hidden="1" x14ac:dyDescent="0.25">
      <c r="A6065" t="s">
        <v>238</v>
      </c>
      <c r="B6065" t="s">
        <v>238</v>
      </c>
      <c r="C6065">
        <v>1991</v>
      </c>
      <c r="D6065" t="s">
        <v>146</v>
      </c>
      <c r="E6065">
        <v>135</v>
      </c>
      <c r="F6065" t="s">
        <v>146</v>
      </c>
      <c r="G6065">
        <v>604</v>
      </c>
      <c r="H6065" t="s">
        <v>393</v>
      </c>
      <c r="I6065">
        <v>4</v>
      </c>
      <c r="J6065" t="s">
        <v>373</v>
      </c>
      <c r="K6065">
        <v>5</v>
      </c>
    </row>
    <row r="6066" spans="1:11" hidden="1" x14ac:dyDescent="0.25">
      <c r="A6066" t="s">
        <v>238</v>
      </c>
      <c r="B6066" t="s">
        <v>238</v>
      </c>
      <c r="C6066">
        <v>1992</v>
      </c>
      <c r="D6066" t="s">
        <v>146</v>
      </c>
      <c r="E6066">
        <v>135</v>
      </c>
      <c r="F6066" t="s">
        <v>146</v>
      </c>
      <c r="G6066">
        <v>604</v>
      </c>
      <c r="H6066" t="s">
        <v>393</v>
      </c>
      <c r="I6066">
        <v>5</v>
      </c>
      <c r="J6066" t="s">
        <v>373</v>
      </c>
      <c r="K6066">
        <v>5</v>
      </c>
    </row>
    <row r="6067" spans="1:11" hidden="1" x14ac:dyDescent="0.25">
      <c r="A6067" t="s">
        <v>238</v>
      </c>
      <c r="B6067" t="s">
        <v>238</v>
      </c>
      <c r="C6067">
        <v>1993</v>
      </c>
      <c r="D6067" t="s">
        <v>146</v>
      </c>
      <c r="E6067">
        <v>135</v>
      </c>
      <c r="F6067" t="s">
        <v>146</v>
      </c>
      <c r="G6067">
        <v>604</v>
      </c>
      <c r="H6067" t="s">
        <v>393</v>
      </c>
      <c r="I6067">
        <v>4</v>
      </c>
      <c r="J6067" t="s">
        <v>373</v>
      </c>
      <c r="K6067">
        <v>4</v>
      </c>
    </row>
    <row r="6068" spans="1:11" hidden="1" x14ac:dyDescent="0.25">
      <c r="A6068" t="s">
        <v>238</v>
      </c>
      <c r="B6068" t="s">
        <v>238</v>
      </c>
      <c r="C6068">
        <v>1994</v>
      </c>
      <c r="D6068" t="s">
        <v>146</v>
      </c>
      <c r="E6068">
        <v>135</v>
      </c>
      <c r="F6068" t="s">
        <v>146</v>
      </c>
      <c r="G6068">
        <v>604</v>
      </c>
      <c r="H6068" t="s">
        <v>393</v>
      </c>
      <c r="I6068">
        <v>4</v>
      </c>
      <c r="J6068" t="s">
        <v>373</v>
      </c>
      <c r="K6068">
        <v>5</v>
      </c>
    </row>
    <row r="6069" spans="1:11" hidden="1" x14ac:dyDescent="0.25">
      <c r="A6069" t="s">
        <v>238</v>
      </c>
      <c r="B6069" t="s">
        <v>238</v>
      </c>
      <c r="C6069">
        <v>1995</v>
      </c>
      <c r="D6069" t="s">
        <v>146</v>
      </c>
      <c r="E6069">
        <v>135</v>
      </c>
      <c r="F6069" t="s">
        <v>146</v>
      </c>
      <c r="G6069">
        <v>604</v>
      </c>
      <c r="H6069" t="s">
        <v>393</v>
      </c>
      <c r="I6069">
        <v>4</v>
      </c>
      <c r="J6069" t="s">
        <v>373</v>
      </c>
      <c r="K6069">
        <v>4</v>
      </c>
    </row>
    <row r="6070" spans="1:11" hidden="1" x14ac:dyDescent="0.25">
      <c r="A6070" t="s">
        <v>238</v>
      </c>
      <c r="B6070" t="s">
        <v>238</v>
      </c>
      <c r="C6070">
        <v>1996</v>
      </c>
      <c r="D6070" t="s">
        <v>146</v>
      </c>
      <c r="E6070">
        <v>135</v>
      </c>
      <c r="F6070" t="s">
        <v>146</v>
      </c>
      <c r="G6070">
        <v>604</v>
      </c>
      <c r="H6070" t="s">
        <v>393</v>
      </c>
      <c r="I6070">
        <v>4</v>
      </c>
      <c r="J6070" t="s">
        <v>373</v>
      </c>
      <c r="K6070">
        <v>4</v>
      </c>
    </row>
    <row r="6071" spans="1:11" hidden="1" x14ac:dyDescent="0.25">
      <c r="A6071" t="s">
        <v>238</v>
      </c>
      <c r="B6071" t="s">
        <v>238</v>
      </c>
      <c r="C6071">
        <v>1997</v>
      </c>
      <c r="D6071" t="s">
        <v>146</v>
      </c>
      <c r="E6071">
        <v>135</v>
      </c>
      <c r="F6071" t="s">
        <v>146</v>
      </c>
      <c r="G6071">
        <v>604</v>
      </c>
      <c r="H6071" t="s">
        <v>393</v>
      </c>
      <c r="I6071">
        <v>4</v>
      </c>
      <c r="J6071" t="s">
        <v>373</v>
      </c>
      <c r="K6071">
        <v>3</v>
      </c>
    </row>
    <row r="6072" spans="1:11" hidden="1" x14ac:dyDescent="0.25">
      <c r="A6072" t="s">
        <v>238</v>
      </c>
      <c r="B6072" t="s">
        <v>238</v>
      </c>
      <c r="C6072">
        <v>1998</v>
      </c>
      <c r="D6072" t="s">
        <v>146</v>
      </c>
      <c r="E6072">
        <v>135</v>
      </c>
      <c r="F6072" t="s">
        <v>146</v>
      </c>
      <c r="G6072">
        <v>604</v>
      </c>
      <c r="H6072" t="s">
        <v>393</v>
      </c>
      <c r="I6072">
        <v>3</v>
      </c>
      <c r="J6072" t="s">
        <v>373</v>
      </c>
      <c r="K6072">
        <v>3</v>
      </c>
    </row>
    <row r="6073" spans="1:11" hidden="1" x14ac:dyDescent="0.25">
      <c r="A6073" t="s">
        <v>238</v>
      </c>
      <c r="B6073" t="s">
        <v>238</v>
      </c>
      <c r="C6073">
        <v>1999</v>
      </c>
      <c r="D6073" t="s">
        <v>146</v>
      </c>
      <c r="E6073">
        <v>135</v>
      </c>
      <c r="F6073" t="s">
        <v>146</v>
      </c>
      <c r="G6073">
        <v>604</v>
      </c>
      <c r="H6073" t="s">
        <v>393</v>
      </c>
      <c r="I6073">
        <v>4</v>
      </c>
      <c r="J6073" t="s">
        <v>373</v>
      </c>
      <c r="K6073">
        <v>3</v>
      </c>
    </row>
    <row r="6074" spans="1:11" hidden="1" x14ac:dyDescent="0.25">
      <c r="A6074" t="s">
        <v>238</v>
      </c>
      <c r="B6074" t="s">
        <v>238</v>
      </c>
      <c r="C6074">
        <v>2000</v>
      </c>
      <c r="D6074" t="s">
        <v>146</v>
      </c>
      <c r="E6074">
        <v>135</v>
      </c>
      <c r="F6074" t="s">
        <v>146</v>
      </c>
      <c r="G6074">
        <v>604</v>
      </c>
      <c r="H6074" t="s">
        <v>393</v>
      </c>
      <c r="I6074">
        <v>3</v>
      </c>
      <c r="J6074" t="s">
        <v>373</v>
      </c>
      <c r="K6074">
        <v>3</v>
      </c>
    </row>
    <row r="6075" spans="1:11" hidden="1" x14ac:dyDescent="0.25">
      <c r="A6075" t="s">
        <v>238</v>
      </c>
      <c r="B6075" t="s">
        <v>238</v>
      </c>
      <c r="C6075">
        <v>2001</v>
      </c>
      <c r="D6075" t="s">
        <v>146</v>
      </c>
      <c r="E6075">
        <v>135</v>
      </c>
      <c r="F6075" t="s">
        <v>146</v>
      </c>
      <c r="G6075">
        <v>604</v>
      </c>
      <c r="H6075" t="s">
        <v>393</v>
      </c>
      <c r="I6075">
        <v>2</v>
      </c>
      <c r="J6075" t="s">
        <v>373</v>
      </c>
      <c r="K6075">
        <v>2</v>
      </c>
    </row>
    <row r="6076" spans="1:11" hidden="1" x14ac:dyDescent="0.25">
      <c r="A6076" t="s">
        <v>238</v>
      </c>
      <c r="B6076" t="s">
        <v>238</v>
      </c>
      <c r="C6076">
        <v>2002</v>
      </c>
      <c r="D6076" t="s">
        <v>146</v>
      </c>
      <c r="E6076">
        <v>135</v>
      </c>
      <c r="F6076" t="s">
        <v>146</v>
      </c>
      <c r="G6076">
        <v>604</v>
      </c>
      <c r="H6076" t="s">
        <v>393</v>
      </c>
      <c r="I6076">
        <v>2</v>
      </c>
      <c r="J6076" t="s">
        <v>373</v>
      </c>
      <c r="K6076">
        <v>3</v>
      </c>
    </row>
    <row r="6077" spans="1:11" hidden="1" x14ac:dyDescent="0.25">
      <c r="A6077" t="s">
        <v>238</v>
      </c>
      <c r="B6077" t="s">
        <v>238</v>
      </c>
      <c r="C6077">
        <v>2003</v>
      </c>
      <c r="D6077" t="s">
        <v>146</v>
      </c>
      <c r="E6077">
        <v>135</v>
      </c>
      <c r="F6077" t="s">
        <v>146</v>
      </c>
      <c r="G6077">
        <v>604</v>
      </c>
      <c r="H6077" t="s">
        <v>393</v>
      </c>
      <c r="I6077">
        <v>3</v>
      </c>
      <c r="J6077" t="s">
        <v>373</v>
      </c>
      <c r="K6077">
        <v>3</v>
      </c>
    </row>
    <row r="6078" spans="1:11" hidden="1" x14ac:dyDescent="0.25">
      <c r="A6078" t="s">
        <v>238</v>
      </c>
      <c r="B6078" t="s">
        <v>238</v>
      </c>
      <c r="C6078">
        <v>2004</v>
      </c>
      <c r="D6078" t="s">
        <v>146</v>
      </c>
      <c r="E6078">
        <v>135</v>
      </c>
      <c r="F6078" t="s">
        <v>146</v>
      </c>
      <c r="G6078">
        <v>604</v>
      </c>
      <c r="H6078" t="s">
        <v>393</v>
      </c>
      <c r="I6078">
        <v>2</v>
      </c>
      <c r="J6078" t="s">
        <v>373</v>
      </c>
      <c r="K6078">
        <v>3</v>
      </c>
    </row>
    <row r="6079" spans="1:11" hidden="1" x14ac:dyDescent="0.25">
      <c r="A6079" t="s">
        <v>238</v>
      </c>
      <c r="B6079" t="s">
        <v>238</v>
      </c>
      <c r="C6079">
        <v>2005</v>
      </c>
      <c r="D6079" t="s">
        <v>146</v>
      </c>
      <c r="E6079">
        <v>135</v>
      </c>
      <c r="F6079" t="s">
        <v>146</v>
      </c>
      <c r="G6079">
        <v>604</v>
      </c>
      <c r="H6079" t="s">
        <v>393</v>
      </c>
      <c r="I6079">
        <v>3</v>
      </c>
      <c r="J6079" t="s">
        <v>373</v>
      </c>
      <c r="K6079">
        <v>2</v>
      </c>
    </row>
    <row r="6080" spans="1:11" hidden="1" x14ac:dyDescent="0.25">
      <c r="A6080" t="s">
        <v>238</v>
      </c>
      <c r="B6080" t="s">
        <v>238</v>
      </c>
      <c r="C6080">
        <v>2006</v>
      </c>
      <c r="D6080" t="s">
        <v>146</v>
      </c>
      <c r="E6080">
        <v>135</v>
      </c>
      <c r="F6080" t="s">
        <v>146</v>
      </c>
      <c r="G6080">
        <v>604</v>
      </c>
      <c r="H6080" t="s">
        <v>393</v>
      </c>
      <c r="I6080">
        <v>3</v>
      </c>
      <c r="J6080" t="s">
        <v>373</v>
      </c>
      <c r="K6080">
        <v>3</v>
      </c>
    </row>
    <row r="6081" spans="1:12" hidden="1" x14ac:dyDescent="0.25">
      <c r="A6081" t="s">
        <v>238</v>
      </c>
      <c r="B6081" t="s">
        <v>238</v>
      </c>
      <c r="C6081">
        <v>2007</v>
      </c>
      <c r="D6081" t="s">
        <v>146</v>
      </c>
      <c r="E6081">
        <v>135</v>
      </c>
      <c r="F6081" t="s">
        <v>146</v>
      </c>
      <c r="G6081">
        <v>604</v>
      </c>
      <c r="H6081" t="s">
        <v>393</v>
      </c>
      <c r="I6081">
        <v>1</v>
      </c>
      <c r="J6081" t="s">
        <v>373</v>
      </c>
      <c r="K6081">
        <v>2</v>
      </c>
    </row>
    <row r="6082" spans="1:12" hidden="1" x14ac:dyDescent="0.25">
      <c r="A6082" t="s">
        <v>238</v>
      </c>
      <c r="B6082" t="s">
        <v>238</v>
      </c>
      <c r="C6082">
        <v>2008</v>
      </c>
      <c r="D6082" t="s">
        <v>146</v>
      </c>
      <c r="E6082">
        <v>135</v>
      </c>
      <c r="F6082" t="s">
        <v>146</v>
      </c>
      <c r="G6082">
        <v>604</v>
      </c>
      <c r="H6082" t="s">
        <v>393</v>
      </c>
      <c r="I6082">
        <v>2</v>
      </c>
      <c r="J6082" t="s">
        <v>373</v>
      </c>
      <c r="K6082">
        <v>2</v>
      </c>
    </row>
    <row r="6083" spans="1:12" hidden="1" x14ac:dyDescent="0.25">
      <c r="A6083" t="s">
        <v>238</v>
      </c>
      <c r="B6083" t="s">
        <v>238</v>
      </c>
      <c r="C6083">
        <v>2009</v>
      </c>
      <c r="D6083" t="s">
        <v>146</v>
      </c>
      <c r="E6083">
        <v>135</v>
      </c>
      <c r="F6083" t="s">
        <v>146</v>
      </c>
      <c r="G6083">
        <v>604</v>
      </c>
      <c r="H6083" t="s">
        <v>393</v>
      </c>
      <c r="I6083">
        <v>3</v>
      </c>
      <c r="J6083" t="s">
        <v>373</v>
      </c>
      <c r="K6083">
        <v>2</v>
      </c>
    </row>
    <row r="6084" spans="1:12" hidden="1" x14ac:dyDescent="0.25">
      <c r="A6084" t="s">
        <v>238</v>
      </c>
      <c r="B6084" t="s">
        <v>238</v>
      </c>
      <c r="C6084">
        <v>2010</v>
      </c>
      <c r="D6084" t="s">
        <v>146</v>
      </c>
      <c r="E6084">
        <v>135</v>
      </c>
      <c r="F6084" t="s">
        <v>146</v>
      </c>
      <c r="G6084">
        <v>604</v>
      </c>
      <c r="H6084" t="s">
        <v>393</v>
      </c>
      <c r="I6084">
        <v>2</v>
      </c>
      <c r="J6084" t="s">
        <v>373</v>
      </c>
      <c r="K6084">
        <v>3</v>
      </c>
    </row>
    <row r="6085" spans="1:12" hidden="1" x14ac:dyDescent="0.25">
      <c r="A6085" t="s">
        <v>238</v>
      </c>
      <c r="B6085" t="s">
        <v>238</v>
      </c>
      <c r="C6085">
        <v>2011</v>
      </c>
      <c r="D6085" t="s">
        <v>146</v>
      </c>
      <c r="E6085">
        <v>135</v>
      </c>
      <c r="F6085" t="s">
        <v>146</v>
      </c>
      <c r="G6085">
        <v>604</v>
      </c>
      <c r="H6085" t="s">
        <v>393</v>
      </c>
      <c r="I6085">
        <v>2</v>
      </c>
      <c r="J6085" t="s">
        <v>373</v>
      </c>
      <c r="K6085">
        <v>3</v>
      </c>
    </row>
    <row r="6086" spans="1:12" hidden="1" x14ac:dyDescent="0.25">
      <c r="A6086" t="s">
        <v>238</v>
      </c>
      <c r="B6086" t="s">
        <v>238</v>
      </c>
      <c r="C6086">
        <v>2012</v>
      </c>
      <c r="D6086" t="s">
        <v>146</v>
      </c>
      <c r="E6086">
        <v>135</v>
      </c>
      <c r="F6086" t="s">
        <v>146</v>
      </c>
      <c r="G6086">
        <v>604</v>
      </c>
      <c r="H6086" t="s">
        <v>393</v>
      </c>
      <c r="I6086">
        <v>3</v>
      </c>
      <c r="J6086" t="s">
        <v>373</v>
      </c>
      <c r="K6086">
        <v>3</v>
      </c>
    </row>
    <row r="6087" spans="1:12" hidden="1" x14ac:dyDescent="0.25">
      <c r="A6087" t="s">
        <v>238</v>
      </c>
      <c r="B6087" t="s">
        <v>238</v>
      </c>
      <c r="C6087">
        <v>2013</v>
      </c>
      <c r="D6087" t="s">
        <v>146</v>
      </c>
      <c r="E6087">
        <v>135</v>
      </c>
      <c r="F6087" t="s">
        <v>146</v>
      </c>
      <c r="G6087">
        <v>604</v>
      </c>
      <c r="H6087" t="s">
        <v>393</v>
      </c>
      <c r="I6087" t="s">
        <v>373</v>
      </c>
      <c r="J6087">
        <v>3</v>
      </c>
      <c r="K6087">
        <v>3</v>
      </c>
    </row>
    <row r="6088" spans="1:12" hidden="1" x14ac:dyDescent="0.25">
      <c r="A6088" t="s">
        <v>238</v>
      </c>
      <c r="B6088" t="s">
        <v>238</v>
      </c>
      <c r="C6088">
        <v>2014</v>
      </c>
      <c r="D6088" t="s">
        <v>146</v>
      </c>
      <c r="E6088">
        <v>135</v>
      </c>
      <c r="F6088" t="s">
        <v>146</v>
      </c>
      <c r="G6088">
        <v>604</v>
      </c>
      <c r="H6088" t="s">
        <v>393</v>
      </c>
      <c r="I6088">
        <v>3</v>
      </c>
      <c r="J6088">
        <v>3</v>
      </c>
      <c r="K6088">
        <v>3</v>
      </c>
    </row>
    <row r="6089" spans="1:12" hidden="1" x14ac:dyDescent="0.25">
      <c r="A6089" t="s">
        <v>238</v>
      </c>
      <c r="B6089" t="s">
        <v>238</v>
      </c>
      <c r="C6089">
        <v>2015</v>
      </c>
      <c r="D6089" t="s">
        <v>146</v>
      </c>
      <c r="E6089">
        <v>135</v>
      </c>
      <c r="F6089" t="s">
        <v>146</v>
      </c>
      <c r="G6089">
        <v>604</v>
      </c>
      <c r="H6089" t="s">
        <v>393</v>
      </c>
      <c r="I6089">
        <v>2</v>
      </c>
      <c r="J6089">
        <v>2</v>
      </c>
      <c r="K6089">
        <v>2</v>
      </c>
    </row>
    <row r="6090" spans="1:12" hidden="1" x14ac:dyDescent="0.25">
      <c r="A6090" t="s">
        <v>238</v>
      </c>
      <c r="B6090" t="s">
        <v>238</v>
      </c>
      <c r="C6090">
        <v>2016</v>
      </c>
      <c r="D6090" t="s">
        <v>146</v>
      </c>
      <c r="E6090">
        <v>135</v>
      </c>
      <c r="F6090" t="s">
        <v>146</v>
      </c>
      <c r="G6090">
        <v>604</v>
      </c>
      <c r="H6090" t="s">
        <v>393</v>
      </c>
      <c r="I6090">
        <v>2</v>
      </c>
      <c r="J6090">
        <v>2</v>
      </c>
      <c r="K6090">
        <v>2</v>
      </c>
    </row>
    <row r="6091" spans="1:12" x14ac:dyDescent="0.25">
      <c r="A6091" t="s">
        <v>238</v>
      </c>
      <c r="B6091" t="s">
        <v>238</v>
      </c>
      <c r="C6091">
        <v>2017</v>
      </c>
      <c r="D6091" t="s">
        <v>146</v>
      </c>
      <c r="E6091">
        <v>135</v>
      </c>
      <c r="F6091" t="s">
        <v>146</v>
      </c>
      <c r="G6091">
        <v>604</v>
      </c>
      <c r="H6091" t="s">
        <v>393</v>
      </c>
      <c r="I6091" s="109">
        <v>2</v>
      </c>
      <c r="J6091" s="109">
        <v>2</v>
      </c>
      <c r="K6091" s="109">
        <v>2</v>
      </c>
      <c r="L6091" s="108">
        <f>AVERAGE(I6091:K6091)</f>
        <v>2</v>
      </c>
    </row>
    <row r="6092" spans="1:12" hidden="1" x14ac:dyDescent="0.25">
      <c r="A6092" t="s">
        <v>239</v>
      </c>
      <c r="B6092" t="s">
        <v>239</v>
      </c>
      <c r="C6092">
        <v>1976</v>
      </c>
      <c r="D6092" t="s">
        <v>469</v>
      </c>
      <c r="E6092">
        <v>840</v>
      </c>
      <c r="F6092" t="s">
        <v>84</v>
      </c>
      <c r="G6092">
        <v>608</v>
      </c>
      <c r="H6092" t="s">
        <v>390</v>
      </c>
      <c r="I6092">
        <v>4</v>
      </c>
      <c r="J6092" t="s">
        <v>373</v>
      </c>
      <c r="K6092">
        <v>3</v>
      </c>
    </row>
    <row r="6093" spans="1:12" hidden="1" x14ac:dyDescent="0.25">
      <c r="A6093" t="s">
        <v>239</v>
      </c>
      <c r="B6093" t="s">
        <v>239</v>
      </c>
      <c r="C6093">
        <v>1977</v>
      </c>
      <c r="D6093" t="s">
        <v>469</v>
      </c>
      <c r="E6093">
        <v>840</v>
      </c>
      <c r="F6093" t="s">
        <v>84</v>
      </c>
      <c r="G6093">
        <v>608</v>
      </c>
      <c r="H6093" t="s">
        <v>390</v>
      </c>
      <c r="I6093">
        <v>4</v>
      </c>
      <c r="J6093" t="s">
        <v>373</v>
      </c>
      <c r="K6093">
        <v>3</v>
      </c>
    </row>
    <row r="6094" spans="1:12" hidden="1" x14ac:dyDescent="0.25">
      <c r="A6094" t="s">
        <v>239</v>
      </c>
      <c r="B6094" t="s">
        <v>239</v>
      </c>
      <c r="C6094">
        <v>1978</v>
      </c>
      <c r="D6094" t="s">
        <v>469</v>
      </c>
      <c r="E6094">
        <v>840</v>
      </c>
      <c r="F6094" t="s">
        <v>84</v>
      </c>
      <c r="G6094">
        <v>608</v>
      </c>
      <c r="H6094" t="s">
        <v>390</v>
      </c>
      <c r="I6094">
        <v>4</v>
      </c>
      <c r="J6094" t="s">
        <v>373</v>
      </c>
      <c r="K6094">
        <v>3</v>
      </c>
    </row>
    <row r="6095" spans="1:12" hidden="1" x14ac:dyDescent="0.25">
      <c r="A6095" t="s">
        <v>239</v>
      </c>
      <c r="B6095" t="s">
        <v>239</v>
      </c>
      <c r="C6095">
        <v>1979</v>
      </c>
      <c r="D6095" t="s">
        <v>469</v>
      </c>
      <c r="E6095">
        <v>840</v>
      </c>
      <c r="F6095" t="s">
        <v>84</v>
      </c>
      <c r="G6095">
        <v>608</v>
      </c>
      <c r="H6095" t="s">
        <v>390</v>
      </c>
      <c r="I6095">
        <v>4</v>
      </c>
      <c r="J6095" t="s">
        <v>373</v>
      </c>
      <c r="K6095">
        <v>3</v>
      </c>
    </row>
    <row r="6096" spans="1:12" hidden="1" x14ac:dyDescent="0.25">
      <c r="A6096" t="s">
        <v>239</v>
      </c>
      <c r="B6096" t="s">
        <v>239</v>
      </c>
      <c r="C6096">
        <v>1980</v>
      </c>
      <c r="D6096" t="s">
        <v>469</v>
      </c>
      <c r="E6096">
        <v>840</v>
      </c>
      <c r="F6096" t="s">
        <v>84</v>
      </c>
      <c r="G6096">
        <v>608</v>
      </c>
      <c r="H6096" t="s">
        <v>390</v>
      </c>
      <c r="I6096">
        <v>4</v>
      </c>
      <c r="J6096" t="s">
        <v>373</v>
      </c>
      <c r="K6096">
        <v>3</v>
      </c>
    </row>
    <row r="6097" spans="1:11" hidden="1" x14ac:dyDescent="0.25">
      <c r="A6097" t="s">
        <v>239</v>
      </c>
      <c r="B6097" t="s">
        <v>239</v>
      </c>
      <c r="C6097">
        <v>1981</v>
      </c>
      <c r="D6097" t="s">
        <v>469</v>
      </c>
      <c r="E6097">
        <v>840</v>
      </c>
      <c r="F6097" t="s">
        <v>84</v>
      </c>
      <c r="G6097">
        <v>608</v>
      </c>
      <c r="H6097" t="s">
        <v>390</v>
      </c>
      <c r="I6097">
        <v>4</v>
      </c>
      <c r="J6097" t="s">
        <v>373</v>
      </c>
      <c r="K6097">
        <v>4</v>
      </c>
    </row>
    <row r="6098" spans="1:11" hidden="1" x14ac:dyDescent="0.25">
      <c r="A6098" t="s">
        <v>239</v>
      </c>
      <c r="B6098" t="s">
        <v>239</v>
      </c>
      <c r="C6098">
        <v>1982</v>
      </c>
      <c r="D6098" t="s">
        <v>469</v>
      </c>
      <c r="E6098">
        <v>840</v>
      </c>
      <c r="F6098" t="s">
        <v>84</v>
      </c>
      <c r="G6098">
        <v>608</v>
      </c>
      <c r="H6098" t="s">
        <v>390</v>
      </c>
      <c r="I6098">
        <v>4</v>
      </c>
      <c r="J6098" t="s">
        <v>373</v>
      </c>
      <c r="K6098">
        <v>3</v>
      </c>
    </row>
    <row r="6099" spans="1:11" hidden="1" x14ac:dyDescent="0.25">
      <c r="A6099" t="s">
        <v>239</v>
      </c>
      <c r="B6099" t="s">
        <v>239</v>
      </c>
      <c r="C6099">
        <v>1983</v>
      </c>
      <c r="D6099" t="s">
        <v>469</v>
      </c>
      <c r="E6099">
        <v>840</v>
      </c>
      <c r="F6099" t="s">
        <v>84</v>
      </c>
      <c r="G6099">
        <v>608</v>
      </c>
      <c r="H6099" t="s">
        <v>390</v>
      </c>
      <c r="I6099">
        <v>4</v>
      </c>
      <c r="J6099" t="s">
        <v>373</v>
      </c>
      <c r="K6099">
        <v>4</v>
      </c>
    </row>
    <row r="6100" spans="1:11" hidden="1" x14ac:dyDescent="0.25">
      <c r="A6100" t="s">
        <v>239</v>
      </c>
      <c r="B6100" t="s">
        <v>239</v>
      </c>
      <c r="C6100">
        <v>1984</v>
      </c>
      <c r="D6100" t="s">
        <v>469</v>
      </c>
      <c r="E6100">
        <v>840</v>
      </c>
      <c r="F6100" t="s">
        <v>84</v>
      </c>
      <c r="G6100">
        <v>608</v>
      </c>
      <c r="H6100" t="s">
        <v>390</v>
      </c>
      <c r="I6100">
        <v>4</v>
      </c>
      <c r="J6100" t="s">
        <v>373</v>
      </c>
      <c r="K6100">
        <v>3</v>
      </c>
    </row>
    <row r="6101" spans="1:11" hidden="1" x14ac:dyDescent="0.25">
      <c r="A6101" t="s">
        <v>239</v>
      </c>
      <c r="B6101" t="s">
        <v>239</v>
      </c>
      <c r="C6101">
        <v>1985</v>
      </c>
      <c r="D6101" t="s">
        <v>469</v>
      </c>
      <c r="E6101">
        <v>840</v>
      </c>
      <c r="F6101" t="s">
        <v>84</v>
      </c>
      <c r="G6101">
        <v>608</v>
      </c>
      <c r="H6101" t="s">
        <v>390</v>
      </c>
      <c r="I6101">
        <v>4</v>
      </c>
      <c r="J6101" t="s">
        <v>373</v>
      </c>
      <c r="K6101">
        <v>4</v>
      </c>
    </row>
    <row r="6102" spans="1:11" hidden="1" x14ac:dyDescent="0.25">
      <c r="A6102" t="s">
        <v>239</v>
      </c>
      <c r="B6102" t="s">
        <v>239</v>
      </c>
      <c r="C6102">
        <v>1986</v>
      </c>
      <c r="D6102" t="s">
        <v>469</v>
      </c>
      <c r="E6102">
        <v>840</v>
      </c>
      <c r="F6102" t="s">
        <v>84</v>
      </c>
      <c r="G6102">
        <v>608</v>
      </c>
      <c r="H6102" t="s">
        <v>390</v>
      </c>
      <c r="I6102">
        <v>3</v>
      </c>
      <c r="J6102" t="s">
        <v>373</v>
      </c>
      <c r="K6102">
        <v>4</v>
      </c>
    </row>
    <row r="6103" spans="1:11" hidden="1" x14ac:dyDescent="0.25">
      <c r="A6103" t="s">
        <v>239</v>
      </c>
      <c r="B6103" t="s">
        <v>239</v>
      </c>
      <c r="C6103">
        <v>1987</v>
      </c>
      <c r="D6103" t="s">
        <v>469</v>
      </c>
      <c r="E6103">
        <v>840</v>
      </c>
      <c r="F6103" t="s">
        <v>84</v>
      </c>
      <c r="G6103">
        <v>608</v>
      </c>
      <c r="H6103" t="s">
        <v>390</v>
      </c>
      <c r="I6103">
        <v>4</v>
      </c>
      <c r="J6103" t="s">
        <v>373</v>
      </c>
      <c r="K6103">
        <v>3</v>
      </c>
    </row>
    <row r="6104" spans="1:11" hidden="1" x14ac:dyDescent="0.25">
      <c r="A6104" t="s">
        <v>239</v>
      </c>
      <c r="B6104" t="s">
        <v>239</v>
      </c>
      <c r="C6104">
        <v>1988</v>
      </c>
      <c r="D6104" t="s">
        <v>469</v>
      </c>
      <c r="E6104">
        <v>840</v>
      </c>
      <c r="F6104" t="s">
        <v>84</v>
      </c>
      <c r="G6104">
        <v>608</v>
      </c>
      <c r="H6104" t="s">
        <v>390</v>
      </c>
      <c r="I6104">
        <v>3</v>
      </c>
      <c r="J6104" t="s">
        <v>373</v>
      </c>
      <c r="K6104">
        <v>3</v>
      </c>
    </row>
    <row r="6105" spans="1:11" hidden="1" x14ac:dyDescent="0.25">
      <c r="A6105" t="s">
        <v>239</v>
      </c>
      <c r="B6105" t="s">
        <v>239</v>
      </c>
      <c r="C6105">
        <v>1989</v>
      </c>
      <c r="D6105" t="s">
        <v>469</v>
      </c>
      <c r="E6105">
        <v>840</v>
      </c>
      <c r="F6105" t="s">
        <v>84</v>
      </c>
      <c r="G6105">
        <v>608</v>
      </c>
      <c r="H6105" t="s">
        <v>390</v>
      </c>
      <c r="I6105">
        <v>4</v>
      </c>
      <c r="J6105" t="s">
        <v>373</v>
      </c>
      <c r="K6105">
        <v>3</v>
      </c>
    </row>
    <row r="6106" spans="1:11" hidden="1" x14ac:dyDescent="0.25">
      <c r="A6106" t="s">
        <v>239</v>
      </c>
      <c r="B6106" t="s">
        <v>239</v>
      </c>
      <c r="C6106">
        <v>1990</v>
      </c>
      <c r="D6106" t="s">
        <v>469</v>
      </c>
      <c r="E6106">
        <v>840</v>
      </c>
      <c r="F6106" t="s">
        <v>84</v>
      </c>
      <c r="G6106">
        <v>608</v>
      </c>
      <c r="H6106" t="s">
        <v>390</v>
      </c>
      <c r="I6106">
        <v>4</v>
      </c>
      <c r="J6106" t="s">
        <v>373</v>
      </c>
      <c r="K6106">
        <v>4</v>
      </c>
    </row>
    <row r="6107" spans="1:11" hidden="1" x14ac:dyDescent="0.25">
      <c r="A6107" t="s">
        <v>239</v>
      </c>
      <c r="B6107" t="s">
        <v>239</v>
      </c>
      <c r="C6107">
        <v>1991</v>
      </c>
      <c r="D6107" t="s">
        <v>469</v>
      </c>
      <c r="E6107">
        <v>840</v>
      </c>
      <c r="F6107" t="s">
        <v>84</v>
      </c>
      <c r="G6107">
        <v>608</v>
      </c>
      <c r="H6107" t="s">
        <v>390</v>
      </c>
      <c r="I6107">
        <v>4</v>
      </c>
      <c r="J6107" t="s">
        <v>373</v>
      </c>
      <c r="K6107">
        <v>4</v>
      </c>
    </row>
    <row r="6108" spans="1:11" hidden="1" x14ac:dyDescent="0.25">
      <c r="A6108" t="s">
        <v>239</v>
      </c>
      <c r="B6108" t="s">
        <v>239</v>
      </c>
      <c r="C6108">
        <v>1992</v>
      </c>
      <c r="D6108" t="s">
        <v>469</v>
      </c>
      <c r="E6108">
        <v>840</v>
      </c>
      <c r="F6108" t="s">
        <v>84</v>
      </c>
      <c r="G6108">
        <v>608</v>
      </c>
      <c r="H6108" t="s">
        <v>390</v>
      </c>
      <c r="I6108">
        <v>4</v>
      </c>
      <c r="J6108" t="s">
        <v>373</v>
      </c>
      <c r="K6108">
        <v>4</v>
      </c>
    </row>
    <row r="6109" spans="1:11" hidden="1" x14ac:dyDescent="0.25">
      <c r="A6109" t="s">
        <v>239</v>
      </c>
      <c r="B6109" t="s">
        <v>239</v>
      </c>
      <c r="C6109">
        <v>1993</v>
      </c>
      <c r="D6109" t="s">
        <v>469</v>
      </c>
      <c r="E6109">
        <v>840</v>
      </c>
      <c r="F6109" t="s">
        <v>84</v>
      </c>
      <c r="G6109">
        <v>608</v>
      </c>
      <c r="H6109" t="s">
        <v>390</v>
      </c>
      <c r="I6109">
        <v>4</v>
      </c>
      <c r="J6109" t="s">
        <v>373</v>
      </c>
      <c r="K6109">
        <v>4</v>
      </c>
    </row>
    <row r="6110" spans="1:11" hidden="1" x14ac:dyDescent="0.25">
      <c r="A6110" t="s">
        <v>239</v>
      </c>
      <c r="B6110" t="s">
        <v>239</v>
      </c>
      <c r="C6110">
        <v>1994</v>
      </c>
      <c r="D6110" t="s">
        <v>469</v>
      </c>
      <c r="E6110">
        <v>840</v>
      </c>
      <c r="F6110" t="s">
        <v>84</v>
      </c>
      <c r="G6110">
        <v>608</v>
      </c>
      <c r="H6110" t="s">
        <v>390</v>
      </c>
      <c r="I6110">
        <v>4</v>
      </c>
      <c r="J6110" t="s">
        <v>373</v>
      </c>
      <c r="K6110">
        <v>3</v>
      </c>
    </row>
    <row r="6111" spans="1:11" hidden="1" x14ac:dyDescent="0.25">
      <c r="A6111" t="s">
        <v>239</v>
      </c>
      <c r="B6111" t="s">
        <v>239</v>
      </c>
      <c r="C6111">
        <v>1995</v>
      </c>
      <c r="D6111" t="s">
        <v>469</v>
      </c>
      <c r="E6111">
        <v>840</v>
      </c>
      <c r="F6111" t="s">
        <v>84</v>
      </c>
      <c r="G6111">
        <v>608</v>
      </c>
      <c r="H6111" t="s">
        <v>390</v>
      </c>
      <c r="I6111">
        <v>3</v>
      </c>
      <c r="J6111" t="s">
        <v>373</v>
      </c>
      <c r="K6111">
        <v>4</v>
      </c>
    </row>
    <row r="6112" spans="1:11" hidden="1" x14ac:dyDescent="0.25">
      <c r="A6112" t="s">
        <v>239</v>
      </c>
      <c r="B6112" t="s">
        <v>239</v>
      </c>
      <c r="C6112">
        <v>1996</v>
      </c>
      <c r="D6112" t="s">
        <v>469</v>
      </c>
      <c r="E6112">
        <v>840</v>
      </c>
      <c r="F6112" t="s">
        <v>84</v>
      </c>
      <c r="G6112">
        <v>608</v>
      </c>
      <c r="H6112" t="s">
        <v>390</v>
      </c>
      <c r="I6112">
        <v>3</v>
      </c>
      <c r="J6112" t="s">
        <v>373</v>
      </c>
      <c r="K6112">
        <v>3</v>
      </c>
    </row>
    <row r="6113" spans="1:11" hidden="1" x14ac:dyDescent="0.25">
      <c r="A6113" t="s">
        <v>239</v>
      </c>
      <c r="B6113" t="s">
        <v>239</v>
      </c>
      <c r="C6113">
        <v>1997</v>
      </c>
      <c r="D6113" t="s">
        <v>469</v>
      </c>
      <c r="E6113">
        <v>840</v>
      </c>
      <c r="F6113" t="s">
        <v>84</v>
      </c>
      <c r="G6113">
        <v>608</v>
      </c>
      <c r="H6113" t="s">
        <v>390</v>
      </c>
      <c r="I6113">
        <v>3</v>
      </c>
      <c r="J6113" t="s">
        <v>373</v>
      </c>
      <c r="K6113">
        <v>3</v>
      </c>
    </row>
    <row r="6114" spans="1:11" hidden="1" x14ac:dyDescent="0.25">
      <c r="A6114" t="s">
        <v>239</v>
      </c>
      <c r="B6114" t="s">
        <v>239</v>
      </c>
      <c r="C6114">
        <v>1998</v>
      </c>
      <c r="D6114" t="s">
        <v>469</v>
      </c>
      <c r="E6114">
        <v>840</v>
      </c>
      <c r="F6114" t="s">
        <v>84</v>
      </c>
      <c r="G6114">
        <v>608</v>
      </c>
      <c r="H6114" t="s">
        <v>390</v>
      </c>
      <c r="I6114">
        <v>3</v>
      </c>
      <c r="J6114" t="s">
        <v>373</v>
      </c>
      <c r="K6114">
        <v>3</v>
      </c>
    </row>
    <row r="6115" spans="1:11" hidden="1" x14ac:dyDescent="0.25">
      <c r="A6115" t="s">
        <v>239</v>
      </c>
      <c r="B6115" t="s">
        <v>239</v>
      </c>
      <c r="C6115">
        <v>1999</v>
      </c>
      <c r="D6115" t="s">
        <v>469</v>
      </c>
      <c r="E6115">
        <v>840</v>
      </c>
      <c r="F6115" t="s">
        <v>84</v>
      </c>
      <c r="G6115">
        <v>608</v>
      </c>
      <c r="H6115" t="s">
        <v>390</v>
      </c>
      <c r="I6115">
        <v>4</v>
      </c>
      <c r="J6115" t="s">
        <v>373</v>
      </c>
      <c r="K6115">
        <v>3</v>
      </c>
    </row>
    <row r="6116" spans="1:11" hidden="1" x14ac:dyDescent="0.25">
      <c r="A6116" t="s">
        <v>239</v>
      </c>
      <c r="B6116" t="s">
        <v>239</v>
      </c>
      <c r="C6116">
        <v>2000</v>
      </c>
      <c r="D6116" t="s">
        <v>469</v>
      </c>
      <c r="E6116">
        <v>840</v>
      </c>
      <c r="F6116" t="s">
        <v>84</v>
      </c>
      <c r="G6116">
        <v>608</v>
      </c>
      <c r="H6116" t="s">
        <v>390</v>
      </c>
      <c r="I6116">
        <v>4</v>
      </c>
      <c r="J6116" t="s">
        <v>373</v>
      </c>
      <c r="K6116">
        <v>4</v>
      </c>
    </row>
    <row r="6117" spans="1:11" hidden="1" x14ac:dyDescent="0.25">
      <c r="A6117" t="s">
        <v>239</v>
      </c>
      <c r="B6117" t="s">
        <v>239</v>
      </c>
      <c r="C6117">
        <v>2001</v>
      </c>
      <c r="D6117" t="s">
        <v>469</v>
      </c>
      <c r="E6117">
        <v>840</v>
      </c>
      <c r="F6117" t="s">
        <v>84</v>
      </c>
      <c r="G6117">
        <v>608</v>
      </c>
      <c r="H6117" t="s">
        <v>390</v>
      </c>
      <c r="I6117">
        <v>3</v>
      </c>
      <c r="J6117" t="s">
        <v>373</v>
      </c>
      <c r="K6117">
        <v>4</v>
      </c>
    </row>
    <row r="6118" spans="1:11" hidden="1" x14ac:dyDescent="0.25">
      <c r="A6118" t="s">
        <v>239</v>
      </c>
      <c r="B6118" t="s">
        <v>239</v>
      </c>
      <c r="C6118">
        <v>2002</v>
      </c>
      <c r="D6118" t="s">
        <v>469</v>
      </c>
      <c r="E6118">
        <v>840</v>
      </c>
      <c r="F6118" t="s">
        <v>84</v>
      </c>
      <c r="G6118">
        <v>608</v>
      </c>
      <c r="H6118" t="s">
        <v>390</v>
      </c>
      <c r="I6118">
        <v>3</v>
      </c>
      <c r="J6118" t="s">
        <v>373</v>
      </c>
      <c r="K6118">
        <v>3</v>
      </c>
    </row>
    <row r="6119" spans="1:11" hidden="1" x14ac:dyDescent="0.25">
      <c r="A6119" t="s">
        <v>239</v>
      </c>
      <c r="B6119" t="s">
        <v>239</v>
      </c>
      <c r="C6119">
        <v>2003</v>
      </c>
      <c r="D6119" t="s">
        <v>469</v>
      </c>
      <c r="E6119">
        <v>840</v>
      </c>
      <c r="F6119" t="s">
        <v>84</v>
      </c>
      <c r="G6119">
        <v>608</v>
      </c>
      <c r="H6119" t="s">
        <v>390</v>
      </c>
      <c r="I6119">
        <v>4</v>
      </c>
      <c r="J6119" t="s">
        <v>373</v>
      </c>
      <c r="K6119">
        <v>4</v>
      </c>
    </row>
    <row r="6120" spans="1:11" hidden="1" x14ac:dyDescent="0.25">
      <c r="A6120" t="s">
        <v>239</v>
      </c>
      <c r="B6120" t="s">
        <v>239</v>
      </c>
      <c r="C6120">
        <v>2004</v>
      </c>
      <c r="D6120" t="s">
        <v>469</v>
      </c>
      <c r="E6120">
        <v>840</v>
      </c>
      <c r="F6120" t="s">
        <v>84</v>
      </c>
      <c r="G6120">
        <v>608</v>
      </c>
      <c r="H6120" t="s">
        <v>390</v>
      </c>
      <c r="I6120">
        <v>4</v>
      </c>
      <c r="J6120" t="s">
        <v>373</v>
      </c>
      <c r="K6120">
        <v>4</v>
      </c>
    </row>
    <row r="6121" spans="1:11" hidden="1" x14ac:dyDescent="0.25">
      <c r="A6121" t="s">
        <v>239</v>
      </c>
      <c r="B6121" t="s">
        <v>239</v>
      </c>
      <c r="C6121">
        <v>2005</v>
      </c>
      <c r="D6121" t="s">
        <v>469</v>
      </c>
      <c r="E6121">
        <v>840</v>
      </c>
      <c r="F6121" t="s">
        <v>84</v>
      </c>
      <c r="G6121">
        <v>608</v>
      </c>
      <c r="H6121" t="s">
        <v>390</v>
      </c>
      <c r="I6121">
        <v>4</v>
      </c>
      <c r="J6121" t="s">
        <v>373</v>
      </c>
      <c r="K6121">
        <v>4</v>
      </c>
    </row>
    <row r="6122" spans="1:11" hidden="1" x14ac:dyDescent="0.25">
      <c r="A6122" t="s">
        <v>239</v>
      </c>
      <c r="B6122" t="s">
        <v>239</v>
      </c>
      <c r="C6122">
        <v>2006</v>
      </c>
      <c r="D6122" t="s">
        <v>469</v>
      </c>
      <c r="E6122">
        <v>840</v>
      </c>
      <c r="F6122" t="s">
        <v>84</v>
      </c>
      <c r="G6122">
        <v>608</v>
      </c>
      <c r="H6122" t="s">
        <v>390</v>
      </c>
      <c r="I6122">
        <v>4</v>
      </c>
      <c r="J6122" t="s">
        <v>373</v>
      </c>
      <c r="K6122">
        <v>4</v>
      </c>
    </row>
    <row r="6123" spans="1:11" hidden="1" x14ac:dyDescent="0.25">
      <c r="A6123" t="s">
        <v>239</v>
      </c>
      <c r="B6123" t="s">
        <v>239</v>
      </c>
      <c r="C6123">
        <v>2007</v>
      </c>
      <c r="D6123" t="s">
        <v>469</v>
      </c>
      <c r="E6123">
        <v>840</v>
      </c>
      <c r="F6123" t="s">
        <v>84</v>
      </c>
      <c r="G6123">
        <v>608</v>
      </c>
      <c r="H6123" t="s">
        <v>390</v>
      </c>
      <c r="I6123">
        <v>4</v>
      </c>
      <c r="J6123" t="s">
        <v>373</v>
      </c>
      <c r="K6123">
        <v>4</v>
      </c>
    </row>
    <row r="6124" spans="1:11" hidden="1" x14ac:dyDescent="0.25">
      <c r="A6124" t="s">
        <v>239</v>
      </c>
      <c r="B6124" t="s">
        <v>239</v>
      </c>
      <c r="C6124">
        <v>2008</v>
      </c>
      <c r="D6124" t="s">
        <v>469</v>
      </c>
      <c r="E6124">
        <v>840</v>
      </c>
      <c r="F6124" t="s">
        <v>84</v>
      </c>
      <c r="G6124">
        <v>608</v>
      </c>
      <c r="H6124" t="s">
        <v>390</v>
      </c>
      <c r="I6124">
        <v>4</v>
      </c>
      <c r="J6124" t="s">
        <v>373</v>
      </c>
      <c r="K6124">
        <v>4</v>
      </c>
    </row>
    <row r="6125" spans="1:11" hidden="1" x14ac:dyDescent="0.25">
      <c r="A6125" t="s">
        <v>239</v>
      </c>
      <c r="B6125" t="s">
        <v>239</v>
      </c>
      <c r="C6125">
        <v>2009</v>
      </c>
      <c r="D6125" t="s">
        <v>469</v>
      </c>
      <c r="E6125">
        <v>840</v>
      </c>
      <c r="F6125" t="s">
        <v>84</v>
      </c>
      <c r="G6125">
        <v>608</v>
      </c>
      <c r="H6125" t="s">
        <v>390</v>
      </c>
      <c r="I6125">
        <v>4</v>
      </c>
      <c r="J6125" t="s">
        <v>373</v>
      </c>
      <c r="K6125">
        <v>4</v>
      </c>
    </row>
    <row r="6126" spans="1:11" hidden="1" x14ac:dyDescent="0.25">
      <c r="A6126" t="s">
        <v>239</v>
      </c>
      <c r="B6126" t="s">
        <v>239</v>
      </c>
      <c r="C6126">
        <v>2010</v>
      </c>
      <c r="D6126" t="s">
        <v>469</v>
      </c>
      <c r="E6126">
        <v>840</v>
      </c>
      <c r="F6126" t="s">
        <v>84</v>
      </c>
      <c r="G6126">
        <v>608</v>
      </c>
      <c r="H6126" t="s">
        <v>390</v>
      </c>
      <c r="I6126">
        <v>4</v>
      </c>
      <c r="J6126" t="s">
        <v>373</v>
      </c>
      <c r="K6126">
        <v>4</v>
      </c>
    </row>
    <row r="6127" spans="1:11" hidden="1" x14ac:dyDescent="0.25">
      <c r="A6127" t="s">
        <v>239</v>
      </c>
      <c r="B6127" t="s">
        <v>239</v>
      </c>
      <c r="C6127">
        <v>2011</v>
      </c>
      <c r="D6127" t="s">
        <v>469</v>
      </c>
      <c r="E6127">
        <v>840</v>
      </c>
      <c r="F6127" t="s">
        <v>84</v>
      </c>
      <c r="G6127">
        <v>608</v>
      </c>
      <c r="H6127" t="s">
        <v>390</v>
      </c>
      <c r="I6127">
        <v>4</v>
      </c>
      <c r="J6127" t="s">
        <v>373</v>
      </c>
      <c r="K6127">
        <v>4</v>
      </c>
    </row>
    <row r="6128" spans="1:11" hidden="1" x14ac:dyDescent="0.25">
      <c r="A6128" t="s">
        <v>239</v>
      </c>
      <c r="B6128" t="s">
        <v>239</v>
      </c>
      <c r="C6128">
        <v>2012</v>
      </c>
      <c r="D6128" t="s">
        <v>469</v>
      </c>
      <c r="E6128">
        <v>840</v>
      </c>
      <c r="F6128" t="s">
        <v>84</v>
      </c>
      <c r="G6128">
        <v>608</v>
      </c>
      <c r="H6128" t="s">
        <v>390</v>
      </c>
      <c r="I6128">
        <v>4</v>
      </c>
      <c r="J6128" t="s">
        <v>373</v>
      </c>
      <c r="K6128">
        <v>4</v>
      </c>
    </row>
    <row r="6129" spans="1:12" hidden="1" x14ac:dyDescent="0.25">
      <c r="A6129" t="s">
        <v>239</v>
      </c>
      <c r="B6129" t="s">
        <v>239</v>
      </c>
      <c r="C6129">
        <v>2013</v>
      </c>
      <c r="D6129" t="s">
        <v>469</v>
      </c>
      <c r="E6129">
        <v>840</v>
      </c>
      <c r="F6129" t="s">
        <v>84</v>
      </c>
      <c r="G6129">
        <v>608</v>
      </c>
      <c r="H6129" t="s">
        <v>390</v>
      </c>
      <c r="I6129" t="s">
        <v>373</v>
      </c>
      <c r="J6129">
        <v>4</v>
      </c>
      <c r="K6129">
        <v>4</v>
      </c>
    </row>
    <row r="6130" spans="1:12" hidden="1" x14ac:dyDescent="0.25">
      <c r="A6130" t="s">
        <v>239</v>
      </c>
      <c r="B6130" t="s">
        <v>239</v>
      </c>
      <c r="C6130">
        <v>2014</v>
      </c>
      <c r="D6130" t="s">
        <v>469</v>
      </c>
      <c r="E6130">
        <v>840</v>
      </c>
      <c r="F6130" t="s">
        <v>84</v>
      </c>
      <c r="G6130">
        <v>608</v>
      </c>
      <c r="H6130" t="s">
        <v>390</v>
      </c>
      <c r="I6130">
        <v>3</v>
      </c>
      <c r="J6130">
        <v>4</v>
      </c>
      <c r="K6130">
        <v>4</v>
      </c>
    </row>
    <row r="6131" spans="1:12" hidden="1" x14ac:dyDescent="0.25">
      <c r="A6131" t="s">
        <v>239</v>
      </c>
      <c r="B6131" t="s">
        <v>239</v>
      </c>
      <c r="C6131">
        <v>2015</v>
      </c>
      <c r="D6131" t="s">
        <v>469</v>
      </c>
      <c r="E6131">
        <v>840</v>
      </c>
      <c r="F6131" t="s">
        <v>84</v>
      </c>
      <c r="G6131">
        <v>608</v>
      </c>
      <c r="H6131" t="s">
        <v>390</v>
      </c>
      <c r="I6131">
        <v>3</v>
      </c>
      <c r="J6131">
        <v>5</v>
      </c>
      <c r="K6131">
        <v>4</v>
      </c>
    </row>
    <row r="6132" spans="1:12" hidden="1" x14ac:dyDescent="0.25">
      <c r="A6132" t="s">
        <v>239</v>
      </c>
      <c r="B6132" t="s">
        <v>239</v>
      </c>
      <c r="C6132">
        <v>2016</v>
      </c>
      <c r="D6132" t="s">
        <v>469</v>
      </c>
      <c r="E6132">
        <v>840</v>
      </c>
      <c r="F6132" t="s">
        <v>84</v>
      </c>
      <c r="G6132">
        <v>608</v>
      </c>
      <c r="H6132" t="s">
        <v>390</v>
      </c>
      <c r="I6132">
        <v>5</v>
      </c>
      <c r="J6132">
        <v>5</v>
      </c>
      <c r="K6132">
        <v>5</v>
      </c>
    </row>
    <row r="6133" spans="1:12" x14ac:dyDescent="0.25">
      <c r="A6133" t="s">
        <v>239</v>
      </c>
      <c r="B6133" t="s">
        <v>239</v>
      </c>
      <c r="C6133">
        <v>2017</v>
      </c>
      <c r="D6133" t="s">
        <v>469</v>
      </c>
      <c r="E6133">
        <v>840</v>
      </c>
      <c r="F6133" t="s">
        <v>84</v>
      </c>
      <c r="G6133">
        <v>608</v>
      </c>
      <c r="H6133" t="s">
        <v>390</v>
      </c>
      <c r="I6133" s="109">
        <v>5</v>
      </c>
      <c r="J6133" s="109">
        <v>5</v>
      </c>
      <c r="K6133" s="109">
        <v>4</v>
      </c>
      <c r="L6133" s="108">
        <f>AVERAGE(I6133:K6133)</f>
        <v>4.666666666666667</v>
      </c>
    </row>
    <row r="6134" spans="1:12" hidden="1" x14ac:dyDescent="0.25">
      <c r="A6134" t="s">
        <v>468</v>
      </c>
      <c r="B6134" t="s">
        <v>468</v>
      </c>
      <c r="C6134">
        <v>1976</v>
      </c>
      <c r="D6134" t="s">
        <v>467</v>
      </c>
      <c r="E6134">
        <v>290</v>
      </c>
      <c r="F6134" t="s">
        <v>467</v>
      </c>
      <c r="G6134">
        <v>616</v>
      </c>
      <c r="H6134" t="s">
        <v>375</v>
      </c>
      <c r="I6134">
        <v>3</v>
      </c>
      <c r="J6134" t="s">
        <v>373</v>
      </c>
      <c r="K6134" t="s">
        <v>373</v>
      </c>
    </row>
    <row r="6135" spans="1:12" hidden="1" x14ac:dyDescent="0.25">
      <c r="A6135" t="s">
        <v>468</v>
      </c>
      <c r="B6135" t="s">
        <v>468</v>
      </c>
      <c r="C6135">
        <v>1977</v>
      </c>
      <c r="D6135" t="s">
        <v>467</v>
      </c>
      <c r="E6135">
        <v>290</v>
      </c>
      <c r="F6135" t="s">
        <v>467</v>
      </c>
      <c r="G6135">
        <v>616</v>
      </c>
      <c r="H6135" t="s">
        <v>375</v>
      </c>
      <c r="I6135">
        <v>3</v>
      </c>
      <c r="J6135" t="s">
        <v>373</v>
      </c>
      <c r="K6135" t="s">
        <v>373</v>
      </c>
    </row>
    <row r="6136" spans="1:12" hidden="1" x14ac:dyDescent="0.25">
      <c r="A6136" t="s">
        <v>468</v>
      </c>
      <c r="B6136" t="s">
        <v>468</v>
      </c>
      <c r="C6136">
        <v>1978</v>
      </c>
      <c r="D6136" t="s">
        <v>467</v>
      </c>
      <c r="E6136">
        <v>290</v>
      </c>
      <c r="F6136" t="s">
        <v>467</v>
      </c>
      <c r="G6136">
        <v>616</v>
      </c>
      <c r="H6136" t="s">
        <v>375</v>
      </c>
      <c r="I6136">
        <v>2</v>
      </c>
      <c r="J6136" t="s">
        <v>373</v>
      </c>
      <c r="K6136" t="s">
        <v>373</v>
      </c>
    </row>
    <row r="6137" spans="1:12" hidden="1" x14ac:dyDescent="0.25">
      <c r="A6137" t="s">
        <v>468</v>
      </c>
      <c r="B6137" t="s">
        <v>468</v>
      </c>
      <c r="C6137">
        <v>1979</v>
      </c>
      <c r="D6137" t="s">
        <v>467</v>
      </c>
      <c r="E6137">
        <v>290</v>
      </c>
      <c r="F6137" t="s">
        <v>467</v>
      </c>
      <c r="G6137">
        <v>616</v>
      </c>
      <c r="H6137" t="s">
        <v>375</v>
      </c>
      <c r="I6137">
        <v>3</v>
      </c>
      <c r="J6137" t="s">
        <v>373</v>
      </c>
      <c r="K6137">
        <v>2</v>
      </c>
    </row>
    <row r="6138" spans="1:12" hidden="1" x14ac:dyDescent="0.25">
      <c r="A6138" t="s">
        <v>468</v>
      </c>
      <c r="B6138" t="s">
        <v>468</v>
      </c>
      <c r="C6138">
        <v>1980</v>
      </c>
      <c r="D6138" t="s">
        <v>467</v>
      </c>
      <c r="E6138">
        <v>290</v>
      </c>
      <c r="F6138" t="s">
        <v>467</v>
      </c>
      <c r="G6138">
        <v>616</v>
      </c>
      <c r="H6138" t="s">
        <v>375</v>
      </c>
      <c r="I6138">
        <v>3</v>
      </c>
      <c r="J6138" t="s">
        <v>373</v>
      </c>
      <c r="K6138">
        <v>3</v>
      </c>
    </row>
    <row r="6139" spans="1:12" hidden="1" x14ac:dyDescent="0.25">
      <c r="A6139" t="s">
        <v>468</v>
      </c>
      <c r="B6139" t="s">
        <v>468</v>
      </c>
      <c r="C6139">
        <v>1981</v>
      </c>
      <c r="D6139" t="s">
        <v>467</v>
      </c>
      <c r="E6139">
        <v>290</v>
      </c>
      <c r="F6139" t="s">
        <v>467</v>
      </c>
      <c r="G6139">
        <v>616</v>
      </c>
      <c r="H6139" t="s">
        <v>375</v>
      </c>
      <c r="I6139">
        <v>3</v>
      </c>
      <c r="J6139" t="s">
        <v>373</v>
      </c>
      <c r="K6139">
        <v>2</v>
      </c>
    </row>
    <row r="6140" spans="1:12" hidden="1" x14ac:dyDescent="0.25">
      <c r="A6140" t="s">
        <v>468</v>
      </c>
      <c r="B6140" t="s">
        <v>468</v>
      </c>
      <c r="C6140">
        <v>1982</v>
      </c>
      <c r="D6140" t="s">
        <v>467</v>
      </c>
      <c r="E6140">
        <v>290</v>
      </c>
      <c r="F6140" t="s">
        <v>467</v>
      </c>
      <c r="G6140">
        <v>616</v>
      </c>
      <c r="H6140" t="s">
        <v>375</v>
      </c>
      <c r="I6140">
        <v>3</v>
      </c>
      <c r="J6140" t="s">
        <v>373</v>
      </c>
      <c r="K6140">
        <v>3</v>
      </c>
    </row>
    <row r="6141" spans="1:12" hidden="1" x14ac:dyDescent="0.25">
      <c r="A6141" t="s">
        <v>468</v>
      </c>
      <c r="B6141" t="s">
        <v>468</v>
      </c>
      <c r="C6141">
        <v>1983</v>
      </c>
      <c r="D6141" t="s">
        <v>467</v>
      </c>
      <c r="E6141">
        <v>290</v>
      </c>
      <c r="F6141" t="s">
        <v>467</v>
      </c>
      <c r="G6141">
        <v>616</v>
      </c>
      <c r="H6141" t="s">
        <v>375</v>
      </c>
      <c r="I6141">
        <v>3</v>
      </c>
      <c r="J6141" t="s">
        <v>373</v>
      </c>
      <c r="K6141">
        <v>3</v>
      </c>
    </row>
    <row r="6142" spans="1:12" hidden="1" x14ac:dyDescent="0.25">
      <c r="A6142" t="s">
        <v>468</v>
      </c>
      <c r="B6142" t="s">
        <v>468</v>
      </c>
      <c r="C6142">
        <v>1984</v>
      </c>
      <c r="D6142" t="s">
        <v>467</v>
      </c>
      <c r="E6142">
        <v>290</v>
      </c>
      <c r="F6142" t="s">
        <v>467</v>
      </c>
      <c r="G6142">
        <v>616</v>
      </c>
      <c r="H6142" t="s">
        <v>375</v>
      </c>
      <c r="I6142">
        <v>3</v>
      </c>
      <c r="J6142" t="s">
        <v>373</v>
      </c>
      <c r="K6142">
        <v>3</v>
      </c>
    </row>
    <row r="6143" spans="1:12" hidden="1" x14ac:dyDescent="0.25">
      <c r="A6143" t="s">
        <v>468</v>
      </c>
      <c r="B6143" t="s">
        <v>468</v>
      </c>
      <c r="C6143">
        <v>1985</v>
      </c>
      <c r="D6143" t="s">
        <v>467</v>
      </c>
      <c r="E6143">
        <v>290</v>
      </c>
      <c r="F6143" t="s">
        <v>467</v>
      </c>
      <c r="G6143">
        <v>616</v>
      </c>
      <c r="H6143" t="s">
        <v>375</v>
      </c>
      <c r="I6143">
        <v>3</v>
      </c>
      <c r="J6143" t="s">
        <v>373</v>
      </c>
      <c r="K6143">
        <v>3</v>
      </c>
    </row>
    <row r="6144" spans="1:12" hidden="1" x14ac:dyDescent="0.25">
      <c r="A6144" t="s">
        <v>468</v>
      </c>
      <c r="B6144" t="s">
        <v>468</v>
      </c>
      <c r="C6144">
        <v>1986</v>
      </c>
      <c r="D6144" t="s">
        <v>467</v>
      </c>
      <c r="E6144">
        <v>290</v>
      </c>
      <c r="F6144" t="s">
        <v>467</v>
      </c>
      <c r="G6144">
        <v>616</v>
      </c>
      <c r="H6144" t="s">
        <v>375</v>
      </c>
      <c r="I6144">
        <v>3</v>
      </c>
      <c r="J6144" t="s">
        <v>373</v>
      </c>
      <c r="K6144">
        <v>3</v>
      </c>
    </row>
    <row r="6145" spans="1:11" hidden="1" x14ac:dyDescent="0.25">
      <c r="A6145" t="s">
        <v>468</v>
      </c>
      <c r="B6145" t="s">
        <v>468</v>
      </c>
      <c r="C6145">
        <v>1987</v>
      </c>
      <c r="D6145" t="s">
        <v>467</v>
      </c>
      <c r="E6145">
        <v>290</v>
      </c>
      <c r="F6145" t="s">
        <v>467</v>
      </c>
      <c r="G6145">
        <v>616</v>
      </c>
      <c r="H6145" t="s">
        <v>375</v>
      </c>
      <c r="I6145">
        <v>3</v>
      </c>
      <c r="J6145" t="s">
        <v>373</v>
      </c>
      <c r="K6145">
        <v>3</v>
      </c>
    </row>
    <row r="6146" spans="1:11" hidden="1" x14ac:dyDescent="0.25">
      <c r="A6146" t="s">
        <v>468</v>
      </c>
      <c r="B6146" t="s">
        <v>468</v>
      </c>
      <c r="C6146">
        <v>1988</v>
      </c>
      <c r="D6146" t="s">
        <v>467</v>
      </c>
      <c r="E6146">
        <v>290</v>
      </c>
      <c r="F6146" t="s">
        <v>467</v>
      </c>
      <c r="G6146">
        <v>616</v>
      </c>
      <c r="H6146" t="s">
        <v>375</v>
      </c>
      <c r="I6146">
        <v>2</v>
      </c>
      <c r="J6146" t="s">
        <v>373</v>
      </c>
      <c r="K6146">
        <v>2</v>
      </c>
    </row>
    <row r="6147" spans="1:11" hidden="1" x14ac:dyDescent="0.25">
      <c r="A6147" t="s">
        <v>468</v>
      </c>
      <c r="B6147" t="s">
        <v>468</v>
      </c>
      <c r="C6147">
        <v>1989</v>
      </c>
      <c r="D6147" t="s">
        <v>467</v>
      </c>
      <c r="E6147">
        <v>290</v>
      </c>
      <c r="F6147" t="s">
        <v>467</v>
      </c>
      <c r="G6147">
        <v>616</v>
      </c>
      <c r="H6147" t="s">
        <v>375</v>
      </c>
      <c r="I6147">
        <v>2</v>
      </c>
      <c r="J6147" t="s">
        <v>373</v>
      </c>
      <c r="K6147">
        <v>2</v>
      </c>
    </row>
    <row r="6148" spans="1:11" hidden="1" x14ac:dyDescent="0.25">
      <c r="A6148" t="s">
        <v>468</v>
      </c>
      <c r="B6148" t="s">
        <v>468</v>
      </c>
      <c r="C6148">
        <v>1990</v>
      </c>
      <c r="D6148" t="s">
        <v>467</v>
      </c>
      <c r="E6148">
        <v>290</v>
      </c>
      <c r="F6148" t="s">
        <v>467</v>
      </c>
      <c r="G6148">
        <v>616</v>
      </c>
      <c r="H6148" t="s">
        <v>375</v>
      </c>
      <c r="I6148">
        <v>2</v>
      </c>
      <c r="J6148" t="s">
        <v>373</v>
      </c>
      <c r="K6148">
        <v>2</v>
      </c>
    </row>
    <row r="6149" spans="1:11" hidden="1" x14ac:dyDescent="0.25">
      <c r="A6149" t="s">
        <v>468</v>
      </c>
      <c r="B6149" t="s">
        <v>468</v>
      </c>
      <c r="C6149">
        <v>1991</v>
      </c>
      <c r="D6149" t="s">
        <v>467</v>
      </c>
      <c r="E6149">
        <v>290</v>
      </c>
      <c r="F6149" t="s">
        <v>467</v>
      </c>
      <c r="G6149">
        <v>616</v>
      </c>
      <c r="H6149" t="s">
        <v>375</v>
      </c>
      <c r="I6149">
        <v>2</v>
      </c>
      <c r="J6149" t="s">
        <v>373</v>
      </c>
      <c r="K6149">
        <v>2</v>
      </c>
    </row>
    <row r="6150" spans="1:11" hidden="1" x14ac:dyDescent="0.25">
      <c r="A6150" t="s">
        <v>468</v>
      </c>
      <c r="B6150" t="s">
        <v>468</v>
      </c>
      <c r="C6150">
        <v>1992</v>
      </c>
      <c r="D6150" t="s">
        <v>467</v>
      </c>
      <c r="E6150">
        <v>290</v>
      </c>
      <c r="F6150" t="s">
        <v>467</v>
      </c>
      <c r="G6150">
        <v>616</v>
      </c>
      <c r="H6150" t="s">
        <v>375</v>
      </c>
      <c r="I6150">
        <v>1</v>
      </c>
      <c r="J6150" t="s">
        <v>373</v>
      </c>
      <c r="K6150">
        <v>2</v>
      </c>
    </row>
    <row r="6151" spans="1:11" hidden="1" x14ac:dyDescent="0.25">
      <c r="A6151" t="s">
        <v>468</v>
      </c>
      <c r="B6151" t="s">
        <v>468</v>
      </c>
      <c r="C6151">
        <v>1993</v>
      </c>
      <c r="D6151" t="s">
        <v>467</v>
      </c>
      <c r="E6151">
        <v>290</v>
      </c>
      <c r="F6151" t="s">
        <v>467</v>
      </c>
      <c r="G6151">
        <v>616</v>
      </c>
      <c r="H6151" t="s">
        <v>375</v>
      </c>
      <c r="I6151">
        <v>1</v>
      </c>
      <c r="J6151" t="s">
        <v>373</v>
      </c>
      <c r="K6151">
        <v>1</v>
      </c>
    </row>
    <row r="6152" spans="1:11" hidden="1" x14ac:dyDescent="0.25">
      <c r="A6152" t="s">
        <v>468</v>
      </c>
      <c r="B6152" t="s">
        <v>468</v>
      </c>
      <c r="C6152">
        <v>1994</v>
      </c>
      <c r="D6152" t="s">
        <v>467</v>
      </c>
      <c r="E6152">
        <v>290</v>
      </c>
      <c r="F6152" t="s">
        <v>467</v>
      </c>
      <c r="G6152">
        <v>616</v>
      </c>
      <c r="H6152" t="s">
        <v>375</v>
      </c>
      <c r="I6152">
        <v>1</v>
      </c>
      <c r="J6152" t="s">
        <v>373</v>
      </c>
      <c r="K6152">
        <v>1</v>
      </c>
    </row>
    <row r="6153" spans="1:11" hidden="1" x14ac:dyDescent="0.25">
      <c r="A6153" t="s">
        <v>468</v>
      </c>
      <c r="B6153" t="s">
        <v>468</v>
      </c>
      <c r="C6153">
        <v>1995</v>
      </c>
      <c r="D6153" t="s">
        <v>467</v>
      </c>
      <c r="E6153">
        <v>290</v>
      </c>
      <c r="F6153" t="s">
        <v>467</v>
      </c>
      <c r="G6153">
        <v>616</v>
      </c>
      <c r="H6153" t="s">
        <v>375</v>
      </c>
      <c r="I6153">
        <v>1</v>
      </c>
      <c r="J6153" t="s">
        <v>373</v>
      </c>
      <c r="K6153">
        <v>1</v>
      </c>
    </row>
    <row r="6154" spans="1:11" hidden="1" x14ac:dyDescent="0.25">
      <c r="A6154" t="s">
        <v>468</v>
      </c>
      <c r="B6154" t="s">
        <v>468</v>
      </c>
      <c r="C6154">
        <v>1996</v>
      </c>
      <c r="D6154" t="s">
        <v>467</v>
      </c>
      <c r="E6154">
        <v>290</v>
      </c>
      <c r="F6154" t="s">
        <v>467</v>
      </c>
      <c r="G6154">
        <v>616</v>
      </c>
      <c r="H6154" t="s">
        <v>375</v>
      </c>
      <c r="I6154" t="s">
        <v>373</v>
      </c>
      <c r="J6154" t="s">
        <v>373</v>
      </c>
      <c r="K6154">
        <v>1</v>
      </c>
    </row>
    <row r="6155" spans="1:11" hidden="1" x14ac:dyDescent="0.25">
      <c r="A6155" t="s">
        <v>468</v>
      </c>
      <c r="B6155" t="s">
        <v>468</v>
      </c>
      <c r="C6155">
        <v>1997</v>
      </c>
      <c r="D6155" t="s">
        <v>467</v>
      </c>
      <c r="E6155">
        <v>290</v>
      </c>
      <c r="F6155" t="s">
        <v>467</v>
      </c>
      <c r="G6155">
        <v>616</v>
      </c>
      <c r="H6155" t="s">
        <v>375</v>
      </c>
      <c r="I6155" t="s">
        <v>373</v>
      </c>
      <c r="J6155" t="s">
        <v>373</v>
      </c>
      <c r="K6155">
        <v>1</v>
      </c>
    </row>
    <row r="6156" spans="1:11" hidden="1" x14ac:dyDescent="0.25">
      <c r="A6156" t="s">
        <v>468</v>
      </c>
      <c r="B6156" t="s">
        <v>468</v>
      </c>
      <c r="C6156">
        <v>1998</v>
      </c>
      <c r="D6156" t="s">
        <v>467</v>
      </c>
      <c r="E6156">
        <v>290</v>
      </c>
      <c r="F6156" t="s">
        <v>467</v>
      </c>
      <c r="G6156">
        <v>616</v>
      </c>
      <c r="H6156" t="s">
        <v>375</v>
      </c>
      <c r="I6156" t="s">
        <v>373</v>
      </c>
      <c r="J6156" t="s">
        <v>373</v>
      </c>
      <c r="K6156">
        <v>2</v>
      </c>
    </row>
    <row r="6157" spans="1:11" hidden="1" x14ac:dyDescent="0.25">
      <c r="A6157" t="s">
        <v>468</v>
      </c>
      <c r="B6157" t="s">
        <v>468</v>
      </c>
      <c r="C6157">
        <v>1999</v>
      </c>
      <c r="D6157" t="s">
        <v>467</v>
      </c>
      <c r="E6157">
        <v>290</v>
      </c>
      <c r="F6157" t="s">
        <v>467</v>
      </c>
      <c r="G6157">
        <v>616</v>
      </c>
      <c r="H6157" t="s">
        <v>375</v>
      </c>
      <c r="I6157">
        <v>1</v>
      </c>
      <c r="J6157" t="s">
        <v>373</v>
      </c>
      <c r="K6157">
        <v>2</v>
      </c>
    </row>
    <row r="6158" spans="1:11" hidden="1" x14ac:dyDescent="0.25">
      <c r="A6158" t="s">
        <v>468</v>
      </c>
      <c r="B6158" t="s">
        <v>468</v>
      </c>
      <c r="C6158">
        <v>2000</v>
      </c>
      <c r="D6158" t="s">
        <v>467</v>
      </c>
      <c r="E6158">
        <v>290</v>
      </c>
      <c r="F6158" t="s">
        <v>467</v>
      </c>
      <c r="G6158">
        <v>616</v>
      </c>
      <c r="H6158" t="s">
        <v>375</v>
      </c>
      <c r="I6158">
        <v>2</v>
      </c>
      <c r="J6158" t="s">
        <v>373</v>
      </c>
      <c r="K6158">
        <v>1</v>
      </c>
    </row>
    <row r="6159" spans="1:11" hidden="1" x14ac:dyDescent="0.25">
      <c r="A6159" t="s">
        <v>468</v>
      </c>
      <c r="B6159" t="s">
        <v>468</v>
      </c>
      <c r="C6159">
        <v>2001</v>
      </c>
      <c r="D6159" t="s">
        <v>467</v>
      </c>
      <c r="E6159">
        <v>290</v>
      </c>
      <c r="F6159" t="s">
        <v>467</v>
      </c>
      <c r="G6159">
        <v>616</v>
      </c>
      <c r="H6159" t="s">
        <v>375</v>
      </c>
      <c r="I6159">
        <v>2</v>
      </c>
      <c r="J6159" t="s">
        <v>373</v>
      </c>
      <c r="K6159">
        <v>1</v>
      </c>
    </row>
    <row r="6160" spans="1:11" hidden="1" x14ac:dyDescent="0.25">
      <c r="A6160" t="s">
        <v>468</v>
      </c>
      <c r="B6160" t="s">
        <v>468</v>
      </c>
      <c r="C6160">
        <v>2002</v>
      </c>
      <c r="D6160" t="s">
        <v>467</v>
      </c>
      <c r="E6160">
        <v>290</v>
      </c>
      <c r="F6160" t="s">
        <v>467</v>
      </c>
      <c r="G6160">
        <v>616</v>
      </c>
      <c r="H6160" t="s">
        <v>375</v>
      </c>
      <c r="I6160" t="s">
        <v>373</v>
      </c>
      <c r="J6160" t="s">
        <v>373</v>
      </c>
      <c r="K6160">
        <v>2</v>
      </c>
    </row>
    <row r="6161" spans="1:12" hidden="1" x14ac:dyDescent="0.25">
      <c r="A6161" t="s">
        <v>468</v>
      </c>
      <c r="B6161" t="s">
        <v>468</v>
      </c>
      <c r="C6161">
        <v>2003</v>
      </c>
      <c r="D6161" t="s">
        <v>467</v>
      </c>
      <c r="E6161">
        <v>290</v>
      </c>
      <c r="F6161" t="s">
        <v>467</v>
      </c>
      <c r="G6161">
        <v>616</v>
      </c>
      <c r="H6161" t="s">
        <v>375</v>
      </c>
      <c r="I6161">
        <v>1</v>
      </c>
      <c r="J6161" t="s">
        <v>373</v>
      </c>
      <c r="K6161">
        <v>1</v>
      </c>
    </row>
    <row r="6162" spans="1:12" hidden="1" x14ac:dyDescent="0.25">
      <c r="A6162" t="s">
        <v>468</v>
      </c>
      <c r="B6162" t="s">
        <v>468</v>
      </c>
      <c r="C6162">
        <v>2004</v>
      </c>
      <c r="D6162" t="s">
        <v>467</v>
      </c>
      <c r="E6162">
        <v>290</v>
      </c>
      <c r="F6162" t="s">
        <v>467</v>
      </c>
      <c r="G6162">
        <v>616</v>
      </c>
      <c r="H6162" t="s">
        <v>375</v>
      </c>
      <c r="I6162">
        <v>2</v>
      </c>
      <c r="J6162" t="s">
        <v>373</v>
      </c>
      <c r="K6162">
        <v>2</v>
      </c>
    </row>
    <row r="6163" spans="1:12" hidden="1" x14ac:dyDescent="0.25">
      <c r="A6163" t="s">
        <v>468</v>
      </c>
      <c r="B6163" t="s">
        <v>468</v>
      </c>
      <c r="C6163">
        <v>2005</v>
      </c>
      <c r="D6163" t="s">
        <v>467</v>
      </c>
      <c r="E6163">
        <v>290</v>
      </c>
      <c r="F6163" t="s">
        <v>467</v>
      </c>
      <c r="G6163">
        <v>616</v>
      </c>
      <c r="H6163" t="s">
        <v>375</v>
      </c>
      <c r="I6163">
        <v>1</v>
      </c>
      <c r="J6163" t="s">
        <v>373</v>
      </c>
      <c r="K6163">
        <v>2</v>
      </c>
    </row>
    <row r="6164" spans="1:12" hidden="1" x14ac:dyDescent="0.25">
      <c r="A6164" t="s">
        <v>468</v>
      </c>
      <c r="B6164" t="s">
        <v>468</v>
      </c>
      <c r="C6164">
        <v>2006</v>
      </c>
      <c r="D6164" t="s">
        <v>467</v>
      </c>
      <c r="E6164">
        <v>290</v>
      </c>
      <c r="F6164" t="s">
        <v>467</v>
      </c>
      <c r="G6164">
        <v>616</v>
      </c>
      <c r="H6164" t="s">
        <v>375</v>
      </c>
      <c r="I6164">
        <v>2</v>
      </c>
      <c r="J6164" t="s">
        <v>373</v>
      </c>
      <c r="K6164">
        <v>1</v>
      </c>
    </row>
    <row r="6165" spans="1:12" hidden="1" x14ac:dyDescent="0.25">
      <c r="A6165" t="s">
        <v>468</v>
      </c>
      <c r="B6165" t="s">
        <v>468</v>
      </c>
      <c r="C6165">
        <v>2007</v>
      </c>
      <c r="D6165" t="s">
        <v>467</v>
      </c>
      <c r="E6165">
        <v>290</v>
      </c>
      <c r="F6165" t="s">
        <v>467</v>
      </c>
      <c r="G6165">
        <v>616</v>
      </c>
      <c r="H6165" t="s">
        <v>375</v>
      </c>
      <c r="I6165">
        <v>2</v>
      </c>
      <c r="J6165" t="s">
        <v>373</v>
      </c>
      <c r="K6165">
        <v>2</v>
      </c>
    </row>
    <row r="6166" spans="1:12" hidden="1" x14ac:dyDescent="0.25">
      <c r="A6166" t="s">
        <v>468</v>
      </c>
      <c r="B6166" t="s">
        <v>468</v>
      </c>
      <c r="C6166">
        <v>2008</v>
      </c>
      <c r="D6166" t="s">
        <v>467</v>
      </c>
      <c r="E6166">
        <v>290</v>
      </c>
      <c r="F6166" t="s">
        <v>467</v>
      </c>
      <c r="G6166">
        <v>616</v>
      </c>
      <c r="H6166" t="s">
        <v>375</v>
      </c>
      <c r="I6166">
        <v>1</v>
      </c>
      <c r="J6166" t="s">
        <v>373</v>
      </c>
      <c r="K6166">
        <v>2</v>
      </c>
    </row>
    <row r="6167" spans="1:12" hidden="1" x14ac:dyDescent="0.25">
      <c r="A6167" t="s">
        <v>468</v>
      </c>
      <c r="B6167" t="s">
        <v>468</v>
      </c>
      <c r="C6167">
        <v>2009</v>
      </c>
      <c r="D6167" t="s">
        <v>467</v>
      </c>
      <c r="E6167">
        <v>290</v>
      </c>
      <c r="F6167" t="s">
        <v>467</v>
      </c>
      <c r="G6167">
        <v>616</v>
      </c>
      <c r="H6167" t="s">
        <v>375</v>
      </c>
      <c r="I6167">
        <v>1</v>
      </c>
      <c r="J6167" t="s">
        <v>373</v>
      </c>
      <c r="K6167">
        <v>2</v>
      </c>
    </row>
    <row r="6168" spans="1:12" hidden="1" x14ac:dyDescent="0.25">
      <c r="A6168" t="s">
        <v>468</v>
      </c>
      <c r="B6168" t="s">
        <v>468</v>
      </c>
      <c r="C6168">
        <v>2010</v>
      </c>
      <c r="D6168" t="s">
        <v>467</v>
      </c>
      <c r="E6168">
        <v>290</v>
      </c>
      <c r="F6168" t="s">
        <v>467</v>
      </c>
      <c r="G6168">
        <v>616</v>
      </c>
      <c r="H6168" t="s">
        <v>375</v>
      </c>
      <c r="I6168">
        <v>1</v>
      </c>
      <c r="J6168" t="s">
        <v>373</v>
      </c>
      <c r="K6168">
        <v>2</v>
      </c>
    </row>
    <row r="6169" spans="1:12" hidden="1" x14ac:dyDescent="0.25">
      <c r="A6169" t="s">
        <v>468</v>
      </c>
      <c r="B6169" t="s">
        <v>468</v>
      </c>
      <c r="C6169">
        <v>2011</v>
      </c>
      <c r="D6169" t="s">
        <v>467</v>
      </c>
      <c r="E6169">
        <v>290</v>
      </c>
      <c r="F6169" t="s">
        <v>467</v>
      </c>
      <c r="G6169">
        <v>616</v>
      </c>
      <c r="H6169" t="s">
        <v>375</v>
      </c>
      <c r="I6169">
        <v>1</v>
      </c>
      <c r="J6169" t="s">
        <v>373</v>
      </c>
      <c r="K6169">
        <v>2</v>
      </c>
    </row>
    <row r="6170" spans="1:12" hidden="1" x14ac:dyDescent="0.25">
      <c r="A6170" t="s">
        <v>468</v>
      </c>
      <c r="B6170" t="s">
        <v>468</v>
      </c>
      <c r="C6170">
        <v>2012</v>
      </c>
      <c r="D6170" t="s">
        <v>467</v>
      </c>
      <c r="E6170">
        <v>290</v>
      </c>
      <c r="F6170" t="s">
        <v>467</v>
      </c>
      <c r="G6170">
        <v>616</v>
      </c>
      <c r="H6170" t="s">
        <v>375</v>
      </c>
      <c r="I6170">
        <v>1</v>
      </c>
      <c r="J6170" t="s">
        <v>373</v>
      </c>
      <c r="K6170">
        <v>2</v>
      </c>
    </row>
    <row r="6171" spans="1:12" hidden="1" x14ac:dyDescent="0.25">
      <c r="A6171" t="s">
        <v>468</v>
      </c>
      <c r="B6171" t="s">
        <v>468</v>
      </c>
      <c r="C6171">
        <v>2013</v>
      </c>
      <c r="D6171" t="s">
        <v>467</v>
      </c>
      <c r="E6171">
        <v>290</v>
      </c>
      <c r="F6171" t="s">
        <v>467</v>
      </c>
      <c r="G6171">
        <v>616</v>
      </c>
      <c r="H6171" t="s">
        <v>375</v>
      </c>
      <c r="I6171" t="s">
        <v>373</v>
      </c>
      <c r="J6171">
        <v>1</v>
      </c>
      <c r="K6171">
        <v>1</v>
      </c>
    </row>
    <row r="6172" spans="1:12" hidden="1" x14ac:dyDescent="0.25">
      <c r="A6172" t="s">
        <v>468</v>
      </c>
      <c r="B6172" t="s">
        <v>468</v>
      </c>
      <c r="C6172">
        <v>2014</v>
      </c>
      <c r="D6172" t="s">
        <v>467</v>
      </c>
      <c r="E6172">
        <v>290</v>
      </c>
      <c r="F6172" t="s">
        <v>467</v>
      </c>
      <c r="G6172">
        <v>616</v>
      </c>
      <c r="H6172" t="s">
        <v>375</v>
      </c>
      <c r="I6172">
        <v>1</v>
      </c>
      <c r="J6172" t="s">
        <v>373</v>
      </c>
      <c r="K6172">
        <v>1</v>
      </c>
    </row>
    <row r="6173" spans="1:12" hidden="1" x14ac:dyDescent="0.25">
      <c r="A6173" t="s">
        <v>468</v>
      </c>
      <c r="B6173" t="s">
        <v>468</v>
      </c>
      <c r="C6173">
        <v>2015</v>
      </c>
      <c r="D6173" t="s">
        <v>467</v>
      </c>
      <c r="E6173">
        <v>290</v>
      </c>
      <c r="F6173" t="s">
        <v>467</v>
      </c>
      <c r="G6173">
        <v>616</v>
      </c>
      <c r="H6173" t="s">
        <v>375</v>
      </c>
      <c r="I6173">
        <v>1</v>
      </c>
      <c r="J6173" t="s">
        <v>373</v>
      </c>
      <c r="K6173">
        <v>1</v>
      </c>
    </row>
    <row r="6174" spans="1:12" hidden="1" x14ac:dyDescent="0.25">
      <c r="A6174" t="s">
        <v>468</v>
      </c>
      <c r="B6174" t="s">
        <v>468</v>
      </c>
      <c r="C6174">
        <v>2016</v>
      </c>
      <c r="D6174" t="s">
        <v>467</v>
      </c>
      <c r="E6174">
        <v>290</v>
      </c>
      <c r="F6174" t="s">
        <v>467</v>
      </c>
      <c r="G6174">
        <v>616</v>
      </c>
      <c r="H6174" t="s">
        <v>375</v>
      </c>
      <c r="I6174">
        <v>2</v>
      </c>
      <c r="J6174" t="s">
        <v>373</v>
      </c>
      <c r="K6174">
        <v>1</v>
      </c>
    </row>
    <row r="6175" spans="1:12" x14ac:dyDescent="0.25">
      <c r="A6175" t="s">
        <v>468</v>
      </c>
      <c r="B6175" t="s">
        <v>468</v>
      </c>
      <c r="C6175">
        <v>2017</v>
      </c>
      <c r="D6175" t="s">
        <v>467</v>
      </c>
      <c r="E6175">
        <v>290</v>
      </c>
      <c r="F6175" t="s">
        <v>467</v>
      </c>
      <c r="G6175">
        <v>616</v>
      </c>
      <c r="H6175" t="s">
        <v>375</v>
      </c>
      <c r="I6175" s="109">
        <v>2</v>
      </c>
      <c r="J6175" s="109" t="s">
        <v>373</v>
      </c>
      <c r="K6175" s="109">
        <v>1</v>
      </c>
      <c r="L6175" s="108">
        <f>AVERAGE(I6175:K6175)</f>
        <v>1.5</v>
      </c>
    </row>
    <row r="6176" spans="1:12" hidden="1" x14ac:dyDescent="0.25">
      <c r="A6176" t="s">
        <v>466</v>
      </c>
      <c r="B6176" t="s">
        <v>466</v>
      </c>
      <c r="C6176">
        <v>1976</v>
      </c>
      <c r="D6176" t="s">
        <v>465</v>
      </c>
      <c r="E6176">
        <v>235</v>
      </c>
      <c r="F6176" t="s">
        <v>464</v>
      </c>
      <c r="G6176">
        <v>620</v>
      </c>
      <c r="H6176" t="s">
        <v>375</v>
      </c>
      <c r="I6176">
        <v>1</v>
      </c>
      <c r="J6176" t="s">
        <v>373</v>
      </c>
      <c r="K6176">
        <v>1</v>
      </c>
    </row>
    <row r="6177" spans="1:11" hidden="1" x14ac:dyDescent="0.25">
      <c r="A6177" t="s">
        <v>466</v>
      </c>
      <c r="B6177" t="s">
        <v>466</v>
      </c>
      <c r="C6177">
        <v>1977</v>
      </c>
      <c r="D6177" t="s">
        <v>465</v>
      </c>
      <c r="E6177">
        <v>235</v>
      </c>
      <c r="F6177" t="s">
        <v>464</v>
      </c>
      <c r="G6177">
        <v>620</v>
      </c>
      <c r="H6177" t="s">
        <v>375</v>
      </c>
      <c r="I6177">
        <v>2</v>
      </c>
      <c r="J6177" t="s">
        <v>373</v>
      </c>
      <c r="K6177">
        <v>1</v>
      </c>
    </row>
    <row r="6178" spans="1:11" hidden="1" x14ac:dyDescent="0.25">
      <c r="A6178" t="s">
        <v>466</v>
      </c>
      <c r="B6178" t="s">
        <v>466</v>
      </c>
      <c r="C6178">
        <v>1978</v>
      </c>
      <c r="D6178" t="s">
        <v>465</v>
      </c>
      <c r="E6178">
        <v>235</v>
      </c>
      <c r="F6178" t="s">
        <v>464</v>
      </c>
      <c r="G6178">
        <v>620</v>
      </c>
      <c r="H6178" t="s">
        <v>375</v>
      </c>
      <c r="I6178" t="s">
        <v>373</v>
      </c>
      <c r="J6178" t="s">
        <v>373</v>
      </c>
      <c r="K6178">
        <v>1</v>
      </c>
    </row>
    <row r="6179" spans="1:11" hidden="1" x14ac:dyDescent="0.25">
      <c r="A6179" t="s">
        <v>466</v>
      </c>
      <c r="B6179" t="s">
        <v>466</v>
      </c>
      <c r="C6179">
        <v>1979</v>
      </c>
      <c r="D6179" t="s">
        <v>465</v>
      </c>
      <c r="E6179">
        <v>235</v>
      </c>
      <c r="F6179" t="s">
        <v>464</v>
      </c>
      <c r="G6179">
        <v>620</v>
      </c>
      <c r="H6179" t="s">
        <v>375</v>
      </c>
      <c r="I6179">
        <v>1</v>
      </c>
      <c r="J6179" t="s">
        <v>373</v>
      </c>
      <c r="K6179">
        <v>1</v>
      </c>
    </row>
    <row r="6180" spans="1:11" hidden="1" x14ac:dyDescent="0.25">
      <c r="A6180" t="s">
        <v>466</v>
      </c>
      <c r="B6180" t="s">
        <v>466</v>
      </c>
      <c r="C6180">
        <v>1980</v>
      </c>
      <c r="D6180" t="s">
        <v>465</v>
      </c>
      <c r="E6180">
        <v>235</v>
      </c>
      <c r="F6180" t="s">
        <v>464</v>
      </c>
      <c r="G6180">
        <v>620</v>
      </c>
      <c r="H6180" t="s">
        <v>375</v>
      </c>
      <c r="I6180">
        <v>2</v>
      </c>
      <c r="J6180" t="s">
        <v>373</v>
      </c>
      <c r="K6180">
        <v>1</v>
      </c>
    </row>
    <row r="6181" spans="1:11" hidden="1" x14ac:dyDescent="0.25">
      <c r="A6181" t="s">
        <v>466</v>
      </c>
      <c r="B6181" t="s">
        <v>466</v>
      </c>
      <c r="C6181">
        <v>1981</v>
      </c>
      <c r="D6181" t="s">
        <v>465</v>
      </c>
      <c r="E6181">
        <v>235</v>
      </c>
      <c r="F6181" t="s">
        <v>464</v>
      </c>
      <c r="G6181">
        <v>620</v>
      </c>
      <c r="H6181" t="s">
        <v>375</v>
      </c>
      <c r="I6181">
        <v>1</v>
      </c>
      <c r="J6181" t="s">
        <v>373</v>
      </c>
      <c r="K6181">
        <v>1</v>
      </c>
    </row>
    <row r="6182" spans="1:11" hidden="1" x14ac:dyDescent="0.25">
      <c r="A6182" t="s">
        <v>466</v>
      </c>
      <c r="B6182" t="s">
        <v>466</v>
      </c>
      <c r="C6182">
        <v>1982</v>
      </c>
      <c r="D6182" t="s">
        <v>465</v>
      </c>
      <c r="E6182">
        <v>235</v>
      </c>
      <c r="F6182" t="s">
        <v>464</v>
      </c>
      <c r="G6182">
        <v>620</v>
      </c>
      <c r="H6182" t="s">
        <v>375</v>
      </c>
      <c r="I6182">
        <v>1</v>
      </c>
      <c r="J6182" t="s">
        <v>373</v>
      </c>
      <c r="K6182">
        <v>1</v>
      </c>
    </row>
    <row r="6183" spans="1:11" hidden="1" x14ac:dyDescent="0.25">
      <c r="A6183" t="s">
        <v>466</v>
      </c>
      <c r="B6183" t="s">
        <v>466</v>
      </c>
      <c r="C6183">
        <v>1983</v>
      </c>
      <c r="D6183" t="s">
        <v>465</v>
      </c>
      <c r="E6183">
        <v>235</v>
      </c>
      <c r="F6183" t="s">
        <v>464</v>
      </c>
      <c r="G6183">
        <v>620</v>
      </c>
      <c r="H6183" t="s">
        <v>375</v>
      </c>
      <c r="I6183" t="s">
        <v>373</v>
      </c>
      <c r="J6183" t="s">
        <v>373</v>
      </c>
      <c r="K6183">
        <v>1</v>
      </c>
    </row>
    <row r="6184" spans="1:11" hidden="1" x14ac:dyDescent="0.25">
      <c r="A6184" t="s">
        <v>466</v>
      </c>
      <c r="B6184" t="s">
        <v>466</v>
      </c>
      <c r="C6184">
        <v>1984</v>
      </c>
      <c r="D6184" t="s">
        <v>465</v>
      </c>
      <c r="E6184">
        <v>235</v>
      </c>
      <c r="F6184" t="s">
        <v>464</v>
      </c>
      <c r="G6184">
        <v>620</v>
      </c>
      <c r="H6184" t="s">
        <v>375</v>
      </c>
      <c r="I6184" t="s">
        <v>373</v>
      </c>
      <c r="J6184" t="s">
        <v>373</v>
      </c>
      <c r="K6184">
        <v>1</v>
      </c>
    </row>
    <row r="6185" spans="1:11" hidden="1" x14ac:dyDescent="0.25">
      <c r="A6185" t="s">
        <v>466</v>
      </c>
      <c r="B6185" t="s">
        <v>466</v>
      </c>
      <c r="C6185">
        <v>1985</v>
      </c>
      <c r="D6185" t="s">
        <v>465</v>
      </c>
      <c r="E6185">
        <v>235</v>
      </c>
      <c r="F6185" t="s">
        <v>464</v>
      </c>
      <c r="G6185">
        <v>620</v>
      </c>
      <c r="H6185" t="s">
        <v>375</v>
      </c>
      <c r="I6185" t="s">
        <v>373</v>
      </c>
      <c r="J6185" t="s">
        <v>373</v>
      </c>
      <c r="K6185">
        <v>1</v>
      </c>
    </row>
    <row r="6186" spans="1:11" hidden="1" x14ac:dyDescent="0.25">
      <c r="A6186" t="s">
        <v>466</v>
      </c>
      <c r="B6186" t="s">
        <v>466</v>
      </c>
      <c r="C6186">
        <v>1986</v>
      </c>
      <c r="D6186" t="s">
        <v>465</v>
      </c>
      <c r="E6186">
        <v>235</v>
      </c>
      <c r="F6186" t="s">
        <v>464</v>
      </c>
      <c r="G6186">
        <v>620</v>
      </c>
      <c r="H6186" t="s">
        <v>375</v>
      </c>
      <c r="I6186" t="s">
        <v>373</v>
      </c>
      <c r="J6186" t="s">
        <v>373</v>
      </c>
      <c r="K6186">
        <v>1</v>
      </c>
    </row>
    <row r="6187" spans="1:11" hidden="1" x14ac:dyDescent="0.25">
      <c r="A6187" t="s">
        <v>466</v>
      </c>
      <c r="B6187" t="s">
        <v>466</v>
      </c>
      <c r="C6187">
        <v>1987</v>
      </c>
      <c r="D6187" t="s">
        <v>465</v>
      </c>
      <c r="E6187">
        <v>235</v>
      </c>
      <c r="F6187" t="s">
        <v>464</v>
      </c>
      <c r="G6187">
        <v>620</v>
      </c>
      <c r="H6187" t="s">
        <v>375</v>
      </c>
      <c r="I6187" t="s">
        <v>373</v>
      </c>
      <c r="J6187" t="s">
        <v>373</v>
      </c>
      <c r="K6187">
        <v>1</v>
      </c>
    </row>
    <row r="6188" spans="1:11" hidden="1" x14ac:dyDescent="0.25">
      <c r="A6188" t="s">
        <v>466</v>
      </c>
      <c r="B6188" t="s">
        <v>466</v>
      </c>
      <c r="C6188">
        <v>1988</v>
      </c>
      <c r="D6188" t="s">
        <v>465</v>
      </c>
      <c r="E6188">
        <v>235</v>
      </c>
      <c r="F6188" t="s">
        <v>464</v>
      </c>
      <c r="G6188">
        <v>620</v>
      </c>
      <c r="H6188" t="s">
        <v>375</v>
      </c>
      <c r="I6188" t="s">
        <v>373</v>
      </c>
      <c r="J6188" t="s">
        <v>373</v>
      </c>
      <c r="K6188">
        <v>1</v>
      </c>
    </row>
    <row r="6189" spans="1:11" hidden="1" x14ac:dyDescent="0.25">
      <c r="A6189" t="s">
        <v>466</v>
      </c>
      <c r="B6189" t="s">
        <v>466</v>
      </c>
      <c r="C6189">
        <v>1989</v>
      </c>
      <c r="D6189" t="s">
        <v>465</v>
      </c>
      <c r="E6189">
        <v>235</v>
      </c>
      <c r="F6189" t="s">
        <v>464</v>
      </c>
      <c r="G6189">
        <v>620</v>
      </c>
      <c r="H6189" t="s">
        <v>375</v>
      </c>
      <c r="I6189">
        <v>1</v>
      </c>
      <c r="J6189" t="s">
        <v>373</v>
      </c>
      <c r="K6189">
        <v>1</v>
      </c>
    </row>
    <row r="6190" spans="1:11" hidden="1" x14ac:dyDescent="0.25">
      <c r="A6190" t="s">
        <v>466</v>
      </c>
      <c r="B6190" t="s">
        <v>466</v>
      </c>
      <c r="C6190">
        <v>1990</v>
      </c>
      <c r="D6190" t="s">
        <v>465</v>
      </c>
      <c r="E6190">
        <v>235</v>
      </c>
      <c r="F6190" t="s">
        <v>464</v>
      </c>
      <c r="G6190">
        <v>620</v>
      </c>
      <c r="H6190" t="s">
        <v>375</v>
      </c>
      <c r="I6190">
        <v>1</v>
      </c>
      <c r="J6190" t="s">
        <v>373</v>
      </c>
      <c r="K6190">
        <v>1</v>
      </c>
    </row>
    <row r="6191" spans="1:11" hidden="1" x14ac:dyDescent="0.25">
      <c r="A6191" t="s">
        <v>466</v>
      </c>
      <c r="B6191" t="s">
        <v>466</v>
      </c>
      <c r="C6191">
        <v>1991</v>
      </c>
      <c r="D6191" t="s">
        <v>465</v>
      </c>
      <c r="E6191">
        <v>235</v>
      </c>
      <c r="F6191" t="s">
        <v>464</v>
      </c>
      <c r="G6191">
        <v>620</v>
      </c>
      <c r="H6191" t="s">
        <v>375</v>
      </c>
      <c r="I6191">
        <v>1</v>
      </c>
      <c r="J6191" t="s">
        <v>373</v>
      </c>
      <c r="K6191">
        <v>1</v>
      </c>
    </row>
    <row r="6192" spans="1:11" hidden="1" x14ac:dyDescent="0.25">
      <c r="A6192" t="s">
        <v>466</v>
      </c>
      <c r="B6192" t="s">
        <v>466</v>
      </c>
      <c r="C6192">
        <v>1992</v>
      </c>
      <c r="D6192" t="s">
        <v>465</v>
      </c>
      <c r="E6192">
        <v>235</v>
      </c>
      <c r="F6192" t="s">
        <v>464</v>
      </c>
      <c r="G6192">
        <v>620</v>
      </c>
      <c r="H6192" t="s">
        <v>375</v>
      </c>
      <c r="I6192">
        <v>1</v>
      </c>
      <c r="J6192" t="s">
        <v>373</v>
      </c>
      <c r="K6192">
        <v>1</v>
      </c>
    </row>
    <row r="6193" spans="1:11" hidden="1" x14ac:dyDescent="0.25">
      <c r="A6193" t="s">
        <v>466</v>
      </c>
      <c r="B6193" t="s">
        <v>466</v>
      </c>
      <c r="C6193">
        <v>1993</v>
      </c>
      <c r="D6193" t="s">
        <v>465</v>
      </c>
      <c r="E6193">
        <v>235</v>
      </c>
      <c r="F6193" t="s">
        <v>464</v>
      </c>
      <c r="G6193">
        <v>620</v>
      </c>
      <c r="H6193" t="s">
        <v>375</v>
      </c>
      <c r="I6193">
        <v>1</v>
      </c>
      <c r="J6193" t="s">
        <v>373</v>
      </c>
      <c r="K6193">
        <v>1</v>
      </c>
    </row>
    <row r="6194" spans="1:11" hidden="1" x14ac:dyDescent="0.25">
      <c r="A6194" t="s">
        <v>466</v>
      </c>
      <c r="B6194" t="s">
        <v>466</v>
      </c>
      <c r="C6194">
        <v>1994</v>
      </c>
      <c r="D6194" t="s">
        <v>465</v>
      </c>
      <c r="E6194">
        <v>235</v>
      </c>
      <c r="F6194" t="s">
        <v>464</v>
      </c>
      <c r="G6194">
        <v>620</v>
      </c>
      <c r="H6194" t="s">
        <v>375</v>
      </c>
      <c r="I6194">
        <v>1</v>
      </c>
      <c r="J6194" t="s">
        <v>373</v>
      </c>
      <c r="K6194">
        <v>1</v>
      </c>
    </row>
    <row r="6195" spans="1:11" hidden="1" x14ac:dyDescent="0.25">
      <c r="A6195" t="s">
        <v>466</v>
      </c>
      <c r="B6195" t="s">
        <v>466</v>
      </c>
      <c r="C6195">
        <v>1995</v>
      </c>
      <c r="D6195" t="s">
        <v>465</v>
      </c>
      <c r="E6195">
        <v>235</v>
      </c>
      <c r="F6195" t="s">
        <v>464</v>
      </c>
      <c r="G6195">
        <v>620</v>
      </c>
      <c r="H6195" t="s">
        <v>375</v>
      </c>
      <c r="I6195">
        <v>1</v>
      </c>
      <c r="J6195" t="s">
        <v>373</v>
      </c>
      <c r="K6195">
        <v>1</v>
      </c>
    </row>
    <row r="6196" spans="1:11" hidden="1" x14ac:dyDescent="0.25">
      <c r="A6196" t="s">
        <v>466</v>
      </c>
      <c r="B6196" t="s">
        <v>466</v>
      </c>
      <c r="C6196">
        <v>1996</v>
      </c>
      <c r="D6196" t="s">
        <v>465</v>
      </c>
      <c r="E6196">
        <v>235</v>
      </c>
      <c r="F6196" t="s">
        <v>464</v>
      </c>
      <c r="G6196">
        <v>620</v>
      </c>
      <c r="H6196" t="s">
        <v>375</v>
      </c>
      <c r="I6196">
        <v>1</v>
      </c>
      <c r="J6196" t="s">
        <v>373</v>
      </c>
      <c r="K6196">
        <v>1</v>
      </c>
    </row>
    <row r="6197" spans="1:11" hidden="1" x14ac:dyDescent="0.25">
      <c r="A6197" t="s">
        <v>466</v>
      </c>
      <c r="B6197" t="s">
        <v>466</v>
      </c>
      <c r="C6197">
        <v>1997</v>
      </c>
      <c r="D6197" t="s">
        <v>465</v>
      </c>
      <c r="E6197">
        <v>235</v>
      </c>
      <c r="F6197" t="s">
        <v>464</v>
      </c>
      <c r="G6197">
        <v>620</v>
      </c>
      <c r="H6197" t="s">
        <v>375</v>
      </c>
      <c r="I6197">
        <v>1</v>
      </c>
      <c r="J6197" t="s">
        <v>373</v>
      </c>
      <c r="K6197">
        <v>1</v>
      </c>
    </row>
    <row r="6198" spans="1:11" hidden="1" x14ac:dyDescent="0.25">
      <c r="A6198" t="s">
        <v>466</v>
      </c>
      <c r="B6198" t="s">
        <v>466</v>
      </c>
      <c r="C6198">
        <v>1998</v>
      </c>
      <c r="D6198" t="s">
        <v>465</v>
      </c>
      <c r="E6198">
        <v>235</v>
      </c>
      <c r="F6198" t="s">
        <v>464</v>
      </c>
      <c r="G6198">
        <v>620</v>
      </c>
      <c r="H6198" t="s">
        <v>375</v>
      </c>
      <c r="I6198">
        <v>1</v>
      </c>
      <c r="J6198" t="s">
        <v>373</v>
      </c>
      <c r="K6198">
        <v>1</v>
      </c>
    </row>
    <row r="6199" spans="1:11" hidden="1" x14ac:dyDescent="0.25">
      <c r="A6199" t="s">
        <v>466</v>
      </c>
      <c r="B6199" t="s">
        <v>466</v>
      </c>
      <c r="C6199">
        <v>1999</v>
      </c>
      <c r="D6199" t="s">
        <v>465</v>
      </c>
      <c r="E6199">
        <v>235</v>
      </c>
      <c r="F6199" t="s">
        <v>464</v>
      </c>
      <c r="G6199">
        <v>620</v>
      </c>
      <c r="H6199" t="s">
        <v>375</v>
      </c>
      <c r="I6199">
        <v>1</v>
      </c>
      <c r="J6199" t="s">
        <v>373</v>
      </c>
      <c r="K6199">
        <v>1</v>
      </c>
    </row>
    <row r="6200" spans="1:11" hidden="1" x14ac:dyDescent="0.25">
      <c r="A6200" t="s">
        <v>466</v>
      </c>
      <c r="B6200" t="s">
        <v>466</v>
      </c>
      <c r="C6200">
        <v>2000</v>
      </c>
      <c r="D6200" t="s">
        <v>465</v>
      </c>
      <c r="E6200">
        <v>235</v>
      </c>
      <c r="F6200" t="s">
        <v>464</v>
      </c>
      <c r="G6200">
        <v>620</v>
      </c>
      <c r="H6200" t="s">
        <v>375</v>
      </c>
      <c r="I6200">
        <v>1</v>
      </c>
      <c r="J6200" t="s">
        <v>373</v>
      </c>
      <c r="K6200">
        <v>1</v>
      </c>
    </row>
    <row r="6201" spans="1:11" hidden="1" x14ac:dyDescent="0.25">
      <c r="A6201" t="s">
        <v>466</v>
      </c>
      <c r="B6201" t="s">
        <v>466</v>
      </c>
      <c r="C6201">
        <v>2001</v>
      </c>
      <c r="D6201" t="s">
        <v>465</v>
      </c>
      <c r="E6201">
        <v>235</v>
      </c>
      <c r="F6201" t="s">
        <v>464</v>
      </c>
      <c r="G6201">
        <v>620</v>
      </c>
      <c r="H6201" t="s">
        <v>375</v>
      </c>
      <c r="I6201">
        <v>1</v>
      </c>
      <c r="J6201" t="s">
        <v>373</v>
      </c>
      <c r="K6201">
        <v>1</v>
      </c>
    </row>
    <row r="6202" spans="1:11" hidden="1" x14ac:dyDescent="0.25">
      <c r="A6202" t="s">
        <v>466</v>
      </c>
      <c r="B6202" t="s">
        <v>466</v>
      </c>
      <c r="C6202">
        <v>2002</v>
      </c>
      <c r="D6202" t="s">
        <v>465</v>
      </c>
      <c r="E6202">
        <v>235</v>
      </c>
      <c r="F6202" t="s">
        <v>464</v>
      </c>
      <c r="G6202">
        <v>620</v>
      </c>
      <c r="H6202" t="s">
        <v>375</v>
      </c>
      <c r="I6202">
        <v>2</v>
      </c>
      <c r="J6202" t="s">
        <v>373</v>
      </c>
      <c r="K6202">
        <v>2</v>
      </c>
    </row>
    <row r="6203" spans="1:11" hidden="1" x14ac:dyDescent="0.25">
      <c r="A6203" t="s">
        <v>466</v>
      </c>
      <c r="B6203" t="s">
        <v>466</v>
      </c>
      <c r="C6203">
        <v>2003</v>
      </c>
      <c r="D6203" t="s">
        <v>465</v>
      </c>
      <c r="E6203">
        <v>235</v>
      </c>
      <c r="F6203" t="s">
        <v>464</v>
      </c>
      <c r="G6203">
        <v>620</v>
      </c>
      <c r="H6203" t="s">
        <v>375</v>
      </c>
      <c r="I6203">
        <v>2</v>
      </c>
      <c r="J6203" t="s">
        <v>373</v>
      </c>
      <c r="K6203">
        <v>2</v>
      </c>
    </row>
    <row r="6204" spans="1:11" hidden="1" x14ac:dyDescent="0.25">
      <c r="A6204" t="s">
        <v>466</v>
      </c>
      <c r="B6204" t="s">
        <v>466</v>
      </c>
      <c r="C6204">
        <v>2004</v>
      </c>
      <c r="D6204" t="s">
        <v>465</v>
      </c>
      <c r="E6204">
        <v>235</v>
      </c>
      <c r="F6204" t="s">
        <v>464</v>
      </c>
      <c r="G6204">
        <v>620</v>
      </c>
      <c r="H6204" t="s">
        <v>375</v>
      </c>
      <c r="I6204">
        <v>2</v>
      </c>
      <c r="J6204" t="s">
        <v>373</v>
      </c>
      <c r="K6204">
        <v>2</v>
      </c>
    </row>
    <row r="6205" spans="1:11" hidden="1" x14ac:dyDescent="0.25">
      <c r="A6205" t="s">
        <v>466</v>
      </c>
      <c r="B6205" t="s">
        <v>466</v>
      </c>
      <c r="C6205">
        <v>2005</v>
      </c>
      <c r="D6205" t="s">
        <v>465</v>
      </c>
      <c r="E6205">
        <v>235</v>
      </c>
      <c r="F6205" t="s">
        <v>464</v>
      </c>
      <c r="G6205">
        <v>620</v>
      </c>
      <c r="H6205" t="s">
        <v>375</v>
      </c>
      <c r="I6205">
        <v>2</v>
      </c>
      <c r="J6205" t="s">
        <v>373</v>
      </c>
      <c r="K6205">
        <v>2</v>
      </c>
    </row>
    <row r="6206" spans="1:11" hidden="1" x14ac:dyDescent="0.25">
      <c r="A6206" t="s">
        <v>466</v>
      </c>
      <c r="B6206" t="s">
        <v>466</v>
      </c>
      <c r="C6206">
        <v>2006</v>
      </c>
      <c r="D6206" t="s">
        <v>465</v>
      </c>
      <c r="E6206">
        <v>235</v>
      </c>
      <c r="F6206" t="s">
        <v>464</v>
      </c>
      <c r="G6206">
        <v>620</v>
      </c>
      <c r="H6206" t="s">
        <v>375</v>
      </c>
      <c r="I6206">
        <v>2</v>
      </c>
      <c r="J6206" t="s">
        <v>373</v>
      </c>
      <c r="K6206">
        <v>2</v>
      </c>
    </row>
    <row r="6207" spans="1:11" hidden="1" x14ac:dyDescent="0.25">
      <c r="A6207" t="s">
        <v>466</v>
      </c>
      <c r="B6207" t="s">
        <v>466</v>
      </c>
      <c r="C6207">
        <v>2007</v>
      </c>
      <c r="D6207" t="s">
        <v>465</v>
      </c>
      <c r="E6207">
        <v>235</v>
      </c>
      <c r="F6207" t="s">
        <v>464</v>
      </c>
      <c r="G6207">
        <v>620</v>
      </c>
      <c r="H6207" t="s">
        <v>375</v>
      </c>
      <c r="I6207">
        <v>2</v>
      </c>
      <c r="J6207" t="s">
        <v>373</v>
      </c>
      <c r="K6207">
        <v>2</v>
      </c>
    </row>
    <row r="6208" spans="1:11" hidden="1" x14ac:dyDescent="0.25">
      <c r="A6208" t="s">
        <v>466</v>
      </c>
      <c r="B6208" t="s">
        <v>466</v>
      </c>
      <c r="C6208">
        <v>2008</v>
      </c>
      <c r="D6208" t="s">
        <v>465</v>
      </c>
      <c r="E6208">
        <v>235</v>
      </c>
      <c r="F6208" t="s">
        <v>464</v>
      </c>
      <c r="G6208">
        <v>620</v>
      </c>
      <c r="H6208" t="s">
        <v>375</v>
      </c>
      <c r="I6208">
        <v>2</v>
      </c>
      <c r="J6208" t="s">
        <v>373</v>
      </c>
      <c r="K6208">
        <v>2</v>
      </c>
    </row>
    <row r="6209" spans="1:12" hidden="1" x14ac:dyDescent="0.25">
      <c r="A6209" t="s">
        <v>466</v>
      </c>
      <c r="B6209" t="s">
        <v>466</v>
      </c>
      <c r="C6209">
        <v>2009</v>
      </c>
      <c r="D6209" t="s">
        <v>465</v>
      </c>
      <c r="E6209">
        <v>235</v>
      </c>
      <c r="F6209" t="s">
        <v>464</v>
      </c>
      <c r="G6209">
        <v>620</v>
      </c>
      <c r="H6209" t="s">
        <v>375</v>
      </c>
      <c r="I6209">
        <v>2</v>
      </c>
      <c r="J6209" t="s">
        <v>373</v>
      </c>
      <c r="K6209">
        <v>2</v>
      </c>
    </row>
    <row r="6210" spans="1:12" hidden="1" x14ac:dyDescent="0.25">
      <c r="A6210" t="s">
        <v>466</v>
      </c>
      <c r="B6210" t="s">
        <v>466</v>
      </c>
      <c r="C6210">
        <v>2010</v>
      </c>
      <c r="D6210" t="s">
        <v>465</v>
      </c>
      <c r="E6210">
        <v>235</v>
      </c>
      <c r="F6210" t="s">
        <v>464</v>
      </c>
      <c r="G6210">
        <v>620</v>
      </c>
      <c r="H6210" t="s">
        <v>375</v>
      </c>
      <c r="I6210">
        <v>1</v>
      </c>
      <c r="J6210" t="s">
        <v>373</v>
      </c>
      <c r="K6210">
        <v>2</v>
      </c>
    </row>
    <row r="6211" spans="1:12" hidden="1" x14ac:dyDescent="0.25">
      <c r="A6211" t="s">
        <v>466</v>
      </c>
      <c r="B6211" t="s">
        <v>466</v>
      </c>
      <c r="C6211">
        <v>2011</v>
      </c>
      <c r="D6211" t="s">
        <v>465</v>
      </c>
      <c r="E6211">
        <v>235</v>
      </c>
      <c r="F6211" t="s">
        <v>464</v>
      </c>
      <c r="G6211">
        <v>620</v>
      </c>
      <c r="H6211" t="s">
        <v>375</v>
      </c>
      <c r="I6211">
        <v>2</v>
      </c>
      <c r="J6211" t="s">
        <v>373</v>
      </c>
      <c r="K6211">
        <v>2</v>
      </c>
    </row>
    <row r="6212" spans="1:12" hidden="1" x14ac:dyDescent="0.25">
      <c r="A6212" t="s">
        <v>466</v>
      </c>
      <c r="B6212" t="s">
        <v>466</v>
      </c>
      <c r="C6212">
        <v>2012</v>
      </c>
      <c r="D6212" t="s">
        <v>465</v>
      </c>
      <c r="E6212">
        <v>235</v>
      </c>
      <c r="F6212" t="s">
        <v>464</v>
      </c>
      <c r="G6212">
        <v>620</v>
      </c>
      <c r="H6212" t="s">
        <v>375</v>
      </c>
      <c r="I6212">
        <v>1</v>
      </c>
      <c r="J6212" t="s">
        <v>373</v>
      </c>
      <c r="K6212">
        <v>2</v>
      </c>
    </row>
    <row r="6213" spans="1:12" hidden="1" x14ac:dyDescent="0.25">
      <c r="A6213" t="s">
        <v>466</v>
      </c>
      <c r="B6213" t="s">
        <v>466</v>
      </c>
      <c r="C6213">
        <v>2013</v>
      </c>
      <c r="D6213" t="s">
        <v>465</v>
      </c>
      <c r="E6213">
        <v>235</v>
      </c>
      <c r="F6213" t="s">
        <v>464</v>
      </c>
      <c r="G6213">
        <v>620</v>
      </c>
      <c r="H6213" t="s">
        <v>375</v>
      </c>
      <c r="I6213" t="s">
        <v>373</v>
      </c>
      <c r="J6213" t="s">
        <v>373</v>
      </c>
      <c r="K6213">
        <v>2</v>
      </c>
    </row>
    <row r="6214" spans="1:12" hidden="1" x14ac:dyDescent="0.25">
      <c r="A6214" t="s">
        <v>466</v>
      </c>
      <c r="B6214" t="s">
        <v>466</v>
      </c>
      <c r="C6214">
        <v>2014</v>
      </c>
      <c r="D6214" t="s">
        <v>465</v>
      </c>
      <c r="E6214">
        <v>235</v>
      </c>
      <c r="F6214" t="s">
        <v>464</v>
      </c>
      <c r="G6214">
        <v>620</v>
      </c>
      <c r="H6214" t="s">
        <v>375</v>
      </c>
      <c r="I6214">
        <v>1</v>
      </c>
      <c r="J6214" t="s">
        <v>373</v>
      </c>
      <c r="K6214">
        <v>2</v>
      </c>
    </row>
    <row r="6215" spans="1:12" hidden="1" x14ac:dyDescent="0.25">
      <c r="A6215" t="s">
        <v>466</v>
      </c>
      <c r="B6215" t="s">
        <v>466</v>
      </c>
      <c r="C6215">
        <v>2015</v>
      </c>
      <c r="D6215" t="s">
        <v>465</v>
      </c>
      <c r="E6215">
        <v>235</v>
      </c>
      <c r="F6215" t="s">
        <v>464</v>
      </c>
      <c r="G6215">
        <v>620</v>
      </c>
      <c r="H6215" t="s">
        <v>375</v>
      </c>
      <c r="I6215">
        <v>1</v>
      </c>
      <c r="J6215" t="s">
        <v>373</v>
      </c>
      <c r="K6215">
        <v>1</v>
      </c>
    </row>
    <row r="6216" spans="1:12" hidden="1" x14ac:dyDescent="0.25">
      <c r="A6216" t="s">
        <v>466</v>
      </c>
      <c r="B6216" t="s">
        <v>466</v>
      </c>
      <c r="C6216">
        <v>2016</v>
      </c>
      <c r="D6216" t="s">
        <v>465</v>
      </c>
      <c r="E6216">
        <v>235</v>
      </c>
      <c r="F6216" t="s">
        <v>464</v>
      </c>
      <c r="G6216">
        <v>620</v>
      </c>
      <c r="H6216" t="s">
        <v>375</v>
      </c>
      <c r="I6216">
        <v>2</v>
      </c>
      <c r="J6216" t="s">
        <v>373</v>
      </c>
      <c r="K6216">
        <v>1</v>
      </c>
    </row>
    <row r="6217" spans="1:12" x14ac:dyDescent="0.25">
      <c r="A6217" t="s">
        <v>466</v>
      </c>
      <c r="B6217" t="s">
        <v>466</v>
      </c>
      <c r="C6217">
        <v>2017</v>
      </c>
      <c r="D6217" t="s">
        <v>465</v>
      </c>
      <c r="E6217">
        <v>235</v>
      </c>
      <c r="F6217" t="s">
        <v>464</v>
      </c>
      <c r="G6217">
        <v>620</v>
      </c>
      <c r="H6217" t="s">
        <v>375</v>
      </c>
      <c r="I6217" s="109">
        <v>1</v>
      </c>
      <c r="J6217" s="109" t="s">
        <v>373</v>
      </c>
      <c r="K6217" s="109">
        <v>1</v>
      </c>
      <c r="L6217" s="108">
        <f>AVERAGE(I6217:K6217)</f>
        <v>1</v>
      </c>
    </row>
    <row r="6218" spans="1:12" hidden="1" x14ac:dyDescent="0.25">
      <c r="A6218" t="s">
        <v>463</v>
      </c>
      <c r="B6218" t="s">
        <v>463</v>
      </c>
      <c r="C6218">
        <v>1976</v>
      </c>
      <c r="D6218" t="s">
        <v>373</v>
      </c>
      <c r="E6218" t="s">
        <v>373</v>
      </c>
      <c r="F6218" t="s">
        <v>462</v>
      </c>
      <c r="G6218">
        <v>630</v>
      </c>
      <c r="H6218" t="s">
        <v>393</v>
      </c>
      <c r="I6218" t="s">
        <v>373</v>
      </c>
      <c r="J6218" t="s">
        <v>373</v>
      </c>
      <c r="K6218" t="s">
        <v>373</v>
      </c>
    </row>
    <row r="6219" spans="1:12" hidden="1" x14ac:dyDescent="0.25">
      <c r="A6219" t="s">
        <v>463</v>
      </c>
      <c r="B6219" t="s">
        <v>463</v>
      </c>
      <c r="C6219">
        <v>1977</v>
      </c>
      <c r="D6219" t="s">
        <v>373</v>
      </c>
      <c r="E6219" t="s">
        <v>373</v>
      </c>
      <c r="F6219" t="s">
        <v>462</v>
      </c>
      <c r="G6219">
        <v>630</v>
      </c>
      <c r="H6219" t="s">
        <v>393</v>
      </c>
      <c r="I6219" t="s">
        <v>373</v>
      </c>
      <c r="J6219" t="s">
        <v>373</v>
      </c>
      <c r="K6219" t="s">
        <v>373</v>
      </c>
    </row>
    <row r="6220" spans="1:12" hidden="1" x14ac:dyDescent="0.25">
      <c r="A6220" t="s">
        <v>463</v>
      </c>
      <c r="B6220" t="s">
        <v>463</v>
      </c>
      <c r="C6220">
        <v>1978</v>
      </c>
      <c r="D6220" t="s">
        <v>373</v>
      </c>
      <c r="E6220" t="s">
        <v>373</v>
      </c>
      <c r="F6220" t="s">
        <v>462</v>
      </c>
      <c r="G6220">
        <v>630</v>
      </c>
      <c r="H6220" t="s">
        <v>393</v>
      </c>
      <c r="I6220" t="s">
        <v>373</v>
      </c>
      <c r="J6220" t="s">
        <v>373</v>
      </c>
      <c r="K6220" t="s">
        <v>373</v>
      </c>
    </row>
    <row r="6221" spans="1:12" hidden="1" x14ac:dyDescent="0.25">
      <c r="A6221" t="s">
        <v>463</v>
      </c>
      <c r="B6221" t="s">
        <v>463</v>
      </c>
      <c r="C6221">
        <v>1979</v>
      </c>
      <c r="D6221" t="s">
        <v>373</v>
      </c>
      <c r="E6221" t="s">
        <v>373</v>
      </c>
      <c r="F6221" t="s">
        <v>462</v>
      </c>
      <c r="G6221">
        <v>630</v>
      </c>
      <c r="H6221" t="s">
        <v>393</v>
      </c>
      <c r="I6221" t="s">
        <v>373</v>
      </c>
      <c r="J6221" t="s">
        <v>373</v>
      </c>
      <c r="K6221" t="s">
        <v>373</v>
      </c>
    </row>
    <row r="6222" spans="1:12" hidden="1" x14ac:dyDescent="0.25">
      <c r="A6222" t="s">
        <v>463</v>
      </c>
      <c r="B6222" t="s">
        <v>463</v>
      </c>
      <c r="C6222">
        <v>1980</v>
      </c>
      <c r="D6222" t="s">
        <v>373</v>
      </c>
      <c r="E6222" t="s">
        <v>373</v>
      </c>
      <c r="F6222" t="s">
        <v>462</v>
      </c>
      <c r="G6222">
        <v>630</v>
      </c>
      <c r="H6222" t="s">
        <v>393</v>
      </c>
      <c r="I6222" t="s">
        <v>373</v>
      </c>
      <c r="J6222" t="s">
        <v>373</v>
      </c>
      <c r="K6222" t="s">
        <v>373</v>
      </c>
    </row>
    <row r="6223" spans="1:12" hidden="1" x14ac:dyDescent="0.25">
      <c r="A6223" t="s">
        <v>463</v>
      </c>
      <c r="B6223" t="s">
        <v>463</v>
      </c>
      <c r="C6223">
        <v>1981</v>
      </c>
      <c r="D6223" t="s">
        <v>373</v>
      </c>
      <c r="E6223" t="s">
        <v>373</v>
      </c>
      <c r="F6223" t="s">
        <v>462</v>
      </c>
      <c r="G6223">
        <v>630</v>
      </c>
      <c r="H6223" t="s">
        <v>393</v>
      </c>
      <c r="I6223" t="s">
        <v>373</v>
      </c>
      <c r="J6223" t="s">
        <v>373</v>
      </c>
      <c r="K6223" t="s">
        <v>373</v>
      </c>
    </row>
    <row r="6224" spans="1:12" hidden="1" x14ac:dyDescent="0.25">
      <c r="A6224" t="s">
        <v>463</v>
      </c>
      <c r="B6224" t="s">
        <v>463</v>
      </c>
      <c r="C6224">
        <v>1982</v>
      </c>
      <c r="D6224" t="s">
        <v>373</v>
      </c>
      <c r="E6224" t="s">
        <v>373</v>
      </c>
      <c r="F6224" t="s">
        <v>462</v>
      </c>
      <c r="G6224">
        <v>630</v>
      </c>
      <c r="H6224" t="s">
        <v>393</v>
      </c>
      <c r="I6224" t="s">
        <v>373</v>
      </c>
      <c r="J6224" t="s">
        <v>373</v>
      </c>
      <c r="K6224" t="s">
        <v>373</v>
      </c>
    </row>
    <row r="6225" spans="1:11" hidden="1" x14ac:dyDescent="0.25">
      <c r="A6225" t="s">
        <v>463</v>
      </c>
      <c r="B6225" t="s">
        <v>463</v>
      </c>
      <c r="C6225">
        <v>1983</v>
      </c>
      <c r="D6225" t="s">
        <v>373</v>
      </c>
      <c r="E6225" t="s">
        <v>373</v>
      </c>
      <c r="F6225" t="s">
        <v>462</v>
      </c>
      <c r="G6225">
        <v>630</v>
      </c>
      <c r="H6225" t="s">
        <v>393</v>
      </c>
      <c r="I6225" t="s">
        <v>373</v>
      </c>
      <c r="J6225" t="s">
        <v>373</v>
      </c>
      <c r="K6225" t="s">
        <v>373</v>
      </c>
    </row>
    <row r="6226" spans="1:11" hidden="1" x14ac:dyDescent="0.25">
      <c r="A6226" t="s">
        <v>463</v>
      </c>
      <c r="B6226" t="s">
        <v>463</v>
      </c>
      <c r="C6226">
        <v>1984</v>
      </c>
      <c r="D6226" t="s">
        <v>373</v>
      </c>
      <c r="E6226" t="s">
        <v>373</v>
      </c>
      <c r="F6226" t="s">
        <v>462</v>
      </c>
      <c r="G6226">
        <v>630</v>
      </c>
      <c r="H6226" t="s">
        <v>393</v>
      </c>
      <c r="I6226" t="s">
        <v>373</v>
      </c>
      <c r="J6226" t="s">
        <v>373</v>
      </c>
      <c r="K6226" t="s">
        <v>373</v>
      </c>
    </row>
    <row r="6227" spans="1:11" hidden="1" x14ac:dyDescent="0.25">
      <c r="A6227" t="s">
        <v>463</v>
      </c>
      <c r="B6227" t="s">
        <v>463</v>
      </c>
      <c r="C6227">
        <v>1985</v>
      </c>
      <c r="D6227" t="s">
        <v>373</v>
      </c>
      <c r="E6227" t="s">
        <v>373</v>
      </c>
      <c r="F6227" t="s">
        <v>462</v>
      </c>
      <c r="G6227">
        <v>630</v>
      </c>
      <c r="H6227" t="s">
        <v>393</v>
      </c>
      <c r="I6227" t="s">
        <v>373</v>
      </c>
      <c r="J6227" t="s">
        <v>373</v>
      </c>
      <c r="K6227" t="s">
        <v>373</v>
      </c>
    </row>
    <row r="6228" spans="1:11" hidden="1" x14ac:dyDescent="0.25">
      <c r="A6228" t="s">
        <v>463</v>
      </c>
      <c r="B6228" t="s">
        <v>463</v>
      </c>
      <c r="C6228">
        <v>1986</v>
      </c>
      <c r="D6228" t="s">
        <v>373</v>
      </c>
      <c r="E6228" t="s">
        <v>373</v>
      </c>
      <c r="F6228" t="s">
        <v>462</v>
      </c>
      <c r="G6228">
        <v>630</v>
      </c>
      <c r="H6228" t="s">
        <v>393</v>
      </c>
      <c r="I6228" t="s">
        <v>373</v>
      </c>
      <c r="J6228" t="s">
        <v>373</v>
      </c>
      <c r="K6228" t="s">
        <v>373</v>
      </c>
    </row>
    <row r="6229" spans="1:11" hidden="1" x14ac:dyDescent="0.25">
      <c r="A6229" t="s">
        <v>463</v>
      </c>
      <c r="B6229" t="s">
        <v>463</v>
      </c>
      <c r="C6229">
        <v>1987</v>
      </c>
      <c r="D6229" t="s">
        <v>373</v>
      </c>
      <c r="E6229" t="s">
        <v>373</v>
      </c>
      <c r="F6229" t="s">
        <v>462</v>
      </c>
      <c r="G6229">
        <v>630</v>
      </c>
      <c r="H6229" t="s">
        <v>393</v>
      </c>
      <c r="I6229" t="s">
        <v>373</v>
      </c>
      <c r="J6229" t="s">
        <v>373</v>
      </c>
      <c r="K6229" t="s">
        <v>373</v>
      </c>
    </row>
    <row r="6230" spans="1:11" hidden="1" x14ac:dyDescent="0.25">
      <c r="A6230" t="s">
        <v>463</v>
      </c>
      <c r="B6230" t="s">
        <v>463</v>
      </c>
      <c r="C6230">
        <v>1988</v>
      </c>
      <c r="D6230" t="s">
        <v>373</v>
      </c>
      <c r="E6230" t="s">
        <v>373</v>
      </c>
      <c r="F6230" t="s">
        <v>462</v>
      </c>
      <c r="G6230">
        <v>630</v>
      </c>
      <c r="H6230" t="s">
        <v>393</v>
      </c>
      <c r="I6230" t="s">
        <v>373</v>
      </c>
      <c r="J6230" t="s">
        <v>373</v>
      </c>
      <c r="K6230" t="s">
        <v>373</v>
      </c>
    </row>
    <row r="6231" spans="1:11" hidden="1" x14ac:dyDescent="0.25">
      <c r="A6231" t="s">
        <v>463</v>
      </c>
      <c r="B6231" t="s">
        <v>463</v>
      </c>
      <c r="C6231">
        <v>1989</v>
      </c>
      <c r="D6231" t="s">
        <v>373</v>
      </c>
      <c r="E6231" t="s">
        <v>373</v>
      </c>
      <c r="F6231" t="s">
        <v>462</v>
      </c>
      <c r="G6231">
        <v>630</v>
      </c>
      <c r="H6231" t="s">
        <v>393</v>
      </c>
      <c r="I6231" t="s">
        <v>373</v>
      </c>
      <c r="J6231" t="s">
        <v>373</v>
      </c>
      <c r="K6231" t="s">
        <v>373</v>
      </c>
    </row>
    <row r="6232" spans="1:11" hidden="1" x14ac:dyDescent="0.25">
      <c r="A6232" t="s">
        <v>463</v>
      </c>
      <c r="B6232" t="s">
        <v>463</v>
      </c>
      <c r="C6232">
        <v>1990</v>
      </c>
      <c r="D6232" t="s">
        <v>373</v>
      </c>
      <c r="E6232" t="s">
        <v>373</v>
      </c>
      <c r="F6232" t="s">
        <v>462</v>
      </c>
      <c r="G6232">
        <v>630</v>
      </c>
      <c r="H6232" t="s">
        <v>393</v>
      </c>
      <c r="I6232" t="s">
        <v>373</v>
      </c>
      <c r="J6232" t="s">
        <v>373</v>
      </c>
      <c r="K6232" t="s">
        <v>373</v>
      </c>
    </row>
    <row r="6233" spans="1:11" hidden="1" x14ac:dyDescent="0.25">
      <c r="A6233" t="s">
        <v>463</v>
      </c>
      <c r="B6233" t="s">
        <v>463</v>
      </c>
      <c r="C6233">
        <v>1991</v>
      </c>
      <c r="D6233" t="s">
        <v>373</v>
      </c>
      <c r="E6233" t="s">
        <v>373</v>
      </c>
      <c r="F6233" t="s">
        <v>462</v>
      </c>
      <c r="G6233">
        <v>630</v>
      </c>
      <c r="H6233" t="s">
        <v>393</v>
      </c>
      <c r="I6233" t="s">
        <v>373</v>
      </c>
      <c r="J6233" t="s">
        <v>373</v>
      </c>
      <c r="K6233" t="s">
        <v>373</v>
      </c>
    </row>
    <row r="6234" spans="1:11" hidden="1" x14ac:dyDescent="0.25">
      <c r="A6234" t="s">
        <v>463</v>
      </c>
      <c r="B6234" t="s">
        <v>463</v>
      </c>
      <c r="C6234">
        <v>1992</v>
      </c>
      <c r="D6234" t="s">
        <v>373</v>
      </c>
      <c r="E6234" t="s">
        <v>373</v>
      </c>
      <c r="F6234" t="s">
        <v>462</v>
      </c>
      <c r="G6234">
        <v>630</v>
      </c>
      <c r="H6234" t="s">
        <v>393</v>
      </c>
      <c r="I6234" t="s">
        <v>373</v>
      </c>
      <c r="J6234" t="s">
        <v>373</v>
      </c>
      <c r="K6234" t="s">
        <v>373</v>
      </c>
    </row>
    <row r="6235" spans="1:11" hidden="1" x14ac:dyDescent="0.25">
      <c r="A6235" t="s">
        <v>463</v>
      </c>
      <c r="B6235" t="s">
        <v>463</v>
      </c>
      <c r="C6235">
        <v>1993</v>
      </c>
      <c r="D6235" t="s">
        <v>373</v>
      </c>
      <c r="E6235" t="s">
        <v>373</v>
      </c>
      <c r="F6235" t="s">
        <v>462</v>
      </c>
      <c r="G6235">
        <v>630</v>
      </c>
      <c r="H6235" t="s">
        <v>393</v>
      </c>
      <c r="I6235" t="s">
        <v>373</v>
      </c>
      <c r="J6235" t="s">
        <v>373</v>
      </c>
      <c r="K6235" t="s">
        <v>373</v>
      </c>
    </row>
    <row r="6236" spans="1:11" hidden="1" x14ac:dyDescent="0.25">
      <c r="A6236" t="s">
        <v>463</v>
      </c>
      <c r="B6236" t="s">
        <v>463</v>
      </c>
      <c r="C6236">
        <v>1994</v>
      </c>
      <c r="D6236" t="s">
        <v>373</v>
      </c>
      <c r="E6236" t="s">
        <v>373</v>
      </c>
      <c r="F6236" t="s">
        <v>462</v>
      </c>
      <c r="G6236">
        <v>630</v>
      </c>
      <c r="H6236" t="s">
        <v>393</v>
      </c>
      <c r="I6236" t="s">
        <v>373</v>
      </c>
      <c r="J6236" t="s">
        <v>373</v>
      </c>
      <c r="K6236" t="s">
        <v>373</v>
      </c>
    </row>
    <row r="6237" spans="1:11" hidden="1" x14ac:dyDescent="0.25">
      <c r="A6237" t="s">
        <v>463</v>
      </c>
      <c r="B6237" t="s">
        <v>463</v>
      </c>
      <c r="C6237">
        <v>1995</v>
      </c>
      <c r="D6237" t="s">
        <v>373</v>
      </c>
      <c r="E6237" t="s">
        <v>373</v>
      </c>
      <c r="F6237" t="s">
        <v>462</v>
      </c>
      <c r="G6237">
        <v>630</v>
      </c>
      <c r="H6237" t="s">
        <v>393</v>
      </c>
      <c r="I6237" t="s">
        <v>373</v>
      </c>
      <c r="J6237" t="s">
        <v>373</v>
      </c>
      <c r="K6237" t="s">
        <v>373</v>
      </c>
    </row>
    <row r="6238" spans="1:11" hidden="1" x14ac:dyDescent="0.25">
      <c r="A6238" t="s">
        <v>463</v>
      </c>
      <c r="B6238" t="s">
        <v>463</v>
      </c>
      <c r="C6238">
        <v>1996</v>
      </c>
      <c r="D6238" t="s">
        <v>373</v>
      </c>
      <c r="E6238" t="s">
        <v>373</v>
      </c>
      <c r="F6238" t="s">
        <v>462</v>
      </c>
      <c r="G6238">
        <v>630</v>
      </c>
      <c r="H6238" t="s">
        <v>393</v>
      </c>
      <c r="I6238" t="s">
        <v>373</v>
      </c>
      <c r="J6238" t="s">
        <v>373</v>
      </c>
      <c r="K6238" t="s">
        <v>373</v>
      </c>
    </row>
    <row r="6239" spans="1:11" hidden="1" x14ac:dyDescent="0.25">
      <c r="A6239" t="s">
        <v>463</v>
      </c>
      <c r="B6239" t="s">
        <v>463</v>
      </c>
      <c r="C6239">
        <v>1997</v>
      </c>
      <c r="D6239" t="s">
        <v>373</v>
      </c>
      <c r="E6239" t="s">
        <v>373</v>
      </c>
      <c r="F6239" t="s">
        <v>462</v>
      </c>
      <c r="G6239">
        <v>630</v>
      </c>
      <c r="H6239" t="s">
        <v>393</v>
      </c>
      <c r="I6239" t="s">
        <v>373</v>
      </c>
      <c r="J6239" t="s">
        <v>373</v>
      </c>
      <c r="K6239" t="s">
        <v>373</v>
      </c>
    </row>
    <row r="6240" spans="1:11" hidden="1" x14ac:dyDescent="0.25">
      <c r="A6240" t="s">
        <v>463</v>
      </c>
      <c r="B6240" t="s">
        <v>463</v>
      </c>
      <c r="C6240">
        <v>1998</v>
      </c>
      <c r="D6240" t="s">
        <v>373</v>
      </c>
      <c r="E6240" t="s">
        <v>373</v>
      </c>
      <c r="F6240" t="s">
        <v>462</v>
      </c>
      <c r="G6240">
        <v>630</v>
      </c>
      <c r="H6240" t="s">
        <v>393</v>
      </c>
      <c r="I6240" t="s">
        <v>373</v>
      </c>
      <c r="J6240" t="s">
        <v>373</v>
      </c>
      <c r="K6240" t="s">
        <v>373</v>
      </c>
    </row>
    <row r="6241" spans="1:11" hidden="1" x14ac:dyDescent="0.25">
      <c r="A6241" t="s">
        <v>463</v>
      </c>
      <c r="B6241" t="s">
        <v>463</v>
      </c>
      <c r="C6241">
        <v>1999</v>
      </c>
      <c r="D6241" t="s">
        <v>373</v>
      </c>
      <c r="E6241" t="s">
        <v>373</v>
      </c>
      <c r="F6241" t="s">
        <v>462</v>
      </c>
      <c r="G6241">
        <v>630</v>
      </c>
      <c r="H6241" t="s">
        <v>393</v>
      </c>
      <c r="I6241" t="s">
        <v>373</v>
      </c>
      <c r="J6241" t="s">
        <v>373</v>
      </c>
      <c r="K6241" t="s">
        <v>373</v>
      </c>
    </row>
    <row r="6242" spans="1:11" hidden="1" x14ac:dyDescent="0.25">
      <c r="A6242" t="s">
        <v>463</v>
      </c>
      <c r="B6242" t="s">
        <v>463</v>
      </c>
      <c r="C6242">
        <v>2000</v>
      </c>
      <c r="D6242" t="s">
        <v>373</v>
      </c>
      <c r="E6242" t="s">
        <v>373</v>
      </c>
      <c r="F6242" t="s">
        <v>462</v>
      </c>
      <c r="G6242">
        <v>630</v>
      </c>
      <c r="H6242" t="s">
        <v>393</v>
      </c>
      <c r="I6242" t="s">
        <v>373</v>
      </c>
      <c r="J6242" t="s">
        <v>373</v>
      </c>
      <c r="K6242" t="s">
        <v>373</v>
      </c>
    </row>
    <row r="6243" spans="1:11" hidden="1" x14ac:dyDescent="0.25">
      <c r="A6243" t="s">
        <v>463</v>
      </c>
      <c r="B6243" t="s">
        <v>463</v>
      </c>
      <c r="C6243">
        <v>2001</v>
      </c>
      <c r="D6243" t="s">
        <v>373</v>
      </c>
      <c r="E6243" t="s">
        <v>373</v>
      </c>
      <c r="F6243" t="s">
        <v>462</v>
      </c>
      <c r="G6243">
        <v>630</v>
      </c>
      <c r="H6243" t="s">
        <v>393</v>
      </c>
      <c r="I6243" t="s">
        <v>373</v>
      </c>
      <c r="J6243" t="s">
        <v>373</v>
      </c>
      <c r="K6243" t="s">
        <v>373</v>
      </c>
    </row>
    <row r="6244" spans="1:11" hidden="1" x14ac:dyDescent="0.25">
      <c r="A6244" t="s">
        <v>463</v>
      </c>
      <c r="B6244" t="s">
        <v>463</v>
      </c>
      <c r="C6244">
        <v>2002</v>
      </c>
      <c r="D6244" t="s">
        <v>373</v>
      </c>
      <c r="E6244" t="s">
        <v>373</v>
      </c>
      <c r="F6244" t="s">
        <v>462</v>
      </c>
      <c r="G6244">
        <v>630</v>
      </c>
      <c r="H6244" t="s">
        <v>393</v>
      </c>
      <c r="I6244" t="s">
        <v>373</v>
      </c>
      <c r="J6244" t="s">
        <v>373</v>
      </c>
      <c r="K6244" t="s">
        <v>373</v>
      </c>
    </row>
    <row r="6245" spans="1:11" hidden="1" x14ac:dyDescent="0.25">
      <c r="A6245" t="s">
        <v>463</v>
      </c>
      <c r="B6245" t="s">
        <v>463</v>
      </c>
      <c r="C6245">
        <v>2003</v>
      </c>
      <c r="D6245" t="s">
        <v>373</v>
      </c>
      <c r="E6245" t="s">
        <v>373</v>
      </c>
      <c r="F6245" t="s">
        <v>462</v>
      </c>
      <c r="G6245">
        <v>630</v>
      </c>
      <c r="H6245" t="s">
        <v>393</v>
      </c>
      <c r="I6245" t="s">
        <v>373</v>
      </c>
      <c r="J6245" t="s">
        <v>373</v>
      </c>
      <c r="K6245" t="s">
        <v>373</v>
      </c>
    </row>
    <row r="6246" spans="1:11" hidden="1" x14ac:dyDescent="0.25">
      <c r="A6246" t="s">
        <v>463</v>
      </c>
      <c r="B6246" t="s">
        <v>463</v>
      </c>
      <c r="C6246">
        <v>2004</v>
      </c>
      <c r="D6246" t="s">
        <v>373</v>
      </c>
      <c r="E6246" t="s">
        <v>373</v>
      </c>
      <c r="F6246" t="s">
        <v>462</v>
      </c>
      <c r="G6246">
        <v>630</v>
      </c>
      <c r="H6246" t="s">
        <v>393</v>
      </c>
      <c r="I6246" t="s">
        <v>373</v>
      </c>
      <c r="J6246" t="s">
        <v>373</v>
      </c>
      <c r="K6246" t="s">
        <v>373</v>
      </c>
    </row>
    <row r="6247" spans="1:11" hidden="1" x14ac:dyDescent="0.25">
      <c r="A6247" t="s">
        <v>463</v>
      </c>
      <c r="B6247" t="s">
        <v>463</v>
      </c>
      <c r="C6247">
        <v>2005</v>
      </c>
      <c r="D6247" t="s">
        <v>373</v>
      </c>
      <c r="E6247" t="s">
        <v>373</v>
      </c>
      <c r="F6247" t="s">
        <v>462</v>
      </c>
      <c r="G6247">
        <v>630</v>
      </c>
      <c r="H6247" t="s">
        <v>393</v>
      </c>
      <c r="I6247" t="s">
        <v>373</v>
      </c>
      <c r="J6247" t="s">
        <v>373</v>
      </c>
      <c r="K6247" t="s">
        <v>373</v>
      </c>
    </row>
    <row r="6248" spans="1:11" hidden="1" x14ac:dyDescent="0.25">
      <c r="A6248" t="s">
        <v>463</v>
      </c>
      <c r="B6248" t="s">
        <v>463</v>
      </c>
      <c r="C6248">
        <v>2006</v>
      </c>
      <c r="D6248" t="s">
        <v>373</v>
      </c>
      <c r="E6248" t="s">
        <v>373</v>
      </c>
      <c r="F6248" t="s">
        <v>462</v>
      </c>
      <c r="G6248">
        <v>630</v>
      </c>
      <c r="H6248" t="s">
        <v>393</v>
      </c>
      <c r="I6248" t="s">
        <v>373</v>
      </c>
      <c r="J6248" t="s">
        <v>373</v>
      </c>
      <c r="K6248" t="s">
        <v>373</v>
      </c>
    </row>
    <row r="6249" spans="1:11" hidden="1" x14ac:dyDescent="0.25">
      <c r="A6249" t="s">
        <v>463</v>
      </c>
      <c r="B6249" t="s">
        <v>463</v>
      </c>
      <c r="C6249">
        <v>2007</v>
      </c>
      <c r="D6249" t="s">
        <v>373</v>
      </c>
      <c r="E6249" t="s">
        <v>373</v>
      </c>
      <c r="F6249" t="s">
        <v>462</v>
      </c>
      <c r="G6249">
        <v>630</v>
      </c>
      <c r="H6249" t="s">
        <v>393</v>
      </c>
      <c r="I6249" t="s">
        <v>373</v>
      </c>
      <c r="J6249" t="s">
        <v>373</v>
      </c>
      <c r="K6249" t="s">
        <v>373</v>
      </c>
    </row>
    <row r="6250" spans="1:11" hidden="1" x14ac:dyDescent="0.25">
      <c r="A6250" t="s">
        <v>463</v>
      </c>
      <c r="B6250" t="s">
        <v>463</v>
      </c>
      <c r="C6250">
        <v>2008</v>
      </c>
      <c r="D6250" t="s">
        <v>373</v>
      </c>
      <c r="E6250" t="s">
        <v>373</v>
      </c>
      <c r="F6250" t="s">
        <v>462</v>
      </c>
      <c r="G6250">
        <v>630</v>
      </c>
      <c r="H6250" t="s">
        <v>393</v>
      </c>
      <c r="I6250" t="s">
        <v>373</v>
      </c>
      <c r="J6250" t="s">
        <v>373</v>
      </c>
      <c r="K6250" t="s">
        <v>373</v>
      </c>
    </row>
    <row r="6251" spans="1:11" hidden="1" x14ac:dyDescent="0.25">
      <c r="A6251" t="s">
        <v>463</v>
      </c>
      <c r="B6251" t="s">
        <v>463</v>
      </c>
      <c r="C6251">
        <v>2009</v>
      </c>
      <c r="D6251" t="s">
        <v>373</v>
      </c>
      <c r="E6251" t="s">
        <v>373</v>
      </c>
      <c r="F6251" t="s">
        <v>462</v>
      </c>
      <c r="G6251">
        <v>630</v>
      </c>
      <c r="H6251" t="s">
        <v>393</v>
      </c>
      <c r="I6251" t="s">
        <v>373</v>
      </c>
      <c r="J6251" t="s">
        <v>373</v>
      </c>
      <c r="K6251" t="s">
        <v>373</v>
      </c>
    </row>
    <row r="6252" spans="1:11" hidden="1" x14ac:dyDescent="0.25">
      <c r="A6252" t="s">
        <v>463</v>
      </c>
      <c r="B6252" t="s">
        <v>463</v>
      </c>
      <c r="C6252">
        <v>2010</v>
      </c>
      <c r="D6252" t="s">
        <v>373</v>
      </c>
      <c r="E6252" t="s">
        <v>373</v>
      </c>
      <c r="F6252" t="s">
        <v>462</v>
      </c>
      <c r="G6252">
        <v>630</v>
      </c>
      <c r="H6252" t="s">
        <v>393</v>
      </c>
      <c r="I6252" t="s">
        <v>373</v>
      </c>
      <c r="J6252" t="s">
        <v>373</v>
      </c>
      <c r="K6252" t="s">
        <v>373</v>
      </c>
    </row>
    <row r="6253" spans="1:11" hidden="1" x14ac:dyDescent="0.25">
      <c r="A6253" t="s">
        <v>463</v>
      </c>
      <c r="B6253" t="s">
        <v>463</v>
      </c>
      <c r="C6253">
        <v>2011</v>
      </c>
      <c r="D6253" t="s">
        <v>373</v>
      </c>
      <c r="E6253" t="s">
        <v>373</v>
      </c>
      <c r="F6253" t="s">
        <v>462</v>
      </c>
      <c r="G6253">
        <v>630</v>
      </c>
      <c r="H6253" t="s">
        <v>393</v>
      </c>
      <c r="I6253" t="s">
        <v>373</v>
      </c>
      <c r="J6253" t="s">
        <v>373</v>
      </c>
      <c r="K6253" t="s">
        <v>373</v>
      </c>
    </row>
    <row r="6254" spans="1:11" hidden="1" x14ac:dyDescent="0.25">
      <c r="A6254" t="s">
        <v>463</v>
      </c>
      <c r="B6254" t="s">
        <v>463</v>
      </c>
      <c r="C6254">
        <v>2012</v>
      </c>
      <c r="D6254" t="s">
        <v>373</v>
      </c>
      <c r="E6254" t="s">
        <v>373</v>
      </c>
      <c r="F6254" t="s">
        <v>462</v>
      </c>
      <c r="G6254">
        <v>630</v>
      </c>
      <c r="H6254" t="s">
        <v>393</v>
      </c>
      <c r="I6254" t="s">
        <v>373</v>
      </c>
      <c r="J6254" t="s">
        <v>373</v>
      </c>
      <c r="K6254" t="s">
        <v>373</v>
      </c>
    </row>
    <row r="6255" spans="1:11" hidden="1" x14ac:dyDescent="0.25">
      <c r="A6255" t="s">
        <v>463</v>
      </c>
      <c r="B6255" t="s">
        <v>463</v>
      </c>
      <c r="C6255">
        <v>2013</v>
      </c>
      <c r="D6255" t="s">
        <v>373</v>
      </c>
      <c r="E6255" t="s">
        <v>373</v>
      </c>
      <c r="F6255" t="s">
        <v>462</v>
      </c>
      <c r="G6255">
        <v>630</v>
      </c>
      <c r="H6255" t="s">
        <v>393</v>
      </c>
      <c r="I6255" t="s">
        <v>373</v>
      </c>
      <c r="J6255" t="s">
        <v>373</v>
      </c>
      <c r="K6255" t="s">
        <v>373</v>
      </c>
    </row>
    <row r="6256" spans="1:11" hidden="1" x14ac:dyDescent="0.25">
      <c r="A6256" t="s">
        <v>463</v>
      </c>
      <c r="B6256" t="s">
        <v>463</v>
      </c>
      <c r="C6256">
        <v>2014</v>
      </c>
      <c r="D6256" t="s">
        <v>373</v>
      </c>
      <c r="E6256" t="s">
        <v>373</v>
      </c>
      <c r="F6256" t="s">
        <v>462</v>
      </c>
      <c r="G6256">
        <v>630</v>
      </c>
      <c r="H6256" t="s">
        <v>393</v>
      </c>
      <c r="I6256">
        <v>1</v>
      </c>
      <c r="J6256" t="s">
        <v>373</v>
      </c>
      <c r="K6256" t="s">
        <v>373</v>
      </c>
    </row>
    <row r="6257" spans="1:12" hidden="1" x14ac:dyDescent="0.25">
      <c r="A6257" t="s">
        <v>463</v>
      </c>
      <c r="B6257" t="s">
        <v>463</v>
      </c>
      <c r="C6257">
        <v>2015</v>
      </c>
      <c r="D6257" t="s">
        <v>373</v>
      </c>
      <c r="E6257" t="s">
        <v>373</v>
      </c>
      <c r="F6257" t="s">
        <v>462</v>
      </c>
      <c r="G6257">
        <v>630</v>
      </c>
      <c r="H6257" t="s">
        <v>393</v>
      </c>
      <c r="I6257">
        <v>1</v>
      </c>
      <c r="J6257" t="s">
        <v>373</v>
      </c>
      <c r="K6257" t="s">
        <v>373</v>
      </c>
    </row>
    <row r="6258" spans="1:12" hidden="1" x14ac:dyDescent="0.25">
      <c r="A6258" t="s">
        <v>463</v>
      </c>
      <c r="B6258" t="s">
        <v>463</v>
      </c>
      <c r="C6258">
        <v>2016</v>
      </c>
      <c r="D6258" t="s">
        <v>373</v>
      </c>
      <c r="E6258" t="s">
        <v>373</v>
      </c>
      <c r="F6258" t="s">
        <v>462</v>
      </c>
      <c r="G6258">
        <v>630</v>
      </c>
      <c r="H6258" t="s">
        <v>393</v>
      </c>
      <c r="I6258">
        <v>2</v>
      </c>
      <c r="J6258" t="s">
        <v>373</v>
      </c>
      <c r="K6258" t="s">
        <v>373</v>
      </c>
    </row>
    <row r="6259" spans="1:12" x14ac:dyDescent="0.25">
      <c r="A6259" t="s">
        <v>463</v>
      </c>
      <c r="B6259" t="s">
        <v>463</v>
      </c>
      <c r="C6259">
        <v>2017</v>
      </c>
      <c r="D6259" t="s">
        <v>373</v>
      </c>
      <c r="E6259" t="s">
        <v>373</v>
      </c>
      <c r="F6259" t="s">
        <v>462</v>
      </c>
      <c r="G6259">
        <v>630</v>
      </c>
      <c r="H6259" t="s">
        <v>393</v>
      </c>
      <c r="I6259" s="109">
        <v>1</v>
      </c>
      <c r="J6259" s="109" t="s">
        <v>373</v>
      </c>
      <c r="K6259" s="109" t="s">
        <v>373</v>
      </c>
      <c r="L6259" s="108">
        <f>AVERAGE(I6259:K6259)</f>
        <v>1</v>
      </c>
    </row>
    <row r="6260" spans="1:12" hidden="1" x14ac:dyDescent="0.25">
      <c r="A6260" t="s">
        <v>240</v>
      </c>
      <c r="B6260" t="s">
        <v>240</v>
      </c>
      <c r="C6260">
        <v>1976</v>
      </c>
      <c r="D6260" t="s">
        <v>85</v>
      </c>
      <c r="E6260">
        <v>694</v>
      </c>
      <c r="F6260" t="s">
        <v>85</v>
      </c>
      <c r="G6260">
        <v>634</v>
      </c>
      <c r="H6260" t="s">
        <v>381</v>
      </c>
      <c r="I6260" t="s">
        <v>373</v>
      </c>
      <c r="J6260" t="s">
        <v>373</v>
      </c>
      <c r="K6260" t="s">
        <v>373</v>
      </c>
    </row>
    <row r="6261" spans="1:12" hidden="1" x14ac:dyDescent="0.25">
      <c r="A6261" t="s">
        <v>240</v>
      </c>
      <c r="B6261" t="s">
        <v>240</v>
      </c>
      <c r="C6261">
        <v>1977</v>
      </c>
      <c r="D6261" t="s">
        <v>85</v>
      </c>
      <c r="E6261">
        <v>694</v>
      </c>
      <c r="F6261" t="s">
        <v>85</v>
      </c>
      <c r="G6261">
        <v>634</v>
      </c>
      <c r="H6261" t="s">
        <v>381</v>
      </c>
      <c r="I6261" t="s">
        <v>373</v>
      </c>
      <c r="J6261" t="s">
        <v>373</v>
      </c>
      <c r="K6261" t="s">
        <v>373</v>
      </c>
    </row>
    <row r="6262" spans="1:12" hidden="1" x14ac:dyDescent="0.25">
      <c r="A6262" t="s">
        <v>240</v>
      </c>
      <c r="B6262" t="s">
        <v>240</v>
      </c>
      <c r="C6262">
        <v>1978</v>
      </c>
      <c r="D6262" t="s">
        <v>85</v>
      </c>
      <c r="E6262">
        <v>694</v>
      </c>
      <c r="F6262" t="s">
        <v>85</v>
      </c>
      <c r="G6262">
        <v>634</v>
      </c>
      <c r="H6262" t="s">
        <v>381</v>
      </c>
      <c r="I6262" t="s">
        <v>373</v>
      </c>
      <c r="J6262" t="s">
        <v>373</v>
      </c>
      <c r="K6262">
        <v>1</v>
      </c>
    </row>
    <row r="6263" spans="1:12" hidden="1" x14ac:dyDescent="0.25">
      <c r="A6263" t="s">
        <v>240</v>
      </c>
      <c r="B6263" t="s">
        <v>240</v>
      </c>
      <c r="C6263">
        <v>1979</v>
      </c>
      <c r="D6263" t="s">
        <v>85</v>
      </c>
      <c r="E6263">
        <v>694</v>
      </c>
      <c r="F6263" t="s">
        <v>85</v>
      </c>
      <c r="G6263">
        <v>634</v>
      </c>
      <c r="H6263" t="s">
        <v>381</v>
      </c>
      <c r="I6263" t="s">
        <v>373</v>
      </c>
      <c r="J6263" t="s">
        <v>373</v>
      </c>
      <c r="K6263">
        <v>1</v>
      </c>
    </row>
    <row r="6264" spans="1:12" hidden="1" x14ac:dyDescent="0.25">
      <c r="A6264" t="s">
        <v>240</v>
      </c>
      <c r="B6264" t="s">
        <v>240</v>
      </c>
      <c r="C6264">
        <v>1980</v>
      </c>
      <c r="D6264" t="s">
        <v>85</v>
      </c>
      <c r="E6264">
        <v>694</v>
      </c>
      <c r="F6264" t="s">
        <v>85</v>
      </c>
      <c r="G6264">
        <v>634</v>
      </c>
      <c r="H6264" t="s">
        <v>381</v>
      </c>
      <c r="I6264" t="s">
        <v>373</v>
      </c>
      <c r="J6264" t="s">
        <v>373</v>
      </c>
      <c r="K6264">
        <v>1</v>
      </c>
    </row>
    <row r="6265" spans="1:12" hidden="1" x14ac:dyDescent="0.25">
      <c r="A6265" t="s">
        <v>240</v>
      </c>
      <c r="B6265" t="s">
        <v>240</v>
      </c>
      <c r="C6265">
        <v>1981</v>
      </c>
      <c r="D6265" t="s">
        <v>85</v>
      </c>
      <c r="E6265">
        <v>694</v>
      </c>
      <c r="F6265" t="s">
        <v>85</v>
      </c>
      <c r="G6265">
        <v>634</v>
      </c>
      <c r="H6265" t="s">
        <v>381</v>
      </c>
      <c r="I6265" t="s">
        <v>373</v>
      </c>
      <c r="J6265" t="s">
        <v>373</v>
      </c>
      <c r="K6265">
        <v>1</v>
      </c>
    </row>
    <row r="6266" spans="1:12" hidden="1" x14ac:dyDescent="0.25">
      <c r="A6266" t="s">
        <v>240</v>
      </c>
      <c r="B6266" t="s">
        <v>240</v>
      </c>
      <c r="C6266">
        <v>1982</v>
      </c>
      <c r="D6266" t="s">
        <v>85</v>
      </c>
      <c r="E6266">
        <v>694</v>
      </c>
      <c r="F6266" t="s">
        <v>85</v>
      </c>
      <c r="G6266">
        <v>634</v>
      </c>
      <c r="H6266" t="s">
        <v>381</v>
      </c>
      <c r="I6266" t="s">
        <v>373</v>
      </c>
      <c r="J6266" t="s">
        <v>373</v>
      </c>
      <c r="K6266">
        <v>2</v>
      </c>
    </row>
    <row r="6267" spans="1:12" hidden="1" x14ac:dyDescent="0.25">
      <c r="A6267" t="s">
        <v>240</v>
      </c>
      <c r="B6267" t="s">
        <v>240</v>
      </c>
      <c r="C6267">
        <v>1983</v>
      </c>
      <c r="D6267" t="s">
        <v>85</v>
      </c>
      <c r="E6267">
        <v>694</v>
      </c>
      <c r="F6267" t="s">
        <v>85</v>
      </c>
      <c r="G6267">
        <v>634</v>
      </c>
      <c r="H6267" t="s">
        <v>381</v>
      </c>
      <c r="I6267" t="s">
        <v>373</v>
      </c>
      <c r="J6267" t="s">
        <v>373</v>
      </c>
      <c r="K6267">
        <v>2</v>
      </c>
    </row>
    <row r="6268" spans="1:12" hidden="1" x14ac:dyDescent="0.25">
      <c r="A6268" t="s">
        <v>240</v>
      </c>
      <c r="B6268" t="s">
        <v>240</v>
      </c>
      <c r="C6268">
        <v>1984</v>
      </c>
      <c r="D6268" t="s">
        <v>85</v>
      </c>
      <c r="E6268">
        <v>694</v>
      </c>
      <c r="F6268" t="s">
        <v>85</v>
      </c>
      <c r="G6268">
        <v>634</v>
      </c>
      <c r="H6268" t="s">
        <v>381</v>
      </c>
      <c r="I6268" t="s">
        <v>373</v>
      </c>
      <c r="J6268" t="s">
        <v>373</v>
      </c>
      <c r="K6268">
        <v>2</v>
      </c>
    </row>
    <row r="6269" spans="1:12" hidden="1" x14ac:dyDescent="0.25">
      <c r="A6269" t="s">
        <v>240</v>
      </c>
      <c r="B6269" t="s">
        <v>240</v>
      </c>
      <c r="C6269">
        <v>1985</v>
      </c>
      <c r="D6269" t="s">
        <v>85</v>
      </c>
      <c r="E6269">
        <v>694</v>
      </c>
      <c r="F6269" t="s">
        <v>85</v>
      </c>
      <c r="G6269">
        <v>634</v>
      </c>
      <c r="H6269" t="s">
        <v>381</v>
      </c>
      <c r="I6269" t="s">
        <v>373</v>
      </c>
      <c r="J6269" t="s">
        <v>373</v>
      </c>
      <c r="K6269">
        <v>2</v>
      </c>
    </row>
    <row r="6270" spans="1:12" hidden="1" x14ac:dyDescent="0.25">
      <c r="A6270" t="s">
        <v>240</v>
      </c>
      <c r="B6270" t="s">
        <v>240</v>
      </c>
      <c r="C6270">
        <v>1986</v>
      </c>
      <c r="D6270" t="s">
        <v>85</v>
      </c>
      <c r="E6270">
        <v>694</v>
      </c>
      <c r="F6270" t="s">
        <v>85</v>
      </c>
      <c r="G6270">
        <v>634</v>
      </c>
      <c r="H6270" t="s">
        <v>381</v>
      </c>
      <c r="I6270" t="s">
        <v>373</v>
      </c>
      <c r="J6270" t="s">
        <v>373</v>
      </c>
      <c r="K6270">
        <v>2</v>
      </c>
    </row>
    <row r="6271" spans="1:12" hidden="1" x14ac:dyDescent="0.25">
      <c r="A6271" t="s">
        <v>240</v>
      </c>
      <c r="B6271" t="s">
        <v>240</v>
      </c>
      <c r="C6271">
        <v>1987</v>
      </c>
      <c r="D6271" t="s">
        <v>85</v>
      </c>
      <c r="E6271">
        <v>694</v>
      </c>
      <c r="F6271" t="s">
        <v>85</v>
      </c>
      <c r="G6271">
        <v>634</v>
      </c>
      <c r="H6271" t="s">
        <v>381</v>
      </c>
      <c r="I6271" t="s">
        <v>373</v>
      </c>
      <c r="J6271" t="s">
        <v>373</v>
      </c>
      <c r="K6271">
        <v>1</v>
      </c>
    </row>
    <row r="6272" spans="1:12" hidden="1" x14ac:dyDescent="0.25">
      <c r="A6272" t="s">
        <v>240</v>
      </c>
      <c r="B6272" t="s">
        <v>240</v>
      </c>
      <c r="C6272">
        <v>1988</v>
      </c>
      <c r="D6272" t="s">
        <v>85</v>
      </c>
      <c r="E6272">
        <v>694</v>
      </c>
      <c r="F6272" t="s">
        <v>85</v>
      </c>
      <c r="G6272">
        <v>634</v>
      </c>
      <c r="H6272" t="s">
        <v>381</v>
      </c>
      <c r="I6272" t="s">
        <v>373</v>
      </c>
      <c r="J6272" t="s">
        <v>373</v>
      </c>
      <c r="K6272">
        <v>1</v>
      </c>
    </row>
    <row r="6273" spans="1:11" hidden="1" x14ac:dyDescent="0.25">
      <c r="A6273" t="s">
        <v>240</v>
      </c>
      <c r="B6273" t="s">
        <v>240</v>
      </c>
      <c r="C6273">
        <v>1989</v>
      </c>
      <c r="D6273" t="s">
        <v>85</v>
      </c>
      <c r="E6273">
        <v>694</v>
      </c>
      <c r="F6273" t="s">
        <v>85</v>
      </c>
      <c r="G6273">
        <v>634</v>
      </c>
      <c r="H6273" t="s">
        <v>381</v>
      </c>
      <c r="I6273" t="s">
        <v>373</v>
      </c>
      <c r="J6273" t="s">
        <v>373</v>
      </c>
      <c r="K6273">
        <v>1</v>
      </c>
    </row>
    <row r="6274" spans="1:11" hidden="1" x14ac:dyDescent="0.25">
      <c r="A6274" t="s">
        <v>240</v>
      </c>
      <c r="B6274" t="s">
        <v>240</v>
      </c>
      <c r="C6274">
        <v>1990</v>
      </c>
      <c r="D6274" t="s">
        <v>85</v>
      </c>
      <c r="E6274">
        <v>694</v>
      </c>
      <c r="F6274" t="s">
        <v>85</v>
      </c>
      <c r="G6274">
        <v>634</v>
      </c>
      <c r="H6274" t="s">
        <v>381</v>
      </c>
      <c r="I6274" t="s">
        <v>373</v>
      </c>
      <c r="J6274" t="s">
        <v>373</v>
      </c>
      <c r="K6274">
        <v>1</v>
      </c>
    </row>
    <row r="6275" spans="1:11" hidden="1" x14ac:dyDescent="0.25">
      <c r="A6275" t="s">
        <v>240</v>
      </c>
      <c r="B6275" t="s">
        <v>240</v>
      </c>
      <c r="C6275">
        <v>1991</v>
      </c>
      <c r="D6275" t="s">
        <v>85</v>
      </c>
      <c r="E6275">
        <v>694</v>
      </c>
      <c r="F6275" t="s">
        <v>85</v>
      </c>
      <c r="G6275">
        <v>634</v>
      </c>
      <c r="H6275" t="s">
        <v>381</v>
      </c>
      <c r="I6275" t="s">
        <v>373</v>
      </c>
      <c r="J6275" t="s">
        <v>373</v>
      </c>
      <c r="K6275">
        <v>2</v>
      </c>
    </row>
    <row r="6276" spans="1:11" hidden="1" x14ac:dyDescent="0.25">
      <c r="A6276" t="s">
        <v>240</v>
      </c>
      <c r="B6276" t="s">
        <v>240</v>
      </c>
      <c r="C6276">
        <v>1992</v>
      </c>
      <c r="D6276" t="s">
        <v>85</v>
      </c>
      <c r="E6276">
        <v>694</v>
      </c>
      <c r="F6276" t="s">
        <v>85</v>
      </c>
      <c r="G6276">
        <v>634</v>
      </c>
      <c r="H6276" t="s">
        <v>381</v>
      </c>
      <c r="I6276">
        <v>1</v>
      </c>
      <c r="J6276" t="s">
        <v>373</v>
      </c>
      <c r="K6276">
        <v>1</v>
      </c>
    </row>
    <row r="6277" spans="1:11" hidden="1" x14ac:dyDescent="0.25">
      <c r="A6277" t="s">
        <v>240</v>
      </c>
      <c r="B6277" t="s">
        <v>240</v>
      </c>
      <c r="C6277">
        <v>1993</v>
      </c>
      <c r="D6277" t="s">
        <v>85</v>
      </c>
      <c r="E6277">
        <v>694</v>
      </c>
      <c r="F6277" t="s">
        <v>85</v>
      </c>
      <c r="G6277">
        <v>634</v>
      </c>
      <c r="H6277" t="s">
        <v>381</v>
      </c>
      <c r="I6277">
        <v>1</v>
      </c>
      <c r="J6277" t="s">
        <v>373</v>
      </c>
      <c r="K6277">
        <v>1</v>
      </c>
    </row>
    <row r="6278" spans="1:11" hidden="1" x14ac:dyDescent="0.25">
      <c r="A6278" t="s">
        <v>240</v>
      </c>
      <c r="B6278" t="s">
        <v>240</v>
      </c>
      <c r="C6278">
        <v>1994</v>
      </c>
      <c r="D6278" t="s">
        <v>85</v>
      </c>
      <c r="E6278">
        <v>694</v>
      </c>
      <c r="F6278" t="s">
        <v>85</v>
      </c>
      <c r="G6278">
        <v>634</v>
      </c>
      <c r="H6278" t="s">
        <v>381</v>
      </c>
      <c r="I6278">
        <v>2</v>
      </c>
      <c r="J6278" t="s">
        <v>373</v>
      </c>
      <c r="K6278">
        <v>1</v>
      </c>
    </row>
    <row r="6279" spans="1:11" hidden="1" x14ac:dyDescent="0.25">
      <c r="A6279" t="s">
        <v>240</v>
      </c>
      <c r="B6279" t="s">
        <v>240</v>
      </c>
      <c r="C6279">
        <v>1995</v>
      </c>
      <c r="D6279" t="s">
        <v>85</v>
      </c>
      <c r="E6279">
        <v>694</v>
      </c>
      <c r="F6279" t="s">
        <v>85</v>
      </c>
      <c r="G6279">
        <v>634</v>
      </c>
      <c r="H6279" t="s">
        <v>381</v>
      </c>
      <c r="I6279" t="s">
        <v>373</v>
      </c>
      <c r="J6279" t="s">
        <v>373</v>
      </c>
      <c r="K6279">
        <v>1</v>
      </c>
    </row>
    <row r="6280" spans="1:11" hidden="1" x14ac:dyDescent="0.25">
      <c r="A6280" t="s">
        <v>240</v>
      </c>
      <c r="B6280" t="s">
        <v>240</v>
      </c>
      <c r="C6280">
        <v>1996</v>
      </c>
      <c r="D6280" t="s">
        <v>85</v>
      </c>
      <c r="E6280">
        <v>694</v>
      </c>
      <c r="F6280" t="s">
        <v>85</v>
      </c>
      <c r="G6280">
        <v>634</v>
      </c>
      <c r="H6280" t="s">
        <v>381</v>
      </c>
      <c r="I6280">
        <v>2</v>
      </c>
      <c r="J6280" t="s">
        <v>373</v>
      </c>
      <c r="K6280">
        <v>1</v>
      </c>
    </row>
    <row r="6281" spans="1:11" hidden="1" x14ac:dyDescent="0.25">
      <c r="A6281" t="s">
        <v>240</v>
      </c>
      <c r="B6281" t="s">
        <v>240</v>
      </c>
      <c r="C6281">
        <v>1997</v>
      </c>
      <c r="D6281" t="s">
        <v>85</v>
      </c>
      <c r="E6281">
        <v>694</v>
      </c>
      <c r="F6281" t="s">
        <v>85</v>
      </c>
      <c r="G6281">
        <v>634</v>
      </c>
      <c r="H6281" t="s">
        <v>381</v>
      </c>
      <c r="I6281">
        <v>2</v>
      </c>
      <c r="J6281" t="s">
        <v>373</v>
      </c>
      <c r="K6281">
        <v>1</v>
      </c>
    </row>
    <row r="6282" spans="1:11" hidden="1" x14ac:dyDescent="0.25">
      <c r="A6282" t="s">
        <v>240</v>
      </c>
      <c r="B6282" t="s">
        <v>240</v>
      </c>
      <c r="C6282">
        <v>1998</v>
      </c>
      <c r="D6282" t="s">
        <v>85</v>
      </c>
      <c r="E6282">
        <v>694</v>
      </c>
      <c r="F6282" t="s">
        <v>85</v>
      </c>
      <c r="G6282">
        <v>634</v>
      </c>
      <c r="H6282" t="s">
        <v>381</v>
      </c>
      <c r="I6282">
        <v>2</v>
      </c>
      <c r="J6282" t="s">
        <v>373</v>
      </c>
      <c r="K6282">
        <v>1</v>
      </c>
    </row>
    <row r="6283" spans="1:11" hidden="1" x14ac:dyDescent="0.25">
      <c r="A6283" t="s">
        <v>240</v>
      </c>
      <c r="B6283" t="s">
        <v>240</v>
      </c>
      <c r="C6283">
        <v>1999</v>
      </c>
      <c r="D6283" t="s">
        <v>85</v>
      </c>
      <c r="E6283">
        <v>694</v>
      </c>
      <c r="F6283" t="s">
        <v>85</v>
      </c>
      <c r="G6283">
        <v>634</v>
      </c>
      <c r="H6283" t="s">
        <v>381</v>
      </c>
      <c r="I6283">
        <v>2</v>
      </c>
      <c r="J6283" t="s">
        <v>373</v>
      </c>
      <c r="K6283">
        <v>1</v>
      </c>
    </row>
    <row r="6284" spans="1:11" hidden="1" x14ac:dyDescent="0.25">
      <c r="A6284" t="s">
        <v>240</v>
      </c>
      <c r="B6284" t="s">
        <v>240</v>
      </c>
      <c r="C6284">
        <v>2000</v>
      </c>
      <c r="D6284" t="s">
        <v>85</v>
      </c>
      <c r="E6284">
        <v>694</v>
      </c>
      <c r="F6284" t="s">
        <v>85</v>
      </c>
      <c r="G6284">
        <v>634</v>
      </c>
      <c r="H6284" t="s">
        <v>381</v>
      </c>
      <c r="I6284">
        <v>1</v>
      </c>
      <c r="J6284" t="s">
        <v>373</v>
      </c>
      <c r="K6284">
        <v>2</v>
      </c>
    </row>
    <row r="6285" spans="1:11" hidden="1" x14ac:dyDescent="0.25">
      <c r="A6285" t="s">
        <v>240</v>
      </c>
      <c r="B6285" t="s">
        <v>240</v>
      </c>
      <c r="C6285">
        <v>2001</v>
      </c>
      <c r="D6285" t="s">
        <v>85</v>
      </c>
      <c r="E6285">
        <v>694</v>
      </c>
      <c r="F6285" t="s">
        <v>85</v>
      </c>
      <c r="G6285">
        <v>634</v>
      </c>
      <c r="H6285" t="s">
        <v>381</v>
      </c>
      <c r="I6285">
        <v>2</v>
      </c>
      <c r="J6285" t="s">
        <v>373</v>
      </c>
      <c r="K6285">
        <v>1</v>
      </c>
    </row>
    <row r="6286" spans="1:11" hidden="1" x14ac:dyDescent="0.25">
      <c r="A6286" t="s">
        <v>240</v>
      </c>
      <c r="B6286" t="s">
        <v>240</v>
      </c>
      <c r="C6286">
        <v>2002</v>
      </c>
      <c r="D6286" t="s">
        <v>85</v>
      </c>
      <c r="E6286">
        <v>694</v>
      </c>
      <c r="F6286" t="s">
        <v>85</v>
      </c>
      <c r="G6286">
        <v>634</v>
      </c>
      <c r="H6286" t="s">
        <v>381</v>
      </c>
      <c r="I6286">
        <v>2</v>
      </c>
      <c r="J6286" t="s">
        <v>373</v>
      </c>
      <c r="K6286">
        <v>1</v>
      </c>
    </row>
    <row r="6287" spans="1:11" hidden="1" x14ac:dyDescent="0.25">
      <c r="A6287" t="s">
        <v>240</v>
      </c>
      <c r="B6287" t="s">
        <v>240</v>
      </c>
      <c r="C6287">
        <v>2003</v>
      </c>
      <c r="D6287" t="s">
        <v>85</v>
      </c>
      <c r="E6287">
        <v>694</v>
      </c>
      <c r="F6287" t="s">
        <v>85</v>
      </c>
      <c r="G6287">
        <v>634</v>
      </c>
      <c r="H6287" t="s">
        <v>381</v>
      </c>
      <c r="I6287">
        <v>1</v>
      </c>
      <c r="J6287" t="s">
        <v>373</v>
      </c>
      <c r="K6287">
        <v>1</v>
      </c>
    </row>
    <row r="6288" spans="1:11" hidden="1" x14ac:dyDescent="0.25">
      <c r="A6288" t="s">
        <v>240</v>
      </c>
      <c r="B6288" t="s">
        <v>240</v>
      </c>
      <c r="C6288">
        <v>2004</v>
      </c>
      <c r="D6288" t="s">
        <v>85</v>
      </c>
      <c r="E6288">
        <v>694</v>
      </c>
      <c r="F6288" t="s">
        <v>85</v>
      </c>
      <c r="G6288">
        <v>634</v>
      </c>
      <c r="H6288" t="s">
        <v>381</v>
      </c>
      <c r="I6288" t="s">
        <v>373</v>
      </c>
      <c r="J6288" t="s">
        <v>373</v>
      </c>
      <c r="K6288">
        <v>1</v>
      </c>
    </row>
    <row r="6289" spans="1:12" hidden="1" x14ac:dyDescent="0.25">
      <c r="A6289" t="s">
        <v>240</v>
      </c>
      <c r="B6289" t="s">
        <v>240</v>
      </c>
      <c r="C6289">
        <v>2005</v>
      </c>
      <c r="D6289" t="s">
        <v>85</v>
      </c>
      <c r="E6289">
        <v>694</v>
      </c>
      <c r="F6289" t="s">
        <v>85</v>
      </c>
      <c r="G6289">
        <v>634</v>
      </c>
      <c r="H6289" t="s">
        <v>381</v>
      </c>
      <c r="I6289">
        <v>2</v>
      </c>
      <c r="J6289" t="s">
        <v>373</v>
      </c>
      <c r="K6289">
        <v>1</v>
      </c>
    </row>
    <row r="6290" spans="1:12" hidden="1" x14ac:dyDescent="0.25">
      <c r="A6290" t="s">
        <v>240</v>
      </c>
      <c r="B6290" t="s">
        <v>240</v>
      </c>
      <c r="C6290">
        <v>2006</v>
      </c>
      <c r="D6290" t="s">
        <v>85</v>
      </c>
      <c r="E6290">
        <v>694</v>
      </c>
      <c r="F6290" t="s">
        <v>85</v>
      </c>
      <c r="G6290">
        <v>634</v>
      </c>
      <c r="H6290" t="s">
        <v>381</v>
      </c>
      <c r="I6290">
        <v>2</v>
      </c>
      <c r="J6290" t="s">
        <v>373</v>
      </c>
      <c r="K6290">
        <v>1</v>
      </c>
    </row>
    <row r="6291" spans="1:12" hidden="1" x14ac:dyDescent="0.25">
      <c r="A6291" t="s">
        <v>240</v>
      </c>
      <c r="B6291" t="s">
        <v>240</v>
      </c>
      <c r="C6291">
        <v>2007</v>
      </c>
      <c r="D6291" t="s">
        <v>85</v>
      </c>
      <c r="E6291">
        <v>694</v>
      </c>
      <c r="F6291" t="s">
        <v>85</v>
      </c>
      <c r="G6291">
        <v>634</v>
      </c>
      <c r="H6291" t="s">
        <v>381</v>
      </c>
      <c r="I6291">
        <v>2</v>
      </c>
      <c r="J6291" t="s">
        <v>373</v>
      </c>
      <c r="K6291">
        <v>2</v>
      </c>
    </row>
    <row r="6292" spans="1:12" hidden="1" x14ac:dyDescent="0.25">
      <c r="A6292" t="s">
        <v>240</v>
      </c>
      <c r="B6292" t="s">
        <v>240</v>
      </c>
      <c r="C6292">
        <v>2008</v>
      </c>
      <c r="D6292" t="s">
        <v>85</v>
      </c>
      <c r="E6292">
        <v>694</v>
      </c>
      <c r="F6292" t="s">
        <v>85</v>
      </c>
      <c r="G6292">
        <v>634</v>
      </c>
      <c r="H6292" t="s">
        <v>381</v>
      </c>
      <c r="I6292">
        <v>2</v>
      </c>
      <c r="J6292" t="s">
        <v>373</v>
      </c>
      <c r="K6292">
        <v>1</v>
      </c>
    </row>
    <row r="6293" spans="1:12" hidden="1" x14ac:dyDescent="0.25">
      <c r="A6293" t="s">
        <v>240</v>
      </c>
      <c r="B6293" t="s">
        <v>240</v>
      </c>
      <c r="C6293">
        <v>2009</v>
      </c>
      <c r="D6293" t="s">
        <v>85</v>
      </c>
      <c r="E6293">
        <v>694</v>
      </c>
      <c r="F6293" t="s">
        <v>85</v>
      </c>
      <c r="G6293">
        <v>634</v>
      </c>
      <c r="H6293" t="s">
        <v>381</v>
      </c>
      <c r="I6293">
        <v>2</v>
      </c>
      <c r="J6293" t="s">
        <v>373</v>
      </c>
      <c r="K6293">
        <v>1</v>
      </c>
    </row>
    <row r="6294" spans="1:12" hidden="1" x14ac:dyDescent="0.25">
      <c r="A6294" t="s">
        <v>240</v>
      </c>
      <c r="B6294" t="s">
        <v>240</v>
      </c>
      <c r="C6294">
        <v>2010</v>
      </c>
      <c r="D6294" t="s">
        <v>85</v>
      </c>
      <c r="E6294">
        <v>694</v>
      </c>
      <c r="F6294" t="s">
        <v>85</v>
      </c>
      <c r="G6294">
        <v>634</v>
      </c>
      <c r="H6294" t="s">
        <v>381</v>
      </c>
      <c r="I6294">
        <v>1</v>
      </c>
      <c r="J6294" t="s">
        <v>373</v>
      </c>
      <c r="K6294">
        <v>1</v>
      </c>
    </row>
    <row r="6295" spans="1:12" hidden="1" x14ac:dyDescent="0.25">
      <c r="A6295" t="s">
        <v>240</v>
      </c>
      <c r="B6295" t="s">
        <v>240</v>
      </c>
      <c r="C6295">
        <v>2011</v>
      </c>
      <c r="D6295" t="s">
        <v>85</v>
      </c>
      <c r="E6295">
        <v>694</v>
      </c>
      <c r="F6295" t="s">
        <v>85</v>
      </c>
      <c r="G6295">
        <v>634</v>
      </c>
      <c r="H6295" t="s">
        <v>381</v>
      </c>
      <c r="I6295">
        <v>1</v>
      </c>
      <c r="J6295" t="s">
        <v>373</v>
      </c>
      <c r="K6295">
        <v>1</v>
      </c>
    </row>
    <row r="6296" spans="1:12" hidden="1" x14ac:dyDescent="0.25">
      <c r="A6296" t="s">
        <v>240</v>
      </c>
      <c r="B6296" t="s">
        <v>240</v>
      </c>
      <c r="C6296">
        <v>2012</v>
      </c>
      <c r="D6296" t="s">
        <v>85</v>
      </c>
      <c r="E6296">
        <v>694</v>
      </c>
      <c r="F6296" t="s">
        <v>85</v>
      </c>
      <c r="G6296">
        <v>634</v>
      </c>
      <c r="H6296" t="s">
        <v>381</v>
      </c>
      <c r="I6296">
        <v>1</v>
      </c>
      <c r="J6296" t="s">
        <v>373</v>
      </c>
      <c r="K6296">
        <v>1</v>
      </c>
    </row>
    <row r="6297" spans="1:12" hidden="1" x14ac:dyDescent="0.25">
      <c r="A6297" t="s">
        <v>240</v>
      </c>
      <c r="B6297" t="s">
        <v>240</v>
      </c>
      <c r="C6297">
        <v>2013</v>
      </c>
      <c r="D6297" t="s">
        <v>85</v>
      </c>
      <c r="E6297">
        <v>694</v>
      </c>
      <c r="F6297" t="s">
        <v>85</v>
      </c>
      <c r="G6297">
        <v>634</v>
      </c>
      <c r="H6297" t="s">
        <v>381</v>
      </c>
      <c r="I6297" t="s">
        <v>373</v>
      </c>
      <c r="J6297">
        <v>2</v>
      </c>
      <c r="K6297">
        <v>2</v>
      </c>
    </row>
    <row r="6298" spans="1:12" hidden="1" x14ac:dyDescent="0.25">
      <c r="A6298" t="s">
        <v>240</v>
      </c>
      <c r="B6298" t="s">
        <v>240</v>
      </c>
      <c r="C6298">
        <v>2014</v>
      </c>
      <c r="D6298" t="s">
        <v>85</v>
      </c>
      <c r="E6298">
        <v>694</v>
      </c>
      <c r="F6298" t="s">
        <v>85</v>
      </c>
      <c r="G6298">
        <v>634</v>
      </c>
      <c r="H6298" t="s">
        <v>381</v>
      </c>
      <c r="I6298">
        <v>1</v>
      </c>
      <c r="J6298">
        <v>2</v>
      </c>
      <c r="K6298">
        <v>2</v>
      </c>
    </row>
    <row r="6299" spans="1:12" hidden="1" x14ac:dyDescent="0.25">
      <c r="A6299" t="s">
        <v>240</v>
      </c>
      <c r="B6299" t="s">
        <v>240</v>
      </c>
      <c r="C6299">
        <v>2015</v>
      </c>
      <c r="D6299" t="s">
        <v>85</v>
      </c>
      <c r="E6299">
        <v>694</v>
      </c>
      <c r="F6299" t="s">
        <v>85</v>
      </c>
      <c r="G6299">
        <v>634</v>
      </c>
      <c r="H6299" t="s">
        <v>381</v>
      </c>
      <c r="I6299">
        <v>2</v>
      </c>
      <c r="J6299">
        <v>1</v>
      </c>
      <c r="K6299">
        <v>2</v>
      </c>
    </row>
    <row r="6300" spans="1:12" hidden="1" x14ac:dyDescent="0.25">
      <c r="A6300" t="s">
        <v>240</v>
      </c>
      <c r="B6300" t="s">
        <v>240</v>
      </c>
      <c r="C6300">
        <v>2016</v>
      </c>
      <c r="D6300" t="s">
        <v>85</v>
      </c>
      <c r="E6300">
        <v>694</v>
      </c>
      <c r="F6300" t="s">
        <v>85</v>
      </c>
      <c r="G6300">
        <v>634</v>
      </c>
      <c r="H6300" t="s">
        <v>381</v>
      </c>
      <c r="I6300">
        <v>2</v>
      </c>
      <c r="J6300">
        <v>2</v>
      </c>
      <c r="K6300">
        <v>2</v>
      </c>
    </row>
    <row r="6301" spans="1:12" x14ac:dyDescent="0.25">
      <c r="A6301" t="s">
        <v>240</v>
      </c>
      <c r="B6301" t="s">
        <v>240</v>
      </c>
      <c r="C6301">
        <v>2017</v>
      </c>
      <c r="D6301" t="s">
        <v>85</v>
      </c>
      <c r="E6301">
        <v>694</v>
      </c>
      <c r="F6301" t="s">
        <v>85</v>
      </c>
      <c r="G6301">
        <v>634</v>
      </c>
      <c r="H6301" t="s">
        <v>381</v>
      </c>
      <c r="I6301" s="109">
        <v>1</v>
      </c>
      <c r="J6301" s="109">
        <v>1</v>
      </c>
      <c r="K6301" s="109">
        <v>1</v>
      </c>
      <c r="L6301" s="108">
        <f>AVERAGE(I6301:K6301)</f>
        <v>1</v>
      </c>
    </row>
    <row r="6302" spans="1:12" hidden="1" x14ac:dyDescent="0.25">
      <c r="A6302" t="s">
        <v>461</v>
      </c>
      <c r="B6302" t="s">
        <v>461</v>
      </c>
      <c r="C6302">
        <v>1976</v>
      </c>
      <c r="D6302" t="s">
        <v>460</v>
      </c>
      <c r="E6302">
        <v>360</v>
      </c>
      <c r="F6302" t="s">
        <v>460</v>
      </c>
      <c r="G6302">
        <v>642</v>
      </c>
      <c r="H6302" t="s">
        <v>375</v>
      </c>
      <c r="I6302">
        <v>4</v>
      </c>
      <c r="J6302" t="s">
        <v>373</v>
      </c>
      <c r="K6302" t="s">
        <v>373</v>
      </c>
    </row>
    <row r="6303" spans="1:12" hidden="1" x14ac:dyDescent="0.25">
      <c r="A6303" t="s">
        <v>461</v>
      </c>
      <c r="B6303" t="s">
        <v>461</v>
      </c>
      <c r="C6303">
        <v>1977</v>
      </c>
      <c r="D6303" t="s">
        <v>460</v>
      </c>
      <c r="E6303">
        <v>360</v>
      </c>
      <c r="F6303" t="s">
        <v>460</v>
      </c>
      <c r="G6303">
        <v>642</v>
      </c>
      <c r="H6303" t="s">
        <v>375</v>
      </c>
      <c r="I6303">
        <v>3</v>
      </c>
      <c r="J6303" t="s">
        <v>373</v>
      </c>
      <c r="K6303" t="s">
        <v>373</v>
      </c>
    </row>
    <row r="6304" spans="1:12" hidden="1" x14ac:dyDescent="0.25">
      <c r="A6304" t="s">
        <v>461</v>
      </c>
      <c r="B6304" t="s">
        <v>461</v>
      </c>
      <c r="C6304">
        <v>1978</v>
      </c>
      <c r="D6304" t="s">
        <v>460</v>
      </c>
      <c r="E6304">
        <v>360</v>
      </c>
      <c r="F6304" t="s">
        <v>460</v>
      </c>
      <c r="G6304">
        <v>642</v>
      </c>
      <c r="H6304" t="s">
        <v>375</v>
      </c>
      <c r="I6304">
        <v>3</v>
      </c>
      <c r="J6304" t="s">
        <v>373</v>
      </c>
      <c r="K6304" t="s">
        <v>373</v>
      </c>
    </row>
    <row r="6305" spans="1:11" hidden="1" x14ac:dyDescent="0.25">
      <c r="A6305" t="s">
        <v>461</v>
      </c>
      <c r="B6305" t="s">
        <v>461</v>
      </c>
      <c r="C6305">
        <v>1979</v>
      </c>
      <c r="D6305" t="s">
        <v>460</v>
      </c>
      <c r="E6305">
        <v>360</v>
      </c>
      <c r="F6305" t="s">
        <v>460</v>
      </c>
      <c r="G6305">
        <v>642</v>
      </c>
      <c r="H6305" t="s">
        <v>375</v>
      </c>
      <c r="I6305">
        <v>3</v>
      </c>
      <c r="J6305" t="s">
        <v>373</v>
      </c>
      <c r="K6305">
        <v>2</v>
      </c>
    </row>
    <row r="6306" spans="1:11" hidden="1" x14ac:dyDescent="0.25">
      <c r="A6306" t="s">
        <v>461</v>
      </c>
      <c r="B6306" t="s">
        <v>461</v>
      </c>
      <c r="C6306">
        <v>1980</v>
      </c>
      <c r="D6306" t="s">
        <v>460</v>
      </c>
      <c r="E6306">
        <v>360</v>
      </c>
      <c r="F6306" t="s">
        <v>460</v>
      </c>
      <c r="G6306">
        <v>642</v>
      </c>
      <c r="H6306" t="s">
        <v>375</v>
      </c>
      <c r="I6306">
        <v>3</v>
      </c>
      <c r="J6306" t="s">
        <v>373</v>
      </c>
      <c r="K6306">
        <v>3</v>
      </c>
    </row>
    <row r="6307" spans="1:11" hidden="1" x14ac:dyDescent="0.25">
      <c r="A6307" t="s">
        <v>461</v>
      </c>
      <c r="B6307" t="s">
        <v>461</v>
      </c>
      <c r="C6307">
        <v>1981</v>
      </c>
      <c r="D6307" t="s">
        <v>460</v>
      </c>
      <c r="E6307">
        <v>360</v>
      </c>
      <c r="F6307" t="s">
        <v>460</v>
      </c>
      <c r="G6307">
        <v>642</v>
      </c>
      <c r="H6307" t="s">
        <v>375</v>
      </c>
      <c r="I6307">
        <v>3</v>
      </c>
      <c r="J6307" t="s">
        <v>373</v>
      </c>
      <c r="K6307">
        <v>2</v>
      </c>
    </row>
    <row r="6308" spans="1:11" hidden="1" x14ac:dyDescent="0.25">
      <c r="A6308" t="s">
        <v>461</v>
      </c>
      <c r="B6308" t="s">
        <v>461</v>
      </c>
      <c r="C6308">
        <v>1982</v>
      </c>
      <c r="D6308" t="s">
        <v>460</v>
      </c>
      <c r="E6308">
        <v>360</v>
      </c>
      <c r="F6308" t="s">
        <v>460</v>
      </c>
      <c r="G6308">
        <v>642</v>
      </c>
      <c r="H6308" t="s">
        <v>375</v>
      </c>
      <c r="I6308">
        <v>3</v>
      </c>
      <c r="J6308" t="s">
        <v>373</v>
      </c>
      <c r="K6308">
        <v>2</v>
      </c>
    </row>
    <row r="6309" spans="1:11" hidden="1" x14ac:dyDescent="0.25">
      <c r="A6309" t="s">
        <v>461</v>
      </c>
      <c r="B6309" t="s">
        <v>461</v>
      </c>
      <c r="C6309">
        <v>1983</v>
      </c>
      <c r="D6309" t="s">
        <v>460</v>
      </c>
      <c r="E6309">
        <v>360</v>
      </c>
      <c r="F6309" t="s">
        <v>460</v>
      </c>
      <c r="G6309">
        <v>642</v>
      </c>
      <c r="H6309" t="s">
        <v>375</v>
      </c>
      <c r="I6309">
        <v>3</v>
      </c>
      <c r="J6309" t="s">
        <v>373</v>
      </c>
      <c r="K6309">
        <v>3</v>
      </c>
    </row>
    <row r="6310" spans="1:11" hidden="1" x14ac:dyDescent="0.25">
      <c r="A6310" t="s">
        <v>461</v>
      </c>
      <c r="B6310" t="s">
        <v>461</v>
      </c>
      <c r="C6310">
        <v>1984</v>
      </c>
      <c r="D6310" t="s">
        <v>460</v>
      </c>
      <c r="E6310">
        <v>360</v>
      </c>
      <c r="F6310" t="s">
        <v>460</v>
      </c>
      <c r="G6310">
        <v>642</v>
      </c>
      <c r="H6310" t="s">
        <v>375</v>
      </c>
      <c r="I6310">
        <v>3</v>
      </c>
      <c r="J6310" t="s">
        <v>373</v>
      </c>
      <c r="K6310">
        <v>3</v>
      </c>
    </row>
    <row r="6311" spans="1:11" hidden="1" x14ac:dyDescent="0.25">
      <c r="A6311" t="s">
        <v>461</v>
      </c>
      <c r="B6311" t="s">
        <v>461</v>
      </c>
      <c r="C6311">
        <v>1985</v>
      </c>
      <c r="D6311" t="s">
        <v>460</v>
      </c>
      <c r="E6311">
        <v>360</v>
      </c>
      <c r="F6311" t="s">
        <v>460</v>
      </c>
      <c r="G6311">
        <v>642</v>
      </c>
      <c r="H6311" t="s">
        <v>375</v>
      </c>
      <c r="I6311">
        <v>3</v>
      </c>
      <c r="J6311" t="s">
        <v>373</v>
      </c>
      <c r="K6311">
        <v>3</v>
      </c>
    </row>
    <row r="6312" spans="1:11" hidden="1" x14ac:dyDescent="0.25">
      <c r="A6312" t="s">
        <v>461</v>
      </c>
      <c r="B6312" t="s">
        <v>461</v>
      </c>
      <c r="C6312">
        <v>1986</v>
      </c>
      <c r="D6312" t="s">
        <v>460</v>
      </c>
      <c r="E6312">
        <v>360</v>
      </c>
      <c r="F6312" t="s">
        <v>460</v>
      </c>
      <c r="G6312">
        <v>642</v>
      </c>
      <c r="H6312" t="s">
        <v>375</v>
      </c>
      <c r="I6312">
        <v>3</v>
      </c>
      <c r="J6312" t="s">
        <v>373</v>
      </c>
      <c r="K6312">
        <v>3</v>
      </c>
    </row>
    <row r="6313" spans="1:11" hidden="1" x14ac:dyDescent="0.25">
      <c r="A6313" t="s">
        <v>461</v>
      </c>
      <c r="B6313" t="s">
        <v>461</v>
      </c>
      <c r="C6313">
        <v>1987</v>
      </c>
      <c r="D6313" t="s">
        <v>460</v>
      </c>
      <c r="E6313">
        <v>360</v>
      </c>
      <c r="F6313" t="s">
        <v>460</v>
      </c>
      <c r="G6313">
        <v>642</v>
      </c>
      <c r="H6313" t="s">
        <v>375</v>
      </c>
      <c r="I6313">
        <v>3</v>
      </c>
      <c r="J6313" t="s">
        <v>373</v>
      </c>
      <c r="K6313">
        <v>3</v>
      </c>
    </row>
    <row r="6314" spans="1:11" hidden="1" x14ac:dyDescent="0.25">
      <c r="A6314" t="s">
        <v>461</v>
      </c>
      <c r="B6314" t="s">
        <v>461</v>
      </c>
      <c r="C6314">
        <v>1988</v>
      </c>
      <c r="D6314" t="s">
        <v>460</v>
      </c>
      <c r="E6314">
        <v>360</v>
      </c>
      <c r="F6314" t="s">
        <v>460</v>
      </c>
      <c r="G6314">
        <v>642</v>
      </c>
      <c r="H6314" t="s">
        <v>375</v>
      </c>
      <c r="I6314">
        <v>2</v>
      </c>
      <c r="J6314" t="s">
        <v>373</v>
      </c>
      <c r="K6314">
        <v>3</v>
      </c>
    </row>
    <row r="6315" spans="1:11" hidden="1" x14ac:dyDescent="0.25">
      <c r="A6315" t="s">
        <v>461</v>
      </c>
      <c r="B6315" t="s">
        <v>461</v>
      </c>
      <c r="C6315">
        <v>1989</v>
      </c>
      <c r="D6315" t="s">
        <v>460</v>
      </c>
      <c r="E6315">
        <v>360</v>
      </c>
      <c r="F6315" t="s">
        <v>460</v>
      </c>
      <c r="G6315">
        <v>642</v>
      </c>
      <c r="H6315" t="s">
        <v>375</v>
      </c>
      <c r="I6315">
        <v>4</v>
      </c>
      <c r="J6315" t="s">
        <v>373</v>
      </c>
      <c r="K6315">
        <v>4</v>
      </c>
    </row>
    <row r="6316" spans="1:11" hidden="1" x14ac:dyDescent="0.25">
      <c r="A6316" t="s">
        <v>461</v>
      </c>
      <c r="B6316" t="s">
        <v>461</v>
      </c>
      <c r="C6316">
        <v>1990</v>
      </c>
      <c r="D6316" t="s">
        <v>460</v>
      </c>
      <c r="E6316">
        <v>360</v>
      </c>
      <c r="F6316" t="s">
        <v>460</v>
      </c>
      <c r="G6316">
        <v>642</v>
      </c>
      <c r="H6316" t="s">
        <v>375</v>
      </c>
      <c r="I6316">
        <v>3</v>
      </c>
      <c r="J6316" t="s">
        <v>373</v>
      </c>
      <c r="K6316">
        <v>2</v>
      </c>
    </row>
    <row r="6317" spans="1:11" hidden="1" x14ac:dyDescent="0.25">
      <c r="A6317" t="s">
        <v>461</v>
      </c>
      <c r="B6317" t="s">
        <v>461</v>
      </c>
      <c r="C6317">
        <v>1991</v>
      </c>
      <c r="D6317" t="s">
        <v>460</v>
      </c>
      <c r="E6317">
        <v>360</v>
      </c>
      <c r="F6317" t="s">
        <v>460</v>
      </c>
      <c r="G6317">
        <v>642</v>
      </c>
      <c r="H6317" t="s">
        <v>375</v>
      </c>
      <c r="I6317">
        <v>2</v>
      </c>
      <c r="J6317" t="s">
        <v>373</v>
      </c>
      <c r="K6317">
        <v>2</v>
      </c>
    </row>
    <row r="6318" spans="1:11" hidden="1" x14ac:dyDescent="0.25">
      <c r="A6318" t="s">
        <v>461</v>
      </c>
      <c r="B6318" t="s">
        <v>461</v>
      </c>
      <c r="C6318">
        <v>1992</v>
      </c>
      <c r="D6318" t="s">
        <v>460</v>
      </c>
      <c r="E6318">
        <v>360</v>
      </c>
      <c r="F6318" t="s">
        <v>460</v>
      </c>
      <c r="G6318">
        <v>642</v>
      </c>
      <c r="H6318" t="s">
        <v>375</v>
      </c>
      <c r="I6318">
        <v>3</v>
      </c>
      <c r="J6318" t="s">
        <v>373</v>
      </c>
      <c r="K6318">
        <v>1</v>
      </c>
    </row>
    <row r="6319" spans="1:11" hidden="1" x14ac:dyDescent="0.25">
      <c r="A6319" t="s">
        <v>461</v>
      </c>
      <c r="B6319" t="s">
        <v>461</v>
      </c>
      <c r="C6319">
        <v>1993</v>
      </c>
      <c r="D6319" t="s">
        <v>460</v>
      </c>
      <c r="E6319">
        <v>360</v>
      </c>
      <c r="F6319" t="s">
        <v>460</v>
      </c>
      <c r="G6319">
        <v>642</v>
      </c>
      <c r="H6319" t="s">
        <v>375</v>
      </c>
      <c r="I6319">
        <v>2</v>
      </c>
      <c r="J6319" t="s">
        <v>373</v>
      </c>
      <c r="K6319">
        <v>2</v>
      </c>
    </row>
    <row r="6320" spans="1:11" hidden="1" x14ac:dyDescent="0.25">
      <c r="A6320" t="s">
        <v>461</v>
      </c>
      <c r="B6320" t="s">
        <v>461</v>
      </c>
      <c r="C6320">
        <v>1994</v>
      </c>
      <c r="D6320" t="s">
        <v>460</v>
      </c>
      <c r="E6320">
        <v>360</v>
      </c>
      <c r="F6320" t="s">
        <v>460</v>
      </c>
      <c r="G6320">
        <v>642</v>
      </c>
      <c r="H6320" t="s">
        <v>375</v>
      </c>
      <c r="I6320">
        <v>3</v>
      </c>
      <c r="J6320" t="s">
        <v>373</v>
      </c>
      <c r="K6320">
        <v>2</v>
      </c>
    </row>
    <row r="6321" spans="1:11" hidden="1" x14ac:dyDescent="0.25">
      <c r="A6321" t="s">
        <v>461</v>
      </c>
      <c r="B6321" t="s">
        <v>461</v>
      </c>
      <c r="C6321">
        <v>1995</v>
      </c>
      <c r="D6321" t="s">
        <v>460</v>
      </c>
      <c r="E6321">
        <v>360</v>
      </c>
      <c r="F6321" t="s">
        <v>460</v>
      </c>
      <c r="G6321">
        <v>642</v>
      </c>
      <c r="H6321" t="s">
        <v>375</v>
      </c>
      <c r="I6321">
        <v>2</v>
      </c>
      <c r="J6321" t="s">
        <v>373</v>
      </c>
      <c r="K6321">
        <v>2</v>
      </c>
    </row>
    <row r="6322" spans="1:11" hidden="1" x14ac:dyDescent="0.25">
      <c r="A6322" t="s">
        <v>461</v>
      </c>
      <c r="B6322" t="s">
        <v>461</v>
      </c>
      <c r="C6322">
        <v>1996</v>
      </c>
      <c r="D6322" t="s">
        <v>460</v>
      </c>
      <c r="E6322">
        <v>360</v>
      </c>
      <c r="F6322" t="s">
        <v>460</v>
      </c>
      <c r="G6322">
        <v>642</v>
      </c>
      <c r="H6322" t="s">
        <v>375</v>
      </c>
      <c r="I6322">
        <v>2</v>
      </c>
      <c r="J6322" t="s">
        <v>373</v>
      </c>
      <c r="K6322">
        <v>2</v>
      </c>
    </row>
    <row r="6323" spans="1:11" hidden="1" x14ac:dyDescent="0.25">
      <c r="A6323" t="s">
        <v>461</v>
      </c>
      <c r="B6323" t="s">
        <v>461</v>
      </c>
      <c r="C6323">
        <v>1997</v>
      </c>
      <c r="D6323" t="s">
        <v>460</v>
      </c>
      <c r="E6323">
        <v>360</v>
      </c>
      <c r="F6323" t="s">
        <v>460</v>
      </c>
      <c r="G6323">
        <v>642</v>
      </c>
      <c r="H6323" t="s">
        <v>375</v>
      </c>
      <c r="I6323">
        <v>3</v>
      </c>
      <c r="J6323" t="s">
        <v>373</v>
      </c>
      <c r="K6323">
        <v>2</v>
      </c>
    </row>
    <row r="6324" spans="1:11" hidden="1" x14ac:dyDescent="0.25">
      <c r="A6324" t="s">
        <v>461</v>
      </c>
      <c r="B6324" t="s">
        <v>461</v>
      </c>
      <c r="C6324">
        <v>1998</v>
      </c>
      <c r="D6324" t="s">
        <v>460</v>
      </c>
      <c r="E6324">
        <v>360</v>
      </c>
      <c r="F6324" t="s">
        <v>460</v>
      </c>
      <c r="G6324">
        <v>642</v>
      </c>
      <c r="H6324" t="s">
        <v>375</v>
      </c>
      <c r="I6324">
        <v>3</v>
      </c>
      <c r="J6324" t="s">
        <v>373</v>
      </c>
      <c r="K6324">
        <v>2</v>
      </c>
    </row>
    <row r="6325" spans="1:11" hidden="1" x14ac:dyDescent="0.25">
      <c r="A6325" t="s">
        <v>461</v>
      </c>
      <c r="B6325" t="s">
        <v>461</v>
      </c>
      <c r="C6325">
        <v>1999</v>
      </c>
      <c r="D6325" t="s">
        <v>460</v>
      </c>
      <c r="E6325">
        <v>360</v>
      </c>
      <c r="F6325" t="s">
        <v>460</v>
      </c>
      <c r="G6325">
        <v>642</v>
      </c>
      <c r="H6325" t="s">
        <v>375</v>
      </c>
      <c r="I6325">
        <v>3</v>
      </c>
      <c r="J6325" t="s">
        <v>373</v>
      </c>
      <c r="K6325">
        <v>3</v>
      </c>
    </row>
    <row r="6326" spans="1:11" hidden="1" x14ac:dyDescent="0.25">
      <c r="A6326" t="s">
        <v>461</v>
      </c>
      <c r="B6326" t="s">
        <v>461</v>
      </c>
      <c r="C6326">
        <v>2000</v>
      </c>
      <c r="D6326" t="s">
        <v>460</v>
      </c>
      <c r="E6326">
        <v>360</v>
      </c>
      <c r="F6326" t="s">
        <v>460</v>
      </c>
      <c r="G6326">
        <v>642</v>
      </c>
      <c r="H6326" t="s">
        <v>375</v>
      </c>
      <c r="I6326">
        <v>3</v>
      </c>
      <c r="J6326" t="s">
        <v>373</v>
      </c>
      <c r="K6326">
        <v>2</v>
      </c>
    </row>
    <row r="6327" spans="1:11" hidden="1" x14ac:dyDescent="0.25">
      <c r="A6327" t="s">
        <v>461</v>
      </c>
      <c r="B6327" t="s">
        <v>461</v>
      </c>
      <c r="C6327">
        <v>2001</v>
      </c>
      <c r="D6327" t="s">
        <v>460</v>
      </c>
      <c r="E6327">
        <v>360</v>
      </c>
      <c r="F6327" t="s">
        <v>460</v>
      </c>
      <c r="G6327">
        <v>642</v>
      </c>
      <c r="H6327" t="s">
        <v>375</v>
      </c>
      <c r="I6327">
        <v>3</v>
      </c>
      <c r="J6327" t="s">
        <v>373</v>
      </c>
      <c r="K6327">
        <v>2</v>
      </c>
    </row>
    <row r="6328" spans="1:11" hidden="1" x14ac:dyDescent="0.25">
      <c r="A6328" t="s">
        <v>461</v>
      </c>
      <c r="B6328" t="s">
        <v>461</v>
      </c>
      <c r="C6328">
        <v>2002</v>
      </c>
      <c r="D6328" t="s">
        <v>460</v>
      </c>
      <c r="E6328">
        <v>360</v>
      </c>
      <c r="F6328" t="s">
        <v>460</v>
      </c>
      <c r="G6328">
        <v>642</v>
      </c>
      <c r="H6328" t="s">
        <v>375</v>
      </c>
      <c r="I6328">
        <v>2</v>
      </c>
      <c r="J6328" t="s">
        <v>373</v>
      </c>
      <c r="K6328">
        <v>3</v>
      </c>
    </row>
    <row r="6329" spans="1:11" hidden="1" x14ac:dyDescent="0.25">
      <c r="A6329" t="s">
        <v>461</v>
      </c>
      <c r="B6329" t="s">
        <v>461</v>
      </c>
      <c r="C6329">
        <v>2003</v>
      </c>
      <c r="D6329" t="s">
        <v>460</v>
      </c>
      <c r="E6329">
        <v>360</v>
      </c>
      <c r="F6329" t="s">
        <v>460</v>
      </c>
      <c r="G6329">
        <v>642</v>
      </c>
      <c r="H6329" t="s">
        <v>375</v>
      </c>
      <c r="I6329">
        <v>2</v>
      </c>
      <c r="J6329" t="s">
        <v>373</v>
      </c>
      <c r="K6329">
        <v>2</v>
      </c>
    </row>
    <row r="6330" spans="1:11" hidden="1" x14ac:dyDescent="0.25">
      <c r="A6330" t="s">
        <v>461</v>
      </c>
      <c r="B6330" t="s">
        <v>461</v>
      </c>
      <c r="C6330">
        <v>2004</v>
      </c>
      <c r="D6330" t="s">
        <v>460</v>
      </c>
      <c r="E6330">
        <v>360</v>
      </c>
      <c r="F6330" t="s">
        <v>460</v>
      </c>
      <c r="G6330">
        <v>642</v>
      </c>
      <c r="H6330" t="s">
        <v>375</v>
      </c>
      <c r="I6330">
        <v>3</v>
      </c>
      <c r="J6330" t="s">
        <v>373</v>
      </c>
      <c r="K6330">
        <v>2</v>
      </c>
    </row>
    <row r="6331" spans="1:11" hidden="1" x14ac:dyDescent="0.25">
      <c r="A6331" t="s">
        <v>461</v>
      </c>
      <c r="B6331" t="s">
        <v>461</v>
      </c>
      <c r="C6331">
        <v>2005</v>
      </c>
      <c r="D6331" t="s">
        <v>460</v>
      </c>
      <c r="E6331">
        <v>360</v>
      </c>
      <c r="F6331" t="s">
        <v>460</v>
      </c>
      <c r="G6331">
        <v>642</v>
      </c>
      <c r="H6331" t="s">
        <v>375</v>
      </c>
      <c r="I6331">
        <v>2</v>
      </c>
      <c r="J6331" t="s">
        <v>373</v>
      </c>
      <c r="K6331">
        <v>3</v>
      </c>
    </row>
    <row r="6332" spans="1:11" hidden="1" x14ac:dyDescent="0.25">
      <c r="A6332" t="s">
        <v>461</v>
      </c>
      <c r="B6332" t="s">
        <v>461</v>
      </c>
      <c r="C6332">
        <v>2006</v>
      </c>
      <c r="D6332" t="s">
        <v>460</v>
      </c>
      <c r="E6332">
        <v>360</v>
      </c>
      <c r="F6332" t="s">
        <v>460</v>
      </c>
      <c r="G6332">
        <v>642</v>
      </c>
      <c r="H6332" t="s">
        <v>375</v>
      </c>
      <c r="I6332">
        <v>2</v>
      </c>
      <c r="J6332" t="s">
        <v>373</v>
      </c>
      <c r="K6332">
        <v>3</v>
      </c>
    </row>
    <row r="6333" spans="1:11" hidden="1" x14ac:dyDescent="0.25">
      <c r="A6333" t="s">
        <v>461</v>
      </c>
      <c r="B6333" t="s">
        <v>461</v>
      </c>
      <c r="C6333">
        <v>2007</v>
      </c>
      <c r="D6333" t="s">
        <v>460</v>
      </c>
      <c r="E6333">
        <v>360</v>
      </c>
      <c r="F6333" t="s">
        <v>460</v>
      </c>
      <c r="G6333">
        <v>642</v>
      </c>
      <c r="H6333" t="s">
        <v>375</v>
      </c>
      <c r="I6333">
        <v>2</v>
      </c>
      <c r="J6333" t="s">
        <v>373</v>
      </c>
      <c r="K6333">
        <v>3</v>
      </c>
    </row>
    <row r="6334" spans="1:11" hidden="1" x14ac:dyDescent="0.25">
      <c r="A6334" t="s">
        <v>461</v>
      </c>
      <c r="B6334" t="s">
        <v>461</v>
      </c>
      <c r="C6334">
        <v>2008</v>
      </c>
      <c r="D6334" t="s">
        <v>460</v>
      </c>
      <c r="E6334">
        <v>360</v>
      </c>
      <c r="F6334" t="s">
        <v>460</v>
      </c>
      <c r="G6334">
        <v>642</v>
      </c>
      <c r="H6334" t="s">
        <v>375</v>
      </c>
      <c r="I6334">
        <v>3</v>
      </c>
      <c r="J6334" t="s">
        <v>373</v>
      </c>
      <c r="K6334">
        <v>3</v>
      </c>
    </row>
    <row r="6335" spans="1:11" hidden="1" x14ac:dyDescent="0.25">
      <c r="A6335" t="s">
        <v>461</v>
      </c>
      <c r="B6335" t="s">
        <v>461</v>
      </c>
      <c r="C6335">
        <v>2009</v>
      </c>
      <c r="D6335" t="s">
        <v>460</v>
      </c>
      <c r="E6335">
        <v>360</v>
      </c>
      <c r="F6335" t="s">
        <v>460</v>
      </c>
      <c r="G6335">
        <v>642</v>
      </c>
      <c r="H6335" t="s">
        <v>375</v>
      </c>
      <c r="I6335">
        <v>2</v>
      </c>
      <c r="J6335" t="s">
        <v>373</v>
      </c>
      <c r="K6335">
        <v>3</v>
      </c>
    </row>
    <row r="6336" spans="1:11" hidden="1" x14ac:dyDescent="0.25">
      <c r="A6336" t="s">
        <v>461</v>
      </c>
      <c r="B6336" t="s">
        <v>461</v>
      </c>
      <c r="C6336">
        <v>2010</v>
      </c>
      <c r="D6336" t="s">
        <v>460</v>
      </c>
      <c r="E6336">
        <v>360</v>
      </c>
      <c r="F6336" t="s">
        <v>460</v>
      </c>
      <c r="G6336">
        <v>642</v>
      </c>
      <c r="H6336" t="s">
        <v>375</v>
      </c>
      <c r="I6336">
        <v>2</v>
      </c>
      <c r="J6336" t="s">
        <v>373</v>
      </c>
      <c r="K6336">
        <v>2</v>
      </c>
    </row>
    <row r="6337" spans="1:12" hidden="1" x14ac:dyDescent="0.25">
      <c r="A6337" t="s">
        <v>461</v>
      </c>
      <c r="B6337" t="s">
        <v>461</v>
      </c>
      <c r="C6337">
        <v>2011</v>
      </c>
      <c r="D6337" t="s">
        <v>460</v>
      </c>
      <c r="E6337">
        <v>360</v>
      </c>
      <c r="F6337" t="s">
        <v>460</v>
      </c>
      <c r="G6337">
        <v>642</v>
      </c>
      <c r="H6337" t="s">
        <v>375</v>
      </c>
      <c r="I6337">
        <v>2</v>
      </c>
      <c r="J6337" t="s">
        <v>373</v>
      </c>
      <c r="K6337">
        <v>2</v>
      </c>
    </row>
    <row r="6338" spans="1:12" hidden="1" x14ac:dyDescent="0.25">
      <c r="A6338" t="s">
        <v>461</v>
      </c>
      <c r="B6338" t="s">
        <v>461</v>
      </c>
      <c r="C6338">
        <v>2012</v>
      </c>
      <c r="D6338" t="s">
        <v>460</v>
      </c>
      <c r="E6338">
        <v>360</v>
      </c>
      <c r="F6338" t="s">
        <v>460</v>
      </c>
      <c r="G6338">
        <v>642</v>
      </c>
      <c r="H6338" t="s">
        <v>375</v>
      </c>
      <c r="I6338">
        <v>2</v>
      </c>
      <c r="J6338" t="s">
        <v>373</v>
      </c>
      <c r="K6338">
        <v>2</v>
      </c>
    </row>
    <row r="6339" spans="1:12" hidden="1" x14ac:dyDescent="0.25">
      <c r="A6339" t="s">
        <v>461</v>
      </c>
      <c r="B6339" t="s">
        <v>461</v>
      </c>
      <c r="C6339">
        <v>2013</v>
      </c>
      <c r="D6339" t="s">
        <v>460</v>
      </c>
      <c r="E6339">
        <v>360</v>
      </c>
      <c r="F6339" t="s">
        <v>460</v>
      </c>
      <c r="G6339">
        <v>642</v>
      </c>
      <c r="H6339" t="s">
        <v>375</v>
      </c>
      <c r="I6339" t="s">
        <v>373</v>
      </c>
      <c r="J6339">
        <v>1</v>
      </c>
      <c r="K6339">
        <v>2</v>
      </c>
    </row>
    <row r="6340" spans="1:12" hidden="1" x14ac:dyDescent="0.25">
      <c r="A6340" t="s">
        <v>461</v>
      </c>
      <c r="B6340" t="s">
        <v>461</v>
      </c>
      <c r="C6340">
        <v>2014</v>
      </c>
      <c r="D6340" t="s">
        <v>460</v>
      </c>
      <c r="E6340">
        <v>360</v>
      </c>
      <c r="F6340" t="s">
        <v>460</v>
      </c>
      <c r="G6340">
        <v>642</v>
      </c>
      <c r="H6340" t="s">
        <v>375</v>
      </c>
      <c r="I6340">
        <v>2</v>
      </c>
      <c r="J6340" t="s">
        <v>373</v>
      </c>
      <c r="K6340">
        <v>2</v>
      </c>
    </row>
    <row r="6341" spans="1:12" hidden="1" x14ac:dyDescent="0.25">
      <c r="A6341" t="s">
        <v>461</v>
      </c>
      <c r="B6341" t="s">
        <v>461</v>
      </c>
      <c r="C6341">
        <v>2015</v>
      </c>
      <c r="D6341" t="s">
        <v>460</v>
      </c>
      <c r="E6341">
        <v>360</v>
      </c>
      <c r="F6341" t="s">
        <v>460</v>
      </c>
      <c r="G6341">
        <v>642</v>
      </c>
      <c r="H6341" t="s">
        <v>375</v>
      </c>
      <c r="I6341">
        <v>2</v>
      </c>
      <c r="J6341" t="s">
        <v>373</v>
      </c>
      <c r="K6341">
        <v>2</v>
      </c>
    </row>
    <row r="6342" spans="1:12" hidden="1" x14ac:dyDescent="0.25">
      <c r="A6342" t="s">
        <v>461</v>
      </c>
      <c r="B6342" t="s">
        <v>461</v>
      </c>
      <c r="C6342">
        <v>2016</v>
      </c>
      <c r="D6342" t="s">
        <v>460</v>
      </c>
      <c r="E6342">
        <v>360</v>
      </c>
      <c r="F6342" t="s">
        <v>460</v>
      </c>
      <c r="G6342">
        <v>642</v>
      </c>
      <c r="H6342" t="s">
        <v>375</v>
      </c>
      <c r="I6342">
        <v>2</v>
      </c>
      <c r="J6342" t="s">
        <v>373</v>
      </c>
      <c r="K6342">
        <v>2</v>
      </c>
    </row>
    <row r="6343" spans="1:12" x14ac:dyDescent="0.25">
      <c r="A6343" t="s">
        <v>461</v>
      </c>
      <c r="B6343" t="s">
        <v>461</v>
      </c>
      <c r="C6343">
        <v>2017</v>
      </c>
      <c r="D6343" t="s">
        <v>460</v>
      </c>
      <c r="E6343">
        <v>360</v>
      </c>
      <c r="F6343" t="s">
        <v>460</v>
      </c>
      <c r="G6343">
        <v>642</v>
      </c>
      <c r="H6343" t="s">
        <v>375</v>
      </c>
      <c r="I6343" s="109">
        <v>2</v>
      </c>
      <c r="J6343" s="109" t="s">
        <v>373</v>
      </c>
      <c r="K6343" s="109">
        <v>2</v>
      </c>
      <c r="L6343" s="108">
        <f>AVERAGE(I6343:K6343)</f>
        <v>2</v>
      </c>
    </row>
    <row r="6344" spans="1:12" hidden="1" x14ac:dyDescent="0.25">
      <c r="A6344" t="s">
        <v>241</v>
      </c>
      <c r="B6344" t="s">
        <v>459</v>
      </c>
      <c r="C6344">
        <v>1976</v>
      </c>
      <c r="D6344" t="s">
        <v>102</v>
      </c>
      <c r="E6344">
        <v>365</v>
      </c>
      <c r="F6344" t="s">
        <v>102</v>
      </c>
      <c r="G6344">
        <v>643</v>
      </c>
      <c r="H6344" t="s">
        <v>375</v>
      </c>
      <c r="I6344" t="s">
        <v>373</v>
      </c>
      <c r="J6344" t="s">
        <v>373</v>
      </c>
      <c r="K6344" t="s">
        <v>373</v>
      </c>
    </row>
    <row r="6345" spans="1:12" hidden="1" x14ac:dyDescent="0.25">
      <c r="A6345" t="s">
        <v>241</v>
      </c>
      <c r="B6345" t="s">
        <v>459</v>
      </c>
      <c r="C6345">
        <v>1977</v>
      </c>
      <c r="D6345" t="s">
        <v>102</v>
      </c>
      <c r="E6345">
        <v>365</v>
      </c>
      <c r="F6345" t="s">
        <v>102</v>
      </c>
      <c r="G6345">
        <v>643</v>
      </c>
      <c r="H6345" t="s">
        <v>375</v>
      </c>
      <c r="I6345" t="s">
        <v>373</v>
      </c>
      <c r="J6345" t="s">
        <v>373</v>
      </c>
      <c r="K6345" t="s">
        <v>373</v>
      </c>
    </row>
    <row r="6346" spans="1:12" hidden="1" x14ac:dyDescent="0.25">
      <c r="A6346" t="s">
        <v>241</v>
      </c>
      <c r="B6346" t="s">
        <v>459</v>
      </c>
      <c r="C6346">
        <v>1978</v>
      </c>
      <c r="D6346" t="s">
        <v>102</v>
      </c>
      <c r="E6346">
        <v>365</v>
      </c>
      <c r="F6346" t="s">
        <v>102</v>
      </c>
      <c r="G6346">
        <v>643</v>
      </c>
      <c r="H6346" t="s">
        <v>375</v>
      </c>
      <c r="I6346" t="s">
        <v>373</v>
      </c>
      <c r="J6346" t="s">
        <v>373</v>
      </c>
      <c r="K6346" t="s">
        <v>373</v>
      </c>
    </row>
    <row r="6347" spans="1:12" hidden="1" x14ac:dyDescent="0.25">
      <c r="A6347" t="s">
        <v>241</v>
      </c>
      <c r="B6347" t="s">
        <v>459</v>
      </c>
      <c r="C6347">
        <v>1979</v>
      </c>
      <c r="D6347" t="s">
        <v>102</v>
      </c>
      <c r="E6347">
        <v>365</v>
      </c>
      <c r="F6347" t="s">
        <v>102</v>
      </c>
      <c r="G6347">
        <v>643</v>
      </c>
      <c r="H6347" t="s">
        <v>375</v>
      </c>
      <c r="I6347" t="s">
        <v>373</v>
      </c>
      <c r="J6347" t="s">
        <v>373</v>
      </c>
      <c r="K6347" t="s">
        <v>373</v>
      </c>
    </row>
    <row r="6348" spans="1:12" hidden="1" x14ac:dyDescent="0.25">
      <c r="A6348" t="s">
        <v>241</v>
      </c>
      <c r="B6348" t="s">
        <v>459</v>
      </c>
      <c r="C6348">
        <v>1980</v>
      </c>
      <c r="D6348" t="s">
        <v>102</v>
      </c>
      <c r="E6348">
        <v>365</v>
      </c>
      <c r="F6348" t="s">
        <v>102</v>
      </c>
      <c r="G6348">
        <v>643</v>
      </c>
      <c r="H6348" t="s">
        <v>375</v>
      </c>
      <c r="I6348" t="s">
        <v>373</v>
      </c>
      <c r="J6348" t="s">
        <v>373</v>
      </c>
      <c r="K6348" t="s">
        <v>373</v>
      </c>
    </row>
    <row r="6349" spans="1:12" hidden="1" x14ac:dyDescent="0.25">
      <c r="A6349" t="s">
        <v>241</v>
      </c>
      <c r="B6349" t="s">
        <v>459</v>
      </c>
      <c r="C6349">
        <v>1981</v>
      </c>
      <c r="D6349" t="s">
        <v>102</v>
      </c>
      <c r="E6349">
        <v>365</v>
      </c>
      <c r="F6349" t="s">
        <v>102</v>
      </c>
      <c r="G6349">
        <v>643</v>
      </c>
      <c r="H6349" t="s">
        <v>375</v>
      </c>
      <c r="I6349" t="s">
        <v>373</v>
      </c>
      <c r="J6349" t="s">
        <v>373</v>
      </c>
      <c r="K6349" t="s">
        <v>373</v>
      </c>
    </row>
    <row r="6350" spans="1:12" hidden="1" x14ac:dyDescent="0.25">
      <c r="A6350" t="s">
        <v>241</v>
      </c>
      <c r="B6350" t="s">
        <v>459</v>
      </c>
      <c r="C6350">
        <v>1982</v>
      </c>
      <c r="D6350" t="s">
        <v>102</v>
      </c>
      <c r="E6350">
        <v>365</v>
      </c>
      <c r="F6350" t="s">
        <v>102</v>
      </c>
      <c r="G6350">
        <v>643</v>
      </c>
      <c r="H6350" t="s">
        <v>375</v>
      </c>
      <c r="I6350" t="s">
        <v>373</v>
      </c>
      <c r="J6350" t="s">
        <v>373</v>
      </c>
      <c r="K6350" t="s">
        <v>373</v>
      </c>
    </row>
    <row r="6351" spans="1:12" hidden="1" x14ac:dyDescent="0.25">
      <c r="A6351" t="s">
        <v>241</v>
      </c>
      <c r="B6351" t="s">
        <v>459</v>
      </c>
      <c r="C6351">
        <v>1983</v>
      </c>
      <c r="D6351" t="s">
        <v>102</v>
      </c>
      <c r="E6351">
        <v>365</v>
      </c>
      <c r="F6351" t="s">
        <v>102</v>
      </c>
      <c r="G6351">
        <v>643</v>
      </c>
      <c r="H6351" t="s">
        <v>375</v>
      </c>
      <c r="I6351" t="s">
        <v>373</v>
      </c>
      <c r="J6351" t="s">
        <v>373</v>
      </c>
      <c r="K6351" t="s">
        <v>373</v>
      </c>
    </row>
    <row r="6352" spans="1:12" hidden="1" x14ac:dyDescent="0.25">
      <c r="A6352" t="s">
        <v>241</v>
      </c>
      <c r="B6352" t="s">
        <v>459</v>
      </c>
      <c r="C6352">
        <v>1984</v>
      </c>
      <c r="D6352" t="s">
        <v>102</v>
      </c>
      <c r="E6352">
        <v>365</v>
      </c>
      <c r="F6352" t="s">
        <v>102</v>
      </c>
      <c r="G6352">
        <v>643</v>
      </c>
      <c r="H6352" t="s">
        <v>375</v>
      </c>
      <c r="I6352" t="s">
        <v>373</v>
      </c>
      <c r="J6352" t="s">
        <v>373</v>
      </c>
      <c r="K6352" t="s">
        <v>373</v>
      </c>
    </row>
    <row r="6353" spans="1:11" hidden="1" x14ac:dyDescent="0.25">
      <c r="A6353" t="s">
        <v>241</v>
      </c>
      <c r="B6353" t="s">
        <v>459</v>
      </c>
      <c r="C6353">
        <v>1985</v>
      </c>
      <c r="D6353" t="s">
        <v>102</v>
      </c>
      <c r="E6353">
        <v>365</v>
      </c>
      <c r="F6353" t="s">
        <v>102</v>
      </c>
      <c r="G6353">
        <v>643</v>
      </c>
      <c r="H6353" t="s">
        <v>375</v>
      </c>
      <c r="I6353" t="s">
        <v>373</v>
      </c>
      <c r="J6353" t="s">
        <v>373</v>
      </c>
      <c r="K6353" t="s">
        <v>373</v>
      </c>
    </row>
    <row r="6354" spans="1:11" hidden="1" x14ac:dyDescent="0.25">
      <c r="A6354" t="s">
        <v>241</v>
      </c>
      <c r="B6354" t="s">
        <v>459</v>
      </c>
      <c r="C6354">
        <v>1986</v>
      </c>
      <c r="D6354" t="s">
        <v>102</v>
      </c>
      <c r="E6354">
        <v>365</v>
      </c>
      <c r="F6354" t="s">
        <v>102</v>
      </c>
      <c r="G6354">
        <v>643</v>
      </c>
      <c r="H6354" t="s">
        <v>375</v>
      </c>
      <c r="I6354" t="s">
        <v>373</v>
      </c>
      <c r="J6354" t="s">
        <v>373</v>
      </c>
      <c r="K6354" t="s">
        <v>373</v>
      </c>
    </row>
    <row r="6355" spans="1:11" hidden="1" x14ac:dyDescent="0.25">
      <c r="A6355" t="s">
        <v>241</v>
      </c>
      <c r="B6355" t="s">
        <v>459</v>
      </c>
      <c r="C6355">
        <v>1987</v>
      </c>
      <c r="D6355" t="s">
        <v>102</v>
      </c>
      <c r="E6355">
        <v>365</v>
      </c>
      <c r="F6355" t="s">
        <v>102</v>
      </c>
      <c r="G6355">
        <v>643</v>
      </c>
      <c r="H6355" t="s">
        <v>375</v>
      </c>
      <c r="I6355" t="s">
        <v>373</v>
      </c>
      <c r="J6355" t="s">
        <v>373</v>
      </c>
      <c r="K6355" t="s">
        <v>373</v>
      </c>
    </row>
    <row r="6356" spans="1:11" hidden="1" x14ac:dyDescent="0.25">
      <c r="A6356" t="s">
        <v>241</v>
      </c>
      <c r="B6356" t="s">
        <v>459</v>
      </c>
      <c r="C6356">
        <v>1988</v>
      </c>
      <c r="D6356" t="s">
        <v>102</v>
      </c>
      <c r="E6356">
        <v>365</v>
      </c>
      <c r="F6356" t="s">
        <v>102</v>
      </c>
      <c r="G6356">
        <v>643</v>
      </c>
      <c r="H6356" t="s">
        <v>375</v>
      </c>
      <c r="I6356" t="s">
        <v>373</v>
      </c>
      <c r="J6356" t="s">
        <v>373</v>
      </c>
      <c r="K6356" t="s">
        <v>373</v>
      </c>
    </row>
    <row r="6357" spans="1:11" hidden="1" x14ac:dyDescent="0.25">
      <c r="A6357" t="s">
        <v>241</v>
      </c>
      <c r="B6357" t="s">
        <v>459</v>
      </c>
      <c r="C6357">
        <v>1989</v>
      </c>
      <c r="D6357" t="s">
        <v>102</v>
      </c>
      <c r="E6357">
        <v>365</v>
      </c>
      <c r="F6357" t="s">
        <v>102</v>
      </c>
      <c r="G6357">
        <v>643</v>
      </c>
      <c r="H6357" t="s">
        <v>375</v>
      </c>
      <c r="I6357" t="s">
        <v>373</v>
      </c>
      <c r="J6357" t="s">
        <v>373</v>
      </c>
      <c r="K6357" t="s">
        <v>373</v>
      </c>
    </row>
    <row r="6358" spans="1:11" hidden="1" x14ac:dyDescent="0.25">
      <c r="A6358" t="s">
        <v>241</v>
      </c>
      <c r="B6358" t="s">
        <v>459</v>
      </c>
      <c r="C6358">
        <v>1990</v>
      </c>
      <c r="D6358" t="s">
        <v>102</v>
      </c>
      <c r="E6358">
        <v>365</v>
      </c>
      <c r="F6358" t="s">
        <v>102</v>
      </c>
      <c r="G6358">
        <v>643</v>
      </c>
      <c r="H6358" t="s">
        <v>375</v>
      </c>
      <c r="I6358" t="s">
        <v>373</v>
      </c>
      <c r="J6358" t="s">
        <v>373</v>
      </c>
      <c r="K6358" t="s">
        <v>373</v>
      </c>
    </row>
    <row r="6359" spans="1:11" hidden="1" x14ac:dyDescent="0.25">
      <c r="A6359" t="s">
        <v>241</v>
      </c>
      <c r="B6359" t="s">
        <v>459</v>
      </c>
      <c r="C6359">
        <v>1991</v>
      </c>
      <c r="D6359" t="s">
        <v>102</v>
      </c>
      <c r="E6359">
        <v>365</v>
      </c>
      <c r="F6359" t="s">
        <v>102</v>
      </c>
      <c r="G6359">
        <v>643</v>
      </c>
      <c r="H6359" t="s">
        <v>375</v>
      </c>
      <c r="I6359" t="s">
        <v>373</v>
      </c>
      <c r="J6359" t="s">
        <v>373</v>
      </c>
      <c r="K6359" t="s">
        <v>373</v>
      </c>
    </row>
    <row r="6360" spans="1:11" hidden="1" x14ac:dyDescent="0.25">
      <c r="A6360" t="s">
        <v>241</v>
      </c>
      <c r="B6360" t="s">
        <v>459</v>
      </c>
      <c r="C6360">
        <v>1992</v>
      </c>
      <c r="D6360" t="s">
        <v>102</v>
      </c>
      <c r="E6360">
        <v>365</v>
      </c>
      <c r="F6360" t="s">
        <v>102</v>
      </c>
      <c r="G6360">
        <v>643</v>
      </c>
      <c r="H6360" t="s">
        <v>375</v>
      </c>
      <c r="I6360">
        <v>2</v>
      </c>
      <c r="J6360" t="s">
        <v>373</v>
      </c>
      <c r="K6360">
        <v>3</v>
      </c>
    </row>
    <row r="6361" spans="1:11" hidden="1" x14ac:dyDescent="0.25">
      <c r="A6361" t="s">
        <v>241</v>
      </c>
      <c r="B6361" t="s">
        <v>459</v>
      </c>
      <c r="C6361">
        <v>1993</v>
      </c>
      <c r="D6361" t="s">
        <v>102</v>
      </c>
      <c r="E6361">
        <v>365</v>
      </c>
      <c r="F6361" t="s">
        <v>102</v>
      </c>
      <c r="G6361">
        <v>643</v>
      </c>
      <c r="H6361" t="s">
        <v>375</v>
      </c>
      <c r="I6361">
        <v>2</v>
      </c>
      <c r="J6361" t="s">
        <v>373</v>
      </c>
      <c r="K6361">
        <v>3</v>
      </c>
    </row>
    <row r="6362" spans="1:11" hidden="1" x14ac:dyDescent="0.25">
      <c r="A6362" t="s">
        <v>241</v>
      </c>
      <c r="B6362" t="s">
        <v>459</v>
      </c>
      <c r="C6362">
        <v>1994</v>
      </c>
      <c r="D6362" t="s">
        <v>102</v>
      </c>
      <c r="E6362">
        <v>365</v>
      </c>
      <c r="F6362" t="s">
        <v>102</v>
      </c>
      <c r="G6362">
        <v>643</v>
      </c>
      <c r="H6362" t="s">
        <v>375</v>
      </c>
      <c r="I6362">
        <v>4</v>
      </c>
      <c r="J6362" t="s">
        <v>373</v>
      </c>
      <c r="K6362">
        <v>5</v>
      </c>
    </row>
    <row r="6363" spans="1:11" hidden="1" x14ac:dyDescent="0.25">
      <c r="A6363" t="s">
        <v>241</v>
      </c>
      <c r="B6363" t="s">
        <v>459</v>
      </c>
      <c r="C6363">
        <v>1995</v>
      </c>
      <c r="D6363" t="s">
        <v>102</v>
      </c>
      <c r="E6363">
        <v>365</v>
      </c>
      <c r="F6363" t="s">
        <v>102</v>
      </c>
      <c r="G6363">
        <v>643</v>
      </c>
      <c r="H6363" t="s">
        <v>375</v>
      </c>
      <c r="I6363">
        <v>4</v>
      </c>
      <c r="J6363" t="s">
        <v>373</v>
      </c>
      <c r="K6363">
        <v>5</v>
      </c>
    </row>
    <row r="6364" spans="1:11" hidden="1" x14ac:dyDescent="0.25">
      <c r="A6364" t="s">
        <v>241</v>
      </c>
      <c r="B6364" t="s">
        <v>459</v>
      </c>
      <c r="C6364">
        <v>1996</v>
      </c>
      <c r="D6364" t="s">
        <v>102</v>
      </c>
      <c r="E6364">
        <v>365</v>
      </c>
      <c r="F6364" t="s">
        <v>102</v>
      </c>
      <c r="G6364">
        <v>643</v>
      </c>
      <c r="H6364" t="s">
        <v>375</v>
      </c>
      <c r="I6364">
        <v>4</v>
      </c>
      <c r="J6364" t="s">
        <v>373</v>
      </c>
      <c r="K6364">
        <v>4</v>
      </c>
    </row>
    <row r="6365" spans="1:11" hidden="1" x14ac:dyDescent="0.25">
      <c r="A6365" t="s">
        <v>241</v>
      </c>
      <c r="B6365" t="s">
        <v>459</v>
      </c>
      <c r="C6365">
        <v>1997</v>
      </c>
      <c r="D6365" t="s">
        <v>102</v>
      </c>
      <c r="E6365">
        <v>365</v>
      </c>
      <c r="F6365" t="s">
        <v>102</v>
      </c>
      <c r="G6365">
        <v>643</v>
      </c>
      <c r="H6365" t="s">
        <v>375</v>
      </c>
      <c r="I6365">
        <v>3</v>
      </c>
      <c r="J6365" t="s">
        <v>373</v>
      </c>
      <c r="K6365">
        <v>4</v>
      </c>
    </row>
    <row r="6366" spans="1:11" hidden="1" x14ac:dyDescent="0.25">
      <c r="A6366" t="s">
        <v>241</v>
      </c>
      <c r="B6366" t="s">
        <v>459</v>
      </c>
      <c r="C6366">
        <v>1998</v>
      </c>
      <c r="D6366" t="s">
        <v>102</v>
      </c>
      <c r="E6366">
        <v>365</v>
      </c>
      <c r="F6366" t="s">
        <v>102</v>
      </c>
      <c r="G6366">
        <v>643</v>
      </c>
      <c r="H6366" t="s">
        <v>375</v>
      </c>
      <c r="I6366">
        <v>4</v>
      </c>
      <c r="J6366" t="s">
        <v>373</v>
      </c>
      <c r="K6366">
        <v>5</v>
      </c>
    </row>
    <row r="6367" spans="1:11" hidden="1" x14ac:dyDescent="0.25">
      <c r="A6367" t="s">
        <v>241</v>
      </c>
      <c r="B6367" t="s">
        <v>459</v>
      </c>
      <c r="C6367">
        <v>1999</v>
      </c>
      <c r="D6367" t="s">
        <v>102</v>
      </c>
      <c r="E6367">
        <v>365</v>
      </c>
      <c r="F6367" t="s">
        <v>102</v>
      </c>
      <c r="G6367">
        <v>643</v>
      </c>
      <c r="H6367" t="s">
        <v>375</v>
      </c>
      <c r="I6367">
        <v>4</v>
      </c>
      <c r="J6367" t="s">
        <v>373</v>
      </c>
      <c r="K6367">
        <v>4</v>
      </c>
    </row>
    <row r="6368" spans="1:11" hidden="1" x14ac:dyDescent="0.25">
      <c r="A6368" t="s">
        <v>241</v>
      </c>
      <c r="B6368" t="s">
        <v>459</v>
      </c>
      <c r="C6368">
        <v>2000</v>
      </c>
      <c r="D6368" t="s">
        <v>102</v>
      </c>
      <c r="E6368">
        <v>365</v>
      </c>
      <c r="F6368" t="s">
        <v>102</v>
      </c>
      <c r="G6368">
        <v>643</v>
      </c>
      <c r="H6368" t="s">
        <v>375</v>
      </c>
      <c r="I6368">
        <v>5</v>
      </c>
      <c r="J6368" t="s">
        <v>373</v>
      </c>
      <c r="K6368">
        <v>3</v>
      </c>
    </row>
    <row r="6369" spans="1:11" hidden="1" x14ac:dyDescent="0.25">
      <c r="A6369" t="s">
        <v>241</v>
      </c>
      <c r="B6369" t="s">
        <v>459</v>
      </c>
      <c r="C6369">
        <v>2001</v>
      </c>
      <c r="D6369" t="s">
        <v>102</v>
      </c>
      <c r="E6369">
        <v>365</v>
      </c>
      <c r="F6369" t="s">
        <v>102</v>
      </c>
      <c r="G6369">
        <v>643</v>
      </c>
      <c r="H6369" t="s">
        <v>375</v>
      </c>
      <c r="I6369">
        <v>4</v>
      </c>
      <c r="J6369" t="s">
        <v>373</v>
      </c>
      <c r="K6369">
        <v>4</v>
      </c>
    </row>
    <row r="6370" spans="1:11" hidden="1" x14ac:dyDescent="0.25">
      <c r="A6370" t="s">
        <v>241</v>
      </c>
      <c r="B6370" t="s">
        <v>459</v>
      </c>
      <c r="C6370">
        <v>2002</v>
      </c>
      <c r="D6370" t="s">
        <v>102</v>
      </c>
      <c r="E6370">
        <v>365</v>
      </c>
      <c r="F6370" t="s">
        <v>102</v>
      </c>
      <c r="G6370">
        <v>643</v>
      </c>
      <c r="H6370" t="s">
        <v>375</v>
      </c>
      <c r="I6370">
        <v>4</v>
      </c>
      <c r="J6370" t="s">
        <v>373</v>
      </c>
      <c r="K6370">
        <v>4</v>
      </c>
    </row>
    <row r="6371" spans="1:11" hidden="1" x14ac:dyDescent="0.25">
      <c r="A6371" t="s">
        <v>241</v>
      </c>
      <c r="B6371" t="s">
        <v>459</v>
      </c>
      <c r="C6371">
        <v>2003</v>
      </c>
      <c r="D6371" t="s">
        <v>102</v>
      </c>
      <c r="E6371">
        <v>365</v>
      </c>
      <c r="F6371" t="s">
        <v>102</v>
      </c>
      <c r="G6371">
        <v>643</v>
      </c>
      <c r="H6371" t="s">
        <v>375</v>
      </c>
      <c r="I6371">
        <v>4</v>
      </c>
      <c r="J6371" t="s">
        <v>373</v>
      </c>
      <c r="K6371">
        <v>4</v>
      </c>
    </row>
    <row r="6372" spans="1:11" hidden="1" x14ac:dyDescent="0.25">
      <c r="A6372" t="s">
        <v>241</v>
      </c>
      <c r="B6372" t="s">
        <v>459</v>
      </c>
      <c r="C6372">
        <v>2004</v>
      </c>
      <c r="D6372" t="s">
        <v>102</v>
      </c>
      <c r="E6372">
        <v>365</v>
      </c>
      <c r="F6372" t="s">
        <v>102</v>
      </c>
      <c r="G6372">
        <v>643</v>
      </c>
      <c r="H6372" t="s">
        <v>375</v>
      </c>
      <c r="I6372">
        <v>4</v>
      </c>
      <c r="J6372" t="s">
        <v>373</v>
      </c>
      <c r="K6372">
        <v>4</v>
      </c>
    </row>
    <row r="6373" spans="1:11" hidden="1" x14ac:dyDescent="0.25">
      <c r="A6373" t="s">
        <v>241</v>
      </c>
      <c r="B6373" t="s">
        <v>459</v>
      </c>
      <c r="C6373">
        <v>2005</v>
      </c>
      <c r="D6373" t="s">
        <v>102</v>
      </c>
      <c r="E6373">
        <v>365</v>
      </c>
      <c r="F6373" t="s">
        <v>102</v>
      </c>
      <c r="G6373">
        <v>643</v>
      </c>
      <c r="H6373" t="s">
        <v>375</v>
      </c>
      <c r="I6373">
        <v>4</v>
      </c>
      <c r="J6373" t="s">
        <v>373</v>
      </c>
      <c r="K6373">
        <v>4</v>
      </c>
    </row>
    <row r="6374" spans="1:11" hidden="1" x14ac:dyDescent="0.25">
      <c r="A6374" t="s">
        <v>241</v>
      </c>
      <c r="B6374" t="s">
        <v>459</v>
      </c>
      <c r="C6374">
        <v>2006</v>
      </c>
      <c r="D6374" t="s">
        <v>102</v>
      </c>
      <c r="E6374">
        <v>365</v>
      </c>
      <c r="F6374" t="s">
        <v>102</v>
      </c>
      <c r="G6374">
        <v>643</v>
      </c>
      <c r="H6374" t="s">
        <v>375</v>
      </c>
      <c r="I6374">
        <v>4</v>
      </c>
      <c r="J6374" t="s">
        <v>373</v>
      </c>
      <c r="K6374">
        <v>4</v>
      </c>
    </row>
    <row r="6375" spans="1:11" hidden="1" x14ac:dyDescent="0.25">
      <c r="A6375" t="s">
        <v>241</v>
      </c>
      <c r="B6375" t="s">
        <v>459</v>
      </c>
      <c r="C6375">
        <v>2007</v>
      </c>
      <c r="D6375" t="s">
        <v>102</v>
      </c>
      <c r="E6375">
        <v>365</v>
      </c>
      <c r="F6375" t="s">
        <v>102</v>
      </c>
      <c r="G6375">
        <v>643</v>
      </c>
      <c r="H6375" t="s">
        <v>375</v>
      </c>
      <c r="I6375">
        <v>4</v>
      </c>
      <c r="J6375" t="s">
        <v>373</v>
      </c>
      <c r="K6375">
        <v>4</v>
      </c>
    </row>
    <row r="6376" spans="1:11" hidden="1" x14ac:dyDescent="0.25">
      <c r="A6376" t="s">
        <v>241</v>
      </c>
      <c r="B6376" t="s">
        <v>459</v>
      </c>
      <c r="C6376">
        <v>2008</v>
      </c>
      <c r="D6376" t="s">
        <v>102</v>
      </c>
      <c r="E6376">
        <v>365</v>
      </c>
      <c r="F6376" t="s">
        <v>102</v>
      </c>
      <c r="G6376">
        <v>643</v>
      </c>
      <c r="H6376" t="s">
        <v>375</v>
      </c>
      <c r="I6376">
        <v>4</v>
      </c>
      <c r="J6376" t="s">
        <v>373</v>
      </c>
      <c r="K6376">
        <v>4</v>
      </c>
    </row>
    <row r="6377" spans="1:11" hidden="1" x14ac:dyDescent="0.25">
      <c r="A6377" t="s">
        <v>241</v>
      </c>
      <c r="B6377" t="s">
        <v>459</v>
      </c>
      <c r="C6377">
        <v>2009</v>
      </c>
      <c r="D6377" t="s">
        <v>102</v>
      </c>
      <c r="E6377">
        <v>365</v>
      </c>
      <c r="F6377" t="s">
        <v>102</v>
      </c>
      <c r="G6377">
        <v>643</v>
      </c>
      <c r="H6377" t="s">
        <v>375</v>
      </c>
      <c r="I6377">
        <v>4</v>
      </c>
      <c r="J6377" t="s">
        <v>373</v>
      </c>
      <c r="K6377">
        <v>4</v>
      </c>
    </row>
    <row r="6378" spans="1:11" hidden="1" x14ac:dyDescent="0.25">
      <c r="A6378" t="s">
        <v>241</v>
      </c>
      <c r="B6378" t="s">
        <v>459</v>
      </c>
      <c r="C6378">
        <v>2010</v>
      </c>
      <c r="D6378" t="s">
        <v>102</v>
      </c>
      <c r="E6378">
        <v>365</v>
      </c>
      <c r="F6378" t="s">
        <v>102</v>
      </c>
      <c r="G6378">
        <v>643</v>
      </c>
      <c r="H6378" t="s">
        <v>375</v>
      </c>
      <c r="I6378">
        <v>4</v>
      </c>
      <c r="J6378" t="s">
        <v>373</v>
      </c>
      <c r="K6378">
        <v>4</v>
      </c>
    </row>
    <row r="6379" spans="1:11" hidden="1" x14ac:dyDescent="0.25">
      <c r="A6379" t="s">
        <v>241</v>
      </c>
      <c r="B6379" t="s">
        <v>459</v>
      </c>
      <c r="C6379">
        <v>2011</v>
      </c>
      <c r="D6379" t="s">
        <v>102</v>
      </c>
      <c r="E6379">
        <v>365</v>
      </c>
      <c r="F6379" t="s">
        <v>102</v>
      </c>
      <c r="G6379">
        <v>643</v>
      </c>
      <c r="H6379" t="s">
        <v>375</v>
      </c>
      <c r="I6379">
        <v>4</v>
      </c>
      <c r="J6379" t="s">
        <v>373</v>
      </c>
      <c r="K6379">
        <v>4</v>
      </c>
    </row>
    <row r="6380" spans="1:11" hidden="1" x14ac:dyDescent="0.25">
      <c r="A6380" t="s">
        <v>241</v>
      </c>
      <c r="B6380" t="s">
        <v>459</v>
      </c>
      <c r="C6380">
        <v>2012</v>
      </c>
      <c r="D6380" t="s">
        <v>102</v>
      </c>
      <c r="E6380">
        <v>365</v>
      </c>
      <c r="F6380" t="s">
        <v>102</v>
      </c>
      <c r="G6380">
        <v>643</v>
      </c>
      <c r="H6380" t="s">
        <v>375</v>
      </c>
      <c r="I6380">
        <v>4</v>
      </c>
      <c r="J6380" t="s">
        <v>373</v>
      </c>
      <c r="K6380">
        <v>4</v>
      </c>
    </row>
    <row r="6381" spans="1:11" hidden="1" x14ac:dyDescent="0.25">
      <c r="A6381" t="s">
        <v>241</v>
      </c>
      <c r="B6381" t="s">
        <v>459</v>
      </c>
      <c r="C6381">
        <v>2013</v>
      </c>
      <c r="D6381" t="s">
        <v>102</v>
      </c>
      <c r="E6381">
        <v>365</v>
      </c>
      <c r="F6381" t="s">
        <v>102</v>
      </c>
      <c r="G6381">
        <v>643</v>
      </c>
      <c r="H6381" t="s">
        <v>375</v>
      </c>
      <c r="I6381" t="s">
        <v>373</v>
      </c>
      <c r="J6381">
        <v>3</v>
      </c>
      <c r="K6381">
        <v>4</v>
      </c>
    </row>
    <row r="6382" spans="1:11" hidden="1" x14ac:dyDescent="0.25">
      <c r="A6382" t="s">
        <v>241</v>
      </c>
      <c r="B6382" t="s">
        <v>459</v>
      </c>
      <c r="C6382">
        <v>2014</v>
      </c>
      <c r="D6382" t="s">
        <v>102</v>
      </c>
      <c r="E6382">
        <v>365</v>
      </c>
      <c r="F6382" t="s">
        <v>102</v>
      </c>
      <c r="G6382">
        <v>643</v>
      </c>
      <c r="H6382" t="s">
        <v>375</v>
      </c>
      <c r="I6382">
        <v>4</v>
      </c>
      <c r="J6382">
        <v>4</v>
      </c>
      <c r="K6382">
        <v>4</v>
      </c>
    </row>
    <row r="6383" spans="1:11" hidden="1" x14ac:dyDescent="0.25">
      <c r="A6383" t="s">
        <v>241</v>
      </c>
      <c r="B6383" t="s">
        <v>459</v>
      </c>
      <c r="C6383">
        <v>2015</v>
      </c>
      <c r="D6383" t="s">
        <v>102</v>
      </c>
      <c r="E6383">
        <v>365</v>
      </c>
      <c r="F6383" t="s">
        <v>102</v>
      </c>
      <c r="G6383">
        <v>643</v>
      </c>
      <c r="H6383" t="s">
        <v>375</v>
      </c>
      <c r="I6383">
        <v>3</v>
      </c>
      <c r="J6383">
        <v>3</v>
      </c>
      <c r="K6383">
        <v>4</v>
      </c>
    </row>
    <row r="6384" spans="1:11" hidden="1" x14ac:dyDescent="0.25">
      <c r="A6384" t="s">
        <v>241</v>
      </c>
      <c r="B6384" t="s">
        <v>459</v>
      </c>
      <c r="C6384">
        <v>2016</v>
      </c>
      <c r="D6384" t="s">
        <v>102</v>
      </c>
      <c r="E6384">
        <v>365</v>
      </c>
      <c r="F6384" t="s">
        <v>102</v>
      </c>
      <c r="G6384">
        <v>643</v>
      </c>
      <c r="H6384" t="s">
        <v>375</v>
      </c>
      <c r="I6384">
        <v>4</v>
      </c>
      <c r="J6384">
        <v>4</v>
      </c>
      <c r="K6384">
        <v>4</v>
      </c>
    </row>
    <row r="6385" spans="1:12" x14ac:dyDescent="0.25">
      <c r="A6385" t="s">
        <v>241</v>
      </c>
      <c r="B6385" t="s">
        <v>459</v>
      </c>
      <c r="C6385">
        <v>2017</v>
      </c>
      <c r="D6385" t="s">
        <v>102</v>
      </c>
      <c r="E6385">
        <v>365</v>
      </c>
      <c r="F6385" t="s">
        <v>102</v>
      </c>
      <c r="G6385">
        <v>643</v>
      </c>
      <c r="H6385" t="s">
        <v>375</v>
      </c>
      <c r="I6385" s="109">
        <v>4</v>
      </c>
      <c r="J6385" s="109">
        <v>3</v>
      </c>
      <c r="K6385" s="109">
        <v>4</v>
      </c>
      <c r="L6385" s="108">
        <f>AVERAGE(I6385:K6385)</f>
        <v>3.6666666666666665</v>
      </c>
    </row>
    <row r="6386" spans="1:12" hidden="1" x14ac:dyDescent="0.25">
      <c r="A6386" t="s">
        <v>242</v>
      </c>
      <c r="B6386" t="s">
        <v>242</v>
      </c>
      <c r="C6386">
        <v>1976</v>
      </c>
      <c r="D6386" t="s">
        <v>38</v>
      </c>
      <c r="E6386">
        <v>517</v>
      </c>
      <c r="F6386" t="s">
        <v>38</v>
      </c>
      <c r="G6386">
        <v>646</v>
      </c>
      <c r="H6386" t="s">
        <v>371</v>
      </c>
      <c r="I6386">
        <v>2</v>
      </c>
      <c r="J6386" t="s">
        <v>373</v>
      </c>
      <c r="K6386" t="s">
        <v>373</v>
      </c>
    </row>
    <row r="6387" spans="1:12" hidden="1" x14ac:dyDescent="0.25">
      <c r="A6387" t="s">
        <v>242</v>
      </c>
      <c r="B6387" t="s">
        <v>242</v>
      </c>
      <c r="C6387">
        <v>1977</v>
      </c>
      <c r="D6387" t="s">
        <v>38</v>
      </c>
      <c r="E6387">
        <v>517</v>
      </c>
      <c r="F6387" t="s">
        <v>38</v>
      </c>
      <c r="G6387">
        <v>646</v>
      </c>
      <c r="H6387" t="s">
        <v>371</v>
      </c>
      <c r="I6387" t="s">
        <v>373</v>
      </c>
      <c r="J6387" t="s">
        <v>373</v>
      </c>
      <c r="K6387">
        <v>2</v>
      </c>
    </row>
    <row r="6388" spans="1:12" hidden="1" x14ac:dyDescent="0.25">
      <c r="A6388" t="s">
        <v>242</v>
      </c>
      <c r="B6388" t="s">
        <v>242</v>
      </c>
      <c r="C6388">
        <v>1978</v>
      </c>
      <c r="D6388" t="s">
        <v>38</v>
      </c>
      <c r="E6388">
        <v>517</v>
      </c>
      <c r="F6388" t="s">
        <v>38</v>
      </c>
      <c r="G6388">
        <v>646</v>
      </c>
      <c r="H6388" t="s">
        <v>371</v>
      </c>
      <c r="I6388" t="s">
        <v>373</v>
      </c>
      <c r="J6388" t="s">
        <v>373</v>
      </c>
      <c r="K6388">
        <v>1</v>
      </c>
    </row>
    <row r="6389" spans="1:12" hidden="1" x14ac:dyDescent="0.25">
      <c r="A6389" t="s">
        <v>242</v>
      </c>
      <c r="B6389" t="s">
        <v>242</v>
      </c>
      <c r="C6389">
        <v>1979</v>
      </c>
      <c r="D6389" t="s">
        <v>38</v>
      </c>
      <c r="E6389">
        <v>517</v>
      </c>
      <c r="F6389" t="s">
        <v>38</v>
      </c>
      <c r="G6389">
        <v>646</v>
      </c>
      <c r="H6389" t="s">
        <v>371</v>
      </c>
      <c r="I6389" t="s">
        <v>373</v>
      </c>
      <c r="J6389" t="s">
        <v>373</v>
      </c>
      <c r="K6389">
        <v>2</v>
      </c>
    </row>
    <row r="6390" spans="1:12" hidden="1" x14ac:dyDescent="0.25">
      <c r="A6390" t="s">
        <v>242</v>
      </c>
      <c r="B6390" t="s">
        <v>242</v>
      </c>
      <c r="C6390">
        <v>1980</v>
      </c>
      <c r="D6390" t="s">
        <v>38</v>
      </c>
      <c r="E6390">
        <v>517</v>
      </c>
      <c r="F6390" t="s">
        <v>38</v>
      </c>
      <c r="G6390">
        <v>646</v>
      </c>
      <c r="H6390" t="s">
        <v>371</v>
      </c>
      <c r="I6390" t="s">
        <v>373</v>
      </c>
      <c r="J6390" t="s">
        <v>373</v>
      </c>
      <c r="K6390" t="s">
        <v>373</v>
      </c>
    </row>
    <row r="6391" spans="1:12" hidden="1" x14ac:dyDescent="0.25">
      <c r="A6391" t="s">
        <v>242</v>
      </c>
      <c r="B6391" t="s">
        <v>242</v>
      </c>
      <c r="C6391">
        <v>1981</v>
      </c>
      <c r="D6391" t="s">
        <v>38</v>
      </c>
      <c r="E6391">
        <v>517</v>
      </c>
      <c r="F6391" t="s">
        <v>38</v>
      </c>
      <c r="G6391">
        <v>646</v>
      </c>
      <c r="H6391" t="s">
        <v>371</v>
      </c>
      <c r="I6391">
        <v>2</v>
      </c>
      <c r="J6391" t="s">
        <v>373</v>
      </c>
      <c r="K6391">
        <v>1</v>
      </c>
    </row>
    <row r="6392" spans="1:12" hidden="1" x14ac:dyDescent="0.25">
      <c r="A6392" t="s">
        <v>242</v>
      </c>
      <c r="B6392" t="s">
        <v>242</v>
      </c>
      <c r="C6392">
        <v>1982</v>
      </c>
      <c r="D6392" t="s">
        <v>38</v>
      </c>
      <c r="E6392">
        <v>517</v>
      </c>
      <c r="F6392" t="s">
        <v>38</v>
      </c>
      <c r="G6392">
        <v>646</v>
      </c>
      <c r="H6392" t="s">
        <v>371</v>
      </c>
      <c r="I6392">
        <v>3</v>
      </c>
      <c r="J6392" t="s">
        <v>373</v>
      </c>
      <c r="K6392">
        <v>1</v>
      </c>
    </row>
    <row r="6393" spans="1:12" hidden="1" x14ac:dyDescent="0.25">
      <c r="A6393" t="s">
        <v>242</v>
      </c>
      <c r="B6393" t="s">
        <v>242</v>
      </c>
      <c r="C6393">
        <v>1983</v>
      </c>
      <c r="D6393" t="s">
        <v>38</v>
      </c>
      <c r="E6393">
        <v>517</v>
      </c>
      <c r="F6393" t="s">
        <v>38</v>
      </c>
      <c r="G6393">
        <v>646</v>
      </c>
      <c r="H6393" t="s">
        <v>371</v>
      </c>
      <c r="I6393">
        <v>2</v>
      </c>
      <c r="J6393" t="s">
        <v>373</v>
      </c>
      <c r="K6393">
        <v>1</v>
      </c>
    </row>
    <row r="6394" spans="1:12" hidden="1" x14ac:dyDescent="0.25">
      <c r="A6394" t="s">
        <v>242</v>
      </c>
      <c r="B6394" t="s">
        <v>242</v>
      </c>
      <c r="C6394">
        <v>1984</v>
      </c>
      <c r="D6394" t="s">
        <v>38</v>
      </c>
      <c r="E6394">
        <v>517</v>
      </c>
      <c r="F6394" t="s">
        <v>38</v>
      </c>
      <c r="G6394">
        <v>646</v>
      </c>
      <c r="H6394" t="s">
        <v>371</v>
      </c>
      <c r="I6394">
        <v>2</v>
      </c>
      <c r="J6394" t="s">
        <v>373</v>
      </c>
      <c r="K6394" t="s">
        <v>373</v>
      </c>
    </row>
    <row r="6395" spans="1:12" hidden="1" x14ac:dyDescent="0.25">
      <c r="A6395" t="s">
        <v>242</v>
      </c>
      <c r="B6395" t="s">
        <v>242</v>
      </c>
      <c r="C6395">
        <v>1985</v>
      </c>
      <c r="D6395" t="s">
        <v>38</v>
      </c>
      <c r="E6395">
        <v>517</v>
      </c>
      <c r="F6395" t="s">
        <v>38</v>
      </c>
      <c r="G6395">
        <v>646</v>
      </c>
      <c r="H6395" t="s">
        <v>371</v>
      </c>
      <c r="I6395" t="s">
        <v>373</v>
      </c>
      <c r="J6395" t="s">
        <v>373</v>
      </c>
      <c r="K6395">
        <v>2</v>
      </c>
    </row>
    <row r="6396" spans="1:12" hidden="1" x14ac:dyDescent="0.25">
      <c r="A6396" t="s">
        <v>242</v>
      </c>
      <c r="B6396" t="s">
        <v>242</v>
      </c>
      <c r="C6396">
        <v>1986</v>
      </c>
      <c r="D6396" t="s">
        <v>38</v>
      </c>
      <c r="E6396">
        <v>517</v>
      </c>
      <c r="F6396" t="s">
        <v>38</v>
      </c>
      <c r="G6396">
        <v>646</v>
      </c>
      <c r="H6396" t="s">
        <v>371</v>
      </c>
      <c r="I6396">
        <v>3</v>
      </c>
      <c r="J6396" t="s">
        <v>373</v>
      </c>
      <c r="K6396">
        <v>2</v>
      </c>
    </row>
    <row r="6397" spans="1:12" hidden="1" x14ac:dyDescent="0.25">
      <c r="A6397" t="s">
        <v>242</v>
      </c>
      <c r="B6397" t="s">
        <v>242</v>
      </c>
      <c r="C6397">
        <v>1987</v>
      </c>
      <c r="D6397" t="s">
        <v>38</v>
      </c>
      <c r="E6397">
        <v>517</v>
      </c>
      <c r="F6397" t="s">
        <v>38</v>
      </c>
      <c r="G6397">
        <v>646</v>
      </c>
      <c r="H6397" t="s">
        <v>371</v>
      </c>
      <c r="I6397">
        <v>2</v>
      </c>
      <c r="J6397" t="s">
        <v>373</v>
      </c>
      <c r="K6397">
        <v>1</v>
      </c>
    </row>
    <row r="6398" spans="1:12" hidden="1" x14ac:dyDescent="0.25">
      <c r="A6398" t="s">
        <v>242</v>
      </c>
      <c r="B6398" t="s">
        <v>242</v>
      </c>
      <c r="C6398">
        <v>1988</v>
      </c>
      <c r="D6398" t="s">
        <v>38</v>
      </c>
      <c r="E6398">
        <v>517</v>
      </c>
      <c r="F6398" t="s">
        <v>38</v>
      </c>
      <c r="G6398">
        <v>646</v>
      </c>
      <c r="H6398" t="s">
        <v>371</v>
      </c>
      <c r="I6398">
        <v>2</v>
      </c>
      <c r="J6398" t="s">
        <v>373</v>
      </c>
      <c r="K6398">
        <v>1</v>
      </c>
    </row>
    <row r="6399" spans="1:12" hidden="1" x14ac:dyDescent="0.25">
      <c r="A6399" t="s">
        <v>242</v>
      </c>
      <c r="B6399" t="s">
        <v>242</v>
      </c>
      <c r="C6399">
        <v>1989</v>
      </c>
      <c r="D6399" t="s">
        <v>38</v>
      </c>
      <c r="E6399">
        <v>517</v>
      </c>
      <c r="F6399" t="s">
        <v>38</v>
      </c>
      <c r="G6399">
        <v>646</v>
      </c>
      <c r="H6399" t="s">
        <v>371</v>
      </c>
      <c r="I6399">
        <v>2</v>
      </c>
      <c r="J6399" t="s">
        <v>373</v>
      </c>
      <c r="K6399">
        <v>2</v>
      </c>
    </row>
    <row r="6400" spans="1:12" hidden="1" x14ac:dyDescent="0.25">
      <c r="A6400" t="s">
        <v>242</v>
      </c>
      <c r="B6400" t="s">
        <v>242</v>
      </c>
      <c r="C6400">
        <v>1990</v>
      </c>
      <c r="D6400" t="s">
        <v>38</v>
      </c>
      <c r="E6400">
        <v>517</v>
      </c>
      <c r="F6400" t="s">
        <v>38</v>
      </c>
      <c r="G6400">
        <v>646</v>
      </c>
      <c r="H6400" t="s">
        <v>371</v>
      </c>
      <c r="I6400">
        <v>5</v>
      </c>
      <c r="J6400" t="s">
        <v>373</v>
      </c>
      <c r="K6400">
        <v>4</v>
      </c>
    </row>
    <row r="6401" spans="1:11" hidden="1" x14ac:dyDescent="0.25">
      <c r="A6401" t="s">
        <v>242</v>
      </c>
      <c r="B6401" t="s">
        <v>242</v>
      </c>
      <c r="C6401">
        <v>1991</v>
      </c>
      <c r="D6401" t="s">
        <v>38</v>
      </c>
      <c r="E6401">
        <v>517</v>
      </c>
      <c r="F6401" t="s">
        <v>38</v>
      </c>
      <c r="G6401">
        <v>646</v>
      </c>
      <c r="H6401" t="s">
        <v>371</v>
      </c>
      <c r="I6401">
        <v>5</v>
      </c>
      <c r="J6401" t="s">
        <v>373</v>
      </c>
      <c r="K6401">
        <v>4</v>
      </c>
    </row>
    <row r="6402" spans="1:11" hidden="1" x14ac:dyDescent="0.25">
      <c r="A6402" t="s">
        <v>242</v>
      </c>
      <c r="B6402" t="s">
        <v>242</v>
      </c>
      <c r="C6402">
        <v>1992</v>
      </c>
      <c r="D6402" t="s">
        <v>38</v>
      </c>
      <c r="E6402">
        <v>517</v>
      </c>
      <c r="F6402" t="s">
        <v>38</v>
      </c>
      <c r="G6402">
        <v>646</v>
      </c>
      <c r="H6402" t="s">
        <v>371</v>
      </c>
      <c r="I6402">
        <v>4</v>
      </c>
      <c r="J6402" t="s">
        <v>373</v>
      </c>
      <c r="K6402" t="s">
        <v>373</v>
      </c>
    </row>
    <row r="6403" spans="1:11" hidden="1" x14ac:dyDescent="0.25">
      <c r="A6403" t="s">
        <v>242</v>
      </c>
      <c r="B6403" t="s">
        <v>242</v>
      </c>
      <c r="C6403">
        <v>1993</v>
      </c>
      <c r="D6403" t="s">
        <v>38</v>
      </c>
      <c r="E6403">
        <v>517</v>
      </c>
      <c r="F6403" t="s">
        <v>38</v>
      </c>
      <c r="G6403">
        <v>646</v>
      </c>
      <c r="H6403" t="s">
        <v>371</v>
      </c>
      <c r="I6403">
        <v>4</v>
      </c>
      <c r="J6403" t="s">
        <v>373</v>
      </c>
      <c r="K6403">
        <v>4</v>
      </c>
    </row>
    <row r="6404" spans="1:11" hidden="1" x14ac:dyDescent="0.25">
      <c r="A6404" t="s">
        <v>242</v>
      </c>
      <c r="B6404" t="s">
        <v>242</v>
      </c>
      <c r="C6404">
        <v>1994</v>
      </c>
      <c r="D6404" t="s">
        <v>38</v>
      </c>
      <c r="E6404">
        <v>517</v>
      </c>
      <c r="F6404" t="s">
        <v>38</v>
      </c>
      <c r="G6404">
        <v>646</v>
      </c>
      <c r="H6404" t="s">
        <v>371</v>
      </c>
      <c r="I6404">
        <v>5</v>
      </c>
      <c r="J6404" t="s">
        <v>373</v>
      </c>
      <c r="K6404">
        <v>5</v>
      </c>
    </row>
    <row r="6405" spans="1:11" hidden="1" x14ac:dyDescent="0.25">
      <c r="A6405" t="s">
        <v>242</v>
      </c>
      <c r="B6405" t="s">
        <v>242</v>
      </c>
      <c r="C6405">
        <v>1995</v>
      </c>
      <c r="D6405" t="s">
        <v>38</v>
      </c>
      <c r="E6405">
        <v>517</v>
      </c>
      <c r="F6405" t="s">
        <v>38</v>
      </c>
      <c r="G6405">
        <v>646</v>
      </c>
      <c r="H6405" t="s">
        <v>371</v>
      </c>
      <c r="I6405">
        <v>5</v>
      </c>
      <c r="J6405" t="s">
        <v>373</v>
      </c>
      <c r="K6405">
        <v>5</v>
      </c>
    </row>
    <row r="6406" spans="1:11" hidden="1" x14ac:dyDescent="0.25">
      <c r="A6406" t="s">
        <v>242</v>
      </c>
      <c r="B6406" t="s">
        <v>242</v>
      </c>
      <c r="C6406">
        <v>1996</v>
      </c>
      <c r="D6406" t="s">
        <v>38</v>
      </c>
      <c r="E6406">
        <v>517</v>
      </c>
      <c r="F6406" t="s">
        <v>38</v>
      </c>
      <c r="G6406">
        <v>646</v>
      </c>
      <c r="H6406" t="s">
        <v>371</v>
      </c>
      <c r="I6406">
        <v>5</v>
      </c>
      <c r="J6406" t="s">
        <v>373</v>
      </c>
      <c r="K6406">
        <v>5</v>
      </c>
    </row>
    <row r="6407" spans="1:11" hidden="1" x14ac:dyDescent="0.25">
      <c r="A6407" t="s">
        <v>242</v>
      </c>
      <c r="B6407" t="s">
        <v>242</v>
      </c>
      <c r="C6407">
        <v>1997</v>
      </c>
      <c r="D6407" t="s">
        <v>38</v>
      </c>
      <c r="E6407">
        <v>517</v>
      </c>
      <c r="F6407" t="s">
        <v>38</v>
      </c>
      <c r="G6407">
        <v>646</v>
      </c>
      <c r="H6407" t="s">
        <v>371</v>
      </c>
      <c r="I6407">
        <v>5</v>
      </c>
      <c r="J6407" t="s">
        <v>373</v>
      </c>
      <c r="K6407">
        <v>5</v>
      </c>
    </row>
    <row r="6408" spans="1:11" hidden="1" x14ac:dyDescent="0.25">
      <c r="A6408" t="s">
        <v>242</v>
      </c>
      <c r="B6408" t="s">
        <v>242</v>
      </c>
      <c r="C6408">
        <v>1998</v>
      </c>
      <c r="D6408" t="s">
        <v>38</v>
      </c>
      <c r="E6408">
        <v>517</v>
      </c>
      <c r="F6408" t="s">
        <v>38</v>
      </c>
      <c r="G6408">
        <v>646</v>
      </c>
      <c r="H6408" t="s">
        <v>371</v>
      </c>
      <c r="I6408">
        <v>5</v>
      </c>
      <c r="J6408" t="s">
        <v>373</v>
      </c>
      <c r="K6408">
        <v>5</v>
      </c>
    </row>
    <row r="6409" spans="1:11" hidden="1" x14ac:dyDescent="0.25">
      <c r="A6409" t="s">
        <v>242</v>
      </c>
      <c r="B6409" t="s">
        <v>242</v>
      </c>
      <c r="C6409">
        <v>1999</v>
      </c>
      <c r="D6409" t="s">
        <v>38</v>
      </c>
      <c r="E6409">
        <v>517</v>
      </c>
      <c r="F6409" t="s">
        <v>38</v>
      </c>
      <c r="G6409">
        <v>646</v>
      </c>
      <c r="H6409" t="s">
        <v>371</v>
      </c>
      <c r="I6409">
        <v>5</v>
      </c>
      <c r="J6409" t="s">
        <v>373</v>
      </c>
      <c r="K6409">
        <v>4</v>
      </c>
    </row>
    <row r="6410" spans="1:11" hidden="1" x14ac:dyDescent="0.25">
      <c r="A6410" t="s">
        <v>242</v>
      </c>
      <c r="B6410" t="s">
        <v>242</v>
      </c>
      <c r="C6410">
        <v>2000</v>
      </c>
      <c r="D6410" t="s">
        <v>38</v>
      </c>
      <c r="E6410">
        <v>517</v>
      </c>
      <c r="F6410" t="s">
        <v>38</v>
      </c>
      <c r="G6410">
        <v>646</v>
      </c>
      <c r="H6410" t="s">
        <v>371</v>
      </c>
      <c r="I6410">
        <v>4</v>
      </c>
      <c r="J6410" t="s">
        <v>373</v>
      </c>
      <c r="K6410">
        <v>4</v>
      </c>
    </row>
    <row r="6411" spans="1:11" hidden="1" x14ac:dyDescent="0.25">
      <c r="A6411" t="s">
        <v>242</v>
      </c>
      <c r="B6411" t="s">
        <v>242</v>
      </c>
      <c r="C6411">
        <v>2001</v>
      </c>
      <c r="D6411" t="s">
        <v>38</v>
      </c>
      <c r="E6411">
        <v>517</v>
      </c>
      <c r="F6411" t="s">
        <v>38</v>
      </c>
      <c r="G6411">
        <v>646</v>
      </c>
      <c r="H6411" t="s">
        <v>371</v>
      </c>
      <c r="I6411">
        <v>5</v>
      </c>
      <c r="J6411" t="s">
        <v>373</v>
      </c>
      <c r="K6411">
        <v>4</v>
      </c>
    </row>
    <row r="6412" spans="1:11" hidden="1" x14ac:dyDescent="0.25">
      <c r="A6412" t="s">
        <v>242</v>
      </c>
      <c r="B6412" t="s">
        <v>242</v>
      </c>
      <c r="C6412">
        <v>2002</v>
      </c>
      <c r="D6412" t="s">
        <v>38</v>
      </c>
      <c r="E6412">
        <v>517</v>
      </c>
      <c r="F6412" t="s">
        <v>38</v>
      </c>
      <c r="G6412">
        <v>646</v>
      </c>
      <c r="H6412" t="s">
        <v>371</v>
      </c>
      <c r="I6412">
        <v>4</v>
      </c>
      <c r="J6412" t="s">
        <v>373</v>
      </c>
      <c r="K6412">
        <v>4</v>
      </c>
    </row>
    <row r="6413" spans="1:11" hidden="1" x14ac:dyDescent="0.25">
      <c r="A6413" t="s">
        <v>242</v>
      </c>
      <c r="B6413" t="s">
        <v>242</v>
      </c>
      <c r="C6413">
        <v>2003</v>
      </c>
      <c r="D6413" t="s">
        <v>38</v>
      </c>
      <c r="E6413">
        <v>517</v>
      </c>
      <c r="F6413" t="s">
        <v>38</v>
      </c>
      <c r="G6413">
        <v>646</v>
      </c>
      <c r="H6413" t="s">
        <v>371</v>
      </c>
      <c r="I6413">
        <v>3</v>
      </c>
      <c r="J6413" t="s">
        <v>373</v>
      </c>
      <c r="K6413">
        <v>4</v>
      </c>
    </row>
    <row r="6414" spans="1:11" hidden="1" x14ac:dyDescent="0.25">
      <c r="A6414" t="s">
        <v>242</v>
      </c>
      <c r="B6414" t="s">
        <v>242</v>
      </c>
      <c r="C6414">
        <v>2004</v>
      </c>
      <c r="D6414" t="s">
        <v>38</v>
      </c>
      <c r="E6414">
        <v>517</v>
      </c>
      <c r="F6414" t="s">
        <v>38</v>
      </c>
      <c r="G6414">
        <v>646</v>
      </c>
      <c r="H6414" t="s">
        <v>371</v>
      </c>
      <c r="I6414">
        <v>3</v>
      </c>
      <c r="J6414" t="s">
        <v>373</v>
      </c>
      <c r="K6414">
        <v>4</v>
      </c>
    </row>
    <row r="6415" spans="1:11" hidden="1" x14ac:dyDescent="0.25">
      <c r="A6415" t="s">
        <v>242</v>
      </c>
      <c r="B6415" t="s">
        <v>242</v>
      </c>
      <c r="C6415">
        <v>2005</v>
      </c>
      <c r="D6415" t="s">
        <v>38</v>
      </c>
      <c r="E6415">
        <v>517</v>
      </c>
      <c r="F6415" t="s">
        <v>38</v>
      </c>
      <c r="G6415">
        <v>646</v>
      </c>
      <c r="H6415" t="s">
        <v>371</v>
      </c>
      <c r="I6415">
        <v>2</v>
      </c>
      <c r="J6415" t="s">
        <v>373</v>
      </c>
      <c r="K6415">
        <v>3</v>
      </c>
    </row>
    <row r="6416" spans="1:11" hidden="1" x14ac:dyDescent="0.25">
      <c r="A6416" t="s">
        <v>242</v>
      </c>
      <c r="B6416" t="s">
        <v>242</v>
      </c>
      <c r="C6416">
        <v>2006</v>
      </c>
      <c r="D6416" t="s">
        <v>38</v>
      </c>
      <c r="E6416">
        <v>517</v>
      </c>
      <c r="F6416" t="s">
        <v>38</v>
      </c>
      <c r="G6416">
        <v>646</v>
      </c>
      <c r="H6416" t="s">
        <v>371</v>
      </c>
      <c r="I6416">
        <v>2</v>
      </c>
      <c r="J6416" t="s">
        <v>373</v>
      </c>
      <c r="K6416">
        <v>3</v>
      </c>
    </row>
    <row r="6417" spans="1:12" hidden="1" x14ac:dyDescent="0.25">
      <c r="A6417" t="s">
        <v>242</v>
      </c>
      <c r="B6417" t="s">
        <v>242</v>
      </c>
      <c r="C6417">
        <v>2007</v>
      </c>
      <c r="D6417" t="s">
        <v>38</v>
      </c>
      <c r="E6417">
        <v>517</v>
      </c>
      <c r="F6417" t="s">
        <v>38</v>
      </c>
      <c r="G6417">
        <v>646</v>
      </c>
      <c r="H6417" t="s">
        <v>371</v>
      </c>
      <c r="I6417">
        <v>3</v>
      </c>
      <c r="J6417" t="s">
        <v>373</v>
      </c>
      <c r="K6417">
        <v>3</v>
      </c>
    </row>
    <row r="6418" spans="1:12" hidden="1" x14ac:dyDescent="0.25">
      <c r="A6418" t="s">
        <v>242</v>
      </c>
      <c r="B6418" t="s">
        <v>242</v>
      </c>
      <c r="C6418">
        <v>2008</v>
      </c>
      <c r="D6418" t="s">
        <v>38</v>
      </c>
      <c r="E6418">
        <v>517</v>
      </c>
      <c r="F6418" t="s">
        <v>38</v>
      </c>
      <c r="G6418">
        <v>646</v>
      </c>
      <c r="H6418" t="s">
        <v>371</v>
      </c>
      <c r="I6418">
        <v>2</v>
      </c>
      <c r="J6418" t="s">
        <v>373</v>
      </c>
      <c r="K6418">
        <v>2</v>
      </c>
    </row>
    <row r="6419" spans="1:12" hidden="1" x14ac:dyDescent="0.25">
      <c r="A6419" t="s">
        <v>242</v>
      </c>
      <c r="B6419" t="s">
        <v>242</v>
      </c>
      <c r="C6419">
        <v>2009</v>
      </c>
      <c r="D6419" t="s">
        <v>38</v>
      </c>
      <c r="E6419">
        <v>517</v>
      </c>
      <c r="F6419" t="s">
        <v>38</v>
      </c>
      <c r="G6419">
        <v>646</v>
      </c>
      <c r="H6419" t="s">
        <v>371</v>
      </c>
      <c r="I6419">
        <v>2</v>
      </c>
      <c r="J6419" t="s">
        <v>373</v>
      </c>
      <c r="K6419">
        <v>3</v>
      </c>
    </row>
    <row r="6420" spans="1:12" hidden="1" x14ac:dyDescent="0.25">
      <c r="A6420" t="s">
        <v>242</v>
      </c>
      <c r="B6420" t="s">
        <v>242</v>
      </c>
      <c r="C6420">
        <v>2010</v>
      </c>
      <c r="D6420" t="s">
        <v>38</v>
      </c>
      <c r="E6420">
        <v>517</v>
      </c>
      <c r="F6420" t="s">
        <v>38</v>
      </c>
      <c r="G6420">
        <v>646</v>
      </c>
      <c r="H6420" t="s">
        <v>371</v>
      </c>
      <c r="I6420">
        <v>3</v>
      </c>
      <c r="J6420" t="s">
        <v>373</v>
      </c>
      <c r="K6420">
        <v>2</v>
      </c>
    </row>
    <row r="6421" spans="1:12" hidden="1" x14ac:dyDescent="0.25">
      <c r="A6421" t="s">
        <v>242</v>
      </c>
      <c r="B6421" t="s">
        <v>242</v>
      </c>
      <c r="C6421">
        <v>2011</v>
      </c>
      <c r="D6421" t="s">
        <v>38</v>
      </c>
      <c r="E6421">
        <v>517</v>
      </c>
      <c r="F6421" t="s">
        <v>38</v>
      </c>
      <c r="G6421">
        <v>646</v>
      </c>
      <c r="H6421" t="s">
        <v>371</v>
      </c>
      <c r="I6421">
        <v>3</v>
      </c>
      <c r="J6421" t="s">
        <v>373</v>
      </c>
      <c r="K6421">
        <v>3</v>
      </c>
    </row>
    <row r="6422" spans="1:12" hidden="1" x14ac:dyDescent="0.25">
      <c r="A6422" t="s">
        <v>242</v>
      </c>
      <c r="B6422" t="s">
        <v>242</v>
      </c>
      <c r="C6422">
        <v>2012</v>
      </c>
      <c r="D6422" t="s">
        <v>38</v>
      </c>
      <c r="E6422">
        <v>517</v>
      </c>
      <c r="F6422" t="s">
        <v>38</v>
      </c>
      <c r="G6422">
        <v>646</v>
      </c>
      <c r="H6422" t="s">
        <v>371</v>
      </c>
      <c r="I6422">
        <v>2</v>
      </c>
      <c r="J6422" t="s">
        <v>373</v>
      </c>
      <c r="K6422">
        <v>3</v>
      </c>
    </row>
    <row r="6423" spans="1:12" hidden="1" x14ac:dyDescent="0.25">
      <c r="A6423" t="s">
        <v>242</v>
      </c>
      <c r="B6423" t="s">
        <v>242</v>
      </c>
      <c r="C6423">
        <v>2013</v>
      </c>
      <c r="D6423" t="s">
        <v>38</v>
      </c>
      <c r="E6423">
        <v>517</v>
      </c>
      <c r="F6423" t="s">
        <v>38</v>
      </c>
      <c r="G6423">
        <v>646</v>
      </c>
      <c r="H6423" t="s">
        <v>371</v>
      </c>
      <c r="I6423" t="s">
        <v>373</v>
      </c>
      <c r="J6423">
        <v>2</v>
      </c>
      <c r="K6423">
        <v>3</v>
      </c>
    </row>
    <row r="6424" spans="1:12" hidden="1" x14ac:dyDescent="0.25">
      <c r="A6424" t="s">
        <v>242</v>
      </c>
      <c r="B6424" t="s">
        <v>242</v>
      </c>
      <c r="C6424">
        <v>2014</v>
      </c>
      <c r="D6424" t="s">
        <v>38</v>
      </c>
      <c r="E6424">
        <v>517</v>
      </c>
      <c r="F6424" t="s">
        <v>38</v>
      </c>
      <c r="G6424">
        <v>646</v>
      </c>
      <c r="H6424" t="s">
        <v>371</v>
      </c>
      <c r="I6424">
        <v>3</v>
      </c>
      <c r="J6424">
        <v>3</v>
      </c>
      <c r="K6424">
        <v>4</v>
      </c>
    </row>
    <row r="6425" spans="1:12" hidden="1" x14ac:dyDescent="0.25">
      <c r="A6425" t="s">
        <v>242</v>
      </c>
      <c r="B6425" t="s">
        <v>242</v>
      </c>
      <c r="C6425">
        <v>2015</v>
      </c>
      <c r="D6425" t="s">
        <v>38</v>
      </c>
      <c r="E6425">
        <v>517</v>
      </c>
      <c r="F6425" t="s">
        <v>38</v>
      </c>
      <c r="G6425">
        <v>646</v>
      </c>
      <c r="H6425" t="s">
        <v>371</v>
      </c>
      <c r="I6425">
        <v>2</v>
      </c>
      <c r="J6425">
        <v>2</v>
      </c>
      <c r="K6425">
        <v>3</v>
      </c>
    </row>
    <row r="6426" spans="1:12" hidden="1" x14ac:dyDescent="0.25">
      <c r="A6426" t="s">
        <v>242</v>
      </c>
      <c r="B6426" t="s">
        <v>242</v>
      </c>
      <c r="C6426">
        <v>2016</v>
      </c>
      <c r="D6426" t="s">
        <v>38</v>
      </c>
      <c r="E6426">
        <v>517</v>
      </c>
      <c r="F6426" t="s">
        <v>38</v>
      </c>
      <c r="G6426">
        <v>646</v>
      </c>
      <c r="H6426" t="s">
        <v>371</v>
      </c>
      <c r="I6426">
        <v>3</v>
      </c>
      <c r="J6426">
        <v>3</v>
      </c>
      <c r="K6426">
        <v>4</v>
      </c>
    </row>
    <row r="6427" spans="1:12" x14ac:dyDescent="0.25">
      <c r="A6427" t="s">
        <v>242</v>
      </c>
      <c r="B6427" t="s">
        <v>242</v>
      </c>
      <c r="C6427">
        <v>2017</v>
      </c>
      <c r="D6427" t="s">
        <v>38</v>
      </c>
      <c r="E6427">
        <v>517</v>
      </c>
      <c r="F6427" t="s">
        <v>38</v>
      </c>
      <c r="G6427">
        <v>646</v>
      </c>
      <c r="H6427" t="s">
        <v>371</v>
      </c>
      <c r="I6427" s="109">
        <v>2</v>
      </c>
      <c r="J6427" s="109">
        <v>3</v>
      </c>
      <c r="K6427" s="109">
        <v>4</v>
      </c>
      <c r="L6427" s="108">
        <f>AVERAGE(I6427:K6427)</f>
        <v>3</v>
      </c>
    </row>
    <row r="6428" spans="1:12" hidden="1" x14ac:dyDescent="0.25">
      <c r="A6428" t="s">
        <v>243</v>
      </c>
      <c r="B6428" t="s">
        <v>458</v>
      </c>
      <c r="C6428">
        <v>1976</v>
      </c>
      <c r="D6428" t="s">
        <v>457</v>
      </c>
      <c r="E6428">
        <v>60</v>
      </c>
      <c r="F6428" t="s">
        <v>121</v>
      </c>
      <c r="G6428">
        <v>659</v>
      </c>
      <c r="H6428" t="s">
        <v>393</v>
      </c>
      <c r="I6428" t="s">
        <v>373</v>
      </c>
      <c r="J6428" t="s">
        <v>373</v>
      </c>
      <c r="K6428" t="s">
        <v>373</v>
      </c>
    </row>
    <row r="6429" spans="1:12" hidden="1" x14ac:dyDescent="0.25">
      <c r="A6429" t="s">
        <v>243</v>
      </c>
      <c r="B6429" t="s">
        <v>458</v>
      </c>
      <c r="C6429">
        <v>1977</v>
      </c>
      <c r="D6429" t="s">
        <v>457</v>
      </c>
      <c r="E6429">
        <v>60</v>
      </c>
      <c r="F6429" t="s">
        <v>121</v>
      </c>
      <c r="G6429">
        <v>659</v>
      </c>
      <c r="H6429" t="s">
        <v>393</v>
      </c>
      <c r="I6429" t="s">
        <v>373</v>
      </c>
      <c r="J6429" t="s">
        <v>373</v>
      </c>
      <c r="K6429" t="s">
        <v>373</v>
      </c>
    </row>
    <row r="6430" spans="1:12" hidden="1" x14ac:dyDescent="0.25">
      <c r="A6430" t="s">
        <v>243</v>
      </c>
      <c r="B6430" t="s">
        <v>458</v>
      </c>
      <c r="C6430">
        <v>1978</v>
      </c>
      <c r="D6430" t="s">
        <v>457</v>
      </c>
      <c r="E6430">
        <v>60</v>
      </c>
      <c r="F6430" t="s">
        <v>121</v>
      </c>
      <c r="G6430">
        <v>659</v>
      </c>
      <c r="H6430" t="s">
        <v>393</v>
      </c>
      <c r="I6430" t="s">
        <v>373</v>
      </c>
      <c r="J6430" t="s">
        <v>373</v>
      </c>
      <c r="K6430" t="s">
        <v>373</v>
      </c>
    </row>
    <row r="6431" spans="1:12" hidden="1" x14ac:dyDescent="0.25">
      <c r="A6431" t="s">
        <v>243</v>
      </c>
      <c r="B6431" t="s">
        <v>458</v>
      </c>
      <c r="C6431">
        <v>1979</v>
      </c>
      <c r="D6431" t="s">
        <v>457</v>
      </c>
      <c r="E6431">
        <v>60</v>
      </c>
      <c r="F6431" t="s">
        <v>121</v>
      </c>
      <c r="G6431">
        <v>659</v>
      </c>
      <c r="H6431" t="s">
        <v>393</v>
      </c>
      <c r="I6431" t="s">
        <v>373</v>
      </c>
      <c r="J6431" t="s">
        <v>373</v>
      </c>
      <c r="K6431" t="s">
        <v>373</v>
      </c>
    </row>
    <row r="6432" spans="1:12" hidden="1" x14ac:dyDescent="0.25">
      <c r="A6432" t="s">
        <v>243</v>
      </c>
      <c r="B6432" t="s">
        <v>458</v>
      </c>
      <c r="C6432">
        <v>1980</v>
      </c>
      <c r="D6432" t="s">
        <v>457</v>
      </c>
      <c r="E6432">
        <v>60</v>
      </c>
      <c r="F6432" t="s">
        <v>121</v>
      </c>
      <c r="G6432">
        <v>659</v>
      </c>
      <c r="H6432" t="s">
        <v>393</v>
      </c>
      <c r="I6432" t="s">
        <v>373</v>
      </c>
      <c r="J6432" t="s">
        <v>373</v>
      </c>
      <c r="K6432" t="s">
        <v>373</v>
      </c>
    </row>
    <row r="6433" spans="1:11" hidden="1" x14ac:dyDescent="0.25">
      <c r="A6433" t="s">
        <v>243</v>
      </c>
      <c r="B6433" t="s">
        <v>458</v>
      </c>
      <c r="C6433">
        <v>1981</v>
      </c>
      <c r="D6433" t="s">
        <v>457</v>
      </c>
      <c r="E6433">
        <v>60</v>
      </c>
      <c r="F6433" t="s">
        <v>121</v>
      </c>
      <c r="G6433">
        <v>659</v>
      </c>
      <c r="H6433" t="s">
        <v>393</v>
      </c>
      <c r="I6433" t="s">
        <v>373</v>
      </c>
      <c r="J6433" t="s">
        <v>373</v>
      </c>
      <c r="K6433" t="s">
        <v>373</v>
      </c>
    </row>
    <row r="6434" spans="1:11" hidden="1" x14ac:dyDescent="0.25">
      <c r="A6434" t="s">
        <v>243</v>
      </c>
      <c r="B6434" t="s">
        <v>458</v>
      </c>
      <c r="C6434">
        <v>1982</v>
      </c>
      <c r="D6434" t="s">
        <v>457</v>
      </c>
      <c r="E6434">
        <v>60</v>
      </c>
      <c r="F6434" t="s">
        <v>121</v>
      </c>
      <c r="G6434">
        <v>659</v>
      </c>
      <c r="H6434" t="s">
        <v>393</v>
      </c>
      <c r="I6434" t="s">
        <v>373</v>
      </c>
      <c r="J6434" t="s">
        <v>373</v>
      </c>
      <c r="K6434" t="s">
        <v>373</v>
      </c>
    </row>
    <row r="6435" spans="1:11" hidden="1" x14ac:dyDescent="0.25">
      <c r="A6435" t="s">
        <v>243</v>
      </c>
      <c r="B6435" t="s">
        <v>458</v>
      </c>
      <c r="C6435">
        <v>1983</v>
      </c>
      <c r="D6435" t="s">
        <v>457</v>
      </c>
      <c r="E6435">
        <v>60</v>
      </c>
      <c r="F6435" t="s">
        <v>121</v>
      </c>
      <c r="G6435">
        <v>659</v>
      </c>
      <c r="H6435" t="s">
        <v>393</v>
      </c>
      <c r="I6435" t="s">
        <v>373</v>
      </c>
      <c r="J6435" t="s">
        <v>373</v>
      </c>
      <c r="K6435" t="s">
        <v>373</v>
      </c>
    </row>
    <row r="6436" spans="1:11" hidden="1" x14ac:dyDescent="0.25">
      <c r="A6436" t="s">
        <v>243</v>
      </c>
      <c r="B6436" t="s">
        <v>458</v>
      </c>
      <c r="C6436">
        <v>1984</v>
      </c>
      <c r="D6436" t="s">
        <v>457</v>
      </c>
      <c r="E6436">
        <v>60</v>
      </c>
      <c r="F6436" t="s">
        <v>121</v>
      </c>
      <c r="G6436">
        <v>659</v>
      </c>
      <c r="H6436" t="s">
        <v>393</v>
      </c>
      <c r="I6436" t="s">
        <v>373</v>
      </c>
      <c r="J6436" t="s">
        <v>373</v>
      </c>
      <c r="K6436" t="s">
        <v>373</v>
      </c>
    </row>
    <row r="6437" spans="1:11" hidden="1" x14ac:dyDescent="0.25">
      <c r="A6437" t="s">
        <v>243</v>
      </c>
      <c r="B6437" t="s">
        <v>458</v>
      </c>
      <c r="C6437">
        <v>1985</v>
      </c>
      <c r="D6437" t="s">
        <v>457</v>
      </c>
      <c r="E6437">
        <v>60</v>
      </c>
      <c r="F6437" t="s">
        <v>121</v>
      </c>
      <c r="G6437">
        <v>659</v>
      </c>
      <c r="H6437" t="s">
        <v>393</v>
      </c>
      <c r="I6437" t="s">
        <v>373</v>
      </c>
      <c r="J6437" t="s">
        <v>373</v>
      </c>
      <c r="K6437" t="s">
        <v>373</v>
      </c>
    </row>
    <row r="6438" spans="1:11" hidden="1" x14ac:dyDescent="0.25">
      <c r="A6438" t="s">
        <v>243</v>
      </c>
      <c r="B6438" t="s">
        <v>458</v>
      </c>
      <c r="C6438">
        <v>1986</v>
      </c>
      <c r="D6438" t="s">
        <v>457</v>
      </c>
      <c r="E6438">
        <v>60</v>
      </c>
      <c r="F6438" t="s">
        <v>121</v>
      </c>
      <c r="G6438">
        <v>659</v>
      </c>
      <c r="H6438" t="s">
        <v>393</v>
      </c>
      <c r="I6438" t="s">
        <v>373</v>
      </c>
      <c r="J6438" t="s">
        <v>373</v>
      </c>
      <c r="K6438" t="s">
        <v>373</v>
      </c>
    </row>
    <row r="6439" spans="1:11" hidden="1" x14ac:dyDescent="0.25">
      <c r="A6439" t="s">
        <v>243</v>
      </c>
      <c r="B6439" t="s">
        <v>458</v>
      </c>
      <c r="C6439">
        <v>1987</v>
      </c>
      <c r="D6439" t="s">
        <v>457</v>
      </c>
      <c r="E6439">
        <v>60</v>
      </c>
      <c r="F6439" t="s">
        <v>121</v>
      </c>
      <c r="G6439">
        <v>659</v>
      </c>
      <c r="H6439" t="s">
        <v>393</v>
      </c>
      <c r="I6439" t="s">
        <v>373</v>
      </c>
      <c r="J6439" t="s">
        <v>373</v>
      </c>
      <c r="K6439" t="s">
        <v>373</v>
      </c>
    </row>
    <row r="6440" spans="1:11" hidden="1" x14ac:dyDescent="0.25">
      <c r="A6440" t="s">
        <v>243</v>
      </c>
      <c r="B6440" t="s">
        <v>458</v>
      </c>
      <c r="C6440">
        <v>1988</v>
      </c>
      <c r="D6440" t="s">
        <v>457</v>
      </c>
      <c r="E6440">
        <v>60</v>
      </c>
      <c r="F6440" t="s">
        <v>121</v>
      </c>
      <c r="G6440">
        <v>659</v>
      </c>
      <c r="H6440" t="s">
        <v>393</v>
      </c>
      <c r="I6440" t="s">
        <v>373</v>
      </c>
      <c r="J6440" t="s">
        <v>373</v>
      </c>
      <c r="K6440" t="s">
        <v>373</v>
      </c>
    </row>
    <row r="6441" spans="1:11" hidden="1" x14ac:dyDescent="0.25">
      <c r="A6441" t="s">
        <v>243</v>
      </c>
      <c r="B6441" t="s">
        <v>458</v>
      </c>
      <c r="C6441">
        <v>1989</v>
      </c>
      <c r="D6441" t="s">
        <v>457</v>
      </c>
      <c r="E6441">
        <v>60</v>
      </c>
      <c r="F6441" t="s">
        <v>121</v>
      </c>
      <c r="G6441">
        <v>659</v>
      </c>
      <c r="H6441" t="s">
        <v>393</v>
      </c>
      <c r="I6441" t="s">
        <v>373</v>
      </c>
      <c r="J6441" t="s">
        <v>373</v>
      </c>
      <c r="K6441" t="s">
        <v>373</v>
      </c>
    </row>
    <row r="6442" spans="1:11" hidden="1" x14ac:dyDescent="0.25">
      <c r="A6442" t="s">
        <v>243</v>
      </c>
      <c r="B6442" t="s">
        <v>458</v>
      </c>
      <c r="C6442">
        <v>1990</v>
      </c>
      <c r="D6442" t="s">
        <v>457</v>
      </c>
      <c r="E6442">
        <v>60</v>
      </c>
      <c r="F6442" t="s">
        <v>121</v>
      </c>
      <c r="G6442">
        <v>659</v>
      </c>
      <c r="H6442" t="s">
        <v>393</v>
      </c>
      <c r="I6442" t="s">
        <v>373</v>
      </c>
      <c r="J6442" t="s">
        <v>373</v>
      </c>
      <c r="K6442" t="s">
        <v>373</v>
      </c>
    </row>
    <row r="6443" spans="1:11" hidden="1" x14ac:dyDescent="0.25">
      <c r="A6443" t="s">
        <v>243</v>
      </c>
      <c r="B6443" t="s">
        <v>458</v>
      </c>
      <c r="C6443">
        <v>1991</v>
      </c>
      <c r="D6443" t="s">
        <v>457</v>
      </c>
      <c r="E6443">
        <v>60</v>
      </c>
      <c r="F6443" t="s">
        <v>121</v>
      </c>
      <c r="G6443">
        <v>659</v>
      </c>
      <c r="H6443" t="s">
        <v>393</v>
      </c>
      <c r="I6443" t="s">
        <v>373</v>
      </c>
      <c r="J6443" t="s">
        <v>373</v>
      </c>
      <c r="K6443" t="s">
        <v>373</v>
      </c>
    </row>
    <row r="6444" spans="1:11" hidden="1" x14ac:dyDescent="0.25">
      <c r="A6444" t="s">
        <v>243</v>
      </c>
      <c r="B6444" t="s">
        <v>458</v>
      </c>
      <c r="C6444">
        <v>1992</v>
      </c>
      <c r="D6444" t="s">
        <v>457</v>
      </c>
      <c r="E6444">
        <v>60</v>
      </c>
      <c r="F6444" t="s">
        <v>121</v>
      </c>
      <c r="G6444">
        <v>659</v>
      </c>
      <c r="H6444" t="s">
        <v>393</v>
      </c>
      <c r="I6444" t="s">
        <v>373</v>
      </c>
      <c r="J6444" t="s">
        <v>373</v>
      </c>
      <c r="K6444" t="s">
        <v>373</v>
      </c>
    </row>
    <row r="6445" spans="1:11" hidden="1" x14ac:dyDescent="0.25">
      <c r="A6445" t="s">
        <v>243</v>
      </c>
      <c r="B6445" t="s">
        <v>458</v>
      </c>
      <c r="C6445">
        <v>1993</v>
      </c>
      <c r="D6445" t="s">
        <v>457</v>
      </c>
      <c r="E6445">
        <v>60</v>
      </c>
      <c r="F6445" t="s">
        <v>121</v>
      </c>
      <c r="G6445">
        <v>659</v>
      </c>
      <c r="H6445" t="s">
        <v>393</v>
      </c>
      <c r="I6445" t="s">
        <v>373</v>
      </c>
      <c r="J6445" t="s">
        <v>373</v>
      </c>
      <c r="K6445" t="s">
        <v>373</v>
      </c>
    </row>
    <row r="6446" spans="1:11" hidden="1" x14ac:dyDescent="0.25">
      <c r="A6446" t="s">
        <v>243</v>
      </c>
      <c r="B6446" t="s">
        <v>458</v>
      </c>
      <c r="C6446">
        <v>1994</v>
      </c>
      <c r="D6446" t="s">
        <v>457</v>
      </c>
      <c r="E6446">
        <v>60</v>
      </c>
      <c r="F6446" t="s">
        <v>121</v>
      </c>
      <c r="G6446">
        <v>659</v>
      </c>
      <c r="H6446" t="s">
        <v>393</v>
      </c>
      <c r="I6446" t="s">
        <v>373</v>
      </c>
      <c r="J6446" t="s">
        <v>373</v>
      </c>
      <c r="K6446" t="s">
        <v>373</v>
      </c>
    </row>
    <row r="6447" spans="1:11" hidden="1" x14ac:dyDescent="0.25">
      <c r="A6447" t="s">
        <v>243</v>
      </c>
      <c r="B6447" t="s">
        <v>458</v>
      </c>
      <c r="C6447">
        <v>1995</v>
      </c>
      <c r="D6447" t="s">
        <v>457</v>
      </c>
      <c r="E6447">
        <v>60</v>
      </c>
      <c r="F6447" t="s">
        <v>121</v>
      </c>
      <c r="G6447">
        <v>659</v>
      </c>
      <c r="H6447" t="s">
        <v>393</v>
      </c>
      <c r="I6447" t="s">
        <v>373</v>
      </c>
      <c r="J6447" t="s">
        <v>373</v>
      </c>
      <c r="K6447" t="s">
        <v>373</v>
      </c>
    </row>
    <row r="6448" spans="1:11" hidden="1" x14ac:dyDescent="0.25">
      <c r="A6448" t="s">
        <v>243</v>
      </c>
      <c r="B6448" t="s">
        <v>458</v>
      </c>
      <c r="C6448">
        <v>1996</v>
      </c>
      <c r="D6448" t="s">
        <v>457</v>
      </c>
      <c r="E6448">
        <v>60</v>
      </c>
      <c r="F6448" t="s">
        <v>121</v>
      </c>
      <c r="G6448">
        <v>659</v>
      </c>
      <c r="H6448" t="s">
        <v>393</v>
      </c>
      <c r="I6448" t="s">
        <v>373</v>
      </c>
      <c r="J6448" t="s">
        <v>373</v>
      </c>
      <c r="K6448" t="s">
        <v>373</v>
      </c>
    </row>
    <row r="6449" spans="1:11" hidden="1" x14ac:dyDescent="0.25">
      <c r="A6449" t="s">
        <v>243</v>
      </c>
      <c r="B6449" t="s">
        <v>458</v>
      </c>
      <c r="C6449">
        <v>1997</v>
      </c>
      <c r="D6449" t="s">
        <v>457</v>
      </c>
      <c r="E6449">
        <v>60</v>
      </c>
      <c r="F6449" t="s">
        <v>121</v>
      </c>
      <c r="G6449">
        <v>659</v>
      </c>
      <c r="H6449" t="s">
        <v>393</v>
      </c>
      <c r="I6449" t="s">
        <v>373</v>
      </c>
      <c r="J6449" t="s">
        <v>373</v>
      </c>
      <c r="K6449" t="s">
        <v>373</v>
      </c>
    </row>
    <row r="6450" spans="1:11" hidden="1" x14ac:dyDescent="0.25">
      <c r="A6450" t="s">
        <v>243</v>
      </c>
      <c r="B6450" t="s">
        <v>458</v>
      </c>
      <c r="C6450">
        <v>1998</v>
      </c>
      <c r="D6450" t="s">
        <v>457</v>
      </c>
      <c r="E6450">
        <v>60</v>
      </c>
      <c r="F6450" t="s">
        <v>121</v>
      </c>
      <c r="G6450">
        <v>659</v>
      </c>
      <c r="H6450" t="s">
        <v>393</v>
      </c>
      <c r="I6450" t="s">
        <v>373</v>
      </c>
      <c r="J6450" t="s">
        <v>373</v>
      </c>
      <c r="K6450" t="s">
        <v>373</v>
      </c>
    </row>
    <row r="6451" spans="1:11" hidden="1" x14ac:dyDescent="0.25">
      <c r="A6451" t="s">
        <v>243</v>
      </c>
      <c r="B6451" t="s">
        <v>458</v>
      </c>
      <c r="C6451">
        <v>1999</v>
      </c>
      <c r="D6451" t="s">
        <v>457</v>
      </c>
      <c r="E6451">
        <v>60</v>
      </c>
      <c r="F6451" t="s">
        <v>121</v>
      </c>
      <c r="G6451">
        <v>659</v>
      </c>
      <c r="H6451" t="s">
        <v>393</v>
      </c>
      <c r="I6451" t="s">
        <v>373</v>
      </c>
      <c r="J6451" t="s">
        <v>373</v>
      </c>
      <c r="K6451" t="s">
        <v>373</v>
      </c>
    </row>
    <row r="6452" spans="1:11" hidden="1" x14ac:dyDescent="0.25">
      <c r="A6452" t="s">
        <v>243</v>
      </c>
      <c r="B6452" t="s">
        <v>458</v>
      </c>
      <c r="C6452">
        <v>2000</v>
      </c>
      <c r="D6452" t="s">
        <v>457</v>
      </c>
      <c r="E6452">
        <v>60</v>
      </c>
      <c r="F6452" t="s">
        <v>121</v>
      </c>
      <c r="G6452">
        <v>659</v>
      </c>
      <c r="H6452" t="s">
        <v>393</v>
      </c>
      <c r="I6452" t="s">
        <v>373</v>
      </c>
      <c r="J6452" t="s">
        <v>373</v>
      </c>
      <c r="K6452" t="s">
        <v>373</v>
      </c>
    </row>
    <row r="6453" spans="1:11" hidden="1" x14ac:dyDescent="0.25">
      <c r="A6453" t="s">
        <v>243</v>
      </c>
      <c r="B6453" t="s">
        <v>458</v>
      </c>
      <c r="C6453">
        <v>2001</v>
      </c>
      <c r="D6453" t="s">
        <v>457</v>
      </c>
      <c r="E6453">
        <v>60</v>
      </c>
      <c r="F6453" t="s">
        <v>121</v>
      </c>
      <c r="G6453">
        <v>659</v>
      </c>
      <c r="H6453" t="s">
        <v>393</v>
      </c>
      <c r="I6453" t="s">
        <v>373</v>
      </c>
      <c r="J6453" t="s">
        <v>373</v>
      </c>
      <c r="K6453" t="s">
        <v>373</v>
      </c>
    </row>
    <row r="6454" spans="1:11" hidden="1" x14ac:dyDescent="0.25">
      <c r="A6454" t="s">
        <v>243</v>
      </c>
      <c r="B6454" t="s">
        <v>458</v>
      </c>
      <c r="C6454">
        <v>2002</v>
      </c>
      <c r="D6454" t="s">
        <v>457</v>
      </c>
      <c r="E6454">
        <v>60</v>
      </c>
      <c r="F6454" t="s">
        <v>121</v>
      </c>
      <c r="G6454">
        <v>659</v>
      </c>
      <c r="H6454" t="s">
        <v>393</v>
      </c>
      <c r="I6454" t="s">
        <v>373</v>
      </c>
      <c r="J6454" t="s">
        <v>373</v>
      </c>
      <c r="K6454" t="s">
        <v>373</v>
      </c>
    </row>
    <row r="6455" spans="1:11" hidden="1" x14ac:dyDescent="0.25">
      <c r="A6455" t="s">
        <v>243</v>
      </c>
      <c r="B6455" t="s">
        <v>458</v>
      </c>
      <c r="C6455">
        <v>2003</v>
      </c>
      <c r="D6455" t="s">
        <v>457</v>
      </c>
      <c r="E6455">
        <v>60</v>
      </c>
      <c r="F6455" t="s">
        <v>121</v>
      </c>
      <c r="G6455">
        <v>659</v>
      </c>
      <c r="H6455" t="s">
        <v>393</v>
      </c>
      <c r="I6455" t="s">
        <v>373</v>
      </c>
      <c r="J6455" t="s">
        <v>373</v>
      </c>
      <c r="K6455" t="s">
        <v>373</v>
      </c>
    </row>
    <row r="6456" spans="1:11" hidden="1" x14ac:dyDescent="0.25">
      <c r="A6456" t="s">
        <v>243</v>
      </c>
      <c r="B6456" t="s">
        <v>458</v>
      </c>
      <c r="C6456">
        <v>2004</v>
      </c>
      <c r="D6456" t="s">
        <v>457</v>
      </c>
      <c r="E6456">
        <v>60</v>
      </c>
      <c r="F6456" t="s">
        <v>121</v>
      </c>
      <c r="G6456">
        <v>659</v>
      </c>
      <c r="H6456" t="s">
        <v>393</v>
      </c>
      <c r="I6456" t="s">
        <v>373</v>
      </c>
      <c r="J6456" t="s">
        <v>373</v>
      </c>
      <c r="K6456" t="s">
        <v>373</v>
      </c>
    </row>
    <row r="6457" spans="1:11" hidden="1" x14ac:dyDescent="0.25">
      <c r="A6457" t="s">
        <v>243</v>
      </c>
      <c r="B6457" t="s">
        <v>458</v>
      </c>
      <c r="C6457">
        <v>2005</v>
      </c>
      <c r="D6457" t="s">
        <v>457</v>
      </c>
      <c r="E6457">
        <v>60</v>
      </c>
      <c r="F6457" t="s">
        <v>121</v>
      </c>
      <c r="G6457">
        <v>659</v>
      </c>
      <c r="H6457" t="s">
        <v>393</v>
      </c>
      <c r="I6457" t="s">
        <v>373</v>
      </c>
      <c r="J6457" t="s">
        <v>373</v>
      </c>
      <c r="K6457" t="s">
        <v>373</v>
      </c>
    </row>
    <row r="6458" spans="1:11" hidden="1" x14ac:dyDescent="0.25">
      <c r="A6458" t="s">
        <v>243</v>
      </c>
      <c r="B6458" t="s">
        <v>458</v>
      </c>
      <c r="C6458">
        <v>2006</v>
      </c>
      <c r="D6458" t="s">
        <v>457</v>
      </c>
      <c r="E6458">
        <v>60</v>
      </c>
      <c r="F6458" t="s">
        <v>121</v>
      </c>
      <c r="G6458">
        <v>659</v>
      </c>
      <c r="H6458" t="s">
        <v>393</v>
      </c>
      <c r="I6458" t="s">
        <v>373</v>
      </c>
      <c r="J6458" t="s">
        <v>373</v>
      </c>
      <c r="K6458" t="s">
        <v>373</v>
      </c>
    </row>
    <row r="6459" spans="1:11" hidden="1" x14ac:dyDescent="0.25">
      <c r="A6459" t="s">
        <v>243</v>
      </c>
      <c r="B6459" t="s">
        <v>458</v>
      </c>
      <c r="C6459">
        <v>2007</v>
      </c>
      <c r="D6459" t="s">
        <v>457</v>
      </c>
      <c r="E6459">
        <v>60</v>
      </c>
      <c r="F6459" t="s">
        <v>121</v>
      </c>
      <c r="G6459">
        <v>659</v>
      </c>
      <c r="H6459" t="s">
        <v>393</v>
      </c>
      <c r="I6459" t="s">
        <v>373</v>
      </c>
      <c r="J6459" t="s">
        <v>373</v>
      </c>
      <c r="K6459" t="s">
        <v>373</v>
      </c>
    </row>
    <row r="6460" spans="1:11" hidden="1" x14ac:dyDescent="0.25">
      <c r="A6460" t="s">
        <v>243</v>
      </c>
      <c r="B6460" t="s">
        <v>458</v>
      </c>
      <c r="C6460">
        <v>2008</v>
      </c>
      <c r="D6460" t="s">
        <v>457</v>
      </c>
      <c r="E6460">
        <v>60</v>
      </c>
      <c r="F6460" t="s">
        <v>121</v>
      </c>
      <c r="G6460">
        <v>659</v>
      </c>
      <c r="H6460" t="s">
        <v>393</v>
      </c>
      <c r="I6460" t="s">
        <v>373</v>
      </c>
      <c r="J6460" t="s">
        <v>373</v>
      </c>
      <c r="K6460" t="s">
        <v>373</v>
      </c>
    </row>
    <row r="6461" spans="1:11" hidden="1" x14ac:dyDescent="0.25">
      <c r="A6461" t="s">
        <v>243</v>
      </c>
      <c r="B6461" t="s">
        <v>458</v>
      </c>
      <c r="C6461">
        <v>2009</v>
      </c>
      <c r="D6461" t="s">
        <v>457</v>
      </c>
      <c r="E6461">
        <v>60</v>
      </c>
      <c r="F6461" t="s">
        <v>121</v>
      </c>
      <c r="G6461">
        <v>659</v>
      </c>
      <c r="H6461" t="s">
        <v>393</v>
      </c>
      <c r="I6461" t="s">
        <v>373</v>
      </c>
      <c r="J6461" t="s">
        <v>373</v>
      </c>
      <c r="K6461" t="s">
        <v>373</v>
      </c>
    </row>
    <row r="6462" spans="1:11" hidden="1" x14ac:dyDescent="0.25">
      <c r="A6462" t="s">
        <v>243</v>
      </c>
      <c r="B6462" t="s">
        <v>458</v>
      </c>
      <c r="C6462">
        <v>2010</v>
      </c>
      <c r="D6462" t="s">
        <v>457</v>
      </c>
      <c r="E6462">
        <v>60</v>
      </c>
      <c r="F6462" t="s">
        <v>121</v>
      </c>
      <c r="G6462">
        <v>659</v>
      </c>
      <c r="H6462" t="s">
        <v>393</v>
      </c>
      <c r="I6462" t="s">
        <v>373</v>
      </c>
      <c r="J6462" t="s">
        <v>373</v>
      </c>
      <c r="K6462" t="s">
        <v>373</v>
      </c>
    </row>
    <row r="6463" spans="1:11" hidden="1" x14ac:dyDescent="0.25">
      <c r="A6463" t="s">
        <v>243</v>
      </c>
      <c r="B6463" t="s">
        <v>458</v>
      </c>
      <c r="C6463">
        <v>2011</v>
      </c>
      <c r="D6463" t="s">
        <v>457</v>
      </c>
      <c r="E6463">
        <v>60</v>
      </c>
      <c r="F6463" t="s">
        <v>121</v>
      </c>
      <c r="G6463">
        <v>659</v>
      </c>
      <c r="H6463" t="s">
        <v>393</v>
      </c>
      <c r="I6463" t="s">
        <v>373</v>
      </c>
      <c r="J6463" t="s">
        <v>373</v>
      </c>
      <c r="K6463" t="s">
        <v>373</v>
      </c>
    </row>
    <row r="6464" spans="1:11" hidden="1" x14ac:dyDescent="0.25">
      <c r="A6464" t="s">
        <v>243</v>
      </c>
      <c r="B6464" t="s">
        <v>458</v>
      </c>
      <c r="C6464">
        <v>2012</v>
      </c>
      <c r="D6464" t="s">
        <v>457</v>
      </c>
      <c r="E6464">
        <v>60</v>
      </c>
      <c r="F6464" t="s">
        <v>121</v>
      </c>
      <c r="G6464">
        <v>659</v>
      </c>
      <c r="H6464" t="s">
        <v>393</v>
      </c>
      <c r="I6464" t="s">
        <v>373</v>
      </c>
      <c r="J6464" t="s">
        <v>373</v>
      </c>
      <c r="K6464" t="s">
        <v>373</v>
      </c>
    </row>
    <row r="6465" spans="1:12" hidden="1" x14ac:dyDescent="0.25">
      <c r="A6465" t="s">
        <v>243</v>
      </c>
      <c r="B6465" t="s">
        <v>458</v>
      </c>
      <c r="C6465">
        <v>2013</v>
      </c>
      <c r="D6465" t="s">
        <v>457</v>
      </c>
      <c r="E6465">
        <v>60</v>
      </c>
      <c r="F6465" t="s">
        <v>121</v>
      </c>
      <c r="G6465">
        <v>659</v>
      </c>
      <c r="H6465" t="s">
        <v>393</v>
      </c>
      <c r="I6465" t="s">
        <v>373</v>
      </c>
      <c r="J6465" t="s">
        <v>373</v>
      </c>
      <c r="K6465" t="s">
        <v>373</v>
      </c>
    </row>
    <row r="6466" spans="1:12" hidden="1" x14ac:dyDescent="0.25">
      <c r="A6466" t="s">
        <v>243</v>
      </c>
      <c r="B6466" t="s">
        <v>458</v>
      </c>
      <c r="C6466">
        <v>2014</v>
      </c>
      <c r="D6466" t="s">
        <v>457</v>
      </c>
      <c r="E6466">
        <v>60</v>
      </c>
      <c r="F6466" t="s">
        <v>121</v>
      </c>
      <c r="G6466">
        <v>659</v>
      </c>
      <c r="H6466" t="s">
        <v>393</v>
      </c>
      <c r="I6466" t="s">
        <v>373</v>
      </c>
      <c r="J6466" t="s">
        <v>373</v>
      </c>
      <c r="K6466">
        <v>1</v>
      </c>
    </row>
    <row r="6467" spans="1:12" hidden="1" x14ac:dyDescent="0.25">
      <c r="A6467" t="s">
        <v>243</v>
      </c>
      <c r="B6467" t="s">
        <v>458</v>
      </c>
      <c r="C6467">
        <v>2015</v>
      </c>
      <c r="D6467" t="s">
        <v>457</v>
      </c>
      <c r="E6467">
        <v>60</v>
      </c>
      <c r="F6467" t="s">
        <v>121</v>
      </c>
      <c r="G6467">
        <v>659</v>
      </c>
      <c r="H6467" t="s">
        <v>393</v>
      </c>
      <c r="I6467" t="s">
        <v>373</v>
      </c>
      <c r="J6467" t="s">
        <v>373</v>
      </c>
      <c r="K6467">
        <v>1</v>
      </c>
    </row>
    <row r="6468" spans="1:12" hidden="1" x14ac:dyDescent="0.25">
      <c r="A6468" t="s">
        <v>243</v>
      </c>
      <c r="B6468" t="s">
        <v>458</v>
      </c>
      <c r="C6468">
        <v>2016</v>
      </c>
      <c r="D6468" t="s">
        <v>457</v>
      </c>
      <c r="E6468">
        <v>60</v>
      </c>
      <c r="F6468" t="s">
        <v>121</v>
      </c>
      <c r="G6468">
        <v>659</v>
      </c>
      <c r="H6468" t="s">
        <v>393</v>
      </c>
      <c r="I6468" t="s">
        <v>373</v>
      </c>
      <c r="J6468" t="s">
        <v>373</v>
      </c>
      <c r="K6468">
        <v>1</v>
      </c>
    </row>
    <row r="6469" spans="1:12" x14ac:dyDescent="0.25">
      <c r="A6469" t="s">
        <v>243</v>
      </c>
      <c r="B6469" t="s">
        <v>458</v>
      </c>
      <c r="C6469">
        <v>2017</v>
      </c>
      <c r="D6469" t="s">
        <v>457</v>
      </c>
      <c r="E6469">
        <v>60</v>
      </c>
      <c r="F6469" t="s">
        <v>121</v>
      </c>
      <c r="G6469">
        <v>659</v>
      </c>
      <c r="H6469" t="s">
        <v>393</v>
      </c>
      <c r="I6469" s="109" t="s">
        <v>373</v>
      </c>
      <c r="J6469" s="109" t="s">
        <v>373</v>
      </c>
      <c r="K6469" s="109">
        <v>1</v>
      </c>
      <c r="L6469" s="108">
        <f>AVERAGE(I6469:K6469)</f>
        <v>1</v>
      </c>
    </row>
    <row r="6470" spans="1:12" hidden="1" x14ac:dyDescent="0.25">
      <c r="A6470" t="s">
        <v>244</v>
      </c>
      <c r="B6470" t="s">
        <v>456</v>
      </c>
      <c r="C6470">
        <v>1976</v>
      </c>
      <c r="D6470" t="s">
        <v>455</v>
      </c>
      <c r="E6470">
        <v>56</v>
      </c>
      <c r="F6470" t="s">
        <v>122</v>
      </c>
      <c r="G6470">
        <v>662</v>
      </c>
      <c r="H6470" t="s">
        <v>393</v>
      </c>
      <c r="I6470" t="s">
        <v>373</v>
      </c>
      <c r="J6470" t="s">
        <v>373</v>
      </c>
      <c r="K6470" t="s">
        <v>373</v>
      </c>
    </row>
    <row r="6471" spans="1:12" hidden="1" x14ac:dyDescent="0.25">
      <c r="A6471" t="s">
        <v>244</v>
      </c>
      <c r="B6471" t="s">
        <v>456</v>
      </c>
      <c r="C6471">
        <v>1977</v>
      </c>
      <c r="D6471" t="s">
        <v>455</v>
      </c>
      <c r="E6471">
        <v>56</v>
      </c>
      <c r="F6471" t="s">
        <v>122</v>
      </c>
      <c r="G6471">
        <v>662</v>
      </c>
      <c r="H6471" t="s">
        <v>393</v>
      </c>
      <c r="I6471" t="s">
        <v>373</v>
      </c>
      <c r="J6471" t="s">
        <v>373</v>
      </c>
      <c r="K6471" t="s">
        <v>373</v>
      </c>
    </row>
    <row r="6472" spans="1:12" hidden="1" x14ac:dyDescent="0.25">
      <c r="A6472" t="s">
        <v>244</v>
      </c>
      <c r="B6472" t="s">
        <v>456</v>
      </c>
      <c r="C6472">
        <v>1978</v>
      </c>
      <c r="D6472" t="s">
        <v>455</v>
      </c>
      <c r="E6472">
        <v>56</v>
      </c>
      <c r="F6472" t="s">
        <v>122</v>
      </c>
      <c r="G6472">
        <v>662</v>
      </c>
      <c r="H6472" t="s">
        <v>393</v>
      </c>
      <c r="I6472" t="s">
        <v>373</v>
      </c>
      <c r="J6472" t="s">
        <v>373</v>
      </c>
      <c r="K6472" t="s">
        <v>373</v>
      </c>
    </row>
    <row r="6473" spans="1:12" hidden="1" x14ac:dyDescent="0.25">
      <c r="A6473" t="s">
        <v>244</v>
      </c>
      <c r="B6473" t="s">
        <v>456</v>
      </c>
      <c r="C6473">
        <v>1979</v>
      </c>
      <c r="D6473" t="s">
        <v>455</v>
      </c>
      <c r="E6473">
        <v>56</v>
      </c>
      <c r="F6473" t="s">
        <v>122</v>
      </c>
      <c r="G6473">
        <v>662</v>
      </c>
      <c r="H6473" t="s">
        <v>393</v>
      </c>
      <c r="I6473" t="s">
        <v>373</v>
      </c>
      <c r="J6473" t="s">
        <v>373</v>
      </c>
      <c r="K6473">
        <v>1</v>
      </c>
    </row>
    <row r="6474" spans="1:12" hidden="1" x14ac:dyDescent="0.25">
      <c r="A6474" t="s">
        <v>244</v>
      </c>
      <c r="B6474" t="s">
        <v>456</v>
      </c>
      <c r="C6474">
        <v>1980</v>
      </c>
      <c r="D6474" t="s">
        <v>455</v>
      </c>
      <c r="E6474">
        <v>56</v>
      </c>
      <c r="F6474" t="s">
        <v>122</v>
      </c>
      <c r="G6474">
        <v>662</v>
      </c>
      <c r="H6474" t="s">
        <v>393</v>
      </c>
      <c r="I6474" t="s">
        <v>373</v>
      </c>
      <c r="J6474" t="s">
        <v>373</v>
      </c>
      <c r="K6474">
        <v>1</v>
      </c>
    </row>
    <row r="6475" spans="1:12" hidden="1" x14ac:dyDescent="0.25">
      <c r="A6475" t="s">
        <v>244</v>
      </c>
      <c r="B6475" t="s">
        <v>456</v>
      </c>
      <c r="C6475">
        <v>1981</v>
      </c>
      <c r="D6475" t="s">
        <v>455</v>
      </c>
      <c r="E6475">
        <v>56</v>
      </c>
      <c r="F6475" t="s">
        <v>122</v>
      </c>
      <c r="G6475">
        <v>662</v>
      </c>
      <c r="H6475" t="s">
        <v>393</v>
      </c>
      <c r="I6475" t="s">
        <v>373</v>
      </c>
      <c r="J6475" t="s">
        <v>373</v>
      </c>
      <c r="K6475">
        <v>1</v>
      </c>
    </row>
    <row r="6476" spans="1:12" hidden="1" x14ac:dyDescent="0.25">
      <c r="A6476" t="s">
        <v>244</v>
      </c>
      <c r="B6476" t="s">
        <v>456</v>
      </c>
      <c r="C6476">
        <v>1982</v>
      </c>
      <c r="D6476" t="s">
        <v>455</v>
      </c>
      <c r="E6476">
        <v>56</v>
      </c>
      <c r="F6476" t="s">
        <v>122</v>
      </c>
      <c r="G6476">
        <v>662</v>
      </c>
      <c r="H6476" t="s">
        <v>393</v>
      </c>
      <c r="I6476" t="s">
        <v>373</v>
      </c>
      <c r="J6476" t="s">
        <v>373</v>
      </c>
      <c r="K6476">
        <v>1</v>
      </c>
    </row>
    <row r="6477" spans="1:12" hidden="1" x14ac:dyDescent="0.25">
      <c r="A6477" t="s">
        <v>244</v>
      </c>
      <c r="B6477" t="s">
        <v>456</v>
      </c>
      <c r="C6477">
        <v>1983</v>
      </c>
      <c r="D6477" t="s">
        <v>455</v>
      </c>
      <c r="E6477">
        <v>56</v>
      </c>
      <c r="F6477" t="s">
        <v>122</v>
      </c>
      <c r="G6477">
        <v>662</v>
      </c>
      <c r="H6477" t="s">
        <v>393</v>
      </c>
      <c r="I6477" t="s">
        <v>373</v>
      </c>
      <c r="J6477" t="s">
        <v>373</v>
      </c>
      <c r="K6477">
        <v>1</v>
      </c>
    </row>
    <row r="6478" spans="1:12" hidden="1" x14ac:dyDescent="0.25">
      <c r="A6478" t="s">
        <v>244</v>
      </c>
      <c r="B6478" t="s">
        <v>456</v>
      </c>
      <c r="C6478">
        <v>1984</v>
      </c>
      <c r="D6478" t="s">
        <v>455</v>
      </c>
      <c r="E6478">
        <v>56</v>
      </c>
      <c r="F6478" t="s">
        <v>122</v>
      </c>
      <c r="G6478">
        <v>662</v>
      </c>
      <c r="H6478" t="s">
        <v>393</v>
      </c>
      <c r="I6478" t="s">
        <v>373</v>
      </c>
      <c r="J6478" t="s">
        <v>373</v>
      </c>
      <c r="K6478">
        <v>1</v>
      </c>
    </row>
    <row r="6479" spans="1:12" hidden="1" x14ac:dyDescent="0.25">
      <c r="A6479" t="s">
        <v>244</v>
      </c>
      <c r="B6479" t="s">
        <v>456</v>
      </c>
      <c r="C6479">
        <v>1985</v>
      </c>
      <c r="D6479" t="s">
        <v>455</v>
      </c>
      <c r="E6479">
        <v>56</v>
      </c>
      <c r="F6479" t="s">
        <v>122</v>
      </c>
      <c r="G6479">
        <v>662</v>
      </c>
      <c r="H6479" t="s">
        <v>393</v>
      </c>
      <c r="I6479" t="s">
        <v>373</v>
      </c>
      <c r="J6479" t="s">
        <v>373</v>
      </c>
      <c r="K6479">
        <v>1</v>
      </c>
    </row>
    <row r="6480" spans="1:12" hidden="1" x14ac:dyDescent="0.25">
      <c r="A6480" t="s">
        <v>244</v>
      </c>
      <c r="B6480" t="s">
        <v>456</v>
      </c>
      <c r="C6480">
        <v>1986</v>
      </c>
      <c r="D6480" t="s">
        <v>455</v>
      </c>
      <c r="E6480">
        <v>56</v>
      </c>
      <c r="F6480" t="s">
        <v>122</v>
      </c>
      <c r="G6480">
        <v>662</v>
      </c>
      <c r="H6480" t="s">
        <v>393</v>
      </c>
      <c r="I6480" t="s">
        <v>373</v>
      </c>
      <c r="J6480" t="s">
        <v>373</v>
      </c>
      <c r="K6480">
        <v>1</v>
      </c>
    </row>
    <row r="6481" spans="1:11" hidden="1" x14ac:dyDescent="0.25">
      <c r="A6481" t="s">
        <v>244</v>
      </c>
      <c r="B6481" t="s">
        <v>456</v>
      </c>
      <c r="C6481">
        <v>1987</v>
      </c>
      <c r="D6481" t="s">
        <v>455</v>
      </c>
      <c r="E6481">
        <v>56</v>
      </c>
      <c r="F6481" t="s">
        <v>122</v>
      </c>
      <c r="G6481">
        <v>662</v>
      </c>
      <c r="H6481" t="s">
        <v>393</v>
      </c>
      <c r="I6481" t="s">
        <v>373</v>
      </c>
      <c r="J6481" t="s">
        <v>373</v>
      </c>
      <c r="K6481">
        <v>1</v>
      </c>
    </row>
    <row r="6482" spans="1:11" hidden="1" x14ac:dyDescent="0.25">
      <c r="A6482" t="s">
        <v>244</v>
      </c>
      <c r="B6482" t="s">
        <v>456</v>
      </c>
      <c r="C6482">
        <v>1988</v>
      </c>
      <c r="D6482" t="s">
        <v>455</v>
      </c>
      <c r="E6482">
        <v>56</v>
      </c>
      <c r="F6482" t="s">
        <v>122</v>
      </c>
      <c r="G6482">
        <v>662</v>
      </c>
      <c r="H6482" t="s">
        <v>393</v>
      </c>
      <c r="I6482" t="s">
        <v>373</v>
      </c>
      <c r="J6482" t="s">
        <v>373</v>
      </c>
      <c r="K6482">
        <v>1</v>
      </c>
    </row>
    <row r="6483" spans="1:11" hidden="1" x14ac:dyDescent="0.25">
      <c r="A6483" t="s">
        <v>244</v>
      </c>
      <c r="B6483" t="s">
        <v>456</v>
      </c>
      <c r="C6483">
        <v>1989</v>
      </c>
      <c r="D6483" t="s">
        <v>455</v>
      </c>
      <c r="E6483">
        <v>56</v>
      </c>
      <c r="F6483" t="s">
        <v>122</v>
      </c>
      <c r="G6483">
        <v>662</v>
      </c>
      <c r="H6483" t="s">
        <v>393</v>
      </c>
      <c r="I6483" t="s">
        <v>373</v>
      </c>
      <c r="J6483" t="s">
        <v>373</v>
      </c>
      <c r="K6483">
        <v>1</v>
      </c>
    </row>
    <row r="6484" spans="1:11" hidden="1" x14ac:dyDescent="0.25">
      <c r="A6484" t="s">
        <v>244</v>
      </c>
      <c r="B6484" t="s">
        <v>456</v>
      </c>
      <c r="C6484">
        <v>1990</v>
      </c>
      <c r="D6484" t="s">
        <v>455</v>
      </c>
      <c r="E6484">
        <v>56</v>
      </c>
      <c r="F6484" t="s">
        <v>122</v>
      </c>
      <c r="G6484">
        <v>662</v>
      </c>
      <c r="H6484" t="s">
        <v>393</v>
      </c>
      <c r="I6484" t="s">
        <v>373</v>
      </c>
      <c r="J6484" t="s">
        <v>373</v>
      </c>
      <c r="K6484">
        <v>1</v>
      </c>
    </row>
    <row r="6485" spans="1:11" hidden="1" x14ac:dyDescent="0.25">
      <c r="A6485" t="s">
        <v>244</v>
      </c>
      <c r="B6485" t="s">
        <v>456</v>
      </c>
      <c r="C6485">
        <v>1991</v>
      </c>
      <c r="D6485" t="s">
        <v>455</v>
      </c>
      <c r="E6485">
        <v>56</v>
      </c>
      <c r="F6485" t="s">
        <v>122</v>
      </c>
      <c r="G6485">
        <v>662</v>
      </c>
      <c r="H6485" t="s">
        <v>393</v>
      </c>
      <c r="I6485" t="s">
        <v>373</v>
      </c>
      <c r="J6485" t="s">
        <v>373</v>
      </c>
      <c r="K6485">
        <v>1</v>
      </c>
    </row>
    <row r="6486" spans="1:11" hidden="1" x14ac:dyDescent="0.25">
      <c r="A6486" t="s">
        <v>244</v>
      </c>
      <c r="B6486" t="s">
        <v>456</v>
      </c>
      <c r="C6486">
        <v>1992</v>
      </c>
      <c r="D6486" t="s">
        <v>455</v>
      </c>
      <c r="E6486">
        <v>56</v>
      </c>
      <c r="F6486" t="s">
        <v>122</v>
      </c>
      <c r="G6486">
        <v>662</v>
      </c>
      <c r="H6486" t="s">
        <v>393</v>
      </c>
      <c r="I6486" t="s">
        <v>373</v>
      </c>
      <c r="J6486" t="s">
        <v>373</v>
      </c>
      <c r="K6486">
        <v>1</v>
      </c>
    </row>
    <row r="6487" spans="1:11" hidden="1" x14ac:dyDescent="0.25">
      <c r="A6487" t="s">
        <v>244</v>
      </c>
      <c r="B6487" t="s">
        <v>456</v>
      </c>
      <c r="C6487">
        <v>1993</v>
      </c>
      <c r="D6487" t="s">
        <v>455</v>
      </c>
      <c r="E6487">
        <v>56</v>
      </c>
      <c r="F6487" t="s">
        <v>122</v>
      </c>
      <c r="G6487">
        <v>662</v>
      </c>
      <c r="H6487" t="s">
        <v>393</v>
      </c>
      <c r="I6487" t="s">
        <v>373</v>
      </c>
      <c r="J6487" t="s">
        <v>373</v>
      </c>
      <c r="K6487">
        <v>1</v>
      </c>
    </row>
    <row r="6488" spans="1:11" hidden="1" x14ac:dyDescent="0.25">
      <c r="A6488" t="s">
        <v>244</v>
      </c>
      <c r="B6488" t="s">
        <v>456</v>
      </c>
      <c r="C6488">
        <v>1994</v>
      </c>
      <c r="D6488" t="s">
        <v>455</v>
      </c>
      <c r="E6488">
        <v>56</v>
      </c>
      <c r="F6488" t="s">
        <v>122</v>
      </c>
      <c r="G6488">
        <v>662</v>
      </c>
      <c r="H6488" t="s">
        <v>393</v>
      </c>
      <c r="I6488" t="s">
        <v>373</v>
      </c>
      <c r="J6488" t="s">
        <v>373</v>
      </c>
      <c r="K6488">
        <v>1</v>
      </c>
    </row>
    <row r="6489" spans="1:11" hidden="1" x14ac:dyDescent="0.25">
      <c r="A6489" t="s">
        <v>244</v>
      </c>
      <c r="B6489" t="s">
        <v>456</v>
      </c>
      <c r="C6489">
        <v>1995</v>
      </c>
      <c r="D6489" t="s">
        <v>455</v>
      </c>
      <c r="E6489">
        <v>56</v>
      </c>
      <c r="F6489" t="s">
        <v>122</v>
      </c>
      <c r="G6489">
        <v>662</v>
      </c>
      <c r="H6489" t="s">
        <v>393</v>
      </c>
      <c r="I6489">
        <v>1</v>
      </c>
      <c r="J6489" t="s">
        <v>373</v>
      </c>
      <c r="K6489">
        <v>1</v>
      </c>
    </row>
    <row r="6490" spans="1:11" hidden="1" x14ac:dyDescent="0.25">
      <c r="A6490" t="s">
        <v>244</v>
      </c>
      <c r="B6490" t="s">
        <v>456</v>
      </c>
      <c r="C6490">
        <v>1996</v>
      </c>
      <c r="D6490" t="s">
        <v>455</v>
      </c>
      <c r="E6490">
        <v>56</v>
      </c>
      <c r="F6490" t="s">
        <v>122</v>
      </c>
      <c r="G6490">
        <v>662</v>
      </c>
      <c r="H6490" t="s">
        <v>393</v>
      </c>
      <c r="I6490" t="s">
        <v>373</v>
      </c>
      <c r="J6490" t="s">
        <v>373</v>
      </c>
      <c r="K6490">
        <v>1</v>
      </c>
    </row>
    <row r="6491" spans="1:11" hidden="1" x14ac:dyDescent="0.25">
      <c r="A6491" t="s">
        <v>244</v>
      </c>
      <c r="B6491" t="s">
        <v>456</v>
      </c>
      <c r="C6491">
        <v>1997</v>
      </c>
      <c r="D6491" t="s">
        <v>455</v>
      </c>
      <c r="E6491">
        <v>56</v>
      </c>
      <c r="F6491" t="s">
        <v>122</v>
      </c>
      <c r="G6491">
        <v>662</v>
      </c>
      <c r="H6491" t="s">
        <v>393</v>
      </c>
      <c r="I6491" t="s">
        <v>373</v>
      </c>
      <c r="J6491" t="s">
        <v>373</v>
      </c>
      <c r="K6491">
        <v>1</v>
      </c>
    </row>
    <row r="6492" spans="1:11" hidden="1" x14ac:dyDescent="0.25">
      <c r="A6492" t="s">
        <v>244</v>
      </c>
      <c r="B6492" t="s">
        <v>456</v>
      </c>
      <c r="C6492">
        <v>1998</v>
      </c>
      <c r="D6492" t="s">
        <v>455</v>
      </c>
      <c r="E6492">
        <v>56</v>
      </c>
      <c r="F6492" t="s">
        <v>122</v>
      </c>
      <c r="G6492">
        <v>662</v>
      </c>
      <c r="H6492" t="s">
        <v>393</v>
      </c>
      <c r="I6492" t="s">
        <v>373</v>
      </c>
      <c r="J6492" t="s">
        <v>373</v>
      </c>
      <c r="K6492">
        <v>2</v>
      </c>
    </row>
    <row r="6493" spans="1:11" hidden="1" x14ac:dyDescent="0.25">
      <c r="A6493" t="s">
        <v>244</v>
      </c>
      <c r="B6493" t="s">
        <v>456</v>
      </c>
      <c r="C6493">
        <v>1999</v>
      </c>
      <c r="D6493" t="s">
        <v>455</v>
      </c>
      <c r="E6493">
        <v>56</v>
      </c>
      <c r="F6493" t="s">
        <v>122</v>
      </c>
      <c r="G6493">
        <v>662</v>
      </c>
      <c r="H6493" t="s">
        <v>393</v>
      </c>
      <c r="I6493" t="s">
        <v>373</v>
      </c>
      <c r="J6493" t="s">
        <v>373</v>
      </c>
      <c r="K6493">
        <v>2</v>
      </c>
    </row>
    <row r="6494" spans="1:11" hidden="1" x14ac:dyDescent="0.25">
      <c r="A6494" t="s">
        <v>244</v>
      </c>
      <c r="B6494" t="s">
        <v>456</v>
      </c>
      <c r="C6494">
        <v>2000</v>
      </c>
      <c r="D6494" t="s">
        <v>455</v>
      </c>
      <c r="E6494">
        <v>56</v>
      </c>
      <c r="F6494" t="s">
        <v>122</v>
      </c>
      <c r="G6494">
        <v>662</v>
      </c>
      <c r="H6494" t="s">
        <v>393</v>
      </c>
      <c r="I6494" t="s">
        <v>373</v>
      </c>
      <c r="J6494" t="s">
        <v>373</v>
      </c>
      <c r="K6494">
        <v>1</v>
      </c>
    </row>
    <row r="6495" spans="1:11" hidden="1" x14ac:dyDescent="0.25">
      <c r="A6495" t="s">
        <v>244</v>
      </c>
      <c r="B6495" t="s">
        <v>456</v>
      </c>
      <c r="C6495">
        <v>2001</v>
      </c>
      <c r="D6495" t="s">
        <v>455</v>
      </c>
      <c r="E6495">
        <v>56</v>
      </c>
      <c r="F6495" t="s">
        <v>122</v>
      </c>
      <c r="G6495">
        <v>662</v>
      </c>
      <c r="H6495" t="s">
        <v>393</v>
      </c>
      <c r="I6495">
        <v>1</v>
      </c>
      <c r="J6495" t="s">
        <v>373</v>
      </c>
      <c r="K6495">
        <v>1</v>
      </c>
    </row>
    <row r="6496" spans="1:11" hidden="1" x14ac:dyDescent="0.25">
      <c r="A6496" t="s">
        <v>244</v>
      </c>
      <c r="B6496" t="s">
        <v>456</v>
      </c>
      <c r="C6496">
        <v>2002</v>
      </c>
      <c r="D6496" t="s">
        <v>455</v>
      </c>
      <c r="E6496">
        <v>56</v>
      </c>
      <c r="F6496" t="s">
        <v>122</v>
      </c>
      <c r="G6496">
        <v>662</v>
      </c>
      <c r="H6496" t="s">
        <v>393</v>
      </c>
      <c r="I6496">
        <v>2</v>
      </c>
      <c r="J6496" t="s">
        <v>373</v>
      </c>
      <c r="K6496">
        <v>2</v>
      </c>
    </row>
    <row r="6497" spans="1:12" hidden="1" x14ac:dyDescent="0.25">
      <c r="A6497" t="s">
        <v>244</v>
      </c>
      <c r="B6497" t="s">
        <v>456</v>
      </c>
      <c r="C6497">
        <v>2003</v>
      </c>
      <c r="D6497" t="s">
        <v>455</v>
      </c>
      <c r="E6497">
        <v>56</v>
      </c>
      <c r="F6497" t="s">
        <v>122</v>
      </c>
      <c r="G6497">
        <v>662</v>
      </c>
      <c r="H6497" t="s">
        <v>393</v>
      </c>
      <c r="I6497" t="s">
        <v>373</v>
      </c>
      <c r="J6497" t="s">
        <v>373</v>
      </c>
      <c r="K6497">
        <v>1</v>
      </c>
    </row>
    <row r="6498" spans="1:12" hidden="1" x14ac:dyDescent="0.25">
      <c r="A6498" t="s">
        <v>244</v>
      </c>
      <c r="B6498" t="s">
        <v>456</v>
      </c>
      <c r="C6498">
        <v>2004</v>
      </c>
      <c r="D6498" t="s">
        <v>455</v>
      </c>
      <c r="E6498">
        <v>56</v>
      </c>
      <c r="F6498" t="s">
        <v>122</v>
      </c>
      <c r="G6498">
        <v>662</v>
      </c>
      <c r="H6498" t="s">
        <v>393</v>
      </c>
      <c r="I6498" t="s">
        <v>373</v>
      </c>
      <c r="J6498" t="s">
        <v>373</v>
      </c>
      <c r="K6498">
        <v>2</v>
      </c>
    </row>
    <row r="6499" spans="1:12" hidden="1" x14ac:dyDescent="0.25">
      <c r="A6499" t="s">
        <v>244</v>
      </c>
      <c r="B6499" t="s">
        <v>456</v>
      </c>
      <c r="C6499">
        <v>2005</v>
      </c>
      <c r="D6499" t="s">
        <v>455</v>
      </c>
      <c r="E6499">
        <v>56</v>
      </c>
      <c r="F6499" t="s">
        <v>122</v>
      </c>
      <c r="G6499">
        <v>662</v>
      </c>
      <c r="H6499" t="s">
        <v>393</v>
      </c>
      <c r="I6499" t="s">
        <v>373</v>
      </c>
      <c r="J6499" t="s">
        <v>373</v>
      </c>
      <c r="K6499">
        <v>2</v>
      </c>
    </row>
    <row r="6500" spans="1:12" hidden="1" x14ac:dyDescent="0.25">
      <c r="A6500" t="s">
        <v>244</v>
      </c>
      <c r="B6500" t="s">
        <v>456</v>
      </c>
      <c r="C6500">
        <v>2006</v>
      </c>
      <c r="D6500" t="s">
        <v>455</v>
      </c>
      <c r="E6500">
        <v>56</v>
      </c>
      <c r="F6500" t="s">
        <v>122</v>
      </c>
      <c r="G6500">
        <v>662</v>
      </c>
      <c r="H6500" t="s">
        <v>393</v>
      </c>
      <c r="I6500" t="s">
        <v>373</v>
      </c>
      <c r="J6500" t="s">
        <v>373</v>
      </c>
      <c r="K6500">
        <v>2</v>
      </c>
    </row>
    <row r="6501" spans="1:12" hidden="1" x14ac:dyDescent="0.25">
      <c r="A6501" t="s">
        <v>244</v>
      </c>
      <c r="B6501" t="s">
        <v>456</v>
      </c>
      <c r="C6501">
        <v>2007</v>
      </c>
      <c r="D6501" t="s">
        <v>455</v>
      </c>
      <c r="E6501">
        <v>56</v>
      </c>
      <c r="F6501" t="s">
        <v>122</v>
      </c>
      <c r="G6501">
        <v>662</v>
      </c>
      <c r="H6501" t="s">
        <v>393</v>
      </c>
      <c r="I6501" t="s">
        <v>373</v>
      </c>
      <c r="J6501" t="s">
        <v>373</v>
      </c>
      <c r="K6501">
        <v>2</v>
      </c>
    </row>
    <row r="6502" spans="1:12" hidden="1" x14ac:dyDescent="0.25">
      <c r="A6502" t="s">
        <v>244</v>
      </c>
      <c r="B6502" t="s">
        <v>456</v>
      </c>
      <c r="C6502">
        <v>2008</v>
      </c>
      <c r="D6502" t="s">
        <v>455</v>
      </c>
      <c r="E6502">
        <v>56</v>
      </c>
      <c r="F6502" t="s">
        <v>122</v>
      </c>
      <c r="G6502">
        <v>662</v>
      </c>
      <c r="H6502" t="s">
        <v>393</v>
      </c>
      <c r="I6502" t="s">
        <v>373</v>
      </c>
      <c r="J6502" t="s">
        <v>373</v>
      </c>
      <c r="K6502">
        <v>2</v>
      </c>
    </row>
    <row r="6503" spans="1:12" hidden="1" x14ac:dyDescent="0.25">
      <c r="A6503" t="s">
        <v>244</v>
      </c>
      <c r="B6503" t="s">
        <v>456</v>
      </c>
      <c r="C6503">
        <v>2009</v>
      </c>
      <c r="D6503" t="s">
        <v>455</v>
      </c>
      <c r="E6503">
        <v>56</v>
      </c>
      <c r="F6503" t="s">
        <v>122</v>
      </c>
      <c r="G6503">
        <v>662</v>
      </c>
      <c r="H6503" t="s">
        <v>393</v>
      </c>
      <c r="I6503" t="s">
        <v>373</v>
      </c>
      <c r="J6503" t="s">
        <v>373</v>
      </c>
      <c r="K6503">
        <v>2</v>
      </c>
    </row>
    <row r="6504" spans="1:12" hidden="1" x14ac:dyDescent="0.25">
      <c r="A6504" t="s">
        <v>244</v>
      </c>
      <c r="B6504" t="s">
        <v>456</v>
      </c>
      <c r="C6504">
        <v>2010</v>
      </c>
      <c r="D6504" t="s">
        <v>455</v>
      </c>
      <c r="E6504">
        <v>56</v>
      </c>
      <c r="F6504" t="s">
        <v>122</v>
      </c>
      <c r="G6504">
        <v>662</v>
      </c>
      <c r="H6504" t="s">
        <v>393</v>
      </c>
      <c r="I6504" t="s">
        <v>373</v>
      </c>
      <c r="J6504" t="s">
        <v>373</v>
      </c>
      <c r="K6504">
        <v>2</v>
      </c>
    </row>
    <row r="6505" spans="1:12" hidden="1" x14ac:dyDescent="0.25">
      <c r="A6505" t="s">
        <v>244</v>
      </c>
      <c r="B6505" t="s">
        <v>456</v>
      </c>
      <c r="C6505">
        <v>2011</v>
      </c>
      <c r="D6505" t="s">
        <v>455</v>
      </c>
      <c r="E6505">
        <v>56</v>
      </c>
      <c r="F6505" t="s">
        <v>122</v>
      </c>
      <c r="G6505">
        <v>662</v>
      </c>
      <c r="H6505" t="s">
        <v>393</v>
      </c>
      <c r="I6505" t="s">
        <v>373</v>
      </c>
      <c r="J6505" t="s">
        <v>373</v>
      </c>
      <c r="K6505">
        <v>2</v>
      </c>
    </row>
    <row r="6506" spans="1:12" hidden="1" x14ac:dyDescent="0.25">
      <c r="A6506" t="s">
        <v>244</v>
      </c>
      <c r="B6506" t="s">
        <v>456</v>
      </c>
      <c r="C6506">
        <v>2012</v>
      </c>
      <c r="D6506" t="s">
        <v>455</v>
      </c>
      <c r="E6506">
        <v>56</v>
      </c>
      <c r="F6506" t="s">
        <v>122</v>
      </c>
      <c r="G6506">
        <v>662</v>
      </c>
      <c r="H6506" t="s">
        <v>393</v>
      </c>
      <c r="I6506" t="s">
        <v>373</v>
      </c>
      <c r="J6506" t="s">
        <v>373</v>
      </c>
      <c r="K6506">
        <v>2</v>
      </c>
    </row>
    <row r="6507" spans="1:12" hidden="1" x14ac:dyDescent="0.25">
      <c r="A6507" t="s">
        <v>244</v>
      </c>
      <c r="B6507" t="s">
        <v>456</v>
      </c>
      <c r="C6507">
        <v>2013</v>
      </c>
      <c r="D6507" t="s">
        <v>455</v>
      </c>
      <c r="E6507">
        <v>56</v>
      </c>
      <c r="F6507" t="s">
        <v>122</v>
      </c>
      <c r="G6507">
        <v>662</v>
      </c>
      <c r="H6507" t="s">
        <v>393</v>
      </c>
      <c r="I6507" t="s">
        <v>373</v>
      </c>
      <c r="J6507" t="s">
        <v>373</v>
      </c>
      <c r="K6507">
        <v>2</v>
      </c>
    </row>
    <row r="6508" spans="1:12" hidden="1" x14ac:dyDescent="0.25">
      <c r="A6508" t="s">
        <v>244</v>
      </c>
      <c r="B6508" t="s">
        <v>456</v>
      </c>
      <c r="C6508">
        <v>2014</v>
      </c>
      <c r="D6508" t="s">
        <v>455</v>
      </c>
      <c r="E6508">
        <v>56</v>
      </c>
      <c r="F6508" t="s">
        <v>122</v>
      </c>
      <c r="G6508">
        <v>662</v>
      </c>
      <c r="H6508" t="s">
        <v>393</v>
      </c>
      <c r="I6508" t="s">
        <v>373</v>
      </c>
      <c r="J6508" t="s">
        <v>373</v>
      </c>
      <c r="K6508">
        <v>2</v>
      </c>
    </row>
    <row r="6509" spans="1:12" hidden="1" x14ac:dyDescent="0.25">
      <c r="A6509" t="s">
        <v>244</v>
      </c>
      <c r="B6509" t="s">
        <v>456</v>
      </c>
      <c r="C6509">
        <v>2015</v>
      </c>
      <c r="D6509" t="s">
        <v>455</v>
      </c>
      <c r="E6509">
        <v>56</v>
      </c>
      <c r="F6509" t="s">
        <v>122</v>
      </c>
      <c r="G6509">
        <v>662</v>
      </c>
      <c r="H6509" t="s">
        <v>393</v>
      </c>
      <c r="I6509" t="s">
        <v>373</v>
      </c>
      <c r="J6509" t="s">
        <v>373</v>
      </c>
      <c r="K6509">
        <v>2</v>
      </c>
    </row>
    <row r="6510" spans="1:12" hidden="1" x14ac:dyDescent="0.25">
      <c r="A6510" t="s">
        <v>244</v>
      </c>
      <c r="B6510" t="s">
        <v>456</v>
      </c>
      <c r="C6510">
        <v>2016</v>
      </c>
      <c r="D6510" t="s">
        <v>455</v>
      </c>
      <c r="E6510">
        <v>56</v>
      </c>
      <c r="F6510" t="s">
        <v>122</v>
      </c>
      <c r="G6510">
        <v>662</v>
      </c>
      <c r="H6510" t="s">
        <v>393</v>
      </c>
      <c r="I6510" t="s">
        <v>373</v>
      </c>
      <c r="J6510" t="s">
        <v>373</v>
      </c>
      <c r="K6510">
        <v>1</v>
      </c>
    </row>
    <row r="6511" spans="1:12" x14ac:dyDescent="0.25">
      <c r="A6511" t="s">
        <v>244</v>
      </c>
      <c r="B6511" t="s">
        <v>456</v>
      </c>
      <c r="C6511">
        <v>2017</v>
      </c>
      <c r="D6511" t="s">
        <v>455</v>
      </c>
      <c r="E6511">
        <v>56</v>
      </c>
      <c r="F6511" t="s">
        <v>122</v>
      </c>
      <c r="G6511">
        <v>662</v>
      </c>
      <c r="H6511" t="s">
        <v>393</v>
      </c>
      <c r="I6511" s="109" t="s">
        <v>373</v>
      </c>
      <c r="J6511" s="109" t="s">
        <v>373</v>
      </c>
      <c r="K6511" s="109">
        <v>2</v>
      </c>
      <c r="L6511" s="108">
        <f>AVERAGE(I6511:K6511)</f>
        <v>2</v>
      </c>
    </row>
    <row r="6512" spans="1:12" hidden="1" x14ac:dyDescent="0.25">
      <c r="A6512" t="s">
        <v>245</v>
      </c>
      <c r="B6512" t="s">
        <v>454</v>
      </c>
      <c r="C6512">
        <v>1976</v>
      </c>
      <c r="D6512" t="s">
        <v>453</v>
      </c>
      <c r="E6512">
        <v>57</v>
      </c>
      <c r="F6512" t="s">
        <v>123</v>
      </c>
      <c r="G6512">
        <v>670</v>
      </c>
      <c r="H6512" t="s">
        <v>393</v>
      </c>
      <c r="I6512" t="s">
        <v>373</v>
      </c>
      <c r="J6512" t="s">
        <v>373</v>
      </c>
      <c r="K6512" t="s">
        <v>373</v>
      </c>
    </row>
    <row r="6513" spans="1:11" hidden="1" x14ac:dyDescent="0.25">
      <c r="A6513" t="s">
        <v>245</v>
      </c>
      <c r="B6513" t="s">
        <v>454</v>
      </c>
      <c r="C6513">
        <v>1977</v>
      </c>
      <c r="D6513" t="s">
        <v>453</v>
      </c>
      <c r="E6513">
        <v>57</v>
      </c>
      <c r="F6513" t="s">
        <v>123</v>
      </c>
      <c r="G6513">
        <v>670</v>
      </c>
      <c r="H6513" t="s">
        <v>393</v>
      </c>
      <c r="I6513" t="s">
        <v>373</v>
      </c>
      <c r="J6513" t="s">
        <v>373</v>
      </c>
      <c r="K6513" t="s">
        <v>373</v>
      </c>
    </row>
    <row r="6514" spans="1:11" hidden="1" x14ac:dyDescent="0.25">
      <c r="A6514" t="s">
        <v>245</v>
      </c>
      <c r="B6514" t="s">
        <v>454</v>
      </c>
      <c r="C6514">
        <v>1978</v>
      </c>
      <c r="D6514" t="s">
        <v>453</v>
      </c>
      <c r="E6514">
        <v>57</v>
      </c>
      <c r="F6514" t="s">
        <v>123</v>
      </c>
      <c r="G6514">
        <v>670</v>
      </c>
      <c r="H6514" t="s">
        <v>393</v>
      </c>
      <c r="I6514" t="s">
        <v>373</v>
      </c>
      <c r="J6514" t="s">
        <v>373</v>
      </c>
      <c r="K6514" t="s">
        <v>373</v>
      </c>
    </row>
    <row r="6515" spans="1:11" hidden="1" x14ac:dyDescent="0.25">
      <c r="A6515" t="s">
        <v>245</v>
      </c>
      <c r="B6515" t="s">
        <v>454</v>
      </c>
      <c r="C6515">
        <v>1979</v>
      </c>
      <c r="D6515" t="s">
        <v>453</v>
      </c>
      <c r="E6515">
        <v>57</v>
      </c>
      <c r="F6515" t="s">
        <v>123</v>
      </c>
      <c r="G6515">
        <v>670</v>
      </c>
      <c r="H6515" t="s">
        <v>393</v>
      </c>
      <c r="I6515" t="s">
        <v>373</v>
      </c>
      <c r="J6515" t="s">
        <v>373</v>
      </c>
      <c r="K6515" t="s">
        <v>373</v>
      </c>
    </row>
    <row r="6516" spans="1:11" hidden="1" x14ac:dyDescent="0.25">
      <c r="A6516" t="s">
        <v>245</v>
      </c>
      <c r="B6516" t="s">
        <v>454</v>
      </c>
      <c r="C6516">
        <v>1980</v>
      </c>
      <c r="D6516" t="s">
        <v>453</v>
      </c>
      <c r="E6516">
        <v>57</v>
      </c>
      <c r="F6516" t="s">
        <v>123</v>
      </c>
      <c r="G6516">
        <v>670</v>
      </c>
      <c r="H6516" t="s">
        <v>393</v>
      </c>
      <c r="I6516" t="s">
        <v>373</v>
      </c>
      <c r="J6516" t="s">
        <v>373</v>
      </c>
      <c r="K6516">
        <v>1</v>
      </c>
    </row>
    <row r="6517" spans="1:11" hidden="1" x14ac:dyDescent="0.25">
      <c r="A6517" t="s">
        <v>245</v>
      </c>
      <c r="B6517" t="s">
        <v>454</v>
      </c>
      <c r="C6517">
        <v>1981</v>
      </c>
      <c r="D6517" t="s">
        <v>453</v>
      </c>
      <c r="E6517">
        <v>57</v>
      </c>
      <c r="F6517" t="s">
        <v>123</v>
      </c>
      <c r="G6517">
        <v>670</v>
      </c>
      <c r="H6517" t="s">
        <v>393</v>
      </c>
      <c r="I6517" t="s">
        <v>373</v>
      </c>
      <c r="J6517" t="s">
        <v>373</v>
      </c>
      <c r="K6517">
        <v>1</v>
      </c>
    </row>
    <row r="6518" spans="1:11" hidden="1" x14ac:dyDescent="0.25">
      <c r="A6518" t="s">
        <v>245</v>
      </c>
      <c r="B6518" t="s">
        <v>454</v>
      </c>
      <c r="C6518">
        <v>1982</v>
      </c>
      <c r="D6518" t="s">
        <v>453</v>
      </c>
      <c r="E6518">
        <v>57</v>
      </c>
      <c r="F6518" t="s">
        <v>123</v>
      </c>
      <c r="G6518">
        <v>670</v>
      </c>
      <c r="H6518" t="s">
        <v>393</v>
      </c>
      <c r="I6518" t="s">
        <v>373</v>
      </c>
      <c r="J6518" t="s">
        <v>373</v>
      </c>
      <c r="K6518">
        <v>1</v>
      </c>
    </row>
    <row r="6519" spans="1:11" hidden="1" x14ac:dyDescent="0.25">
      <c r="A6519" t="s">
        <v>245</v>
      </c>
      <c r="B6519" t="s">
        <v>454</v>
      </c>
      <c r="C6519">
        <v>1983</v>
      </c>
      <c r="D6519" t="s">
        <v>453</v>
      </c>
      <c r="E6519">
        <v>57</v>
      </c>
      <c r="F6519" t="s">
        <v>123</v>
      </c>
      <c r="G6519">
        <v>670</v>
      </c>
      <c r="H6519" t="s">
        <v>393</v>
      </c>
      <c r="I6519" t="s">
        <v>373</v>
      </c>
      <c r="J6519" t="s">
        <v>373</v>
      </c>
      <c r="K6519">
        <v>1</v>
      </c>
    </row>
    <row r="6520" spans="1:11" hidden="1" x14ac:dyDescent="0.25">
      <c r="A6520" t="s">
        <v>245</v>
      </c>
      <c r="B6520" t="s">
        <v>454</v>
      </c>
      <c r="C6520">
        <v>1984</v>
      </c>
      <c r="D6520" t="s">
        <v>453</v>
      </c>
      <c r="E6520">
        <v>57</v>
      </c>
      <c r="F6520" t="s">
        <v>123</v>
      </c>
      <c r="G6520">
        <v>670</v>
      </c>
      <c r="H6520" t="s">
        <v>393</v>
      </c>
      <c r="I6520" t="s">
        <v>373</v>
      </c>
      <c r="J6520" t="s">
        <v>373</v>
      </c>
      <c r="K6520">
        <v>1</v>
      </c>
    </row>
    <row r="6521" spans="1:11" hidden="1" x14ac:dyDescent="0.25">
      <c r="A6521" t="s">
        <v>245</v>
      </c>
      <c r="B6521" t="s">
        <v>454</v>
      </c>
      <c r="C6521">
        <v>1985</v>
      </c>
      <c r="D6521" t="s">
        <v>453</v>
      </c>
      <c r="E6521">
        <v>57</v>
      </c>
      <c r="F6521" t="s">
        <v>123</v>
      </c>
      <c r="G6521">
        <v>670</v>
      </c>
      <c r="H6521" t="s">
        <v>393</v>
      </c>
      <c r="I6521" t="s">
        <v>373</v>
      </c>
      <c r="J6521" t="s">
        <v>373</v>
      </c>
      <c r="K6521">
        <v>1</v>
      </c>
    </row>
    <row r="6522" spans="1:11" hidden="1" x14ac:dyDescent="0.25">
      <c r="A6522" t="s">
        <v>245</v>
      </c>
      <c r="B6522" t="s">
        <v>454</v>
      </c>
      <c r="C6522">
        <v>1986</v>
      </c>
      <c r="D6522" t="s">
        <v>453</v>
      </c>
      <c r="E6522">
        <v>57</v>
      </c>
      <c r="F6522" t="s">
        <v>123</v>
      </c>
      <c r="G6522">
        <v>670</v>
      </c>
      <c r="H6522" t="s">
        <v>393</v>
      </c>
      <c r="I6522" t="s">
        <v>373</v>
      </c>
      <c r="J6522" t="s">
        <v>373</v>
      </c>
      <c r="K6522">
        <v>1</v>
      </c>
    </row>
    <row r="6523" spans="1:11" hidden="1" x14ac:dyDescent="0.25">
      <c r="A6523" t="s">
        <v>245</v>
      </c>
      <c r="B6523" t="s">
        <v>454</v>
      </c>
      <c r="C6523">
        <v>1987</v>
      </c>
      <c r="D6523" t="s">
        <v>453</v>
      </c>
      <c r="E6523">
        <v>57</v>
      </c>
      <c r="F6523" t="s">
        <v>123</v>
      </c>
      <c r="G6523">
        <v>670</v>
      </c>
      <c r="H6523" t="s">
        <v>393</v>
      </c>
      <c r="I6523">
        <v>1</v>
      </c>
      <c r="J6523" t="s">
        <v>373</v>
      </c>
      <c r="K6523">
        <v>1</v>
      </c>
    </row>
    <row r="6524" spans="1:11" hidden="1" x14ac:dyDescent="0.25">
      <c r="A6524" t="s">
        <v>245</v>
      </c>
      <c r="B6524" t="s">
        <v>454</v>
      </c>
      <c r="C6524">
        <v>1988</v>
      </c>
      <c r="D6524" t="s">
        <v>453</v>
      </c>
      <c r="E6524">
        <v>57</v>
      </c>
      <c r="F6524" t="s">
        <v>123</v>
      </c>
      <c r="G6524">
        <v>670</v>
      </c>
      <c r="H6524" t="s">
        <v>393</v>
      </c>
      <c r="I6524">
        <v>1</v>
      </c>
      <c r="J6524" t="s">
        <v>373</v>
      </c>
      <c r="K6524">
        <v>1</v>
      </c>
    </row>
    <row r="6525" spans="1:11" hidden="1" x14ac:dyDescent="0.25">
      <c r="A6525" t="s">
        <v>245</v>
      </c>
      <c r="B6525" t="s">
        <v>454</v>
      </c>
      <c r="C6525">
        <v>1989</v>
      </c>
      <c r="D6525" t="s">
        <v>453</v>
      </c>
      <c r="E6525">
        <v>57</v>
      </c>
      <c r="F6525" t="s">
        <v>123</v>
      </c>
      <c r="G6525">
        <v>670</v>
      </c>
      <c r="H6525" t="s">
        <v>393</v>
      </c>
      <c r="I6525" t="s">
        <v>373</v>
      </c>
      <c r="J6525" t="s">
        <v>373</v>
      </c>
      <c r="K6525">
        <v>1</v>
      </c>
    </row>
    <row r="6526" spans="1:11" hidden="1" x14ac:dyDescent="0.25">
      <c r="A6526" t="s">
        <v>245</v>
      </c>
      <c r="B6526" t="s">
        <v>454</v>
      </c>
      <c r="C6526">
        <v>1990</v>
      </c>
      <c r="D6526" t="s">
        <v>453</v>
      </c>
      <c r="E6526">
        <v>57</v>
      </c>
      <c r="F6526" t="s">
        <v>123</v>
      </c>
      <c r="G6526">
        <v>670</v>
      </c>
      <c r="H6526" t="s">
        <v>393</v>
      </c>
      <c r="I6526">
        <v>1</v>
      </c>
      <c r="J6526" t="s">
        <v>373</v>
      </c>
      <c r="K6526">
        <v>1</v>
      </c>
    </row>
    <row r="6527" spans="1:11" hidden="1" x14ac:dyDescent="0.25">
      <c r="A6527" t="s">
        <v>245</v>
      </c>
      <c r="B6527" t="s">
        <v>454</v>
      </c>
      <c r="C6527">
        <v>1991</v>
      </c>
      <c r="D6527" t="s">
        <v>453</v>
      </c>
      <c r="E6527">
        <v>57</v>
      </c>
      <c r="F6527" t="s">
        <v>123</v>
      </c>
      <c r="G6527">
        <v>670</v>
      </c>
      <c r="H6527" t="s">
        <v>393</v>
      </c>
      <c r="I6527">
        <v>1</v>
      </c>
      <c r="J6527" t="s">
        <v>373</v>
      </c>
      <c r="K6527">
        <v>1</v>
      </c>
    </row>
    <row r="6528" spans="1:11" hidden="1" x14ac:dyDescent="0.25">
      <c r="A6528" t="s">
        <v>245</v>
      </c>
      <c r="B6528" t="s">
        <v>454</v>
      </c>
      <c r="C6528">
        <v>1992</v>
      </c>
      <c r="D6528" t="s">
        <v>453</v>
      </c>
      <c r="E6528">
        <v>57</v>
      </c>
      <c r="F6528" t="s">
        <v>123</v>
      </c>
      <c r="G6528">
        <v>670</v>
      </c>
      <c r="H6528" t="s">
        <v>393</v>
      </c>
      <c r="I6528">
        <v>1</v>
      </c>
      <c r="J6528" t="s">
        <v>373</v>
      </c>
      <c r="K6528">
        <v>1</v>
      </c>
    </row>
    <row r="6529" spans="1:11" hidden="1" x14ac:dyDescent="0.25">
      <c r="A6529" t="s">
        <v>245</v>
      </c>
      <c r="B6529" t="s">
        <v>454</v>
      </c>
      <c r="C6529">
        <v>1993</v>
      </c>
      <c r="D6529" t="s">
        <v>453</v>
      </c>
      <c r="E6529">
        <v>57</v>
      </c>
      <c r="F6529" t="s">
        <v>123</v>
      </c>
      <c r="G6529">
        <v>670</v>
      </c>
      <c r="H6529" t="s">
        <v>393</v>
      </c>
      <c r="I6529">
        <v>1</v>
      </c>
      <c r="J6529" t="s">
        <v>373</v>
      </c>
      <c r="K6529">
        <v>1</v>
      </c>
    </row>
    <row r="6530" spans="1:11" hidden="1" x14ac:dyDescent="0.25">
      <c r="A6530" t="s">
        <v>245</v>
      </c>
      <c r="B6530" t="s">
        <v>454</v>
      </c>
      <c r="C6530">
        <v>1994</v>
      </c>
      <c r="D6530" t="s">
        <v>453</v>
      </c>
      <c r="E6530">
        <v>57</v>
      </c>
      <c r="F6530" t="s">
        <v>123</v>
      </c>
      <c r="G6530">
        <v>670</v>
      </c>
      <c r="H6530" t="s">
        <v>393</v>
      </c>
      <c r="I6530" t="s">
        <v>373</v>
      </c>
      <c r="J6530" t="s">
        <v>373</v>
      </c>
      <c r="K6530">
        <v>2</v>
      </c>
    </row>
    <row r="6531" spans="1:11" hidden="1" x14ac:dyDescent="0.25">
      <c r="A6531" t="s">
        <v>245</v>
      </c>
      <c r="B6531" t="s">
        <v>454</v>
      </c>
      <c r="C6531">
        <v>1995</v>
      </c>
      <c r="D6531" t="s">
        <v>453</v>
      </c>
      <c r="E6531">
        <v>57</v>
      </c>
      <c r="F6531" t="s">
        <v>123</v>
      </c>
      <c r="G6531">
        <v>670</v>
      </c>
      <c r="H6531" t="s">
        <v>393</v>
      </c>
      <c r="I6531">
        <v>1</v>
      </c>
      <c r="J6531" t="s">
        <v>373</v>
      </c>
      <c r="K6531">
        <v>1</v>
      </c>
    </row>
    <row r="6532" spans="1:11" hidden="1" x14ac:dyDescent="0.25">
      <c r="A6532" t="s">
        <v>245</v>
      </c>
      <c r="B6532" t="s">
        <v>454</v>
      </c>
      <c r="C6532">
        <v>1996</v>
      </c>
      <c r="D6532" t="s">
        <v>453</v>
      </c>
      <c r="E6532">
        <v>57</v>
      </c>
      <c r="F6532" t="s">
        <v>123</v>
      </c>
      <c r="G6532">
        <v>670</v>
      </c>
      <c r="H6532" t="s">
        <v>393</v>
      </c>
      <c r="I6532" t="s">
        <v>373</v>
      </c>
      <c r="J6532" t="s">
        <v>373</v>
      </c>
      <c r="K6532">
        <v>1</v>
      </c>
    </row>
    <row r="6533" spans="1:11" hidden="1" x14ac:dyDescent="0.25">
      <c r="A6533" t="s">
        <v>245</v>
      </c>
      <c r="B6533" t="s">
        <v>454</v>
      </c>
      <c r="C6533">
        <v>1997</v>
      </c>
      <c r="D6533" t="s">
        <v>453</v>
      </c>
      <c r="E6533">
        <v>57</v>
      </c>
      <c r="F6533" t="s">
        <v>123</v>
      </c>
      <c r="G6533">
        <v>670</v>
      </c>
      <c r="H6533" t="s">
        <v>393</v>
      </c>
      <c r="I6533" t="s">
        <v>373</v>
      </c>
      <c r="J6533" t="s">
        <v>373</v>
      </c>
      <c r="K6533">
        <v>1</v>
      </c>
    </row>
    <row r="6534" spans="1:11" hidden="1" x14ac:dyDescent="0.25">
      <c r="A6534" t="s">
        <v>245</v>
      </c>
      <c r="B6534" t="s">
        <v>454</v>
      </c>
      <c r="C6534">
        <v>1998</v>
      </c>
      <c r="D6534" t="s">
        <v>453</v>
      </c>
      <c r="E6534">
        <v>57</v>
      </c>
      <c r="F6534" t="s">
        <v>123</v>
      </c>
      <c r="G6534">
        <v>670</v>
      </c>
      <c r="H6534" t="s">
        <v>393</v>
      </c>
      <c r="I6534" t="s">
        <v>373</v>
      </c>
      <c r="J6534" t="s">
        <v>373</v>
      </c>
      <c r="K6534">
        <v>1</v>
      </c>
    </row>
    <row r="6535" spans="1:11" hidden="1" x14ac:dyDescent="0.25">
      <c r="A6535" t="s">
        <v>245</v>
      </c>
      <c r="B6535" t="s">
        <v>454</v>
      </c>
      <c r="C6535">
        <v>1999</v>
      </c>
      <c r="D6535" t="s">
        <v>453</v>
      </c>
      <c r="E6535">
        <v>57</v>
      </c>
      <c r="F6535" t="s">
        <v>123</v>
      </c>
      <c r="G6535">
        <v>670</v>
      </c>
      <c r="H6535" t="s">
        <v>393</v>
      </c>
      <c r="I6535" t="s">
        <v>373</v>
      </c>
      <c r="J6535" t="s">
        <v>373</v>
      </c>
      <c r="K6535">
        <v>1</v>
      </c>
    </row>
    <row r="6536" spans="1:11" hidden="1" x14ac:dyDescent="0.25">
      <c r="A6536" t="s">
        <v>245</v>
      </c>
      <c r="B6536" t="s">
        <v>454</v>
      </c>
      <c r="C6536">
        <v>2000</v>
      </c>
      <c r="D6536" t="s">
        <v>453</v>
      </c>
      <c r="E6536">
        <v>57</v>
      </c>
      <c r="F6536" t="s">
        <v>123</v>
      </c>
      <c r="G6536">
        <v>670</v>
      </c>
      <c r="H6536" t="s">
        <v>393</v>
      </c>
      <c r="I6536" t="s">
        <v>373</v>
      </c>
      <c r="J6536" t="s">
        <v>373</v>
      </c>
      <c r="K6536">
        <v>1</v>
      </c>
    </row>
    <row r="6537" spans="1:11" hidden="1" x14ac:dyDescent="0.25">
      <c r="A6537" t="s">
        <v>245</v>
      </c>
      <c r="B6537" t="s">
        <v>454</v>
      </c>
      <c r="C6537">
        <v>2001</v>
      </c>
      <c r="D6537" t="s">
        <v>453</v>
      </c>
      <c r="E6537">
        <v>57</v>
      </c>
      <c r="F6537" t="s">
        <v>123</v>
      </c>
      <c r="G6537">
        <v>670</v>
      </c>
      <c r="H6537" t="s">
        <v>393</v>
      </c>
      <c r="I6537" t="s">
        <v>373</v>
      </c>
      <c r="J6537" t="s">
        <v>373</v>
      </c>
      <c r="K6537">
        <v>1</v>
      </c>
    </row>
    <row r="6538" spans="1:11" hidden="1" x14ac:dyDescent="0.25">
      <c r="A6538" t="s">
        <v>245</v>
      </c>
      <c r="B6538" t="s">
        <v>454</v>
      </c>
      <c r="C6538">
        <v>2002</v>
      </c>
      <c r="D6538" t="s">
        <v>453</v>
      </c>
      <c r="E6538">
        <v>57</v>
      </c>
      <c r="F6538" t="s">
        <v>123</v>
      </c>
      <c r="G6538">
        <v>670</v>
      </c>
      <c r="H6538" t="s">
        <v>393</v>
      </c>
      <c r="I6538" t="s">
        <v>373</v>
      </c>
      <c r="J6538" t="s">
        <v>373</v>
      </c>
      <c r="K6538">
        <v>2</v>
      </c>
    </row>
    <row r="6539" spans="1:11" hidden="1" x14ac:dyDescent="0.25">
      <c r="A6539" t="s">
        <v>245</v>
      </c>
      <c r="B6539" t="s">
        <v>454</v>
      </c>
      <c r="C6539">
        <v>2003</v>
      </c>
      <c r="D6539" t="s">
        <v>453</v>
      </c>
      <c r="E6539">
        <v>57</v>
      </c>
      <c r="F6539" t="s">
        <v>123</v>
      </c>
      <c r="G6539">
        <v>670</v>
      </c>
      <c r="H6539" t="s">
        <v>393</v>
      </c>
      <c r="I6539" t="s">
        <v>373</v>
      </c>
      <c r="J6539" t="s">
        <v>373</v>
      </c>
      <c r="K6539">
        <v>1</v>
      </c>
    </row>
    <row r="6540" spans="1:11" hidden="1" x14ac:dyDescent="0.25">
      <c r="A6540" t="s">
        <v>245</v>
      </c>
      <c r="B6540" t="s">
        <v>454</v>
      </c>
      <c r="C6540">
        <v>2004</v>
      </c>
      <c r="D6540" t="s">
        <v>453</v>
      </c>
      <c r="E6540">
        <v>57</v>
      </c>
      <c r="F6540" t="s">
        <v>123</v>
      </c>
      <c r="G6540">
        <v>670</v>
      </c>
      <c r="H6540" t="s">
        <v>393</v>
      </c>
      <c r="I6540" t="s">
        <v>373</v>
      </c>
      <c r="J6540" t="s">
        <v>373</v>
      </c>
      <c r="K6540">
        <v>1</v>
      </c>
    </row>
    <row r="6541" spans="1:11" hidden="1" x14ac:dyDescent="0.25">
      <c r="A6541" t="s">
        <v>245</v>
      </c>
      <c r="B6541" t="s">
        <v>454</v>
      </c>
      <c r="C6541">
        <v>2005</v>
      </c>
      <c r="D6541" t="s">
        <v>453</v>
      </c>
      <c r="E6541">
        <v>57</v>
      </c>
      <c r="F6541" t="s">
        <v>123</v>
      </c>
      <c r="G6541">
        <v>670</v>
      </c>
      <c r="H6541" t="s">
        <v>393</v>
      </c>
      <c r="I6541" t="s">
        <v>373</v>
      </c>
      <c r="J6541" t="s">
        <v>373</v>
      </c>
      <c r="K6541">
        <v>1</v>
      </c>
    </row>
    <row r="6542" spans="1:11" hidden="1" x14ac:dyDescent="0.25">
      <c r="A6542" t="s">
        <v>245</v>
      </c>
      <c r="B6542" t="s">
        <v>454</v>
      </c>
      <c r="C6542">
        <v>2006</v>
      </c>
      <c r="D6542" t="s">
        <v>453</v>
      </c>
      <c r="E6542">
        <v>57</v>
      </c>
      <c r="F6542" t="s">
        <v>123</v>
      </c>
      <c r="G6542">
        <v>670</v>
      </c>
      <c r="H6542" t="s">
        <v>393</v>
      </c>
      <c r="I6542" t="s">
        <v>373</v>
      </c>
      <c r="J6542" t="s">
        <v>373</v>
      </c>
      <c r="K6542">
        <v>2</v>
      </c>
    </row>
    <row r="6543" spans="1:11" hidden="1" x14ac:dyDescent="0.25">
      <c r="A6543" t="s">
        <v>245</v>
      </c>
      <c r="B6543" t="s">
        <v>454</v>
      </c>
      <c r="C6543">
        <v>2007</v>
      </c>
      <c r="D6543" t="s">
        <v>453</v>
      </c>
      <c r="E6543">
        <v>57</v>
      </c>
      <c r="F6543" t="s">
        <v>123</v>
      </c>
      <c r="G6543">
        <v>670</v>
      </c>
      <c r="H6543" t="s">
        <v>393</v>
      </c>
      <c r="I6543" t="s">
        <v>373</v>
      </c>
      <c r="J6543" t="s">
        <v>373</v>
      </c>
      <c r="K6543">
        <v>2</v>
      </c>
    </row>
    <row r="6544" spans="1:11" hidden="1" x14ac:dyDescent="0.25">
      <c r="A6544" t="s">
        <v>245</v>
      </c>
      <c r="B6544" t="s">
        <v>454</v>
      </c>
      <c r="C6544">
        <v>2008</v>
      </c>
      <c r="D6544" t="s">
        <v>453</v>
      </c>
      <c r="E6544">
        <v>57</v>
      </c>
      <c r="F6544" t="s">
        <v>123</v>
      </c>
      <c r="G6544">
        <v>670</v>
      </c>
      <c r="H6544" t="s">
        <v>393</v>
      </c>
      <c r="I6544" t="s">
        <v>373</v>
      </c>
      <c r="J6544" t="s">
        <v>373</v>
      </c>
      <c r="K6544">
        <v>2</v>
      </c>
    </row>
    <row r="6545" spans="1:12" hidden="1" x14ac:dyDescent="0.25">
      <c r="A6545" t="s">
        <v>245</v>
      </c>
      <c r="B6545" t="s">
        <v>454</v>
      </c>
      <c r="C6545">
        <v>2009</v>
      </c>
      <c r="D6545" t="s">
        <v>453</v>
      </c>
      <c r="E6545">
        <v>57</v>
      </c>
      <c r="F6545" t="s">
        <v>123</v>
      </c>
      <c r="G6545">
        <v>670</v>
      </c>
      <c r="H6545" t="s">
        <v>393</v>
      </c>
      <c r="I6545" t="s">
        <v>373</v>
      </c>
      <c r="J6545" t="s">
        <v>373</v>
      </c>
      <c r="K6545">
        <v>1</v>
      </c>
    </row>
    <row r="6546" spans="1:12" hidden="1" x14ac:dyDescent="0.25">
      <c r="A6546" t="s">
        <v>245</v>
      </c>
      <c r="B6546" t="s">
        <v>454</v>
      </c>
      <c r="C6546">
        <v>2010</v>
      </c>
      <c r="D6546" t="s">
        <v>453</v>
      </c>
      <c r="E6546">
        <v>57</v>
      </c>
      <c r="F6546" t="s">
        <v>123</v>
      </c>
      <c r="G6546">
        <v>670</v>
      </c>
      <c r="H6546" t="s">
        <v>393</v>
      </c>
      <c r="I6546" t="s">
        <v>373</v>
      </c>
      <c r="J6546" t="s">
        <v>373</v>
      </c>
      <c r="K6546">
        <v>2</v>
      </c>
    </row>
    <row r="6547" spans="1:12" hidden="1" x14ac:dyDescent="0.25">
      <c r="A6547" t="s">
        <v>245</v>
      </c>
      <c r="B6547" t="s">
        <v>454</v>
      </c>
      <c r="C6547">
        <v>2011</v>
      </c>
      <c r="D6547" t="s">
        <v>453</v>
      </c>
      <c r="E6547">
        <v>57</v>
      </c>
      <c r="F6547" t="s">
        <v>123</v>
      </c>
      <c r="G6547">
        <v>670</v>
      </c>
      <c r="H6547" t="s">
        <v>393</v>
      </c>
      <c r="I6547" t="s">
        <v>373</v>
      </c>
      <c r="J6547" t="s">
        <v>373</v>
      </c>
      <c r="K6547">
        <v>2</v>
      </c>
    </row>
    <row r="6548" spans="1:12" hidden="1" x14ac:dyDescent="0.25">
      <c r="A6548" t="s">
        <v>245</v>
      </c>
      <c r="B6548" t="s">
        <v>454</v>
      </c>
      <c r="C6548">
        <v>2012</v>
      </c>
      <c r="D6548" t="s">
        <v>453</v>
      </c>
      <c r="E6548">
        <v>57</v>
      </c>
      <c r="F6548" t="s">
        <v>123</v>
      </c>
      <c r="G6548">
        <v>670</v>
      </c>
      <c r="H6548" t="s">
        <v>393</v>
      </c>
      <c r="I6548" t="s">
        <v>373</v>
      </c>
      <c r="J6548" t="s">
        <v>373</v>
      </c>
      <c r="K6548">
        <v>1</v>
      </c>
    </row>
    <row r="6549" spans="1:12" hidden="1" x14ac:dyDescent="0.25">
      <c r="A6549" t="s">
        <v>245</v>
      </c>
      <c r="B6549" t="s">
        <v>454</v>
      </c>
      <c r="C6549">
        <v>2013</v>
      </c>
      <c r="D6549" t="s">
        <v>453</v>
      </c>
      <c r="E6549">
        <v>57</v>
      </c>
      <c r="F6549" t="s">
        <v>123</v>
      </c>
      <c r="G6549">
        <v>670</v>
      </c>
      <c r="H6549" t="s">
        <v>393</v>
      </c>
      <c r="I6549" t="s">
        <v>373</v>
      </c>
      <c r="J6549" t="s">
        <v>373</v>
      </c>
      <c r="K6549">
        <v>2</v>
      </c>
    </row>
    <row r="6550" spans="1:12" hidden="1" x14ac:dyDescent="0.25">
      <c r="A6550" t="s">
        <v>245</v>
      </c>
      <c r="B6550" t="s">
        <v>454</v>
      </c>
      <c r="C6550">
        <v>2014</v>
      </c>
      <c r="D6550" t="s">
        <v>453</v>
      </c>
      <c r="E6550">
        <v>57</v>
      </c>
      <c r="F6550" t="s">
        <v>123</v>
      </c>
      <c r="G6550">
        <v>670</v>
      </c>
      <c r="H6550" t="s">
        <v>393</v>
      </c>
      <c r="I6550" t="s">
        <v>373</v>
      </c>
      <c r="J6550" t="s">
        <v>373</v>
      </c>
      <c r="K6550">
        <v>2</v>
      </c>
    </row>
    <row r="6551" spans="1:12" hidden="1" x14ac:dyDescent="0.25">
      <c r="A6551" t="s">
        <v>245</v>
      </c>
      <c r="B6551" t="s">
        <v>454</v>
      </c>
      <c r="C6551">
        <v>2015</v>
      </c>
      <c r="D6551" t="s">
        <v>453</v>
      </c>
      <c r="E6551">
        <v>57</v>
      </c>
      <c r="F6551" t="s">
        <v>123</v>
      </c>
      <c r="G6551">
        <v>670</v>
      </c>
      <c r="H6551" t="s">
        <v>393</v>
      </c>
      <c r="I6551" t="s">
        <v>373</v>
      </c>
      <c r="J6551" t="s">
        <v>373</v>
      </c>
      <c r="K6551">
        <v>1</v>
      </c>
    </row>
    <row r="6552" spans="1:12" hidden="1" x14ac:dyDescent="0.25">
      <c r="A6552" t="s">
        <v>245</v>
      </c>
      <c r="B6552" t="s">
        <v>454</v>
      </c>
      <c r="C6552">
        <v>2016</v>
      </c>
      <c r="D6552" t="s">
        <v>453</v>
      </c>
      <c r="E6552">
        <v>57</v>
      </c>
      <c r="F6552" t="s">
        <v>123</v>
      </c>
      <c r="G6552">
        <v>670</v>
      </c>
      <c r="H6552" t="s">
        <v>393</v>
      </c>
      <c r="I6552" t="s">
        <v>373</v>
      </c>
      <c r="J6552" t="s">
        <v>373</v>
      </c>
      <c r="K6552">
        <v>1</v>
      </c>
    </row>
    <row r="6553" spans="1:12" x14ac:dyDescent="0.25">
      <c r="A6553" t="s">
        <v>245</v>
      </c>
      <c r="B6553" t="s">
        <v>454</v>
      </c>
      <c r="C6553">
        <v>2017</v>
      </c>
      <c r="D6553" t="s">
        <v>453</v>
      </c>
      <c r="E6553">
        <v>57</v>
      </c>
      <c r="F6553" t="s">
        <v>123</v>
      </c>
      <c r="G6553">
        <v>670</v>
      </c>
      <c r="H6553" t="s">
        <v>393</v>
      </c>
      <c r="I6553" s="109" t="s">
        <v>373</v>
      </c>
      <c r="J6553" s="109" t="s">
        <v>373</v>
      </c>
      <c r="K6553" s="109">
        <v>1</v>
      </c>
      <c r="L6553" s="108">
        <f>AVERAGE(I6553:K6553)</f>
        <v>1</v>
      </c>
    </row>
    <row r="6554" spans="1:12" hidden="1" x14ac:dyDescent="0.25">
      <c r="A6554" t="s">
        <v>246</v>
      </c>
      <c r="B6554" t="s">
        <v>246</v>
      </c>
      <c r="C6554">
        <v>1976</v>
      </c>
      <c r="D6554" t="s">
        <v>133</v>
      </c>
      <c r="E6554">
        <v>990</v>
      </c>
      <c r="F6554" t="s">
        <v>133</v>
      </c>
      <c r="G6554">
        <v>882</v>
      </c>
      <c r="H6554" t="s">
        <v>390</v>
      </c>
      <c r="I6554" t="s">
        <v>373</v>
      </c>
      <c r="J6554" t="s">
        <v>373</v>
      </c>
      <c r="K6554" t="s">
        <v>373</v>
      </c>
    </row>
    <row r="6555" spans="1:12" hidden="1" x14ac:dyDescent="0.25">
      <c r="A6555" t="s">
        <v>246</v>
      </c>
      <c r="B6555" t="s">
        <v>246</v>
      </c>
      <c r="C6555">
        <v>1977</v>
      </c>
      <c r="D6555" t="s">
        <v>133</v>
      </c>
      <c r="E6555">
        <v>990</v>
      </c>
      <c r="F6555" t="s">
        <v>133</v>
      </c>
      <c r="G6555">
        <v>882</v>
      </c>
      <c r="H6555" t="s">
        <v>390</v>
      </c>
      <c r="I6555" t="s">
        <v>373</v>
      </c>
      <c r="J6555" t="s">
        <v>373</v>
      </c>
      <c r="K6555" t="s">
        <v>373</v>
      </c>
    </row>
    <row r="6556" spans="1:12" hidden="1" x14ac:dyDescent="0.25">
      <c r="A6556" t="s">
        <v>246</v>
      </c>
      <c r="B6556" t="s">
        <v>246</v>
      </c>
      <c r="C6556">
        <v>1978</v>
      </c>
      <c r="D6556" t="s">
        <v>133</v>
      </c>
      <c r="E6556">
        <v>990</v>
      </c>
      <c r="F6556" t="s">
        <v>133</v>
      </c>
      <c r="G6556">
        <v>882</v>
      </c>
      <c r="H6556" t="s">
        <v>390</v>
      </c>
      <c r="I6556" t="s">
        <v>373</v>
      </c>
      <c r="J6556" t="s">
        <v>373</v>
      </c>
      <c r="K6556" t="s">
        <v>373</v>
      </c>
    </row>
    <row r="6557" spans="1:12" hidden="1" x14ac:dyDescent="0.25">
      <c r="A6557" t="s">
        <v>246</v>
      </c>
      <c r="B6557" t="s">
        <v>246</v>
      </c>
      <c r="C6557">
        <v>1979</v>
      </c>
      <c r="D6557" t="s">
        <v>133</v>
      </c>
      <c r="E6557">
        <v>990</v>
      </c>
      <c r="F6557" t="s">
        <v>133</v>
      </c>
      <c r="G6557">
        <v>882</v>
      </c>
      <c r="H6557" t="s">
        <v>390</v>
      </c>
      <c r="I6557" t="s">
        <v>373</v>
      </c>
      <c r="J6557" t="s">
        <v>373</v>
      </c>
      <c r="K6557">
        <v>1</v>
      </c>
    </row>
    <row r="6558" spans="1:12" hidden="1" x14ac:dyDescent="0.25">
      <c r="A6558" t="s">
        <v>246</v>
      </c>
      <c r="B6558" t="s">
        <v>246</v>
      </c>
      <c r="C6558">
        <v>1980</v>
      </c>
      <c r="D6558" t="s">
        <v>133</v>
      </c>
      <c r="E6558">
        <v>990</v>
      </c>
      <c r="F6558" t="s">
        <v>133</v>
      </c>
      <c r="G6558">
        <v>882</v>
      </c>
      <c r="H6558" t="s">
        <v>390</v>
      </c>
      <c r="I6558" t="s">
        <v>373</v>
      </c>
      <c r="J6558" t="s">
        <v>373</v>
      </c>
      <c r="K6558">
        <v>1</v>
      </c>
    </row>
    <row r="6559" spans="1:12" hidden="1" x14ac:dyDescent="0.25">
      <c r="A6559" t="s">
        <v>246</v>
      </c>
      <c r="B6559" t="s">
        <v>246</v>
      </c>
      <c r="C6559">
        <v>1981</v>
      </c>
      <c r="D6559" t="s">
        <v>133</v>
      </c>
      <c r="E6559">
        <v>990</v>
      </c>
      <c r="F6559" t="s">
        <v>133</v>
      </c>
      <c r="G6559">
        <v>882</v>
      </c>
      <c r="H6559" t="s">
        <v>390</v>
      </c>
      <c r="I6559" t="s">
        <v>373</v>
      </c>
      <c r="J6559" t="s">
        <v>373</v>
      </c>
      <c r="K6559">
        <v>1</v>
      </c>
    </row>
    <row r="6560" spans="1:12" hidden="1" x14ac:dyDescent="0.25">
      <c r="A6560" t="s">
        <v>246</v>
      </c>
      <c r="B6560" t="s">
        <v>246</v>
      </c>
      <c r="C6560">
        <v>1982</v>
      </c>
      <c r="D6560" t="s">
        <v>133</v>
      </c>
      <c r="E6560">
        <v>990</v>
      </c>
      <c r="F6560" t="s">
        <v>133</v>
      </c>
      <c r="G6560">
        <v>882</v>
      </c>
      <c r="H6560" t="s">
        <v>390</v>
      </c>
      <c r="I6560" t="s">
        <v>373</v>
      </c>
      <c r="J6560" t="s">
        <v>373</v>
      </c>
      <c r="K6560">
        <v>1</v>
      </c>
    </row>
    <row r="6561" spans="1:11" hidden="1" x14ac:dyDescent="0.25">
      <c r="A6561" t="s">
        <v>246</v>
      </c>
      <c r="B6561" t="s">
        <v>246</v>
      </c>
      <c r="C6561">
        <v>1983</v>
      </c>
      <c r="D6561" t="s">
        <v>133</v>
      </c>
      <c r="E6561">
        <v>990</v>
      </c>
      <c r="F6561" t="s">
        <v>133</v>
      </c>
      <c r="G6561">
        <v>882</v>
      </c>
      <c r="H6561" t="s">
        <v>390</v>
      </c>
      <c r="I6561" t="s">
        <v>373</v>
      </c>
      <c r="J6561" t="s">
        <v>373</v>
      </c>
      <c r="K6561">
        <v>1</v>
      </c>
    </row>
    <row r="6562" spans="1:11" hidden="1" x14ac:dyDescent="0.25">
      <c r="A6562" t="s">
        <v>246</v>
      </c>
      <c r="B6562" t="s">
        <v>246</v>
      </c>
      <c r="C6562">
        <v>1984</v>
      </c>
      <c r="D6562" t="s">
        <v>133</v>
      </c>
      <c r="E6562">
        <v>990</v>
      </c>
      <c r="F6562" t="s">
        <v>133</v>
      </c>
      <c r="G6562">
        <v>882</v>
      </c>
      <c r="H6562" t="s">
        <v>390</v>
      </c>
      <c r="I6562" t="s">
        <v>373</v>
      </c>
      <c r="J6562" t="s">
        <v>373</v>
      </c>
      <c r="K6562">
        <v>1</v>
      </c>
    </row>
    <row r="6563" spans="1:11" hidden="1" x14ac:dyDescent="0.25">
      <c r="A6563" t="s">
        <v>246</v>
      </c>
      <c r="B6563" t="s">
        <v>246</v>
      </c>
      <c r="C6563">
        <v>1985</v>
      </c>
      <c r="D6563" t="s">
        <v>133</v>
      </c>
      <c r="E6563">
        <v>990</v>
      </c>
      <c r="F6563" t="s">
        <v>133</v>
      </c>
      <c r="G6563">
        <v>882</v>
      </c>
      <c r="H6563" t="s">
        <v>390</v>
      </c>
      <c r="I6563" t="s">
        <v>373</v>
      </c>
      <c r="J6563" t="s">
        <v>373</v>
      </c>
      <c r="K6563">
        <v>1</v>
      </c>
    </row>
    <row r="6564" spans="1:11" hidden="1" x14ac:dyDescent="0.25">
      <c r="A6564" t="s">
        <v>246</v>
      </c>
      <c r="B6564" t="s">
        <v>246</v>
      </c>
      <c r="C6564">
        <v>1986</v>
      </c>
      <c r="D6564" t="s">
        <v>133</v>
      </c>
      <c r="E6564">
        <v>990</v>
      </c>
      <c r="F6564" t="s">
        <v>133</v>
      </c>
      <c r="G6564">
        <v>882</v>
      </c>
      <c r="H6564" t="s">
        <v>390</v>
      </c>
      <c r="I6564" t="s">
        <v>373</v>
      </c>
      <c r="J6564" t="s">
        <v>373</v>
      </c>
      <c r="K6564">
        <v>1</v>
      </c>
    </row>
    <row r="6565" spans="1:11" hidden="1" x14ac:dyDescent="0.25">
      <c r="A6565" t="s">
        <v>246</v>
      </c>
      <c r="B6565" t="s">
        <v>246</v>
      </c>
      <c r="C6565">
        <v>1987</v>
      </c>
      <c r="D6565" t="s">
        <v>133</v>
      </c>
      <c r="E6565">
        <v>990</v>
      </c>
      <c r="F6565" t="s">
        <v>133</v>
      </c>
      <c r="G6565">
        <v>882</v>
      </c>
      <c r="H6565" t="s">
        <v>390</v>
      </c>
      <c r="I6565" t="s">
        <v>373</v>
      </c>
      <c r="J6565" t="s">
        <v>373</v>
      </c>
      <c r="K6565">
        <v>1</v>
      </c>
    </row>
    <row r="6566" spans="1:11" hidden="1" x14ac:dyDescent="0.25">
      <c r="A6566" t="s">
        <v>246</v>
      </c>
      <c r="B6566" t="s">
        <v>246</v>
      </c>
      <c r="C6566">
        <v>1988</v>
      </c>
      <c r="D6566" t="s">
        <v>133</v>
      </c>
      <c r="E6566">
        <v>990</v>
      </c>
      <c r="F6566" t="s">
        <v>133</v>
      </c>
      <c r="G6566">
        <v>882</v>
      </c>
      <c r="H6566" t="s">
        <v>390</v>
      </c>
      <c r="I6566" t="s">
        <v>373</v>
      </c>
      <c r="J6566" t="s">
        <v>373</v>
      </c>
      <c r="K6566">
        <v>1</v>
      </c>
    </row>
    <row r="6567" spans="1:11" hidden="1" x14ac:dyDescent="0.25">
      <c r="A6567" t="s">
        <v>246</v>
      </c>
      <c r="B6567" t="s">
        <v>246</v>
      </c>
      <c r="C6567">
        <v>1989</v>
      </c>
      <c r="D6567" t="s">
        <v>133</v>
      </c>
      <c r="E6567">
        <v>990</v>
      </c>
      <c r="F6567" t="s">
        <v>133</v>
      </c>
      <c r="G6567">
        <v>882</v>
      </c>
      <c r="H6567" t="s">
        <v>390</v>
      </c>
      <c r="I6567" t="s">
        <v>373</v>
      </c>
      <c r="J6567" t="s">
        <v>373</v>
      </c>
      <c r="K6567">
        <v>1</v>
      </c>
    </row>
    <row r="6568" spans="1:11" hidden="1" x14ac:dyDescent="0.25">
      <c r="A6568" t="s">
        <v>246</v>
      </c>
      <c r="B6568" t="s">
        <v>246</v>
      </c>
      <c r="C6568">
        <v>1990</v>
      </c>
      <c r="D6568" t="s">
        <v>133</v>
      </c>
      <c r="E6568">
        <v>990</v>
      </c>
      <c r="F6568" t="s">
        <v>133</v>
      </c>
      <c r="G6568">
        <v>882</v>
      </c>
      <c r="H6568" t="s">
        <v>390</v>
      </c>
      <c r="I6568" t="s">
        <v>373</v>
      </c>
      <c r="J6568" t="s">
        <v>373</v>
      </c>
      <c r="K6568">
        <v>1</v>
      </c>
    </row>
    <row r="6569" spans="1:11" hidden="1" x14ac:dyDescent="0.25">
      <c r="A6569" t="s">
        <v>246</v>
      </c>
      <c r="B6569" t="s">
        <v>246</v>
      </c>
      <c r="C6569">
        <v>1991</v>
      </c>
      <c r="D6569" t="s">
        <v>133</v>
      </c>
      <c r="E6569">
        <v>990</v>
      </c>
      <c r="F6569" t="s">
        <v>133</v>
      </c>
      <c r="G6569">
        <v>882</v>
      </c>
      <c r="H6569" t="s">
        <v>390</v>
      </c>
      <c r="I6569" t="s">
        <v>373</v>
      </c>
      <c r="J6569" t="s">
        <v>373</v>
      </c>
      <c r="K6569">
        <v>1</v>
      </c>
    </row>
    <row r="6570" spans="1:11" hidden="1" x14ac:dyDescent="0.25">
      <c r="A6570" t="s">
        <v>246</v>
      </c>
      <c r="B6570" t="s">
        <v>246</v>
      </c>
      <c r="C6570">
        <v>1992</v>
      </c>
      <c r="D6570" t="s">
        <v>133</v>
      </c>
      <c r="E6570">
        <v>990</v>
      </c>
      <c r="F6570" t="s">
        <v>133</v>
      </c>
      <c r="G6570">
        <v>882</v>
      </c>
      <c r="H6570" t="s">
        <v>390</v>
      </c>
      <c r="I6570" t="s">
        <v>373</v>
      </c>
      <c r="J6570" t="s">
        <v>373</v>
      </c>
      <c r="K6570">
        <v>1</v>
      </c>
    </row>
    <row r="6571" spans="1:11" hidden="1" x14ac:dyDescent="0.25">
      <c r="A6571" t="s">
        <v>246</v>
      </c>
      <c r="B6571" t="s">
        <v>246</v>
      </c>
      <c r="C6571">
        <v>1993</v>
      </c>
      <c r="D6571" t="s">
        <v>133</v>
      </c>
      <c r="E6571">
        <v>990</v>
      </c>
      <c r="F6571" t="s">
        <v>133</v>
      </c>
      <c r="G6571">
        <v>882</v>
      </c>
      <c r="H6571" t="s">
        <v>390</v>
      </c>
      <c r="I6571" t="s">
        <v>373</v>
      </c>
      <c r="J6571" t="s">
        <v>373</v>
      </c>
      <c r="K6571">
        <v>1</v>
      </c>
    </row>
    <row r="6572" spans="1:11" hidden="1" x14ac:dyDescent="0.25">
      <c r="A6572" t="s">
        <v>246</v>
      </c>
      <c r="B6572" t="s">
        <v>246</v>
      </c>
      <c r="C6572">
        <v>1994</v>
      </c>
      <c r="D6572" t="s">
        <v>133</v>
      </c>
      <c r="E6572">
        <v>990</v>
      </c>
      <c r="F6572" t="s">
        <v>133</v>
      </c>
      <c r="G6572">
        <v>882</v>
      </c>
      <c r="H6572" t="s">
        <v>390</v>
      </c>
      <c r="I6572" t="s">
        <v>373</v>
      </c>
      <c r="J6572" t="s">
        <v>373</v>
      </c>
      <c r="K6572">
        <v>1</v>
      </c>
    </row>
    <row r="6573" spans="1:11" hidden="1" x14ac:dyDescent="0.25">
      <c r="A6573" t="s">
        <v>246</v>
      </c>
      <c r="B6573" t="s">
        <v>246</v>
      </c>
      <c r="C6573">
        <v>1995</v>
      </c>
      <c r="D6573" t="s">
        <v>133</v>
      </c>
      <c r="E6573">
        <v>990</v>
      </c>
      <c r="F6573" t="s">
        <v>133</v>
      </c>
      <c r="G6573">
        <v>882</v>
      </c>
      <c r="H6573" t="s">
        <v>390</v>
      </c>
      <c r="I6573" t="s">
        <v>373</v>
      </c>
      <c r="J6573" t="s">
        <v>373</v>
      </c>
      <c r="K6573">
        <v>1</v>
      </c>
    </row>
    <row r="6574" spans="1:11" hidden="1" x14ac:dyDescent="0.25">
      <c r="A6574" t="s">
        <v>246</v>
      </c>
      <c r="B6574" t="s">
        <v>246</v>
      </c>
      <c r="C6574">
        <v>1996</v>
      </c>
      <c r="D6574" t="s">
        <v>133</v>
      </c>
      <c r="E6574">
        <v>990</v>
      </c>
      <c r="F6574" t="s">
        <v>133</v>
      </c>
      <c r="G6574">
        <v>882</v>
      </c>
      <c r="H6574" t="s">
        <v>390</v>
      </c>
      <c r="I6574" t="s">
        <v>373</v>
      </c>
      <c r="J6574" t="s">
        <v>373</v>
      </c>
      <c r="K6574">
        <v>1</v>
      </c>
    </row>
    <row r="6575" spans="1:11" hidden="1" x14ac:dyDescent="0.25">
      <c r="A6575" t="s">
        <v>246</v>
      </c>
      <c r="B6575" t="s">
        <v>246</v>
      </c>
      <c r="C6575">
        <v>1997</v>
      </c>
      <c r="D6575" t="s">
        <v>133</v>
      </c>
      <c r="E6575">
        <v>990</v>
      </c>
      <c r="F6575" t="s">
        <v>133</v>
      </c>
      <c r="G6575">
        <v>882</v>
      </c>
      <c r="H6575" t="s">
        <v>390</v>
      </c>
      <c r="I6575" t="s">
        <v>373</v>
      </c>
      <c r="J6575" t="s">
        <v>373</v>
      </c>
      <c r="K6575">
        <v>1</v>
      </c>
    </row>
    <row r="6576" spans="1:11" hidden="1" x14ac:dyDescent="0.25">
      <c r="A6576" t="s">
        <v>246</v>
      </c>
      <c r="B6576" t="s">
        <v>246</v>
      </c>
      <c r="C6576">
        <v>1998</v>
      </c>
      <c r="D6576" t="s">
        <v>133</v>
      </c>
      <c r="E6576">
        <v>990</v>
      </c>
      <c r="F6576" t="s">
        <v>133</v>
      </c>
      <c r="G6576">
        <v>882</v>
      </c>
      <c r="H6576" t="s">
        <v>390</v>
      </c>
      <c r="I6576" t="s">
        <v>373</v>
      </c>
      <c r="J6576" t="s">
        <v>373</v>
      </c>
      <c r="K6576">
        <v>1</v>
      </c>
    </row>
    <row r="6577" spans="1:11" hidden="1" x14ac:dyDescent="0.25">
      <c r="A6577" t="s">
        <v>246</v>
      </c>
      <c r="B6577" t="s">
        <v>246</v>
      </c>
      <c r="C6577">
        <v>1999</v>
      </c>
      <c r="D6577" t="s">
        <v>133</v>
      </c>
      <c r="E6577">
        <v>990</v>
      </c>
      <c r="F6577" t="s">
        <v>133</v>
      </c>
      <c r="G6577">
        <v>882</v>
      </c>
      <c r="H6577" t="s">
        <v>390</v>
      </c>
      <c r="I6577" t="s">
        <v>373</v>
      </c>
      <c r="J6577" t="s">
        <v>373</v>
      </c>
      <c r="K6577">
        <v>1</v>
      </c>
    </row>
    <row r="6578" spans="1:11" hidden="1" x14ac:dyDescent="0.25">
      <c r="A6578" t="s">
        <v>246</v>
      </c>
      <c r="B6578" t="s">
        <v>246</v>
      </c>
      <c r="C6578">
        <v>2000</v>
      </c>
      <c r="D6578" t="s">
        <v>133</v>
      </c>
      <c r="E6578">
        <v>990</v>
      </c>
      <c r="F6578" t="s">
        <v>133</v>
      </c>
      <c r="G6578">
        <v>882</v>
      </c>
      <c r="H6578" t="s">
        <v>390</v>
      </c>
      <c r="I6578" t="s">
        <v>373</v>
      </c>
      <c r="J6578" t="s">
        <v>373</v>
      </c>
      <c r="K6578">
        <v>1</v>
      </c>
    </row>
    <row r="6579" spans="1:11" hidden="1" x14ac:dyDescent="0.25">
      <c r="A6579" t="s">
        <v>246</v>
      </c>
      <c r="B6579" t="s">
        <v>246</v>
      </c>
      <c r="C6579">
        <v>2001</v>
      </c>
      <c r="D6579" t="s">
        <v>133</v>
      </c>
      <c r="E6579">
        <v>990</v>
      </c>
      <c r="F6579" t="s">
        <v>133</v>
      </c>
      <c r="G6579">
        <v>882</v>
      </c>
      <c r="H6579" t="s">
        <v>390</v>
      </c>
      <c r="I6579" t="s">
        <v>373</v>
      </c>
      <c r="J6579" t="s">
        <v>373</v>
      </c>
      <c r="K6579">
        <v>1</v>
      </c>
    </row>
    <row r="6580" spans="1:11" hidden="1" x14ac:dyDescent="0.25">
      <c r="A6580" t="s">
        <v>246</v>
      </c>
      <c r="B6580" t="s">
        <v>246</v>
      </c>
      <c r="C6580">
        <v>2002</v>
      </c>
      <c r="D6580" t="s">
        <v>133</v>
      </c>
      <c r="E6580">
        <v>990</v>
      </c>
      <c r="F6580" t="s">
        <v>133</v>
      </c>
      <c r="G6580">
        <v>882</v>
      </c>
      <c r="H6580" t="s">
        <v>390</v>
      </c>
      <c r="I6580" t="s">
        <v>373</v>
      </c>
      <c r="J6580" t="s">
        <v>373</v>
      </c>
      <c r="K6580">
        <v>1</v>
      </c>
    </row>
    <row r="6581" spans="1:11" hidden="1" x14ac:dyDescent="0.25">
      <c r="A6581" t="s">
        <v>246</v>
      </c>
      <c r="B6581" t="s">
        <v>246</v>
      </c>
      <c r="C6581">
        <v>2003</v>
      </c>
      <c r="D6581" t="s">
        <v>133</v>
      </c>
      <c r="E6581">
        <v>990</v>
      </c>
      <c r="F6581" t="s">
        <v>133</v>
      </c>
      <c r="G6581">
        <v>882</v>
      </c>
      <c r="H6581" t="s">
        <v>390</v>
      </c>
      <c r="I6581" t="s">
        <v>373</v>
      </c>
      <c r="J6581" t="s">
        <v>373</v>
      </c>
      <c r="K6581">
        <v>1</v>
      </c>
    </row>
    <row r="6582" spans="1:11" hidden="1" x14ac:dyDescent="0.25">
      <c r="A6582" t="s">
        <v>246</v>
      </c>
      <c r="B6582" t="s">
        <v>246</v>
      </c>
      <c r="C6582">
        <v>2004</v>
      </c>
      <c r="D6582" t="s">
        <v>133</v>
      </c>
      <c r="E6582">
        <v>990</v>
      </c>
      <c r="F6582" t="s">
        <v>133</v>
      </c>
      <c r="G6582">
        <v>882</v>
      </c>
      <c r="H6582" t="s">
        <v>390</v>
      </c>
      <c r="I6582" t="s">
        <v>373</v>
      </c>
      <c r="J6582" t="s">
        <v>373</v>
      </c>
      <c r="K6582">
        <v>1</v>
      </c>
    </row>
    <row r="6583" spans="1:11" hidden="1" x14ac:dyDescent="0.25">
      <c r="A6583" t="s">
        <v>246</v>
      </c>
      <c r="B6583" t="s">
        <v>246</v>
      </c>
      <c r="C6583">
        <v>2005</v>
      </c>
      <c r="D6583" t="s">
        <v>133</v>
      </c>
      <c r="E6583">
        <v>990</v>
      </c>
      <c r="F6583" t="s">
        <v>133</v>
      </c>
      <c r="G6583">
        <v>882</v>
      </c>
      <c r="H6583" t="s">
        <v>390</v>
      </c>
      <c r="I6583" t="s">
        <v>373</v>
      </c>
      <c r="J6583" t="s">
        <v>373</v>
      </c>
      <c r="K6583" t="s">
        <v>373</v>
      </c>
    </row>
    <row r="6584" spans="1:11" hidden="1" x14ac:dyDescent="0.25">
      <c r="A6584" t="s">
        <v>246</v>
      </c>
      <c r="B6584" t="s">
        <v>246</v>
      </c>
      <c r="C6584">
        <v>2006</v>
      </c>
      <c r="D6584" t="s">
        <v>133</v>
      </c>
      <c r="E6584">
        <v>990</v>
      </c>
      <c r="F6584" t="s">
        <v>133</v>
      </c>
      <c r="G6584">
        <v>882</v>
      </c>
      <c r="H6584" t="s">
        <v>390</v>
      </c>
      <c r="I6584" t="s">
        <v>373</v>
      </c>
      <c r="J6584" t="s">
        <v>373</v>
      </c>
      <c r="K6584" t="s">
        <v>373</v>
      </c>
    </row>
    <row r="6585" spans="1:11" hidden="1" x14ac:dyDescent="0.25">
      <c r="A6585" t="s">
        <v>246</v>
      </c>
      <c r="B6585" t="s">
        <v>246</v>
      </c>
      <c r="C6585">
        <v>2007</v>
      </c>
      <c r="D6585" t="s">
        <v>133</v>
      </c>
      <c r="E6585">
        <v>990</v>
      </c>
      <c r="F6585" t="s">
        <v>133</v>
      </c>
      <c r="G6585">
        <v>882</v>
      </c>
      <c r="H6585" t="s">
        <v>390</v>
      </c>
      <c r="I6585" t="s">
        <v>373</v>
      </c>
      <c r="J6585" t="s">
        <v>373</v>
      </c>
      <c r="K6585">
        <v>1</v>
      </c>
    </row>
    <row r="6586" spans="1:11" hidden="1" x14ac:dyDescent="0.25">
      <c r="A6586" t="s">
        <v>246</v>
      </c>
      <c r="B6586" t="s">
        <v>246</v>
      </c>
      <c r="C6586">
        <v>2008</v>
      </c>
      <c r="D6586" t="s">
        <v>133</v>
      </c>
      <c r="E6586">
        <v>990</v>
      </c>
      <c r="F6586" t="s">
        <v>133</v>
      </c>
      <c r="G6586">
        <v>882</v>
      </c>
      <c r="H6586" t="s">
        <v>390</v>
      </c>
      <c r="I6586" t="s">
        <v>373</v>
      </c>
      <c r="J6586" t="s">
        <v>373</v>
      </c>
      <c r="K6586">
        <v>1</v>
      </c>
    </row>
    <row r="6587" spans="1:11" hidden="1" x14ac:dyDescent="0.25">
      <c r="A6587" t="s">
        <v>246</v>
      </c>
      <c r="B6587" t="s">
        <v>246</v>
      </c>
      <c r="C6587">
        <v>2009</v>
      </c>
      <c r="D6587" t="s">
        <v>133</v>
      </c>
      <c r="E6587">
        <v>990</v>
      </c>
      <c r="F6587" t="s">
        <v>133</v>
      </c>
      <c r="G6587">
        <v>882</v>
      </c>
      <c r="H6587" t="s">
        <v>390</v>
      </c>
      <c r="I6587" t="s">
        <v>373</v>
      </c>
      <c r="J6587" t="s">
        <v>373</v>
      </c>
      <c r="K6587">
        <v>1</v>
      </c>
    </row>
    <row r="6588" spans="1:11" hidden="1" x14ac:dyDescent="0.25">
      <c r="A6588" t="s">
        <v>246</v>
      </c>
      <c r="B6588" t="s">
        <v>246</v>
      </c>
      <c r="C6588">
        <v>2010</v>
      </c>
      <c r="D6588" t="s">
        <v>133</v>
      </c>
      <c r="E6588">
        <v>990</v>
      </c>
      <c r="F6588" t="s">
        <v>133</v>
      </c>
      <c r="G6588">
        <v>882</v>
      </c>
      <c r="H6588" t="s">
        <v>390</v>
      </c>
      <c r="I6588" t="s">
        <v>373</v>
      </c>
      <c r="J6588" t="s">
        <v>373</v>
      </c>
      <c r="K6588">
        <v>2</v>
      </c>
    </row>
    <row r="6589" spans="1:11" hidden="1" x14ac:dyDescent="0.25">
      <c r="A6589" t="s">
        <v>246</v>
      </c>
      <c r="B6589" t="s">
        <v>246</v>
      </c>
      <c r="C6589">
        <v>2011</v>
      </c>
      <c r="D6589" t="s">
        <v>133</v>
      </c>
      <c r="E6589">
        <v>990</v>
      </c>
      <c r="F6589" t="s">
        <v>133</v>
      </c>
      <c r="G6589">
        <v>882</v>
      </c>
      <c r="H6589" t="s">
        <v>390</v>
      </c>
      <c r="I6589" t="s">
        <v>373</v>
      </c>
      <c r="J6589" t="s">
        <v>373</v>
      </c>
      <c r="K6589">
        <v>1</v>
      </c>
    </row>
    <row r="6590" spans="1:11" hidden="1" x14ac:dyDescent="0.25">
      <c r="A6590" t="s">
        <v>246</v>
      </c>
      <c r="B6590" t="s">
        <v>246</v>
      </c>
      <c r="C6590">
        <v>2012</v>
      </c>
      <c r="D6590" t="s">
        <v>133</v>
      </c>
      <c r="E6590">
        <v>990</v>
      </c>
      <c r="F6590" t="s">
        <v>133</v>
      </c>
      <c r="G6590">
        <v>882</v>
      </c>
      <c r="H6590" t="s">
        <v>390</v>
      </c>
      <c r="I6590" t="s">
        <v>373</v>
      </c>
      <c r="J6590" t="s">
        <v>373</v>
      </c>
      <c r="K6590">
        <v>1</v>
      </c>
    </row>
    <row r="6591" spans="1:11" hidden="1" x14ac:dyDescent="0.25">
      <c r="A6591" t="s">
        <v>246</v>
      </c>
      <c r="B6591" t="s">
        <v>246</v>
      </c>
      <c r="C6591">
        <v>2013</v>
      </c>
      <c r="D6591" t="s">
        <v>133</v>
      </c>
      <c r="E6591">
        <v>990</v>
      </c>
      <c r="F6591" t="s">
        <v>133</v>
      </c>
      <c r="G6591">
        <v>882</v>
      </c>
      <c r="H6591" t="s">
        <v>390</v>
      </c>
      <c r="I6591" t="s">
        <v>373</v>
      </c>
      <c r="J6591" t="s">
        <v>373</v>
      </c>
      <c r="K6591">
        <v>1</v>
      </c>
    </row>
    <row r="6592" spans="1:11" hidden="1" x14ac:dyDescent="0.25">
      <c r="A6592" t="s">
        <v>246</v>
      </c>
      <c r="B6592" t="s">
        <v>246</v>
      </c>
      <c r="C6592">
        <v>2014</v>
      </c>
      <c r="D6592" t="s">
        <v>133</v>
      </c>
      <c r="E6592">
        <v>990</v>
      </c>
      <c r="F6592" t="s">
        <v>133</v>
      </c>
      <c r="G6592">
        <v>882</v>
      </c>
      <c r="H6592" t="s">
        <v>390</v>
      </c>
      <c r="I6592" t="s">
        <v>373</v>
      </c>
      <c r="J6592" t="s">
        <v>373</v>
      </c>
      <c r="K6592">
        <v>1</v>
      </c>
    </row>
    <row r="6593" spans="1:12" hidden="1" x14ac:dyDescent="0.25">
      <c r="A6593" t="s">
        <v>246</v>
      </c>
      <c r="B6593" t="s">
        <v>246</v>
      </c>
      <c r="C6593">
        <v>2015</v>
      </c>
      <c r="D6593" t="s">
        <v>133</v>
      </c>
      <c r="E6593">
        <v>990</v>
      </c>
      <c r="F6593" t="s">
        <v>133</v>
      </c>
      <c r="G6593">
        <v>882</v>
      </c>
      <c r="H6593" t="s">
        <v>390</v>
      </c>
      <c r="I6593" t="s">
        <v>373</v>
      </c>
      <c r="J6593" t="s">
        <v>373</v>
      </c>
      <c r="K6593">
        <v>1</v>
      </c>
    </row>
    <row r="6594" spans="1:12" hidden="1" x14ac:dyDescent="0.25">
      <c r="A6594" t="s">
        <v>246</v>
      </c>
      <c r="B6594" t="s">
        <v>246</v>
      </c>
      <c r="C6594">
        <v>2016</v>
      </c>
      <c r="D6594" t="s">
        <v>133</v>
      </c>
      <c r="E6594">
        <v>990</v>
      </c>
      <c r="F6594" t="s">
        <v>133</v>
      </c>
      <c r="G6594">
        <v>882</v>
      </c>
      <c r="H6594" t="s">
        <v>390</v>
      </c>
      <c r="I6594" t="s">
        <v>373</v>
      </c>
      <c r="J6594" t="s">
        <v>373</v>
      </c>
      <c r="K6594">
        <v>1</v>
      </c>
    </row>
    <row r="6595" spans="1:12" x14ac:dyDescent="0.25">
      <c r="A6595" t="s">
        <v>246</v>
      </c>
      <c r="B6595" t="s">
        <v>246</v>
      </c>
      <c r="C6595">
        <v>2017</v>
      </c>
      <c r="D6595" t="s">
        <v>133</v>
      </c>
      <c r="E6595">
        <v>990</v>
      </c>
      <c r="F6595" t="s">
        <v>133</v>
      </c>
      <c r="G6595">
        <v>882</v>
      </c>
      <c r="H6595" t="s">
        <v>390</v>
      </c>
      <c r="I6595" s="109" t="s">
        <v>373</v>
      </c>
      <c r="J6595" s="109" t="s">
        <v>373</v>
      </c>
      <c r="K6595" s="109">
        <v>1</v>
      </c>
      <c r="L6595" s="108">
        <f>AVERAGE(I6595:K6595)</f>
        <v>1</v>
      </c>
    </row>
    <row r="6596" spans="1:12" hidden="1" x14ac:dyDescent="0.25">
      <c r="A6596" t="s">
        <v>452</v>
      </c>
      <c r="B6596" t="s">
        <v>452</v>
      </c>
      <c r="C6596">
        <v>1976</v>
      </c>
      <c r="D6596" t="s">
        <v>451</v>
      </c>
      <c r="E6596">
        <v>331</v>
      </c>
      <c r="F6596" t="s">
        <v>450</v>
      </c>
      <c r="G6596">
        <v>674</v>
      </c>
      <c r="H6596" t="s">
        <v>375</v>
      </c>
      <c r="I6596" t="s">
        <v>373</v>
      </c>
      <c r="J6596" t="s">
        <v>373</v>
      </c>
      <c r="K6596" t="s">
        <v>373</v>
      </c>
    </row>
    <row r="6597" spans="1:12" hidden="1" x14ac:dyDescent="0.25">
      <c r="A6597" t="s">
        <v>452</v>
      </c>
      <c r="B6597" t="s">
        <v>452</v>
      </c>
      <c r="C6597">
        <v>1977</v>
      </c>
      <c r="D6597" t="s">
        <v>451</v>
      </c>
      <c r="E6597">
        <v>331</v>
      </c>
      <c r="F6597" t="s">
        <v>450</v>
      </c>
      <c r="G6597">
        <v>674</v>
      </c>
      <c r="H6597" t="s">
        <v>375</v>
      </c>
      <c r="I6597" t="s">
        <v>373</v>
      </c>
      <c r="J6597" t="s">
        <v>373</v>
      </c>
      <c r="K6597" t="s">
        <v>373</v>
      </c>
    </row>
    <row r="6598" spans="1:12" hidden="1" x14ac:dyDescent="0.25">
      <c r="A6598" t="s">
        <v>452</v>
      </c>
      <c r="B6598" t="s">
        <v>452</v>
      </c>
      <c r="C6598">
        <v>1978</v>
      </c>
      <c r="D6598" t="s">
        <v>451</v>
      </c>
      <c r="E6598">
        <v>331</v>
      </c>
      <c r="F6598" t="s">
        <v>450</v>
      </c>
      <c r="G6598">
        <v>674</v>
      </c>
      <c r="H6598" t="s">
        <v>375</v>
      </c>
      <c r="I6598" t="s">
        <v>373</v>
      </c>
      <c r="J6598" t="s">
        <v>373</v>
      </c>
      <c r="K6598" t="s">
        <v>373</v>
      </c>
    </row>
    <row r="6599" spans="1:12" hidden="1" x14ac:dyDescent="0.25">
      <c r="A6599" t="s">
        <v>452</v>
      </c>
      <c r="B6599" t="s">
        <v>452</v>
      </c>
      <c r="C6599">
        <v>1979</v>
      </c>
      <c r="D6599" t="s">
        <v>451</v>
      </c>
      <c r="E6599">
        <v>331</v>
      </c>
      <c r="F6599" t="s">
        <v>450</v>
      </c>
      <c r="G6599">
        <v>674</v>
      </c>
      <c r="H6599" t="s">
        <v>375</v>
      </c>
      <c r="I6599" t="s">
        <v>373</v>
      </c>
      <c r="J6599" t="s">
        <v>373</v>
      </c>
      <c r="K6599" t="s">
        <v>373</v>
      </c>
    </row>
    <row r="6600" spans="1:12" hidden="1" x14ac:dyDescent="0.25">
      <c r="A6600" t="s">
        <v>452</v>
      </c>
      <c r="B6600" t="s">
        <v>452</v>
      </c>
      <c r="C6600">
        <v>1980</v>
      </c>
      <c r="D6600" t="s">
        <v>451</v>
      </c>
      <c r="E6600">
        <v>331</v>
      </c>
      <c r="F6600" t="s">
        <v>450</v>
      </c>
      <c r="G6600">
        <v>674</v>
      </c>
      <c r="H6600" t="s">
        <v>375</v>
      </c>
      <c r="I6600" t="s">
        <v>373</v>
      </c>
      <c r="J6600" t="s">
        <v>373</v>
      </c>
      <c r="K6600" t="s">
        <v>373</v>
      </c>
    </row>
    <row r="6601" spans="1:12" hidden="1" x14ac:dyDescent="0.25">
      <c r="A6601" t="s">
        <v>452</v>
      </c>
      <c r="B6601" t="s">
        <v>452</v>
      </c>
      <c r="C6601">
        <v>1981</v>
      </c>
      <c r="D6601" t="s">
        <v>451</v>
      </c>
      <c r="E6601">
        <v>331</v>
      </c>
      <c r="F6601" t="s">
        <v>450</v>
      </c>
      <c r="G6601">
        <v>674</v>
      </c>
      <c r="H6601" t="s">
        <v>375</v>
      </c>
      <c r="I6601" t="s">
        <v>373</v>
      </c>
      <c r="J6601" t="s">
        <v>373</v>
      </c>
      <c r="K6601" t="s">
        <v>373</v>
      </c>
    </row>
    <row r="6602" spans="1:12" hidden="1" x14ac:dyDescent="0.25">
      <c r="A6602" t="s">
        <v>452</v>
      </c>
      <c r="B6602" t="s">
        <v>452</v>
      </c>
      <c r="C6602">
        <v>1982</v>
      </c>
      <c r="D6602" t="s">
        <v>451</v>
      </c>
      <c r="E6602">
        <v>331</v>
      </c>
      <c r="F6602" t="s">
        <v>450</v>
      </c>
      <c r="G6602">
        <v>674</v>
      </c>
      <c r="H6602" t="s">
        <v>375</v>
      </c>
      <c r="I6602" t="s">
        <v>373</v>
      </c>
      <c r="J6602" t="s">
        <v>373</v>
      </c>
      <c r="K6602" t="s">
        <v>373</v>
      </c>
    </row>
    <row r="6603" spans="1:12" hidden="1" x14ac:dyDescent="0.25">
      <c r="A6603" t="s">
        <v>452</v>
      </c>
      <c r="B6603" t="s">
        <v>452</v>
      </c>
      <c r="C6603">
        <v>1983</v>
      </c>
      <c r="D6603" t="s">
        <v>451</v>
      </c>
      <c r="E6603">
        <v>331</v>
      </c>
      <c r="F6603" t="s">
        <v>450</v>
      </c>
      <c r="G6603">
        <v>674</v>
      </c>
      <c r="H6603" t="s">
        <v>375</v>
      </c>
      <c r="I6603" t="s">
        <v>373</v>
      </c>
      <c r="J6603" t="s">
        <v>373</v>
      </c>
      <c r="K6603" t="s">
        <v>373</v>
      </c>
    </row>
    <row r="6604" spans="1:12" hidden="1" x14ac:dyDescent="0.25">
      <c r="A6604" t="s">
        <v>452</v>
      </c>
      <c r="B6604" t="s">
        <v>452</v>
      </c>
      <c r="C6604">
        <v>1984</v>
      </c>
      <c r="D6604" t="s">
        <v>451</v>
      </c>
      <c r="E6604">
        <v>331</v>
      </c>
      <c r="F6604" t="s">
        <v>450</v>
      </c>
      <c r="G6604">
        <v>674</v>
      </c>
      <c r="H6604" t="s">
        <v>375</v>
      </c>
      <c r="I6604" t="s">
        <v>373</v>
      </c>
      <c r="J6604" t="s">
        <v>373</v>
      </c>
      <c r="K6604" t="s">
        <v>373</v>
      </c>
    </row>
    <row r="6605" spans="1:12" hidden="1" x14ac:dyDescent="0.25">
      <c r="A6605" t="s">
        <v>452</v>
      </c>
      <c r="B6605" t="s">
        <v>452</v>
      </c>
      <c r="C6605">
        <v>1985</v>
      </c>
      <c r="D6605" t="s">
        <v>451</v>
      </c>
      <c r="E6605">
        <v>331</v>
      </c>
      <c r="F6605" t="s">
        <v>450</v>
      </c>
      <c r="G6605">
        <v>674</v>
      </c>
      <c r="H6605" t="s">
        <v>375</v>
      </c>
      <c r="I6605" t="s">
        <v>373</v>
      </c>
      <c r="J6605" t="s">
        <v>373</v>
      </c>
      <c r="K6605" t="s">
        <v>373</v>
      </c>
    </row>
    <row r="6606" spans="1:12" hidden="1" x14ac:dyDescent="0.25">
      <c r="A6606" t="s">
        <v>452</v>
      </c>
      <c r="B6606" t="s">
        <v>452</v>
      </c>
      <c r="C6606">
        <v>1986</v>
      </c>
      <c r="D6606" t="s">
        <v>451</v>
      </c>
      <c r="E6606">
        <v>331</v>
      </c>
      <c r="F6606" t="s">
        <v>450</v>
      </c>
      <c r="G6606">
        <v>674</v>
      </c>
      <c r="H6606" t="s">
        <v>375</v>
      </c>
      <c r="I6606" t="s">
        <v>373</v>
      </c>
      <c r="J6606" t="s">
        <v>373</v>
      </c>
      <c r="K6606" t="s">
        <v>373</v>
      </c>
    </row>
    <row r="6607" spans="1:12" hidden="1" x14ac:dyDescent="0.25">
      <c r="A6607" t="s">
        <v>452</v>
      </c>
      <c r="B6607" t="s">
        <v>452</v>
      </c>
      <c r="C6607">
        <v>1987</v>
      </c>
      <c r="D6607" t="s">
        <v>451</v>
      </c>
      <c r="E6607">
        <v>331</v>
      </c>
      <c r="F6607" t="s">
        <v>450</v>
      </c>
      <c r="G6607">
        <v>674</v>
      </c>
      <c r="H6607" t="s">
        <v>375</v>
      </c>
      <c r="I6607" t="s">
        <v>373</v>
      </c>
      <c r="J6607" t="s">
        <v>373</v>
      </c>
      <c r="K6607" t="s">
        <v>373</v>
      </c>
    </row>
    <row r="6608" spans="1:12" hidden="1" x14ac:dyDescent="0.25">
      <c r="A6608" t="s">
        <v>452</v>
      </c>
      <c r="B6608" t="s">
        <v>452</v>
      </c>
      <c r="C6608">
        <v>1988</v>
      </c>
      <c r="D6608" t="s">
        <v>451</v>
      </c>
      <c r="E6608">
        <v>331</v>
      </c>
      <c r="F6608" t="s">
        <v>450</v>
      </c>
      <c r="G6608">
        <v>674</v>
      </c>
      <c r="H6608" t="s">
        <v>375</v>
      </c>
      <c r="I6608" t="s">
        <v>373</v>
      </c>
      <c r="J6608" t="s">
        <v>373</v>
      </c>
      <c r="K6608" t="s">
        <v>373</v>
      </c>
    </row>
    <row r="6609" spans="1:11" hidden="1" x14ac:dyDescent="0.25">
      <c r="A6609" t="s">
        <v>452</v>
      </c>
      <c r="B6609" t="s">
        <v>452</v>
      </c>
      <c r="C6609">
        <v>1989</v>
      </c>
      <c r="D6609" t="s">
        <v>451</v>
      </c>
      <c r="E6609">
        <v>331</v>
      </c>
      <c r="F6609" t="s">
        <v>450</v>
      </c>
      <c r="G6609">
        <v>674</v>
      </c>
      <c r="H6609" t="s">
        <v>375</v>
      </c>
      <c r="I6609" t="s">
        <v>373</v>
      </c>
      <c r="J6609" t="s">
        <v>373</v>
      </c>
      <c r="K6609" t="s">
        <v>373</v>
      </c>
    </row>
    <row r="6610" spans="1:11" hidden="1" x14ac:dyDescent="0.25">
      <c r="A6610" t="s">
        <v>452</v>
      </c>
      <c r="B6610" t="s">
        <v>452</v>
      </c>
      <c r="C6610">
        <v>1990</v>
      </c>
      <c r="D6610" t="s">
        <v>451</v>
      </c>
      <c r="E6610">
        <v>331</v>
      </c>
      <c r="F6610" t="s">
        <v>450</v>
      </c>
      <c r="G6610">
        <v>674</v>
      </c>
      <c r="H6610" t="s">
        <v>375</v>
      </c>
      <c r="I6610" t="s">
        <v>373</v>
      </c>
      <c r="J6610" t="s">
        <v>373</v>
      </c>
      <c r="K6610" t="s">
        <v>373</v>
      </c>
    </row>
    <row r="6611" spans="1:11" hidden="1" x14ac:dyDescent="0.25">
      <c r="A6611" t="s">
        <v>452</v>
      </c>
      <c r="B6611" t="s">
        <v>452</v>
      </c>
      <c r="C6611">
        <v>1991</v>
      </c>
      <c r="D6611" t="s">
        <v>451</v>
      </c>
      <c r="E6611">
        <v>331</v>
      </c>
      <c r="F6611" t="s">
        <v>450</v>
      </c>
      <c r="G6611">
        <v>674</v>
      </c>
      <c r="H6611" t="s">
        <v>375</v>
      </c>
      <c r="I6611" t="s">
        <v>373</v>
      </c>
      <c r="J6611" t="s">
        <v>373</v>
      </c>
      <c r="K6611" t="s">
        <v>373</v>
      </c>
    </row>
    <row r="6612" spans="1:11" hidden="1" x14ac:dyDescent="0.25">
      <c r="A6612" t="s">
        <v>452</v>
      </c>
      <c r="B6612" t="s">
        <v>452</v>
      </c>
      <c r="C6612">
        <v>1992</v>
      </c>
      <c r="D6612" t="s">
        <v>451</v>
      </c>
      <c r="E6612">
        <v>331</v>
      </c>
      <c r="F6612" t="s">
        <v>450</v>
      </c>
      <c r="G6612">
        <v>674</v>
      </c>
      <c r="H6612" t="s">
        <v>375</v>
      </c>
      <c r="I6612" t="s">
        <v>373</v>
      </c>
      <c r="J6612" t="s">
        <v>373</v>
      </c>
      <c r="K6612" t="s">
        <v>373</v>
      </c>
    </row>
    <row r="6613" spans="1:11" hidden="1" x14ac:dyDescent="0.25">
      <c r="A6613" t="s">
        <v>452</v>
      </c>
      <c r="B6613" t="s">
        <v>452</v>
      </c>
      <c r="C6613">
        <v>1993</v>
      </c>
      <c r="D6613" t="s">
        <v>451</v>
      </c>
      <c r="E6613">
        <v>331</v>
      </c>
      <c r="F6613" t="s">
        <v>450</v>
      </c>
      <c r="G6613">
        <v>674</v>
      </c>
      <c r="H6613" t="s">
        <v>375</v>
      </c>
      <c r="I6613" t="s">
        <v>373</v>
      </c>
      <c r="J6613" t="s">
        <v>373</v>
      </c>
      <c r="K6613" t="s">
        <v>373</v>
      </c>
    </row>
    <row r="6614" spans="1:11" hidden="1" x14ac:dyDescent="0.25">
      <c r="A6614" t="s">
        <v>452</v>
      </c>
      <c r="B6614" t="s">
        <v>452</v>
      </c>
      <c r="C6614">
        <v>1994</v>
      </c>
      <c r="D6614" t="s">
        <v>451</v>
      </c>
      <c r="E6614">
        <v>331</v>
      </c>
      <c r="F6614" t="s">
        <v>450</v>
      </c>
      <c r="G6614">
        <v>674</v>
      </c>
      <c r="H6614" t="s">
        <v>375</v>
      </c>
      <c r="I6614" t="s">
        <v>373</v>
      </c>
      <c r="J6614" t="s">
        <v>373</v>
      </c>
      <c r="K6614" t="s">
        <v>373</v>
      </c>
    </row>
    <row r="6615" spans="1:11" hidden="1" x14ac:dyDescent="0.25">
      <c r="A6615" t="s">
        <v>452</v>
      </c>
      <c r="B6615" t="s">
        <v>452</v>
      </c>
      <c r="C6615">
        <v>1995</v>
      </c>
      <c r="D6615" t="s">
        <v>451</v>
      </c>
      <c r="E6615">
        <v>331</v>
      </c>
      <c r="F6615" t="s">
        <v>450</v>
      </c>
      <c r="G6615">
        <v>674</v>
      </c>
      <c r="H6615" t="s">
        <v>375</v>
      </c>
      <c r="I6615" t="s">
        <v>373</v>
      </c>
      <c r="J6615" t="s">
        <v>373</v>
      </c>
      <c r="K6615" t="s">
        <v>373</v>
      </c>
    </row>
    <row r="6616" spans="1:11" hidden="1" x14ac:dyDescent="0.25">
      <c r="A6616" t="s">
        <v>452</v>
      </c>
      <c r="B6616" t="s">
        <v>452</v>
      </c>
      <c r="C6616">
        <v>1996</v>
      </c>
      <c r="D6616" t="s">
        <v>451</v>
      </c>
      <c r="E6616">
        <v>331</v>
      </c>
      <c r="F6616" t="s">
        <v>450</v>
      </c>
      <c r="G6616">
        <v>674</v>
      </c>
      <c r="H6616" t="s">
        <v>375</v>
      </c>
      <c r="I6616" t="s">
        <v>373</v>
      </c>
      <c r="J6616" t="s">
        <v>373</v>
      </c>
      <c r="K6616" t="s">
        <v>373</v>
      </c>
    </row>
    <row r="6617" spans="1:11" hidden="1" x14ac:dyDescent="0.25">
      <c r="A6617" t="s">
        <v>452</v>
      </c>
      <c r="B6617" t="s">
        <v>452</v>
      </c>
      <c r="C6617">
        <v>1997</v>
      </c>
      <c r="D6617" t="s">
        <v>451</v>
      </c>
      <c r="E6617">
        <v>331</v>
      </c>
      <c r="F6617" t="s">
        <v>450</v>
      </c>
      <c r="G6617">
        <v>674</v>
      </c>
      <c r="H6617" t="s">
        <v>375</v>
      </c>
      <c r="I6617" t="s">
        <v>373</v>
      </c>
      <c r="J6617" t="s">
        <v>373</v>
      </c>
      <c r="K6617" t="s">
        <v>373</v>
      </c>
    </row>
    <row r="6618" spans="1:11" hidden="1" x14ac:dyDescent="0.25">
      <c r="A6618" t="s">
        <v>452</v>
      </c>
      <c r="B6618" t="s">
        <v>452</v>
      </c>
      <c r="C6618">
        <v>1998</v>
      </c>
      <c r="D6618" t="s">
        <v>451</v>
      </c>
      <c r="E6618">
        <v>331</v>
      </c>
      <c r="F6618" t="s">
        <v>450</v>
      </c>
      <c r="G6618">
        <v>674</v>
      </c>
      <c r="H6618" t="s">
        <v>375</v>
      </c>
      <c r="I6618" t="s">
        <v>373</v>
      </c>
      <c r="J6618" t="s">
        <v>373</v>
      </c>
      <c r="K6618" t="s">
        <v>373</v>
      </c>
    </row>
    <row r="6619" spans="1:11" hidden="1" x14ac:dyDescent="0.25">
      <c r="A6619" t="s">
        <v>452</v>
      </c>
      <c r="B6619" t="s">
        <v>452</v>
      </c>
      <c r="C6619">
        <v>1999</v>
      </c>
      <c r="D6619" t="s">
        <v>451</v>
      </c>
      <c r="E6619">
        <v>331</v>
      </c>
      <c r="F6619" t="s">
        <v>450</v>
      </c>
      <c r="G6619">
        <v>674</v>
      </c>
      <c r="H6619" t="s">
        <v>375</v>
      </c>
      <c r="I6619" t="s">
        <v>373</v>
      </c>
      <c r="J6619" t="s">
        <v>373</v>
      </c>
      <c r="K6619" t="s">
        <v>373</v>
      </c>
    </row>
    <row r="6620" spans="1:11" hidden="1" x14ac:dyDescent="0.25">
      <c r="A6620" t="s">
        <v>452</v>
      </c>
      <c r="B6620" t="s">
        <v>452</v>
      </c>
      <c r="C6620">
        <v>2000</v>
      </c>
      <c r="D6620" t="s">
        <v>451</v>
      </c>
      <c r="E6620">
        <v>331</v>
      </c>
      <c r="F6620" t="s">
        <v>450</v>
      </c>
      <c r="G6620">
        <v>674</v>
      </c>
      <c r="H6620" t="s">
        <v>375</v>
      </c>
      <c r="I6620" t="s">
        <v>373</v>
      </c>
      <c r="J6620" t="s">
        <v>373</v>
      </c>
      <c r="K6620" t="s">
        <v>373</v>
      </c>
    </row>
    <row r="6621" spans="1:11" hidden="1" x14ac:dyDescent="0.25">
      <c r="A6621" t="s">
        <v>452</v>
      </c>
      <c r="B6621" t="s">
        <v>452</v>
      </c>
      <c r="C6621">
        <v>2001</v>
      </c>
      <c r="D6621" t="s">
        <v>451</v>
      </c>
      <c r="E6621">
        <v>331</v>
      </c>
      <c r="F6621" t="s">
        <v>450</v>
      </c>
      <c r="G6621">
        <v>674</v>
      </c>
      <c r="H6621" t="s">
        <v>375</v>
      </c>
      <c r="I6621" t="s">
        <v>373</v>
      </c>
      <c r="J6621" t="s">
        <v>373</v>
      </c>
      <c r="K6621" t="s">
        <v>373</v>
      </c>
    </row>
    <row r="6622" spans="1:11" hidden="1" x14ac:dyDescent="0.25">
      <c r="A6622" t="s">
        <v>452</v>
      </c>
      <c r="B6622" t="s">
        <v>452</v>
      </c>
      <c r="C6622">
        <v>2002</v>
      </c>
      <c r="D6622" t="s">
        <v>451</v>
      </c>
      <c r="E6622">
        <v>331</v>
      </c>
      <c r="F6622" t="s">
        <v>450</v>
      </c>
      <c r="G6622">
        <v>674</v>
      </c>
      <c r="H6622" t="s">
        <v>375</v>
      </c>
      <c r="I6622" t="s">
        <v>373</v>
      </c>
      <c r="J6622" t="s">
        <v>373</v>
      </c>
      <c r="K6622" t="s">
        <v>373</v>
      </c>
    </row>
    <row r="6623" spans="1:11" hidden="1" x14ac:dyDescent="0.25">
      <c r="A6623" t="s">
        <v>452</v>
      </c>
      <c r="B6623" t="s">
        <v>452</v>
      </c>
      <c r="C6623">
        <v>2003</v>
      </c>
      <c r="D6623" t="s">
        <v>451</v>
      </c>
      <c r="E6623">
        <v>331</v>
      </c>
      <c r="F6623" t="s">
        <v>450</v>
      </c>
      <c r="G6623">
        <v>674</v>
      </c>
      <c r="H6623" t="s">
        <v>375</v>
      </c>
      <c r="I6623" t="s">
        <v>373</v>
      </c>
      <c r="J6623" t="s">
        <v>373</v>
      </c>
      <c r="K6623" t="s">
        <v>373</v>
      </c>
    </row>
    <row r="6624" spans="1:11" hidden="1" x14ac:dyDescent="0.25">
      <c r="A6624" t="s">
        <v>452</v>
      </c>
      <c r="B6624" t="s">
        <v>452</v>
      </c>
      <c r="C6624">
        <v>2004</v>
      </c>
      <c r="D6624" t="s">
        <v>451</v>
      </c>
      <c r="E6624">
        <v>331</v>
      </c>
      <c r="F6624" t="s">
        <v>450</v>
      </c>
      <c r="G6624">
        <v>674</v>
      </c>
      <c r="H6624" t="s">
        <v>375</v>
      </c>
      <c r="I6624" t="s">
        <v>373</v>
      </c>
      <c r="J6624" t="s">
        <v>373</v>
      </c>
      <c r="K6624" t="s">
        <v>373</v>
      </c>
    </row>
    <row r="6625" spans="1:12" hidden="1" x14ac:dyDescent="0.25">
      <c r="A6625" t="s">
        <v>452</v>
      </c>
      <c r="B6625" t="s">
        <v>452</v>
      </c>
      <c r="C6625">
        <v>2005</v>
      </c>
      <c r="D6625" t="s">
        <v>451</v>
      </c>
      <c r="E6625">
        <v>331</v>
      </c>
      <c r="F6625" t="s">
        <v>450</v>
      </c>
      <c r="G6625">
        <v>674</v>
      </c>
      <c r="H6625" t="s">
        <v>375</v>
      </c>
      <c r="I6625" t="s">
        <v>373</v>
      </c>
      <c r="J6625" t="s">
        <v>373</v>
      </c>
      <c r="K6625" t="s">
        <v>373</v>
      </c>
    </row>
    <row r="6626" spans="1:12" hidden="1" x14ac:dyDescent="0.25">
      <c r="A6626" t="s">
        <v>452</v>
      </c>
      <c r="B6626" t="s">
        <v>452</v>
      </c>
      <c r="C6626">
        <v>2006</v>
      </c>
      <c r="D6626" t="s">
        <v>451</v>
      </c>
      <c r="E6626">
        <v>331</v>
      </c>
      <c r="F6626" t="s">
        <v>450</v>
      </c>
      <c r="G6626">
        <v>674</v>
      </c>
      <c r="H6626" t="s">
        <v>375</v>
      </c>
      <c r="I6626" t="s">
        <v>373</v>
      </c>
      <c r="J6626" t="s">
        <v>373</v>
      </c>
      <c r="K6626" t="s">
        <v>373</v>
      </c>
    </row>
    <row r="6627" spans="1:12" hidden="1" x14ac:dyDescent="0.25">
      <c r="A6627" t="s">
        <v>452</v>
      </c>
      <c r="B6627" t="s">
        <v>452</v>
      </c>
      <c r="C6627">
        <v>2007</v>
      </c>
      <c r="D6627" t="s">
        <v>451</v>
      </c>
      <c r="E6627">
        <v>331</v>
      </c>
      <c r="F6627" t="s">
        <v>450</v>
      </c>
      <c r="G6627">
        <v>674</v>
      </c>
      <c r="H6627" t="s">
        <v>375</v>
      </c>
      <c r="I6627" t="s">
        <v>373</v>
      </c>
      <c r="J6627" t="s">
        <v>373</v>
      </c>
      <c r="K6627" t="s">
        <v>373</v>
      </c>
    </row>
    <row r="6628" spans="1:12" hidden="1" x14ac:dyDescent="0.25">
      <c r="A6628" t="s">
        <v>452</v>
      </c>
      <c r="B6628" t="s">
        <v>452</v>
      </c>
      <c r="C6628">
        <v>2008</v>
      </c>
      <c r="D6628" t="s">
        <v>451</v>
      </c>
      <c r="E6628">
        <v>331</v>
      </c>
      <c r="F6628" t="s">
        <v>450</v>
      </c>
      <c r="G6628">
        <v>674</v>
      </c>
      <c r="H6628" t="s">
        <v>375</v>
      </c>
      <c r="I6628" t="s">
        <v>373</v>
      </c>
      <c r="J6628" t="s">
        <v>373</v>
      </c>
      <c r="K6628" t="s">
        <v>373</v>
      </c>
    </row>
    <row r="6629" spans="1:12" hidden="1" x14ac:dyDescent="0.25">
      <c r="A6629" t="s">
        <v>452</v>
      </c>
      <c r="B6629" t="s">
        <v>452</v>
      </c>
      <c r="C6629">
        <v>2009</v>
      </c>
      <c r="D6629" t="s">
        <v>451</v>
      </c>
      <c r="E6629">
        <v>331</v>
      </c>
      <c r="F6629" t="s">
        <v>450</v>
      </c>
      <c r="G6629">
        <v>674</v>
      </c>
      <c r="H6629" t="s">
        <v>375</v>
      </c>
      <c r="I6629" t="s">
        <v>373</v>
      </c>
      <c r="J6629" t="s">
        <v>373</v>
      </c>
      <c r="K6629" t="s">
        <v>373</v>
      </c>
    </row>
    <row r="6630" spans="1:12" hidden="1" x14ac:dyDescent="0.25">
      <c r="A6630" t="s">
        <v>452</v>
      </c>
      <c r="B6630" t="s">
        <v>452</v>
      </c>
      <c r="C6630">
        <v>2010</v>
      </c>
      <c r="D6630" t="s">
        <v>451</v>
      </c>
      <c r="E6630">
        <v>331</v>
      </c>
      <c r="F6630" t="s">
        <v>450</v>
      </c>
      <c r="G6630">
        <v>674</v>
      </c>
      <c r="H6630" t="s">
        <v>375</v>
      </c>
      <c r="I6630" t="s">
        <v>373</v>
      </c>
      <c r="J6630" t="s">
        <v>373</v>
      </c>
      <c r="K6630" t="s">
        <v>373</v>
      </c>
    </row>
    <row r="6631" spans="1:12" hidden="1" x14ac:dyDescent="0.25">
      <c r="A6631" t="s">
        <v>452</v>
      </c>
      <c r="B6631" t="s">
        <v>452</v>
      </c>
      <c r="C6631">
        <v>2011</v>
      </c>
      <c r="D6631" t="s">
        <v>451</v>
      </c>
      <c r="E6631">
        <v>331</v>
      </c>
      <c r="F6631" t="s">
        <v>450</v>
      </c>
      <c r="G6631">
        <v>674</v>
      </c>
      <c r="H6631" t="s">
        <v>375</v>
      </c>
      <c r="I6631" t="s">
        <v>373</v>
      </c>
      <c r="J6631" t="s">
        <v>373</v>
      </c>
      <c r="K6631" t="s">
        <v>373</v>
      </c>
    </row>
    <row r="6632" spans="1:12" hidden="1" x14ac:dyDescent="0.25">
      <c r="A6632" t="s">
        <v>452</v>
      </c>
      <c r="B6632" t="s">
        <v>452</v>
      </c>
      <c r="C6632">
        <v>2012</v>
      </c>
      <c r="D6632" t="s">
        <v>451</v>
      </c>
      <c r="E6632">
        <v>331</v>
      </c>
      <c r="F6632" t="s">
        <v>450</v>
      </c>
      <c r="G6632">
        <v>674</v>
      </c>
      <c r="H6632" t="s">
        <v>375</v>
      </c>
      <c r="I6632" t="s">
        <v>373</v>
      </c>
      <c r="J6632" t="s">
        <v>373</v>
      </c>
      <c r="K6632" t="s">
        <v>373</v>
      </c>
    </row>
    <row r="6633" spans="1:12" hidden="1" x14ac:dyDescent="0.25">
      <c r="A6633" t="s">
        <v>452</v>
      </c>
      <c r="B6633" t="s">
        <v>452</v>
      </c>
      <c r="C6633">
        <v>2013</v>
      </c>
      <c r="D6633" t="s">
        <v>451</v>
      </c>
      <c r="E6633">
        <v>331</v>
      </c>
      <c r="F6633" t="s">
        <v>450</v>
      </c>
      <c r="G6633">
        <v>674</v>
      </c>
      <c r="H6633" t="s">
        <v>375</v>
      </c>
      <c r="I6633" t="s">
        <v>373</v>
      </c>
      <c r="J6633" t="s">
        <v>373</v>
      </c>
      <c r="K6633" t="s">
        <v>373</v>
      </c>
    </row>
    <row r="6634" spans="1:12" hidden="1" x14ac:dyDescent="0.25">
      <c r="A6634" t="s">
        <v>452</v>
      </c>
      <c r="B6634" t="s">
        <v>452</v>
      </c>
      <c r="C6634">
        <v>2014</v>
      </c>
      <c r="D6634" t="s">
        <v>451</v>
      </c>
      <c r="E6634">
        <v>331</v>
      </c>
      <c r="F6634" t="s">
        <v>450</v>
      </c>
      <c r="G6634">
        <v>674</v>
      </c>
      <c r="H6634" t="s">
        <v>375</v>
      </c>
      <c r="I6634" t="s">
        <v>373</v>
      </c>
      <c r="J6634" t="s">
        <v>373</v>
      </c>
      <c r="K6634">
        <v>1</v>
      </c>
    </row>
    <row r="6635" spans="1:12" hidden="1" x14ac:dyDescent="0.25">
      <c r="A6635" t="s">
        <v>452</v>
      </c>
      <c r="B6635" t="s">
        <v>452</v>
      </c>
      <c r="C6635">
        <v>2015</v>
      </c>
      <c r="D6635" t="s">
        <v>451</v>
      </c>
      <c r="E6635">
        <v>331</v>
      </c>
      <c r="F6635" t="s">
        <v>450</v>
      </c>
      <c r="G6635">
        <v>674</v>
      </c>
      <c r="H6635" t="s">
        <v>375</v>
      </c>
      <c r="I6635" t="s">
        <v>373</v>
      </c>
      <c r="J6635" t="s">
        <v>373</v>
      </c>
      <c r="K6635">
        <v>1</v>
      </c>
    </row>
    <row r="6636" spans="1:12" hidden="1" x14ac:dyDescent="0.25">
      <c r="A6636" t="s">
        <v>452</v>
      </c>
      <c r="B6636" t="s">
        <v>452</v>
      </c>
      <c r="C6636">
        <v>2016</v>
      </c>
      <c r="D6636" t="s">
        <v>451</v>
      </c>
      <c r="E6636">
        <v>331</v>
      </c>
      <c r="F6636" t="s">
        <v>450</v>
      </c>
      <c r="G6636">
        <v>674</v>
      </c>
      <c r="H6636" t="s">
        <v>375</v>
      </c>
      <c r="I6636" t="s">
        <v>373</v>
      </c>
      <c r="J6636" t="s">
        <v>373</v>
      </c>
      <c r="K6636">
        <v>1</v>
      </c>
    </row>
    <row r="6637" spans="1:12" x14ac:dyDescent="0.25">
      <c r="A6637" t="s">
        <v>452</v>
      </c>
      <c r="B6637" t="s">
        <v>452</v>
      </c>
      <c r="C6637">
        <v>2017</v>
      </c>
      <c r="D6637" t="s">
        <v>451</v>
      </c>
      <c r="E6637">
        <v>331</v>
      </c>
      <c r="F6637" t="s">
        <v>450</v>
      </c>
      <c r="G6637">
        <v>674</v>
      </c>
      <c r="H6637" t="s">
        <v>375</v>
      </c>
      <c r="I6637" s="109" t="s">
        <v>373</v>
      </c>
      <c r="J6637" s="109" t="s">
        <v>373</v>
      </c>
      <c r="K6637" s="109">
        <v>1</v>
      </c>
      <c r="L6637" s="108">
        <f>AVERAGE(I6637:K6637)</f>
        <v>1</v>
      </c>
    </row>
    <row r="6638" spans="1:12" hidden="1" x14ac:dyDescent="0.25">
      <c r="A6638" t="s">
        <v>247</v>
      </c>
      <c r="B6638" t="s">
        <v>247</v>
      </c>
      <c r="C6638">
        <v>1976</v>
      </c>
      <c r="D6638" t="s">
        <v>39</v>
      </c>
      <c r="E6638">
        <v>403</v>
      </c>
      <c r="F6638" t="s">
        <v>39</v>
      </c>
      <c r="G6638">
        <v>678</v>
      </c>
      <c r="H6638" t="s">
        <v>371</v>
      </c>
      <c r="I6638" t="s">
        <v>373</v>
      </c>
      <c r="J6638" t="s">
        <v>373</v>
      </c>
      <c r="K6638" t="s">
        <v>373</v>
      </c>
    </row>
    <row r="6639" spans="1:12" hidden="1" x14ac:dyDescent="0.25">
      <c r="A6639" t="s">
        <v>247</v>
      </c>
      <c r="B6639" t="s">
        <v>247</v>
      </c>
      <c r="C6639">
        <v>1977</v>
      </c>
      <c r="D6639" t="s">
        <v>39</v>
      </c>
      <c r="E6639">
        <v>403</v>
      </c>
      <c r="F6639" t="s">
        <v>39</v>
      </c>
      <c r="G6639">
        <v>678</v>
      </c>
      <c r="H6639" t="s">
        <v>371</v>
      </c>
      <c r="I6639" t="s">
        <v>373</v>
      </c>
      <c r="J6639" t="s">
        <v>373</v>
      </c>
      <c r="K6639">
        <v>1</v>
      </c>
    </row>
    <row r="6640" spans="1:12" hidden="1" x14ac:dyDescent="0.25">
      <c r="A6640" t="s">
        <v>247</v>
      </c>
      <c r="B6640" t="s">
        <v>247</v>
      </c>
      <c r="C6640">
        <v>1978</v>
      </c>
      <c r="D6640" t="s">
        <v>39</v>
      </c>
      <c r="E6640">
        <v>403</v>
      </c>
      <c r="F6640" t="s">
        <v>39</v>
      </c>
      <c r="G6640">
        <v>678</v>
      </c>
      <c r="H6640" t="s">
        <v>371</v>
      </c>
      <c r="I6640" t="s">
        <v>373</v>
      </c>
      <c r="J6640" t="s">
        <v>373</v>
      </c>
      <c r="K6640">
        <v>1</v>
      </c>
    </row>
    <row r="6641" spans="1:11" hidden="1" x14ac:dyDescent="0.25">
      <c r="A6641" t="s">
        <v>247</v>
      </c>
      <c r="B6641" t="s">
        <v>247</v>
      </c>
      <c r="C6641">
        <v>1979</v>
      </c>
      <c r="D6641" t="s">
        <v>39</v>
      </c>
      <c r="E6641">
        <v>403</v>
      </c>
      <c r="F6641" t="s">
        <v>39</v>
      </c>
      <c r="G6641">
        <v>678</v>
      </c>
      <c r="H6641" t="s">
        <v>371</v>
      </c>
      <c r="I6641">
        <v>2</v>
      </c>
      <c r="J6641" t="s">
        <v>373</v>
      </c>
      <c r="K6641">
        <v>1</v>
      </c>
    </row>
    <row r="6642" spans="1:11" hidden="1" x14ac:dyDescent="0.25">
      <c r="A6642" t="s">
        <v>247</v>
      </c>
      <c r="B6642" t="s">
        <v>247</v>
      </c>
      <c r="C6642">
        <v>1980</v>
      </c>
      <c r="D6642" t="s">
        <v>39</v>
      </c>
      <c r="E6642">
        <v>403</v>
      </c>
      <c r="F6642" t="s">
        <v>39</v>
      </c>
      <c r="G6642">
        <v>678</v>
      </c>
      <c r="H6642" t="s">
        <v>371</v>
      </c>
      <c r="I6642">
        <v>2</v>
      </c>
      <c r="J6642" t="s">
        <v>373</v>
      </c>
      <c r="K6642">
        <v>2</v>
      </c>
    </row>
    <row r="6643" spans="1:11" hidden="1" x14ac:dyDescent="0.25">
      <c r="A6643" t="s">
        <v>247</v>
      </c>
      <c r="B6643" t="s">
        <v>247</v>
      </c>
      <c r="C6643">
        <v>1981</v>
      </c>
      <c r="D6643" t="s">
        <v>39</v>
      </c>
      <c r="E6643">
        <v>403</v>
      </c>
      <c r="F6643" t="s">
        <v>39</v>
      </c>
      <c r="G6643">
        <v>678</v>
      </c>
      <c r="H6643" t="s">
        <v>371</v>
      </c>
      <c r="I6643">
        <v>2</v>
      </c>
      <c r="J6643" t="s">
        <v>373</v>
      </c>
      <c r="K6643">
        <v>2</v>
      </c>
    </row>
    <row r="6644" spans="1:11" hidden="1" x14ac:dyDescent="0.25">
      <c r="A6644" t="s">
        <v>247</v>
      </c>
      <c r="B6644" t="s">
        <v>247</v>
      </c>
      <c r="C6644">
        <v>1982</v>
      </c>
      <c r="D6644" t="s">
        <v>39</v>
      </c>
      <c r="E6644">
        <v>403</v>
      </c>
      <c r="F6644" t="s">
        <v>39</v>
      </c>
      <c r="G6644">
        <v>678</v>
      </c>
      <c r="H6644" t="s">
        <v>371</v>
      </c>
      <c r="I6644">
        <v>2</v>
      </c>
      <c r="J6644" t="s">
        <v>373</v>
      </c>
      <c r="K6644">
        <v>2</v>
      </c>
    </row>
    <row r="6645" spans="1:11" hidden="1" x14ac:dyDescent="0.25">
      <c r="A6645" t="s">
        <v>247</v>
      </c>
      <c r="B6645" t="s">
        <v>247</v>
      </c>
      <c r="C6645">
        <v>1983</v>
      </c>
      <c r="D6645" t="s">
        <v>39</v>
      </c>
      <c r="E6645">
        <v>403</v>
      </c>
      <c r="F6645" t="s">
        <v>39</v>
      </c>
      <c r="G6645">
        <v>678</v>
      </c>
      <c r="H6645" t="s">
        <v>371</v>
      </c>
      <c r="I6645">
        <v>2</v>
      </c>
      <c r="J6645" t="s">
        <v>373</v>
      </c>
      <c r="K6645">
        <v>2</v>
      </c>
    </row>
    <row r="6646" spans="1:11" hidden="1" x14ac:dyDescent="0.25">
      <c r="A6646" t="s">
        <v>247</v>
      </c>
      <c r="B6646" t="s">
        <v>247</v>
      </c>
      <c r="C6646">
        <v>1984</v>
      </c>
      <c r="D6646" t="s">
        <v>39</v>
      </c>
      <c r="E6646">
        <v>403</v>
      </c>
      <c r="F6646" t="s">
        <v>39</v>
      </c>
      <c r="G6646">
        <v>678</v>
      </c>
      <c r="H6646" t="s">
        <v>371</v>
      </c>
      <c r="I6646" t="s">
        <v>373</v>
      </c>
      <c r="J6646" t="s">
        <v>373</v>
      </c>
      <c r="K6646">
        <v>2</v>
      </c>
    </row>
    <row r="6647" spans="1:11" hidden="1" x14ac:dyDescent="0.25">
      <c r="A6647" t="s">
        <v>247</v>
      </c>
      <c r="B6647" t="s">
        <v>247</v>
      </c>
      <c r="C6647">
        <v>1985</v>
      </c>
      <c r="D6647" t="s">
        <v>39</v>
      </c>
      <c r="E6647">
        <v>403</v>
      </c>
      <c r="F6647" t="s">
        <v>39</v>
      </c>
      <c r="G6647">
        <v>678</v>
      </c>
      <c r="H6647" t="s">
        <v>371</v>
      </c>
      <c r="I6647" t="s">
        <v>373</v>
      </c>
      <c r="J6647" t="s">
        <v>373</v>
      </c>
      <c r="K6647">
        <v>2</v>
      </c>
    </row>
    <row r="6648" spans="1:11" hidden="1" x14ac:dyDescent="0.25">
      <c r="A6648" t="s">
        <v>247</v>
      </c>
      <c r="B6648" t="s">
        <v>247</v>
      </c>
      <c r="C6648">
        <v>1986</v>
      </c>
      <c r="D6648" t="s">
        <v>39</v>
      </c>
      <c r="E6648">
        <v>403</v>
      </c>
      <c r="F6648" t="s">
        <v>39</v>
      </c>
      <c r="G6648">
        <v>678</v>
      </c>
      <c r="H6648" t="s">
        <v>371</v>
      </c>
      <c r="I6648" t="s">
        <v>373</v>
      </c>
      <c r="J6648" t="s">
        <v>373</v>
      </c>
      <c r="K6648">
        <v>2</v>
      </c>
    </row>
    <row r="6649" spans="1:11" hidden="1" x14ac:dyDescent="0.25">
      <c r="A6649" t="s">
        <v>247</v>
      </c>
      <c r="B6649" t="s">
        <v>247</v>
      </c>
      <c r="C6649">
        <v>1987</v>
      </c>
      <c r="D6649" t="s">
        <v>39</v>
      </c>
      <c r="E6649">
        <v>403</v>
      </c>
      <c r="F6649" t="s">
        <v>39</v>
      </c>
      <c r="G6649">
        <v>678</v>
      </c>
      <c r="H6649" t="s">
        <v>371</v>
      </c>
      <c r="I6649" t="s">
        <v>373</v>
      </c>
      <c r="J6649" t="s">
        <v>373</v>
      </c>
      <c r="K6649">
        <v>1</v>
      </c>
    </row>
    <row r="6650" spans="1:11" hidden="1" x14ac:dyDescent="0.25">
      <c r="A6650" t="s">
        <v>247</v>
      </c>
      <c r="B6650" t="s">
        <v>247</v>
      </c>
      <c r="C6650">
        <v>1988</v>
      </c>
      <c r="D6650" t="s">
        <v>39</v>
      </c>
      <c r="E6650">
        <v>403</v>
      </c>
      <c r="F6650" t="s">
        <v>39</v>
      </c>
      <c r="G6650">
        <v>678</v>
      </c>
      <c r="H6650" t="s">
        <v>371</v>
      </c>
      <c r="I6650">
        <v>2</v>
      </c>
      <c r="J6650" t="s">
        <v>373</v>
      </c>
      <c r="K6650">
        <v>2</v>
      </c>
    </row>
    <row r="6651" spans="1:11" hidden="1" x14ac:dyDescent="0.25">
      <c r="A6651" t="s">
        <v>247</v>
      </c>
      <c r="B6651" t="s">
        <v>247</v>
      </c>
      <c r="C6651">
        <v>1989</v>
      </c>
      <c r="D6651" t="s">
        <v>39</v>
      </c>
      <c r="E6651">
        <v>403</v>
      </c>
      <c r="F6651" t="s">
        <v>39</v>
      </c>
      <c r="G6651">
        <v>678</v>
      </c>
      <c r="H6651" t="s">
        <v>371</v>
      </c>
      <c r="I6651">
        <v>2</v>
      </c>
      <c r="J6651" t="s">
        <v>373</v>
      </c>
      <c r="K6651">
        <v>2</v>
      </c>
    </row>
    <row r="6652" spans="1:11" hidden="1" x14ac:dyDescent="0.25">
      <c r="A6652" t="s">
        <v>247</v>
      </c>
      <c r="B6652" t="s">
        <v>247</v>
      </c>
      <c r="C6652">
        <v>1990</v>
      </c>
      <c r="D6652" t="s">
        <v>39</v>
      </c>
      <c r="E6652">
        <v>403</v>
      </c>
      <c r="F6652" t="s">
        <v>39</v>
      </c>
      <c r="G6652">
        <v>678</v>
      </c>
      <c r="H6652" t="s">
        <v>371</v>
      </c>
      <c r="I6652">
        <v>1</v>
      </c>
      <c r="J6652" t="s">
        <v>373</v>
      </c>
      <c r="K6652">
        <v>1</v>
      </c>
    </row>
    <row r="6653" spans="1:11" hidden="1" x14ac:dyDescent="0.25">
      <c r="A6653" t="s">
        <v>247</v>
      </c>
      <c r="B6653" t="s">
        <v>247</v>
      </c>
      <c r="C6653">
        <v>1991</v>
      </c>
      <c r="D6653" t="s">
        <v>39</v>
      </c>
      <c r="E6653">
        <v>403</v>
      </c>
      <c r="F6653" t="s">
        <v>39</v>
      </c>
      <c r="G6653">
        <v>678</v>
      </c>
      <c r="H6653" t="s">
        <v>371</v>
      </c>
      <c r="I6653">
        <v>1</v>
      </c>
      <c r="J6653" t="s">
        <v>373</v>
      </c>
      <c r="K6653">
        <v>1</v>
      </c>
    </row>
    <row r="6654" spans="1:11" hidden="1" x14ac:dyDescent="0.25">
      <c r="A6654" t="s">
        <v>247</v>
      </c>
      <c r="B6654" t="s">
        <v>247</v>
      </c>
      <c r="C6654">
        <v>1992</v>
      </c>
      <c r="D6654" t="s">
        <v>39</v>
      </c>
      <c r="E6654">
        <v>403</v>
      </c>
      <c r="F6654" t="s">
        <v>39</v>
      </c>
      <c r="G6654">
        <v>678</v>
      </c>
      <c r="H6654" t="s">
        <v>371</v>
      </c>
      <c r="I6654" t="s">
        <v>373</v>
      </c>
      <c r="J6654" t="s">
        <v>373</v>
      </c>
      <c r="K6654">
        <v>1</v>
      </c>
    </row>
    <row r="6655" spans="1:11" hidden="1" x14ac:dyDescent="0.25">
      <c r="A6655" t="s">
        <v>247</v>
      </c>
      <c r="B6655" t="s">
        <v>247</v>
      </c>
      <c r="C6655">
        <v>1993</v>
      </c>
      <c r="D6655" t="s">
        <v>39</v>
      </c>
      <c r="E6655">
        <v>403</v>
      </c>
      <c r="F6655" t="s">
        <v>39</v>
      </c>
      <c r="G6655">
        <v>678</v>
      </c>
      <c r="H6655" t="s">
        <v>371</v>
      </c>
      <c r="I6655" t="s">
        <v>373</v>
      </c>
      <c r="J6655" t="s">
        <v>373</v>
      </c>
      <c r="K6655">
        <v>1</v>
      </c>
    </row>
    <row r="6656" spans="1:11" hidden="1" x14ac:dyDescent="0.25">
      <c r="A6656" t="s">
        <v>247</v>
      </c>
      <c r="B6656" t="s">
        <v>247</v>
      </c>
      <c r="C6656">
        <v>1994</v>
      </c>
      <c r="D6656" t="s">
        <v>39</v>
      </c>
      <c r="E6656">
        <v>403</v>
      </c>
      <c r="F6656" t="s">
        <v>39</v>
      </c>
      <c r="G6656">
        <v>678</v>
      </c>
      <c r="H6656" t="s">
        <v>371</v>
      </c>
      <c r="I6656" t="s">
        <v>373</v>
      </c>
      <c r="J6656" t="s">
        <v>373</v>
      </c>
      <c r="K6656">
        <v>1</v>
      </c>
    </row>
    <row r="6657" spans="1:11" hidden="1" x14ac:dyDescent="0.25">
      <c r="A6657" t="s">
        <v>247</v>
      </c>
      <c r="B6657" t="s">
        <v>247</v>
      </c>
      <c r="C6657">
        <v>1995</v>
      </c>
      <c r="D6657" t="s">
        <v>39</v>
      </c>
      <c r="E6657">
        <v>403</v>
      </c>
      <c r="F6657" t="s">
        <v>39</v>
      </c>
      <c r="G6657">
        <v>678</v>
      </c>
      <c r="H6657" t="s">
        <v>371</v>
      </c>
      <c r="I6657" t="s">
        <v>373</v>
      </c>
      <c r="J6657" t="s">
        <v>373</v>
      </c>
      <c r="K6657">
        <v>1</v>
      </c>
    </row>
    <row r="6658" spans="1:11" hidden="1" x14ac:dyDescent="0.25">
      <c r="A6658" t="s">
        <v>247</v>
      </c>
      <c r="B6658" t="s">
        <v>247</v>
      </c>
      <c r="C6658">
        <v>1996</v>
      </c>
      <c r="D6658" t="s">
        <v>39</v>
      </c>
      <c r="E6658">
        <v>403</v>
      </c>
      <c r="F6658" t="s">
        <v>39</v>
      </c>
      <c r="G6658">
        <v>678</v>
      </c>
      <c r="H6658" t="s">
        <v>371</v>
      </c>
      <c r="I6658" t="s">
        <v>373</v>
      </c>
      <c r="J6658" t="s">
        <v>373</v>
      </c>
      <c r="K6658">
        <v>1</v>
      </c>
    </row>
    <row r="6659" spans="1:11" hidden="1" x14ac:dyDescent="0.25">
      <c r="A6659" t="s">
        <v>247</v>
      </c>
      <c r="B6659" t="s">
        <v>247</v>
      </c>
      <c r="C6659">
        <v>1997</v>
      </c>
      <c r="D6659" t="s">
        <v>39</v>
      </c>
      <c r="E6659">
        <v>403</v>
      </c>
      <c r="F6659" t="s">
        <v>39</v>
      </c>
      <c r="G6659">
        <v>678</v>
      </c>
      <c r="H6659" t="s">
        <v>371</v>
      </c>
      <c r="I6659" t="s">
        <v>373</v>
      </c>
      <c r="J6659" t="s">
        <v>373</v>
      </c>
      <c r="K6659">
        <v>1</v>
      </c>
    </row>
    <row r="6660" spans="1:11" hidden="1" x14ac:dyDescent="0.25">
      <c r="A6660" t="s">
        <v>247</v>
      </c>
      <c r="B6660" t="s">
        <v>247</v>
      </c>
      <c r="C6660">
        <v>1998</v>
      </c>
      <c r="D6660" t="s">
        <v>39</v>
      </c>
      <c r="E6660">
        <v>403</v>
      </c>
      <c r="F6660" t="s">
        <v>39</v>
      </c>
      <c r="G6660">
        <v>678</v>
      </c>
      <c r="H6660" t="s">
        <v>371</v>
      </c>
      <c r="I6660" t="s">
        <v>373</v>
      </c>
      <c r="J6660" t="s">
        <v>373</v>
      </c>
      <c r="K6660">
        <v>1</v>
      </c>
    </row>
    <row r="6661" spans="1:11" hidden="1" x14ac:dyDescent="0.25">
      <c r="A6661" t="s">
        <v>247</v>
      </c>
      <c r="B6661" t="s">
        <v>247</v>
      </c>
      <c r="C6661">
        <v>1999</v>
      </c>
      <c r="D6661" t="s">
        <v>39</v>
      </c>
      <c r="E6661">
        <v>403</v>
      </c>
      <c r="F6661" t="s">
        <v>39</v>
      </c>
      <c r="G6661">
        <v>678</v>
      </c>
      <c r="H6661" t="s">
        <v>371</v>
      </c>
      <c r="I6661" t="s">
        <v>373</v>
      </c>
      <c r="J6661" t="s">
        <v>373</v>
      </c>
      <c r="K6661">
        <v>1</v>
      </c>
    </row>
    <row r="6662" spans="1:11" hidden="1" x14ac:dyDescent="0.25">
      <c r="A6662" t="s">
        <v>247</v>
      </c>
      <c r="B6662" t="s">
        <v>247</v>
      </c>
      <c r="C6662">
        <v>2000</v>
      </c>
      <c r="D6662" t="s">
        <v>39</v>
      </c>
      <c r="E6662">
        <v>403</v>
      </c>
      <c r="F6662" t="s">
        <v>39</v>
      </c>
      <c r="G6662">
        <v>678</v>
      </c>
      <c r="H6662" t="s">
        <v>371</v>
      </c>
      <c r="I6662" t="s">
        <v>373</v>
      </c>
      <c r="J6662" t="s">
        <v>373</v>
      </c>
      <c r="K6662">
        <v>1</v>
      </c>
    </row>
    <row r="6663" spans="1:11" hidden="1" x14ac:dyDescent="0.25">
      <c r="A6663" t="s">
        <v>247</v>
      </c>
      <c r="B6663" t="s">
        <v>247</v>
      </c>
      <c r="C6663">
        <v>2001</v>
      </c>
      <c r="D6663" t="s">
        <v>39</v>
      </c>
      <c r="E6663">
        <v>403</v>
      </c>
      <c r="F6663" t="s">
        <v>39</v>
      </c>
      <c r="G6663">
        <v>678</v>
      </c>
      <c r="H6663" t="s">
        <v>371</v>
      </c>
      <c r="I6663" t="s">
        <v>373</v>
      </c>
      <c r="J6663" t="s">
        <v>373</v>
      </c>
      <c r="K6663">
        <v>1</v>
      </c>
    </row>
    <row r="6664" spans="1:11" hidden="1" x14ac:dyDescent="0.25">
      <c r="A6664" t="s">
        <v>247</v>
      </c>
      <c r="B6664" t="s">
        <v>247</v>
      </c>
      <c r="C6664">
        <v>2002</v>
      </c>
      <c r="D6664" t="s">
        <v>39</v>
      </c>
      <c r="E6664">
        <v>403</v>
      </c>
      <c r="F6664" t="s">
        <v>39</v>
      </c>
      <c r="G6664">
        <v>678</v>
      </c>
      <c r="H6664" t="s">
        <v>371</v>
      </c>
      <c r="I6664" t="s">
        <v>373</v>
      </c>
      <c r="J6664" t="s">
        <v>373</v>
      </c>
      <c r="K6664">
        <v>2</v>
      </c>
    </row>
    <row r="6665" spans="1:11" hidden="1" x14ac:dyDescent="0.25">
      <c r="A6665" t="s">
        <v>247</v>
      </c>
      <c r="B6665" t="s">
        <v>247</v>
      </c>
      <c r="C6665">
        <v>2003</v>
      </c>
      <c r="D6665" t="s">
        <v>39</v>
      </c>
      <c r="E6665">
        <v>403</v>
      </c>
      <c r="F6665" t="s">
        <v>39</v>
      </c>
      <c r="G6665">
        <v>678</v>
      </c>
      <c r="H6665" t="s">
        <v>371</v>
      </c>
      <c r="I6665" t="s">
        <v>373</v>
      </c>
      <c r="J6665" t="s">
        <v>373</v>
      </c>
      <c r="K6665">
        <v>2</v>
      </c>
    </row>
    <row r="6666" spans="1:11" hidden="1" x14ac:dyDescent="0.25">
      <c r="A6666" t="s">
        <v>247</v>
      </c>
      <c r="B6666" t="s">
        <v>247</v>
      </c>
      <c r="C6666">
        <v>2004</v>
      </c>
      <c r="D6666" t="s">
        <v>39</v>
      </c>
      <c r="E6666">
        <v>403</v>
      </c>
      <c r="F6666" t="s">
        <v>39</v>
      </c>
      <c r="G6666">
        <v>678</v>
      </c>
      <c r="H6666" t="s">
        <v>371</v>
      </c>
      <c r="I6666" t="s">
        <v>373</v>
      </c>
      <c r="J6666" t="s">
        <v>373</v>
      </c>
      <c r="K6666">
        <v>1</v>
      </c>
    </row>
    <row r="6667" spans="1:11" hidden="1" x14ac:dyDescent="0.25">
      <c r="A6667" t="s">
        <v>247</v>
      </c>
      <c r="B6667" t="s">
        <v>247</v>
      </c>
      <c r="C6667">
        <v>2005</v>
      </c>
      <c r="D6667" t="s">
        <v>39</v>
      </c>
      <c r="E6667">
        <v>403</v>
      </c>
      <c r="F6667" t="s">
        <v>39</v>
      </c>
      <c r="G6667">
        <v>678</v>
      </c>
      <c r="H6667" t="s">
        <v>371</v>
      </c>
      <c r="I6667" t="s">
        <v>373</v>
      </c>
      <c r="J6667" t="s">
        <v>373</v>
      </c>
      <c r="K6667">
        <v>1</v>
      </c>
    </row>
    <row r="6668" spans="1:11" hidden="1" x14ac:dyDescent="0.25">
      <c r="A6668" t="s">
        <v>247</v>
      </c>
      <c r="B6668" t="s">
        <v>247</v>
      </c>
      <c r="C6668">
        <v>2006</v>
      </c>
      <c r="D6668" t="s">
        <v>39</v>
      </c>
      <c r="E6668">
        <v>403</v>
      </c>
      <c r="F6668" t="s">
        <v>39</v>
      </c>
      <c r="G6668">
        <v>678</v>
      </c>
      <c r="H6668" t="s">
        <v>371</v>
      </c>
      <c r="I6668" t="s">
        <v>373</v>
      </c>
      <c r="J6668" t="s">
        <v>373</v>
      </c>
      <c r="K6668">
        <v>1</v>
      </c>
    </row>
    <row r="6669" spans="1:11" hidden="1" x14ac:dyDescent="0.25">
      <c r="A6669" t="s">
        <v>247</v>
      </c>
      <c r="B6669" t="s">
        <v>247</v>
      </c>
      <c r="C6669">
        <v>2007</v>
      </c>
      <c r="D6669" t="s">
        <v>39</v>
      </c>
      <c r="E6669">
        <v>403</v>
      </c>
      <c r="F6669" t="s">
        <v>39</v>
      </c>
      <c r="G6669">
        <v>678</v>
      </c>
      <c r="H6669" t="s">
        <v>371</v>
      </c>
      <c r="I6669" t="s">
        <v>373</v>
      </c>
      <c r="J6669" t="s">
        <v>373</v>
      </c>
      <c r="K6669">
        <v>1</v>
      </c>
    </row>
    <row r="6670" spans="1:11" hidden="1" x14ac:dyDescent="0.25">
      <c r="A6670" t="s">
        <v>247</v>
      </c>
      <c r="B6670" t="s">
        <v>247</v>
      </c>
      <c r="C6670">
        <v>2008</v>
      </c>
      <c r="D6670" t="s">
        <v>39</v>
      </c>
      <c r="E6670">
        <v>403</v>
      </c>
      <c r="F6670" t="s">
        <v>39</v>
      </c>
      <c r="G6670">
        <v>678</v>
      </c>
      <c r="H6670" t="s">
        <v>371</v>
      </c>
      <c r="I6670" t="s">
        <v>373</v>
      </c>
      <c r="J6670" t="s">
        <v>373</v>
      </c>
      <c r="K6670">
        <v>1</v>
      </c>
    </row>
    <row r="6671" spans="1:11" hidden="1" x14ac:dyDescent="0.25">
      <c r="A6671" t="s">
        <v>247</v>
      </c>
      <c r="B6671" t="s">
        <v>247</v>
      </c>
      <c r="C6671">
        <v>2009</v>
      </c>
      <c r="D6671" t="s">
        <v>39</v>
      </c>
      <c r="E6671">
        <v>403</v>
      </c>
      <c r="F6671" t="s">
        <v>39</v>
      </c>
      <c r="G6671">
        <v>678</v>
      </c>
      <c r="H6671" t="s">
        <v>371</v>
      </c>
      <c r="I6671" t="s">
        <v>373</v>
      </c>
      <c r="J6671" t="s">
        <v>373</v>
      </c>
      <c r="K6671">
        <v>1</v>
      </c>
    </row>
    <row r="6672" spans="1:11" hidden="1" x14ac:dyDescent="0.25">
      <c r="A6672" t="s">
        <v>247</v>
      </c>
      <c r="B6672" t="s">
        <v>247</v>
      </c>
      <c r="C6672">
        <v>2010</v>
      </c>
      <c r="D6672" t="s">
        <v>39</v>
      </c>
      <c r="E6672">
        <v>403</v>
      </c>
      <c r="F6672" t="s">
        <v>39</v>
      </c>
      <c r="G6672">
        <v>678</v>
      </c>
      <c r="H6672" t="s">
        <v>371</v>
      </c>
      <c r="I6672" t="s">
        <v>373</v>
      </c>
      <c r="J6672" t="s">
        <v>373</v>
      </c>
      <c r="K6672">
        <v>1</v>
      </c>
    </row>
    <row r="6673" spans="1:12" hidden="1" x14ac:dyDescent="0.25">
      <c r="A6673" t="s">
        <v>247</v>
      </c>
      <c r="B6673" t="s">
        <v>247</v>
      </c>
      <c r="C6673">
        <v>2011</v>
      </c>
      <c r="D6673" t="s">
        <v>39</v>
      </c>
      <c r="E6673">
        <v>403</v>
      </c>
      <c r="F6673" t="s">
        <v>39</v>
      </c>
      <c r="G6673">
        <v>678</v>
      </c>
      <c r="H6673" t="s">
        <v>371</v>
      </c>
      <c r="I6673" t="s">
        <v>373</v>
      </c>
      <c r="J6673" t="s">
        <v>373</v>
      </c>
      <c r="K6673">
        <v>1</v>
      </c>
    </row>
    <row r="6674" spans="1:12" hidden="1" x14ac:dyDescent="0.25">
      <c r="A6674" t="s">
        <v>247</v>
      </c>
      <c r="B6674" t="s">
        <v>247</v>
      </c>
      <c r="C6674">
        <v>2012</v>
      </c>
      <c r="D6674" t="s">
        <v>39</v>
      </c>
      <c r="E6674">
        <v>403</v>
      </c>
      <c r="F6674" t="s">
        <v>39</v>
      </c>
      <c r="G6674">
        <v>678</v>
      </c>
      <c r="H6674" t="s">
        <v>371</v>
      </c>
      <c r="I6674" t="s">
        <v>373</v>
      </c>
      <c r="J6674" t="s">
        <v>373</v>
      </c>
      <c r="K6674">
        <v>1</v>
      </c>
    </row>
    <row r="6675" spans="1:12" hidden="1" x14ac:dyDescent="0.25">
      <c r="A6675" t="s">
        <v>247</v>
      </c>
      <c r="B6675" t="s">
        <v>247</v>
      </c>
      <c r="C6675">
        <v>2013</v>
      </c>
      <c r="D6675" t="s">
        <v>39</v>
      </c>
      <c r="E6675">
        <v>403</v>
      </c>
      <c r="F6675" t="s">
        <v>39</v>
      </c>
      <c r="G6675">
        <v>678</v>
      </c>
      <c r="H6675" t="s">
        <v>371</v>
      </c>
      <c r="I6675" t="s">
        <v>373</v>
      </c>
      <c r="J6675" t="s">
        <v>373</v>
      </c>
      <c r="K6675">
        <v>1</v>
      </c>
    </row>
    <row r="6676" spans="1:12" hidden="1" x14ac:dyDescent="0.25">
      <c r="A6676" t="s">
        <v>247</v>
      </c>
      <c r="B6676" t="s">
        <v>247</v>
      </c>
      <c r="C6676">
        <v>2014</v>
      </c>
      <c r="D6676" t="s">
        <v>39</v>
      </c>
      <c r="E6676">
        <v>403</v>
      </c>
      <c r="F6676" t="s">
        <v>39</v>
      </c>
      <c r="G6676">
        <v>678</v>
      </c>
      <c r="H6676" t="s">
        <v>371</v>
      </c>
      <c r="I6676" t="s">
        <v>373</v>
      </c>
      <c r="J6676" t="s">
        <v>373</v>
      </c>
      <c r="K6676">
        <v>1</v>
      </c>
    </row>
    <row r="6677" spans="1:12" hidden="1" x14ac:dyDescent="0.25">
      <c r="A6677" t="s">
        <v>247</v>
      </c>
      <c r="B6677" t="s">
        <v>247</v>
      </c>
      <c r="C6677">
        <v>2015</v>
      </c>
      <c r="D6677" t="s">
        <v>39</v>
      </c>
      <c r="E6677">
        <v>403</v>
      </c>
      <c r="F6677" t="s">
        <v>39</v>
      </c>
      <c r="G6677">
        <v>678</v>
      </c>
      <c r="H6677" t="s">
        <v>371</v>
      </c>
      <c r="I6677" t="s">
        <v>373</v>
      </c>
      <c r="J6677" t="s">
        <v>373</v>
      </c>
      <c r="K6677">
        <v>1</v>
      </c>
    </row>
    <row r="6678" spans="1:12" hidden="1" x14ac:dyDescent="0.25">
      <c r="A6678" t="s">
        <v>247</v>
      </c>
      <c r="B6678" t="s">
        <v>247</v>
      </c>
      <c r="C6678">
        <v>2016</v>
      </c>
      <c r="D6678" t="s">
        <v>39</v>
      </c>
      <c r="E6678">
        <v>403</v>
      </c>
      <c r="F6678" t="s">
        <v>39</v>
      </c>
      <c r="G6678">
        <v>678</v>
      </c>
      <c r="H6678" t="s">
        <v>371</v>
      </c>
      <c r="I6678" t="s">
        <v>373</v>
      </c>
      <c r="J6678" t="s">
        <v>373</v>
      </c>
      <c r="K6678">
        <v>1</v>
      </c>
    </row>
    <row r="6679" spans="1:12" x14ac:dyDescent="0.25">
      <c r="A6679" t="s">
        <v>247</v>
      </c>
      <c r="B6679" t="s">
        <v>247</v>
      </c>
      <c r="C6679">
        <v>2017</v>
      </c>
      <c r="D6679" t="s">
        <v>39</v>
      </c>
      <c r="E6679">
        <v>403</v>
      </c>
      <c r="F6679" t="s">
        <v>39</v>
      </c>
      <c r="G6679">
        <v>678</v>
      </c>
      <c r="H6679" t="s">
        <v>371</v>
      </c>
      <c r="I6679" s="109" t="s">
        <v>373</v>
      </c>
      <c r="J6679" s="109" t="s">
        <v>373</v>
      </c>
      <c r="K6679" s="109">
        <v>1</v>
      </c>
      <c r="L6679" s="108">
        <f>AVERAGE(I6679:K6679)</f>
        <v>1</v>
      </c>
    </row>
    <row r="6680" spans="1:12" hidden="1" x14ac:dyDescent="0.25">
      <c r="A6680" t="s">
        <v>449</v>
      </c>
      <c r="B6680" t="s">
        <v>449</v>
      </c>
      <c r="C6680">
        <v>1976</v>
      </c>
      <c r="D6680" t="s">
        <v>448</v>
      </c>
      <c r="E6680">
        <v>670</v>
      </c>
      <c r="F6680" t="s">
        <v>448</v>
      </c>
      <c r="G6680">
        <v>682</v>
      </c>
      <c r="H6680" t="s">
        <v>381</v>
      </c>
      <c r="I6680">
        <v>3</v>
      </c>
      <c r="J6680" t="s">
        <v>373</v>
      </c>
      <c r="K6680">
        <v>1</v>
      </c>
    </row>
    <row r="6681" spans="1:12" hidden="1" x14ac:dyDescent="0.25">
      <c r="A6681" t="s">
        <v>449</v>
      </c>
      <c r="B6681" t="s">
        <v>449</v>
      </c>
      <c r="C6681">
        <v>1977</v>
      </c>
      <c r="D6681" t="s">
        <v>448</v>
      </c>
      <c r="E6681">
        <v>670</v>
      </c>
      <c r="F6681" t="s">
        <v>448</v>
      </c>
      <c r="G6681">
        <v>682</v>
      </c>
      <c r="H6681" t="s">
        <v>381</v>
      </c>
      <c r="I6681" t="s">
        <v>373</v>
      </c>
      <c r="J6681" t="s">
        <v>373</v>
      </c>
      <c r="K6681">
        <v>2</v>
      </c>
    </row>
    <row r="6682" spans="1:12" hidden="1" x14ac:dyDescent="0.25">
      <c r="A6682" t="s">
        <v>449</v>
      </c>
      <c r="B6682" t="s">
        <v>449</v>
      </c>
      <c r="C6682">
        <v>1978</v>
      </c>
      <c r="D6682" t="s">
        <v>448</v>
      </c>
      <c r="E6682">
        <v>670</v>
      </c>
      <c r="F6682" t="s">
        <v>448</v>
      </c>
      <c r="G6682">
        <v>682</v>
      </c>
      <c r="H6682" t="s">
        <v>381</v>
      </c>
      <c r="I6682" t="s">
        <v>373</v>
      </c>
      <c r="J6682" t="s">
        <v>373</v>
      </c>
      <c r="K6682">
        <v>1</v>
      </c>
    </row>
    <row r="6683" spans="1:12" hidden="1" x14ac:dyDescent="0.25">
      <c r="A6683" t="s">
        <v>449</v>
      </c>
      <c r="B6683" t="s">
        <v>449</v>
      </c>
      <c r="C6683">
        <v>1979</v>
      </c>
      <c r="D6683" t="s">
        <v>448</v>
      </c>
      <c r="E6683">
        <v>670</v>
      </c>
      <c r="F6683" t="s">
        <v>448</v>
      </c>
      <c r="G6683">
        <v>682</v>
      </c>
      <c r="H6683" t="s">
        <v>381</v>
      </c>
      <c r="I6683" t="s">
        <v>373</v>
      </c>
      <c r="J6683" t="s">
        <v>373</v>
      </c>
      <c r="K6683">
        <v>2</v>
      </c>
    </row>
    <row r="6684" spans="1:12" hidden="1" x14ac:dyDescent="0.25">
      <c r="A6684" t="s">
        <v>449</v>
      </c>
      <c r="B6684" t="s">
        <v>449</v>
      </c>
      <c r="C6684">
        <v>1980</v>
      </c>
      <c r="D6684" t="s">
        <v>448</v>
      </c>
      <c r="E6684">
        <v>670</v>
      </c>
      <c r="F6684" t="s">
        <v>448</v>
      </c>
      <c r="G6684">
        <v>682</v>
      </c>
      <c r="H6684" t="s">
        <v>381</v>
      </c>
      <c r="I6684">
        <v>3</v>
      </c>
      <c r="J6684" t="s">
        <v>373</v>
      </c>
      <c r="K6684">
        <v>2</v>
      </c>
    </row>
    <row r="6685" spans="1:12" hidden="1" x14ac:dyDescent="0.25">
      <c r="A6685" t="s">
        <v>449</v>
      </c>
      <c r="B6685" t="s">
        <v>449</v>
      </c>
      <c r="C6685">
        <v>1981</v>
      </c>
      <c r="D6685" t="s">
        <v>448</v>
      </c>
      <c r="E6685">
        <v>670</v>
      </c>
      <c r="F6685" t="s">
        <v>448</v>
      </c>
      <c r="G6685">
        <v>682</v>
      </c>
      <c r="H6685" t="s">
        <v>381</v>
      </c>
      <c r="I6685" t="s">
        <v>373</v>
      </c>
      <c r="J6685" t="s">
        <v>373</v>
      </c>
      <c r="K6685">
        <v>2</v>
      </c>
    </row>
    <row r="6686" spans="1:12" hidden="1" x14ac:dyDescent="0.25">
      <c r="A6686" t="s">
        <v>449</v>
      </c>
      <c r="B6686" t="s">
        <v>449</v>
      </c>
      <c r="C6686">
        <v>1982</v>
      </c>
      <c r="D6686" t="s">
        <v>448</v>
      </c>
      <c r="E6686">
        <v>670</v>
      </c>
      <c r="F6686" t="s">
        <v>448</v>
      </c>
      <c r="G6686">
        <v>682</v>
      </c>
      <c r="H6686" t="s">
        <v>381</v>
      </c>
      <c r="I6686" t="s">
        <v>373</v>
      </c>
      <c r="J6686" t="s">
        <v>373</v>
      </c>
      <c r="K6686">
        <v>2</v>
      </c>
    </row>
    <row r="6687" spans="1:12" hidden="1" x14ac:dyDescent="0.25">
      <c r="A6687" t="s">
        <v>449</v>
      </c>
      <c r="B6687" t="s">
        <v>449</v>
      </c>
      <c r="C6687">
        <v>1983</v>
      </c>
      <c r="D6687" t="s">
        <v>448</v>
      </c>
      <c r="E6687">
        <v>670</v>
      </c>
      <c r="F6687" t="s">
        <v>448</v>
      </c>
      <c r="G6687">
        <v>682</v>
      </c>
      <c r="H6687" t="s">
        <v>381</v>
      </c>
      <c r="I6687">
        <v>3</v>
      </c>
      <c r="J6687" t="s">
        <v>373</v>
      </c>
      <c r="K6687">
        <v>2</v>
      </c>
    </row>
    <row r="6688" spans="1:12" hidden="1" x14ac:dyDescent="0.25">
      <c r="A6688" t="s">
        <v>449</v>
      </c>
      <c r="B6688" t="s">
        <v>449</v>
      </c>
      <c r="C6688">
        <v>1984</v>
      </c>
      <c r="D6688" t="s">
        <v>448</v>
      </c>
      <c r="E6688">
        <v>670</v>
      </c>
      <c r="F6688" t="s">
        <v>448</v>
      </c>
      <c r="G6688">
        <v>682</v>
      </c>
      <c r="H6688" t="s">
        <v>381</v>
      </c>
      <c r="I6688">
        <v>3</v>
      </c>
      <c r="J6688" t="s">
        <v>373</v>
      </c>
      <c r="K6688">
        <v>2</v>
      </c>
    </row>
    <row r="6689" spans="1:11" hidden="1" x14ac:dyDescent="0.25">
      <c r="A6689" t="s">
        <v>449</v>
      </c>
      <c r="B6689" t="s">
        <v>449</v>
      </c>
      <c r="C6689">
        <v>1985</v>
      </c>
      <c r="D6689" t="s">
        <v>448</v>
      </c>
      <c r="E6689">
        <v>670</v>
      </c>
      <c r="F6689" t="s">
        <v>448</v>
      </c>
      <c r="G6689">
        <v>682</v>
      </c>
      <c r="H6689" t="s">
        <v>381</v>
      </c>
      <c r="I6689">
        <v>3</v>
      </c>
      <c r="J6689" t="s">
        <v>373</v>
      </c>
      <c r="K6689">
        <v>2</v>
      </c>
    </row>
    <row r="6690" spans="1:11" hidden="1" x14ac:dyDescent="0.25">
      <c r="A6690" t="s">
        <v>449</v>
      </c>
      <c r="B6690" t="s">
        <v>449</v>
      </c>
      <c r="C6690">
        <v>1986</v>
      </c>
      <c r="D6690" t="s">
        <v>448</v>
      </c>
      <c r="E6690">
        <v>670</v>
      </c>
      <c r="F6690" t="s">
        <v>448</v>
      </c>
      <c r="G6690">
        <v>682</v>
      </c>
      <c r="H6690" t="s">
        <v>381</v>
      </c>
      <c r="I6690">
        <v>3</v>
      </c>
      <c r="J6690" t="s">
        <v>373</v>
      </c>
      <c r="K6690">
        <v>2</v>
      </c>
    </row>
    <row r="6691" spans="1:11" hidden="1" x14ac:dyDescent="0.25">
      <c r="A6691" t="s">
        <v>449</v>
      </c>
      <c r="B6691" t="s">
        <v>449</v>
      </c>
      <c r="C6691">
        <v>1987</v>
      </c>
      <c r="D6691" t="s">
        <v>448</v>
      </c>
      <c r="E6691">
        <v>670</v>
      </c>
      <c r="F6691" t="s">
        <v>448</v>
      </c>
      <c r="G6691">
        <v>682</v>
      </c>
      <c r="H6691" t="s">
        <v>381</v>
      </c>
      <c r="I6691">
        <v>3</v>
      </c>
      <c r="J6691" t="s">
        <v>373</v>
      </c>
      <c r="K6691">
        <v>3</v>
      </c>
    </row>
    <row r="6692" spans="1:11" hidden="1" x14ac:dyDescent="0.25">
      <c r="A6692" t="s">
        <v>449</v>
      </c>
      <c r="B6692" t="s">
        <v>449</v>
      </c>
      <c r="C6692">
        <v>1988</v>
      </c>
      <c r="D6692" t="s">
        <v>448</v>
      </c>
      <c r="E6692">
        <v>670</v>
      </c>
      <c r="F6692" t="s">
        <v>448</v>
      </c>
      <c r="G6692">
        <v>682</v>
      </c>
      <c r="H6692" t="s">
        <v>381</v>
      </c>
      <c r="I6692">
        <v>3</v>
      </c>
      <c r="J6692" t="s">
        <v>373</v>
      </c>
      <c r="K6692">
        <v>2</v>
      </c>
    </row>
    <row r="6693" spans="1:11" hidden="1" x14ac:dyDescent="0.25">
      <c r="A6693" t="s">
        <v>449</v>
      </c>
      <c r="B6693" t="s">
        <v>449</v>
      </c>
      <c r="C6693">
        <v>1989</v>
      </c>
      <c r="D6693" t="s">
        <v>448</v>
      </c>
      <c r="E6693">
        <v>670</v>
      </c>
      <c r="F6693" t="s">
        <v>448</v>
      </c>
      <c r="G6693">
        <v>682</v>
      </c>
      <c r="H6693" t="s">
        <v>381</v>
      </c>
      <c r="I6693">
        <v>3</v>
      </c>
      <c r="J6693" t="s">
        <v>373</v>
      </c>
      <c r="K6693">
        <v>2</v>
      </c>
    </row>
    <row r="6694" spans="1:11" hidden="1" x14ac:dyDescent="0.25">
      <c r="A6694" t="s">
        <v>449</v>
      </c>
      <c r="B6694" t="s">
        <v>449</v>
      </c>
      <c r="C6694">
        <v>1990</v>
      </c>
      <c r="D6694" t="s">
        <v>448</v>
      </c>
      <c r="E6694">
        <v>670</v>
      </c>
      <c r="F6694" t="s">
        <v>448</v>
      </c>
      <c r="G6694">
        <v>682</v>
      </c>
      <c r="H6694" t="s">
        <v>381</v>
      </c>
      <c r="I6694">
        <v>3</v>
      </c>
      <c r="J6694" t="s">
        <v>373</v>
      </c>
      <c r="K6694">
        <v>2</v>
      </c>
    </row>
    <row r="6695" spans="1:11" hidden="1" x14ac:dyDescent="0.25">
      <c r="A6695" t="s">
        <v>449</v>
      </c>
      <c r="B6695" t="s">
        <v>449</v>
      </c>
      <c r="C6695">
        <v>1991</v>
      </c>
      <c r="D6695" t="s">
        <v>448</v>
      </c>
      <c r="E6695">
        <v>670</v>
      </c>
      <c r="F6695" t="s">
        <v>448</v>
      </c>
      <c r="G6695">
        <v>682</v>
      </c>
      <c r="H6695" t="s">
        <v>381</v>
      </c>
      <c r="I6695">
        <v>3</v>
      </c>
      <c r="J6695" t="s">
        <v>373</v>
      </c>
      <c r="K6695">
        <v>2</v>
      </c>
    </row>
    <row r="6696" spans="1:11" hidden="1" x14ac:dyDescent="0.25">
      <c r="A6696" t="s">
        <v>449</v>
      </c>
      <c r="B6696" t="s">
        <v>449</v>
      </c>
      <c r="C6696">
        <v>1992</v>
      </c>
      <c r="D6696" t="s">
        <v>448</v>
      </c>
      <c r="E6696">
        <v>670</v>
      </c>
      <c r="F6696" t="s">
        <v>448</v>
      </c>
      <c r="G6696">
        <v>682</v>
      </c>
      <c r="H6696" t="s">
        <v>381</v>
      </c>
      <c r="I6696">
        <v>2</v>
      </c>
      <c r="J6696" t="s">
        <v>373</v>
      </c>
      <c r="K6696">
        <v>3</v>
      </c>
    </row>
    <row r="6697" spans="1:11" hidden="1" x14ac:dyDescent="0.25">
      <c r="A6697" t="s">
        <v>449</v>
      </c>
      <c r="B6697" t="s">
        <v>449</v>
      </c>
      <c r="C6697">
        <v>1993</v>
      </c>
      <c r="D6697" t="s">
        <v>448</v>
      </c>
      <c r="E6697">
        <v>670</v>
      </c>
      <c r="F6697" t="s">
        <v>448</v>
      </c>
      <c r="G6697">
        <v>682</v>
      </c>
      <c r="H6697" t="s">
        <v>381</v>
      </c>
      <c r="I6697">
        <v>3</v>
      </c>
      <c r="J6697" t="s">
        <v>373</v>
      </c>
      <c r="K6697">
        <v>3</v>
      </c>
    </row>
    <row r="6698" spans="1:11" hidden="1" x14ac:dyDescent="0.25">
      <c r="A6698" t="s">
        <v>449</v>
      </c>
      <c r="B6698" t="s">
        <v>449</v>
      </c>
      <c r="C6698">
        <v>1994</v>
      </c>
      <c r="D6698" t="s">
        <v>448</v>
      </c>
      <c r="E6698">
        <v>670</v>
      </c>
      <c r="F6698" t="s">
        <v>448</v>
      </c>
      <c r="G6698">
        <v>682</v>
      </c>
      <c r="H6698" t="s">
        <v>381</v>
      </c>
      <c r="I6698">
        <v>3</v>
      </c>
      <c r="J6698" t="s">
        <v>373</v>
      </c>
      <c r="K6698">
        <v>2</v>
      </c>
    </row>
    <row r="6699" spans="1:11" hidden="1" x14ac:dyDescent="0.25">
      <c r="A6699" t="s">
        <v>449</v>
      </c>
      <c r="B6699" t="s">
        <v>449</v>
      </c>
      <c r="C6699">
        <v>1995</v>
      </c>
      <c r="D6699" t="s">
        <v>448</v>
      </c>
      <c r="E6699">
        <v>670</v>
      </c>
      <c r="F6699" t="s">
        <v>448</v>
      </c>
      <c r="G6699">
        <v>682</v>
      </c>
      <c r="H6699" t="s">
        <v>381</v>
      </c>
      <c r="I6699">
        <v>4</v>
      </c>
      <c r="J6699" t="s">
        <v>373</v>
      </c>
      <c r="K6699">
        <v>3</v>
      </c>
    </row>
    <row r="6700" spans="1:11" hidden="1" x14ac:dyDescent="0.25">
      <c r="A6700" t="s">
        <v>449</v>
      </c>
      <c r="B6700" t="s">
        <v>449</v>
      </c>
      <c r="C6700">
        <v>1996</v>
      </c>
      <c r="D6700" t="s">
        <v>448</v>
      </c>
      <c r="E6700">
        <v>670</v>
      </c>
      <c r="F6700" t="s">
        <v>448</v>
      </c>
      <c r="G6700">
        <v>682</v>
      </c>
      <c r="H6700" t="s">
        <v>381</v>
      </c>
      <c r="I6700">
        <v>3</v>
      </c>
      <c r="J6700" t="s">
        <v>373</v>
      </c>
      <c r="K6700">
        <v>2</v>
      </c>
    </row>
    <row r="6701" spans="1:11" hidden="1" x14ac:dyDescent="0.25">
      <c r="A6701" t="s">
        <v>449</v>
      </c>
      <c r="B6701" t="s">
        <v>449</v>
      </c>
      <c r="C6701">
        <v>1997</v>
      </c>
      <c r="D6701" t="s">
        <v>448</v>
      </c>
      <c r="E6701">
        <v>670</v>
      </c>
      <c r="F6701" t="s">
        <v>448</v>
      </c>
      <c r="G6701">
        <v>682</v>
      </c>
      <c r="H6701" t="s">
        <v>381</v>
      </c>
      <c r="I6701">
        <v>4</v>
      </c>
      <c r="J6701" t="s">
        <v>373</v>
      </c>
      <c r="K6701">
        <v>2</v>
      </c>
    </row>
    <row r="6702" spans="1:11" hidden="1" x14ac:dyDescent="0.25">
      <c r="A6702" t="s">
        <v>449</v>
      </c>
      <c r="B6702" t="s">
        <v>449</v>
      </c>
      <c r="C6702">
        <v>1998</v>
      </c>
      <c r="D6702" t="s">
        <v>448</v>
      </c>
      <c r="E6702">
        <v>670</v>
      </c>
      <c r="F6702" t="s">
        <v>448</v>
      </c>
      <c r="G6702">
        <v>682</v>
      </c>
      <c r="H6702" t="s">
        <v>381</v>
      </c>
      <c r="I6702">
        <v>4</v>
      </c>
      <c r="J6702" t="s">
        <v>373</v>
      </c>
      <c r="K6702">
        <v>3</v>
      </c>
    </row>
    <row r="6703" spans="1:11" hidden="1" x14ac:dyDescent="0.25">
      <c r="A6703" t="s">
        <v>449</v>
      </c>
      <c r="B6703" t="s">
        <v>449</v>
      </c>
      <c r="C6703">
        <v>1999</v>
      </c>
      <c r="D6703" t="s">
        <v>448</v>
      </c>
      <c r="E6703">
        <v>670</v>
      </c>
      <c r="F6703" t="s">
        <v>448</v>
      </c>
      <c r="G6703">
        <v>682</v>
      </c>
      <c r="H6703" t="s">
        <v>381</v>
      </c>
      <c r="I6703">
        <v>4</v>
      </c>
      <c r="J6703" t="s">
        <v>373</v>
      </c>
      <c r="K6703">
        <v>3</v>
      </c>
    </row>
    <row r="6704" spans="1:11" hidden="1" x14ac:dyDescent="0.25">
      <c r="A6704" t="s">
        <v>449</v>
      </c>
      <c r="B6704" t="s">
        <v>449</v>
      </c>
      <c r="C6704">
        <v>2000</v>
      </c>
      <c r="D6704" t="s">
        <v>448</v>
      </c>
      <c r="E6704">
        <v>670</v>
      </c>
      <c r="F6704" t="s">
        <v>448</v>
      </c>
      <c r="G6704">
        <v>682</v>
      </c>
      <c r="H6704" t="s">
        <v>381</v>
      </c>
      <c r="I6704">
        <v>3</v>
      </c>
      <c r="J6704" t="s">
        <v>373</v>
      </c>
      <c r="K6704">
        <v>3</v>
      </c>
    </row>
    <row r="6705" spans="1:11" hidden="1" x14ac:dyDescent="0.25">
      <c r="A6705" t="s">
        <v>449</v>
      </c>
      <c r="B6705" t="s">
        <v>449</v>
      </c>
      <c r="C6705">
        <v>2001</v>
      </c>
      <c r="D6705" t="s">
        <v>448</v>
      </c>
      <c r="E6705">
        <v>670</v>
      </c>
      <c r="F6705" t="s">
        <v>448</v>
      </c>
      <c r="G6705">
        <v>682</v>
      </c>
      <c r="H6705" t="s">
        <v>381</v>
      </c>
      <c r="I6705">
        <v>3</v>
      </c>
      <c r="J6705" t="s">
        <v>373</v>
      </c>
      <c r="K6705">
        <v>3</v>
      </c>
    </row>
    <row r="6706" spans="1:11" hidden="1" x14ac:dyDescent="0.25">
      <c r="A6706" t="s">
        <v>449</v>
      </c>
      <c r="B6706" t="s">
        <v>449</v>
      </c>
      <c r="C6706">
        <v>2002</v>
      </c>
      <c r="D6706" t="s">
        <v>448</v>
      </c>
      <c r="E6706">
        <v>670</v>
      </c>
      <c r="F6706" t="s">
        <v>448</v>
      </c>
      <c r="G6706">
        <v>682</v>
      </c>
      <c r="H6706" t="s">
        <v>381</v>
      </c>
      <c r="I6706">
        <v>3</v>
      </c>
      <c r="J6706" t="s">
        <v>373</v>
      </c>
      <c r="K6706">
        <v>3</v>
      </c>
    </row>
    <row r="6707" spans="1:11" hidden="1" x14ac:dyDescent="0.25">
      <c r="A6707" t="s">
        <v>449</v>
      </c>
      <c r="B6707" t="s">
        <v>449</v>
      </c>
      <c r="C6707">
        <v>2003</v>
      </c>
      <c r="D6707" t="s">
        <v>448</v>
      </c>
      <c r="E6707">
        <v>670</v>
      </c>
      <c r="F6707" t="s">
        <v>448</v>
      </c>
      <c r="G6707">
        <v>682</v>
      </c>
      <c r="H6707" t="s">
        <v>381</v>
      </c>
      <c r="I6707">
        <v>3</v>
      </c>
      <c r="J6707" t="s">
        <v>373</v>
      </c>
      <c r="K6707">
        <v>3</v>
      </c>
    </row>
    <row r="6708" spans="1:11" hidden="1" x14ac:dyDescent="0.25">
      <c r="A6708" t="s">
        <v>449</v>
      </c>
      <c r="B6708" t="s">
        <v>449</v>
      </c>
      <c r="C6708">
        <v>2004</v>
      </c>
      <c r="D6708" t="s">
        <v>448</v>
      </c>
      <c r="E6708">
        <v>670</v>
      </c>
      <c r="F6708" t="s">
        <v>448</v>
      </c>
      <c r="G6708">
        <v>682</v>
      </c>
      <c r="H6708" t="s">
        <v>381</v>
      </c>
      <c r="I6708">
        <v>3</v>
      </c>
      <c r="J6708" t="s">
        <v>373</v>
      </c>
      <c r="K6708">
        <v>3</v>
      </c>
    </row>
    <row r="6709" spans="1:11" hidden="1" x14ac:dyDescent="0.25">
      <c r="A6709" t="s">
        <v>449</v>
      </c>
      <c r="B6709" t="s">
        <v>449</v>
      </c>
      <c r="C6709">
        <v>2005</v>
      </c>
      <c r="D6709" t="s">
        <v>448</v>
      </c>
      <c r="E6709">
        <v>670</v>
      </c>
      <c r="F6709" t="s">
        <v>448</v>
      </c>
      <c r="G6709">
        <v>682</v>
      </c>
      <c r="H6709" t="s">
        <v>381</v>
      </c>
      <c r="I6709">
        <v>3</v>
      </c>
      <c r="J6709" t="s">
        <v>373</v>
      </c>
      <c r="K6709">
        <v>3</v>
      </c>
    </row>
    <row r="6710" spans="1:11" hidden="1" x14ac:dyDescent="0.25">
      <c r="A6710" t="s">
        <v>449</v>
      </c>
      <c r="B6710" t="s">
        <v>449</v>
      </c>
      <c r="C6710">
        <v>2006</v>
      </c>
      <c r="D6710" t="s">
        <v>448</v>
      </c>
      <c r="E6710">
        <v>670</v>
      </c>
      <c r="F6710" t="s">
        <v>448</v>
      </c>
      <c r="G6710">
        <v>682</v>
      </c>
      <c r="H6710" t="s">
        <v>381</v>
      </c>
      <c r="I6710">
        <v>3</v>
      </c>
      <c r="J6710" t="s">
        <v>373</v>
      </c>
      <c r="K6710">
        <v>3</v>
      </c>
    </row>
    <row r="6711" spans="1:11" hidden="1" x14ac:dyDescent="0.25">
      <c r="A6711" t="s">
        <v>449</v>
      </c>
      <c r="B6711" t="s">
        <v>449</v>
      </c>
      <c r="C6711">
        <v>2007</v>
      </c>
      <c r="D6711" t="s">
        <v>448</v>
      </c>
      <c r="E6711">
        <v>670</v>
      </c>
      <c r="F6711" t="s">
        <v>448</v>
      </c>
      <c r="G6711">
        <v>682</v>
      </c>
      <c r="H6711" t="s">
        <v>381</v>
      </c>
      <c r="I6711">
        <v>4</v>
      </c>
      <c r="J6711" t="s">
        <v>373</v>
      </c>
      <c r="K6711">
        <v>3</v>
      </c>
    </row>
    <row r="6712" spans="1:11" hidden="1" x14ac:dyDescent="0.25">
      <c r="A6712" t="s">
        <v>449</v>
      </c>
      <c r="B6712" t="s">
        <v>449</v>
      </c>
      <c r="C6712">
        <v>2008</v>
      </c>
      <c r="D6712" t="s">
        <v>448</v>
      </c>
      <c r="E6712">
        <v>670</v>
      </c>
      <c r="F6712" t="s">
        <v>448</v>
      </c>
      <c r="G6712">
        <v>682</v>
      </c>
      <c r="H6712" t="s">
        <v>381</v>
      </c>
      <c r="I6712">
        <v>4</v>
      </c>
      <c r="J6712" t="s">
        <v>373</v>
      </c>
      <c r="K6712">
        <v>3</v>
      </c>
    </row>
    <row r="6713" spans="1:11" hidden="1" x14ac:dyDescent="0.25">
      <c r="A6713" t="s">
        <v>449</v>
      </c>
      <c r="B6713" t="s">
        <v>449</v>
      </c>
      <c r="C6713">
        <v>2009</v>
      </c>
      <c r="D6713" t="s">
        <v>448</v>
      </c>
      <c r="E6713">
        <v>670</v>
      </c>
      <c r="F6713" t="s">
        <v>448</v>
      </c>
      <c r="G6713">
        <v>682</v>
      </c>
      <c r="H6713" t="s">
        <v>381</v>
      </c>
      <c r="I6713">
        <v>4</v>
      </c>
      <c r="J6713" t="s">
        <v>373</v>
      </c>
      <c r="K6713">
        <v>4</v>
      </c>
    </row>
    <row r="6714" spans="1:11" hidden="1" x14ac:dyDescent="0.25">
      <c r="A6714" t="s">
        <v>449</v>
      </c>
      <c r="B6714" t="s">
        <v>449</v>
      </c>
      <c r="C6714">
        <v>2010</v>
      </c>
      <c r="D6714" t="s">
        <v>448</v>
      </c>
      <c r="E6714">
        <v>670</v>
      </c>
      <c r="F6714" t="s">
        <v>448</v>
      </c>
      <c r="G6714">
        <v>682</v>
      </c>
      <c r="H6714" t="s">
        <v>381</v>
      </c>
      <c r="I6714">
        <v>4</v>
      </c>
      <c r="J6714" t="s">
        <v>373</v>
      </c>
      <c r="K6714">
        <v>3</v>
      </c>
    </row>
    <row r="6715" spans="1:11" hidden="1" x14ac:dyDescent="0.25">
      <c r="A6715" t="s">
        <v>449</v>
      </c>
      <c r="B6715" t="s">
        <v>449</v>
      </c>
      <c r="C6715">
        <v>2011</v>
      </c>
      <c r="D6715" t="s">
        <v>448</v>
      </c>
      <c r="E6715">
        <v>670</v>
      </c>
      <c r="F6715" t="s">
        <v>448</v>
      </c>
      <c r="G6715">
        <v>682</v>
      </c>
      <c r="H6715" t="s">
        <v>381</v>
      </c>
      <c r="I6715">
        <v>4</v>
      </c>
      <c r="J6715" t="s">
        <v>373</v>
      </c>
      <c r="K6715">
        <v>3</v>
      </c>
    </row>
    <row r="6716" spans="1:11" hidden="1" x14ac:dyDescent="0.25">
      <c r="A6716" t="s">
        <v>449</v>
      </c>
      <c r="B6716" t="s">
        <v>449</v>
      </c>
      <c r="C6716">
        <v>2012</v>
      </c>
      <c r="D6716" t="s">
        <v>448</v>
      </c>
      <c r="E6716">
        <v>670</v>
      </c>
      <c r="F6716" t="s">
        <v>448</v>
      </c>
      <c r="G6716">
        <v>682</v>
      </c>
      <c r="H6716" t="s">
        <v>381</v>
      </c>
      <c r="I6716">
        <v>3</v>
      </c>
      <c r="J6716" t="s">
        <v>373</v>
      </c>
      <c r="K6716">
        <v>3</v>
      </c>
    </row>
    <row r="6717" spans="1:11" hidden="1" x14ac:dyDescent="0.25">
      <c r="A6717" t="s">
        <v>449</v>
      </c>
      <c r="B6717" t="s">
        <v>449</v>
      </c>
      <c r="C6717">
        <v>2013</v>
      </c>
      <c r="D6717" t="s">
        <v>448</v>
      </c>
      <c r="E6717">
        <v>670</v>
      </c>
      <c r="F6717" t="s">
        <v>448</v>
      </c>
      <c r="G6717">
        <v>682</v>
      </c>
      <c r="H6717" t="s">
        <v>381</v>
      </c>
      <c r="I6717" t="s">
        <v>373</v>
      </c>
      <c r="J6717">
        <v>3</v>
      </c>
      <c r="K6717">
        <v>3</v>
      </c>
    </row>
    <row r="6718" spans="1:11" hidden="1" x14ac:dyDescent="0.25">
      <c r="A6718" t="s">
        <v>449</v>
      </c>
      <c r="B6718" t="s">
        <v>449</v>
      </c>
      <c r="C6718">
        <v>2014</v>
      </c>
      <c r="D6718" t="s">
        <v>448</v>
      </c>
      <c r="E6718">
        <v>670</v>
      </c>
      <c r="F6718" t="s">
        <v>448</v>
      </c>
      <c r="G6718">
        <v>682</v>
      </c>
      <c r="H6718" t="s">
        <v>381</v>
      </c>
      <c r="I6718">
        <v>3</v>
      </c>
      <c r="J6718">
        <v>3</v>
      </c>
      <c r="K6718">
        <v>3</v>
      </c>
    </row>
    <row r="6719" spans="1:11" hidden="1" x14ac:dyDescent="0.25">
      <c r="A6719" t="s">
        <v>449</v>
      </c>
      <c r="B6719" t="s">
        <v>449</v>
      </c>
      <c r="C6719">
        <v>2015</v>
      </c>
      <c r="D6719" t="s">
        <v>448</v>
      </c>
      <c r="E6719">
        <v>670</v>
      </c>
      <c r="F6719" t="s">
        <v>448</v>
      </c>
      <c r="G6719">
        <v>682</v>
      </c>
      <c r="H6719" t="s">
        <v>381</v>
      </c>
      <c r="I6719">
        <v>4</v>
      </c>
      <c r="J6719">
        <v>3</v>
      </c>
      <c r="K6719">
        <v>3</v>
      </c>
    </row>
    <row r="6720" spans="1:11" hidden="1" x14ac:dyDescent="0.25">
      <c r="A6720" t="s">
        <v>449</v>
      </c>
      <c r="B6720" t="s">
        <v>449</v>
      </c>
      <c r="C6720">
        <v>2016</v>
      </c>
      <c r="D6720" t="s">
        <v>448</v>
      </c>
      <c r="E6720">
        <v>670</v>
      </c>
      <c r="F6720" t="s">
        <v>448</v>
      </c>
      <c r="G6720">
        <v>682</v>
      </c>
      <c r="H6720" t="s">
        <v>381</v>
      </c>
      <c r="I6720">
        <v>4</v>
      </c>
      <c r="J6720">
        <v>4</v>
      </c>
      <c r="K6720">
        <v>3</v>
      </c>
    </row>
    <row r="6721" spans="1:12" x14ac:dyDescent="0.25">
      <c r="A6721" t="s">
        <v>449</v>
      </c>
      <c r="B6721" t="s">
        <v>449</v>
      </c>
      <c r="C6721">
        <v>2017</v>
      </c>
      <c r="D6721" t="s">
        <v>448</v>
      </c>
      <c r="E6721">
        <v>670</v>
      </c>
      <c r="F6721" t="s">
        <v>448</v>
      </c>
      <c r="G6721">
        <v>682</v>
      </c>
      <c r="H6721" t="s">
        <v>381</v>
      </c>
      <c r="I6721" s="109">
        <v>4</v>
      </c>
      <c r="J6721" s="109">
        <v>4</v>
      </c>
      <c r="K6721" s="109">
        <v>3</v>
      </c>
      <c r="L6721" s="108">
        <f>AVERAGE(I6721:K6721)</f>
        <v>3.6666666666666665</v>
      </c>
    </row>
    <row r="6722" spans="1:12" hidden="1" x14ac:dyDescent="0.25">
      <c r="A6722" t="s">
        <v>248</v>
      </c>
      <c r="B6722" t="s">
        <v>248</v>
      </c>
      <c r="C6722">
        <v>1976</v>
      </c>
      <c r="D6722" t="s">
        <v>40</v>
      </c>
      <c r="E6722">
        <v>433</v>
      </c>
      <c r="F6722" t="s">
        <v>40</v>
      </c>
      <c r="G6722">
        <v>686</v>
      </c>
      <c r="H6722" t="s">
        <v>371</v>
      </c>
      <c r="I6722" t="s">
        <v>373</v>
      </c>
      <c r="J6722" t="s">
        <v>373</v>
      </c>
      <c r="K6722">
        <v>1</v>
      </c>
    </row>
    <row r="6723" spans="1:12" hidden="1" x14ac:dyDescent="0.25">
      <c r="A6723" t="s">
        <v>248</v>
      </c>
      <c r="B6723" t="s">
        <v>248</v>
      </c>
      <c r="C6723">
        <v>1977</v>
      </c>
      <c r="D6723" t="s">
        <v>40</v>
      </c>
      <c r="E6723">
        <v>433</v>
      </c>
      <c r="F6723" t="s">
        <v>40</v>
      </c>
      <c r="G6723">
        <v>686</v>
      </c>
      <c r="H6723" t="s">
        <v>371</v>
      </c>
      <c r="I6723" t="s">
        <v>373</v>
      </c>
      <c r="J6723" t="s">
        <v>373</v>
      </c>
      <c r="K6723">
        <v>1</v>
      </c>
    </row>
    <row r="6724" spans="1:12" hidden="1" x14ac:dyDescent="0.25">
      <c r="A6724" t="s">
        <v>248</v>
      </c>
      <c r="B6724" t="s">
        <v>248</v>
      </c>
      <c r="C6724">
        <v>1978</v>
      </c>
      <c r="D6724" t="s">
        <v>40</v>
      </c>
      <c r="E6724">
        <v>433</v>
      </c>
      <c r="F6724" t="s">
        <v>40</v>
      </c>
      <c r="G6724">
        <v>686</v>
      </c>
      <c r="H6724" t="s">
        <v>371</v>
      </c>
      <c r="I6724" t="s">
        <v>373</v>
      </c>
      <c r="J6724" t="s">
        <v>373</v>
      </c>
      <c r="K6724">
        <v>1</v>
      </c>
    </row>
    <row r="6725" spans="1:12" hidden="1" x14ac:dyDescent="0.25">
      <c r="A6725" t="s">
        <v>248</v>
      </c>
      <c r="B6725" t="s">
        <v>248</v>
      </c>
      <c r="C6725">
        <v>1979</v>
      </c>
      <c r="D6725" t="s">
        <v>40</v>
      </c>
      <c r="E6725">
        <v>433</v>
      </c>
      <c r="F6725" t="s">
        <v>40</v>
      </c>
      <c r="G6725">
        <v>686</v>
      </c>
      <c r="H6725" t="s">
        <v>371</v>
      </c>
      <c r="I6725" t="s">
        <v>373</v>
      </c>
      <c r="J6725" t="s">
        <v>373</v>
      </c>
      <c r="K6725">
        <v>1</v>
      </c>
    </row>
    <row r="6726" spans="1:12" hidden="1" x14ac:dyDescent="0.25">
      <c r="A6726" t="s">
        <v>248</v>
      </c>
      <c r="B6726" t="s">
        <v>248</v>
      </c>
      <c r="C6726">
        <v>1980</v>
      </c>
      <c r="D6726" t="s">
        <v>40</v>
      </c>
      <c r="E6726">
        <v>433</v>
      </c>
      <c r="F6726" t="s">
        <v>40</v>
      </c>
      <c r="G6726">
        <v>686</v>
      </c>
      <c r="H6726" t="s">
        <v>371</v>
      </c>
      <c r="I6726" t="s">
        <v>373</v>
      </c>
      <c r="J6726" t="s">
        <v>373</v>
      </c>
      <c r="K6726">
        <v>1</v>
      </c>
    </row>
    <row r="6727" spans="1:12" hidden="1" x14ac:dyDescent="0.25">
      <c r="A6727" t="s">
        <v>248</v>
      </c>
      <c r="B6727" t="s">
        <v>248</v>
      </c>
      <c r="C6727">
        <v>1981</v>
      </c>
      <c r="D6727" t="s">
        <v>40</v>
      </c>
      <c r="E6727">
        <v>433</v>
      </c>
      <c r="F6727" t="s">
        <v>40</v>
      </c>
      <c r="G6727">
        <v>686</v>
      </c>
      <c r="H6727" t="s">
        <v>371</v>
      </c>
      <c r="I6727" t="s">
        <v>373</v>
      </c>
      <c r="J6727" t="s">
        <v>373</v>
      </c>
      <c r="K6727">
        <v>1</v>
      </c>
    </row>
    <row r="6728" spans="1:12" hidden="1" x14ac:dyDescent="0.25">
      <c r="A6728" t="s">
        <v>248</v>
      </c>
      <c r="B6728" t="s">
        <v>248</v>
      </c>
      <c r="C6728">
        <v>1982</v>
      </c>
      <c r="D6728" t="s">
        <v>40</v>
      </c>
      <c r="E6728">
        <v>433</v>
      </c>
      <c r="F6728" t="s">
        <v>40</v>
      </c>
      <c r="G6728">
        <v>686</v>
      </c>
      <c r="H6728" t="s">
        <v>371</v>
      </c>
      <c r="I6728" t="s">
        <v>373</v>
      </c>
      <c r="J6728" t="s">
        <v>373</v>
      </c>
      <c r="K6728">
        <v>2</v>
      </c>
    </row>
    <row r="6729" spans="1:12" hidden="1" x14ac:dyDescent="0.25">
      <c r="A6729" t="s">
        <v>248</v>
      </c>
      <c r="B6729" t="s">
        <v>248</v>
      </c>
      <c r="C6729">
        <v>1983</v>
      </c>
      <c r="D6729" t="s">
        <v>40</v>
      </c>
      <c r="E6729">
        <v>433</v>
      </c>
      <c r="F6729" t="s">
        <v>40</v>
      </c>
      <c r="G6729">
        <v>686</v>
      </c>
      <c r="H6729" t="s">
        <v>371</v>
      </c>
      <c r="I6729" t="s">
        <v>373</v>
      </c>
      <c r="J6729" t="s">
        <v>373</v>
      </c>
      <c r="K6729">
        <v>1</v>
      </c>
    </row>
    <row r="6730" spans="1:12" hidden="1" x14ac:dyDescent="0.25">
      <c r="A6730" t="s">
        <v>248</v>
      </c>
      <c r="B6730" t="s">
        <v>248</v>
      </c>
      <c r="C6730">
        <v>1984</v>
      </c>
      <c r="D6730" t="s">
        <v>40</v>
      </c>
      <c r="E6730">
        <v>433</v>
      </c>
      <c r="F6730" t="s">
        <v>40</v>
      </c>
      <c r="G6730">
        <v>686</v>
      </c>
      <c r="H6730" t="s">
        <v>371</v>
      </c>
      <c r="I6730">
        <v>2</v>
      </c>
      <c r="J6730" t="s">
        <v>373</v>
      </c>
      <c r="K6730">
        <v>2</v>
      </c>
    </row>
    <row r="6731" spans="1:12" hidden="1" x14ac:dyDescent="0.25">
      <c r="A6731" t="s">
        <v>248</v>
      </c>
      <c r="B6731" t="s">
        <v>248</v>
      </c>
      <c r="C6731">
        <v>1985</v>
      </c>
      <c r="D6731" t="s">
        <v>40</v>
      </c>
      <c r="E6731">
        <v>433</v>
      </c>
      <c r="F6731" t="s">
        <v>40</v>
      </c>
      <c r="G6731">
        <v>686</v>
      </c>
      <c r="H6731" t="s">
        <v>371</v>
      </c>
      <c r="I6731">
        <v>3</v>
      </c>
      <c r="J6731" t="s">
        <v>373</v>
      </c>
      <c r="K6731">
        <v>1</v>
      </c>
    </row>
    <row r="6732" spans="1:12" hidden="1" x14ac:dyDescent="0.25">
      <c r="A6732" t="s">
        <v>248</v>
      </c>
      <c r="B6732" t="s">
        <v>248</v>
      </c>
      <c r="C6732">
        <v>1986</v>
      </c>
      <c r="D6732" t="s">
        <v>40</v>
      </c>
      <c r="E6732">
        <v>433</v>
      </c>
      <c r="F6732" t="s">
        <v>40</v>
      </c>
      <c r="G6732">
        <v>686</v>
      </c>
      <c r="H6732" t="s">
        <v>371</v>
      </c>
      <c r="I6732">
        <v>2</v>
      </c>
      <c r="J6732" t="s">
        <v>373</v>
      </c>
      <c r="K6732">
        <v>2</v>
      </c>
    </row>
    <row r="6733" spans="1:12" hidden="1" x14ac:dyDescent="0.25">
      <c r="A6733" t="s">
        <v>248</v>
      </c>
      <c r="B6733" t="s">
        <v>248</v>
      </c>
      <c r="C6733">
        <v>1987</v>
      </c>
      <c r="D6733" t="s">
        <v>40</v>
      </c>
      <c r="E6733">
        <v>433</v>
      </c>
      <c r="F6733" t="s">
        <v>40</v>
      </c>
      <c r="G6733">
        <v>686</v>
      </c>
      <c r="H6733" t="s">
        <v>371</v>
      </c>
      <c r="I6733">
        <v>3</v>
      </c>
      <c r="J6733" t="s">
        <v>373</v>
      </c>
      <c r="K6733">
        <v>2</v>
      </c>
    </row>
    <row r="6734" spans="1:12" hidden="1" x14ac:dyDescent="0.25">
      <c r="A6734" t="s">
        <v>248</v>
      </c>
      <c r="B6734" t="s">
        <v>248</v>
      </c>
      <c r="C6734">
        <v>1988</v>
      </c>
      <c r="D6734" t="s">
        <v>40</v>
      </c>
      <c r="E6734">
        <v>433</v>
      </c>
      <c r="F6734" t="s">
        <v>40</v>
      </c>
      <c r="G6734">
        <v>686</v>
      </c>
      <c r="H6734" t="s">
        <v>371</v>
      </c>
      <c r="I6734">
        <v>2</v>
      </c>
      <c r="J6734" t="s">
        <v>373</v>
      </c>
      <c r="K6734">
        <v>2</v>
      </c>
    </row>
    <row r="6735" spans="1:12" hidden="1" x14ac:dyDescent="0.25">
      <c r="A6735" t="s">
        <v>248</v>
      </c>
      <c r="B6735" t="s">
        <v>248</v>
      </c>
      <c r="C6735">
        <v>1989</v>
      </c>
      <c r="D6735" t="s">
        <v>40</v>
      </c>
      <c r="E6735">
        <v>433</v>
      </c>
      <c r="F6735" t="s">
        <v>40</v>
      </c>
      <c r="G6735">
        <v>686</v>
      </c>
      <c r="H6735" t="s">
        <v>371</v>
      </c>
      <c r="I6735">
        <v>2</v>
      </c>
      <c r="J6735" t="s">
        <v>373</v>
      </c>
      <c r="K6735">
        <v>2</v>
      </c>
    </row>
    <row r="6736" spans="1:12" hidden="1" x14ac:dyDescent="0.25">
      <c r="A6736" t="s">
        <v>248</v>
      </c>
      <c r="B6736" t="s">
        <v>248</v>
      </c>
      <c r="C6736">
        <v>1990</v>
      </c>
      <c r="D6736" t="s">
        <v>40</v>
      </c>
      <c r="E6736">
        <v>433</v>
      </c>
      <c r="F6736" t="s">
        <v>40</v>
      </c>
      <c r="G6736">
        <v>686</v>
      </c>
      <c r="H6736" t="s">
        <v>371</v>
      </c>
      <c r="I6736">
        <v>3</v>
      </c>
      <c r="J6736" t="s">
        <v>373</v>
      </c>
      <c r="K6736">
        <v>3</v>
      </c>
    </row>
    <row r="6737" spans="1:11" hidden="1" x14ac:dyDescent="0.25">
      <c r="A6737" t="s">
        <v>248</v>
      </c>
      <c r="B6737" t="s">
        <v>248</v>
      </c>
      <c r="C6737">
        <v>1991</v>
      </c>
      <c r="D6737" t="s">
        <v>40</v>
      </c>
      <c r="E6737">
        <v>433</v>
      </c>
      <c r="F6737" t="s">
        <v>40</v>
      </c>
      <c r="G6737">
        <v>686</v>
      </c>
      <c r="H6737" t="s">
        <v>371</v>
      </c>
      <c r="I6737">
        <v>3</v>
      </c>
      <c r="J6737" t="s">
        <v>373</v>
      </c>
      <c r="K6737">
        <v>3</v>
      </c>
    </row>
    <row r="6738" spans="1:11" hidden="1" x14ac:dyDescent="0.25">
      <c r="A6738" t="s">
        <v>248</v>
      </c>
      <c r="B6738" t="s">
        <v>248</v>
      </c>
      <c r="C6738">
        <v>1992</v>
      </c>
      <c r="D6738" t="s">
        <v>40</v>
      </c>
      <c r="E6738">
        <v>433</v>
      </c>
      <c r="F6738" t="s">
        <v>40</v>
      </c>
      <c r="G6738">
        <v>686</v>
      </c>
      <c r="H6738" t="s">
        <v>371</v>
      </c>
      <c r="I6738">
        <v>3</v>
      </c>
      <c r="J6738" t="s">
        <v>373</v>
      </c>
      <c r="K6738">
        <v>3</v>
      </c>
    </row>
    <row r="6739" spans="1:11" hidden="1" x14ac:dyDescent="0.25">
      <c r="A6739" t="s">
        <v>248</v>
      </c>
      <c r="B6739" t="s">
        <v>248</v>
      </c>
      <c r="C6739">
        <v>1993</v>
      </c>
      <c r="D6739" t="s">
        <v>40</v>
      </c>
      <c r="E6739">
        <v>433</v>
      </c>
      <c r="F6739" t="s">
        <v>40</v>
      </c>
      <c r="G6739">
        <v>686</v>
      </c>
      <c r="H6739" t="s">
        <v>371</v>
      </c>
      <c r="I6739">
        <v>3</v>
      </c>
      <c r="J6739" t="s">
        <v>373</v>
      </c>
      <c r="K6739">
        <v>3</v>
      </c>
    </row>
    <row r="6740" spans="1:11" hidden="1" x14ac:dyDescent="0.25">
      <c r="A6740" t="s">
        <v>248</v>
      </c>
      <c r="B6740" t="s">
        <v>248</v>
      </c>
      <c r="C6740">
        <v>1994</v>
      </c>
      <c r="D6740" t="s">
        <v>40</v>
      </c>
      <c r="E6740">
        <v>433</v>
      </c>
      <c r="F6740" t="s">
        <v>40</v>
      </c>
      <c r="G6740">
        <v>686</v>
      </c>
      <c r="H6740" t="s">
        <v>371</v>
      </c>
      <c r="I6740">
        <v>3</v>
      </c>
      <c r="J6740" t="s">
        <v>373</v>
      </c>
      <c r="K6740">
        <v>2</v>
      </c>
    </row>
    <row r="6741" spans="1:11" hidden="1" x14ac:dyDescent="0.25">
      <c r="A6741" t="s">
        <v>248</v>
      </c>
      <c r="B6741" t="s">
        <v>248</v>
      </c>
      <c r="C6741">
        <v>1995</v>
      </c>
      <c r="D6741" t="s">
        <v>40</v>
      </c>
      <c r="E6741">
        <v>433</v>
      </c>
      <c r="F6741" t="s">
        <v>40</v>
      </c>
      <c r="G6741">
        <v>686</v>
      </c>
      <c r="H6741" t="s">
        <v>371</v>
      </c>
      <c r="I6741">
        <v>4</v>
      </c>
      <c r="J6741" t="s">
        <v>373</v>
      </c>
      <c r="K6741">
        <v>3</v>
      </c>
    </row>
    <row r="6742" spans="1:11" hidden="1" x14ac:dyDescent="0.25">
      <c r="A6742" t="s">
        <v>248</v>
      </c>
      <c r="B6742" t="s">
        <v>248</v>
      </c>
      <c r="C6742">
        <v>1996</v>
      </c>
      <c r="D6742" t="s">
        <v>40</v>
      </c>
      <c r="E6742">
        <v>433</v>
      </c>
      <c r="F6742" t="s">
        <v>40</v>
      </c>
      <c r="G6742">
        <v>686</v>
      </c>
      <c r="H6742" t="s">
        <v>371</v>
      </c>
      <c r="I6742">
        <v>3</v>
      </c>
      <c r="J6742" t="s">
        <v>373</v>
      </c>
      <c r="K6742">
        <v>2</v>
      </c>
    </row>
    <row r="6743" spans="1:11" hidden="1" x14ac:dyDescent="0.25">
      <c r="A6743" t="s">
        <v>248</v>
      </c>
      <c r="B6743" t="s">
        <v>248</v>
      </c>
      <c r="C6743">
        <v>1997</v>
      </c>
      <c r="D6743" t="s">
        <v>40</v>
      </c>
      <c r="E6743">
        <v>433</v>
      </c>
      <c r="F6743" t="s">
        <v>40</v>
      </c>
      <c r="G6743">
        <v>686</v>
      </c>
      <c r="H6743" t="s">
        <v>371</v>
      </c>
      <c r="I6743">
        <v>3</v>
      </c>
      <c r="J6743" t="s">
        <v>373</v>
      </c>
      <c r="K6743">
        <v>3</v>
      </c>
    </row>
    <row r="6744" spans="1:11" hidden="1" x14ac:dyDescent="0.25">
      <c r="A6744" t="s">
        <v>248</v>
      </c>
      <c r="B6744" t="s">
        <v>248</v>
      </c>
      <c r="C6744">
        <v>1998</v>
      </c>
      <c r="D6744" t="s">
        <v>40</v>
      </c>
      <c r="E6744">
        <v>433</v>
      </c>
      <c r="F6744" t="s">
        <v>40</v>
      </c>
      <c r="G6744">
        <v>686</v>
      </c>
      <c r="H6744" t="s">
        <v>371</v>
      </c>
      <c r="I6744">
        <v>4</v>
      </c>
      <c r="J6744" t="s">
        <v>373</v>
      </c>
      <c r="K6744">
        <v>3</v>
      </c>
    </row>
    <row r="6745" spans="1:11" hidden="1" x14ac:dyDescent="0.25">
      <c r="A6745" t="s">
        <v>248</v>
      </c>
      <c r="B6745" t="s">
        <v>248</v>
      </c>
      <c r="C6745">
        <v>1999</v>
      </c>
      <c r="D6745" t="s">
        <v>40</v>
      </c>
      <c r="E6745">
        <v>433</v>
      </c>
      <c r="F6745" t="s">
        <v>40</v>
      </c>
      <c r="G6745">
        <v>686</v>
      </c>
      <c r="H6745" t="s">
        <v>371</v>
      </c>
      <c r="I6745">
        <v>3</v>
      </c>
      <c r="J6745" t="s">
        <v>373</v>
      </c>
      <c r="K6745">
        <v>3</v>
      </c>
    </row>
    <row r="6746" spans="1:11" hidden="1" x14ac:dyDescent="0.25">
      <c r="A6746" t="s">
        <v>248</v>
      </c>
      <c r="B6746" t="s">
        <v>248</v>
      </c>
      <c r="C6746">
        <v>2000</v>
      </c>
      <c r="D6746" t="s">
        <v>40</v>
      </c>
      <c r="E6746">
        <v>433</v>
      </c>
      <c r="F6746" t="s">
        <v>40</v>
      </c>
      <c r="G6746">
        <v>686</v>
      </c>
      <c r="H6746" t="s">
        <v>371</v>
      </c>
      <c r="I6746">
        <v>3</v>
      </c>
      <c r="J6746" t="s">
        <v>373</v>
      </c>
      <c r="K6746">
        <v>2</v>
      </c>
    </row>
    <row r="6747" spans="1:11" hidden="1" x14ac:dyDescent="0.25">
      <c r="A6747" t="s">
        <v>248</v>
      </c>
      <c r="B6747" t="s">
        <v>248</v>
      </c>
      <c r="C6747">
        <v>2001</v>
      </c>
      <c r="D6747" t="s">
        <v>40</v>
      </c>
      <c r="E6747">
        <v>433</v>
      </c>
      <c r="F6747" t="s">
        <v>40</v>
      </c>
      <c r="G6747">
        <v>686</v>
      </c>
      <c r="H6747" t="s">
        <v>371</v>
      </c>
      <c r="I6747">
        <v>3</v>
      </c>
      <c r="J6747" t="s">
        <v>373</v>
      </c>
      <c r="K6747">
        <v>2</v>
      </c>
    </row>
    <row r="6748" spans="1:11" hidden="1" x14ac:dyDescent="0.25">
      <c r="A6748" t="s">
        <v>248</v>
      </c>
      <c r="B6748" t="s">
        <v>248</v>
      </c>
      <c r="C6748">
        <v>2002</v>
      </c>
      <c r="D6748" t="s">
        <v>40</v>
      </c>
      <c r="E6748">
        <v>433</v>
      </c>
      <c r="F6748" t="s">
        <v>40</v>
      </c>
      <c r="G6748">
        <v>686</v>
      </c>
      <c r="H6748" t="s">
        <v>371</v>
      </c>
      <c r="I6748">
        <v>2</v>
      </c>
      <c r="J6748" t="s">
        <v>373</v>
      </c>
      <c r="K6748">
        <v>3</v>
      </c>
    </row>
    <row r="6749" spans="1:11" hidden="1" x14ac:dyDescent="0.25">
      <c r="A6749" t="s">
        <v>248</v>
      </c>
      <c r="B6749" t="s">
        <v>248</v>
      </c>
      <c r="C6749">
        <v>2003</v>
      </c>
      <c r="D6749" t="s">
        <v>40</v>
      </c>
      <c r="E6749">
        <v>433</v>
      </c>
      <c r="F6749" t="s">
        <v>40</v>
      </c>
      <c r="G6749">
        <v>686</v>
      </c>
      <c r="H6749" t="s">
        <v>371</v>
      </c>
      <c r="I6749">
        <v>3</v>
      </c>
      <c r="J6749" t="s">
        <v>373</v>
      </c>
      <c r="K6749">
        <v>2</v>
      </c>
    </row>
    <row r="6750" spans="1:11" hidden="1" x14ac:dyDescent="0.25">
      <c r="A6750" t="s">
        <v>248</v>
      </c>
      <c r="B6750" t="s">
        <v>248</v>
      </c>
      <c r="C6750">
        <v>2004</v>
      </c>
      <c r="D6750" t="s">
        <v>40</v>
      </c>
      <c r="E6750">
        <v>433</v>
      </c>
      <c r="F6750" t="s">
        <v>40</v>
      </c>
      <c r="G6750">
        <v>686</v>
      </c>
      <c r="H6750" t="s">
        <v>371</v>
      </c>
      <c r="I6750">
        <v>1</v>
      </c>
      <c r="J6750" t="s">
        <v>373</v>
      </c>
      <c r="K6750">
        <v>2</v>
      </c>
    </row>
    <row r="6751" spans="1:11" hidden="1" x14ac:dyDescent="0.25">
      <c r="A6751" t="s">
        <v>248</v>
      </c>
      <c r="B6751" t="s">
        <v>248</v>
      </c>
      <c r="C6751">
        <v>2005</v>
      </c>
      <c r="D6751" t="s">
        <v>40</v>
      </c>
      <c r="E6751">
        <v>433</v>
      </c>
      <c r="F6751" t="s">
        <v>40</v>
      </c>
      <c r="G6751">
        <v>686</v>
      </c>
      <c r="H6751" t="s">
        <v>371</v>
      </c>
      <c r="I6751">
        <v>2</v>
      </c>
      <c r="J6751" t="s">
        <v>373</v>
      </c>
      <c r="K6751">
        <v>2</v>
      </c>
    </row>
    <row r="6752" spans="1:11" hidden="1" x14ac:dyDescent="0.25">
      <c r="A6752" t="s">
        <v>248</v>
      </c>
      <c r="B6752" t="s">
        <v>248</v>
      </c>
      <c r="C6752">
        <v>2006</v>
      </c>
      <c r="D6752" t="s">
        <v>40</v>
      </c>
      <c r="E6752">
        <v>433</v>
      </c>
      <c r="F6752" t="s">
        <v>40</v>
      </c>
      <c r="G6752">
        <v>686</v>
      </c>
      <c r="H6752" t="s">
        <v>371</v>
      </c>
      <c r="I6752">
        <v>3</v>
      </c>
      <c r="J6752" t="s">
        <v>373</v>
      </c>
      <c r="K6752">
        <v>3</v>
      </c>
    </row>
    <row r="6753" spans="1:12" hidden="1" x14ac:dyDescent="0.25">
      <c r="A6753" t="s">
        <v>248</v>
      </c>
      <c r="B6753" t="s">
        <v>248</v>
      </c>
      <c r="C6753">
        <v>2007</v>
      </c>
      <c r="D6753" t="s">
        <v>40</v>
      </c>
      <c r="E6753">
        <v>433</v>
      </c>
      <c r="F6753" t="s">
        <v>40</v>
      </c>
      <c r="G6753">
        <v>686</v>
      </c>
      <c r="H6753" t="s">
        <v>371</v>
      </c>
      <c r="I6753" t="s">
        <v>373</v>
      </c>
      <c r="J6753" t="s">
        <v>373</v>
      </c>
      <c r="K6753">
        <v>3</v>
      </c>
    </row>
    <row r="6754" spans="1:12" hidden="1" x14ac:dyDescent="0.25">
      <c r="A6754" t="s">
        <v>248</v>
      </c>
      <c r="B6754" t="s">
        <v>248</v>
      </c>
      <c r="C6754">
        <v>2008</v>
      </c>
      <c r="D6754" t="s">
        <v>40</v>
      </c>
      <c r="E6754">
        <v>433</v>
      </c>
      <c r="F6754" t="s">
        <v>40</v>
      </c>
      <c r="G6754">
        <v>686</v>
      </c>
      <c r="H6754" t="s">
        <v>371</v>
      </c>
      <c r="I6754">
        <v>3</v>
      </c>
      <c r="J6754" t="s">
        <v>373</v>
      </c>
      <c r="K6754">
        <v>2</v>
      </c>
    </row>
    <row r="6755" spans="1:12" hidden="1" x14ac:dyDescent="0.25">
      <c r="A6755" t="s">
        <v>248</v>
      </c>
      <c r="B6755" t="s">
        <v>248</v>
      </c>
      <c r="C6755">
        <v>2009</v>
      </c>
      <c r="D6755" t="s">
        <v>40</v>
      </c>
      <c r="E6755">
        <v>433</v>
      </c>
      <c r="F6755" t="s">
        <v>40</v>
      </c>
      <c r="G6755">
        <v>686</v>
      </c>
      <c r="H6755" t="s">
        <v>371</v>
      </c>
      <c r="I6755">
        <v>3</v>
      </c>
      <c r="J6755" t="s">
        <v>373</v>
      </c>
      <c r="K6755">
        <v>3</v>
      </c>
    </row>
    <row r="6756" spans="1:12" hidden="1" x14ac:dyDescent="0.25">
      <c r="A6756" t="s">
        <v>248</v>
      </c>
      <c r="B6756" t="s">
        <v>248</v>
      </c>
      <c r="C6756">
        <v>2010</v>
      </c>
      <c r="D6756" t="s">
        <v>40</v>
      </c>
      <c r="E6756">
        <v>433</v>
      </c>
      <c r="F6756" t="s">
        <v>40</v>
      </c>
      <c r="G6756">
        <v>686</v>
      </c>
      <c r="H6756" t="s">
        <v>371</v>
      </c>
      <c r="I6756">
        <v>3</v>
      </c>
      <c r="J6756" t="s">
        <v>373</v>
      </c>
      <c r="K6756">
        <v>2</v>
      </c>
    </row>
    <row r="6757" spans="1:12" hidden="1" x14ac:dyDescent="0.25">
      <c r="A6757" t="s">
        <v>248</v>
      </c>
      <c r="B6757" t="s">
        <v>248</v>
      </c>
      <c r="C6757">
        <v>2011</v>
      </c>
      <c r="D6757" t="s">
        <v>40</v>
      </c>
      <c r="E6757">
        <v>433</v>
      </c>
      <c r="F6757" t="s">
        <v>40</v>
      </c>
      <c r="G6757">
        <v>686</v>
      </c>
      <c r="H6757" t="s">
        <v>371</v>
      </c>
      <c r="I6757">
        <v>3</v>
      </c>
      <c r="J6757" t="s">
        <v>373</v>
      </c>
      <c r="K6757">
        <v>2</v>
      </c>
    </row>
    <row r="6758" spans="1:12" hidden="1" x14ac:dyDescent="0.25">
      <c r="A6758" t="s">
        <v>248</v>
      </c>
      <c r="B6758" t="s">
        <v>248</v>
      </c>
      <c r="C6758">
        <v>2012</v>
      </c>
      <c r="D6758" t="s">
        <v>40</v>
      </c>
      <c r="E6758">
        <v>433</v>
      </c>
      <c r="F6758" t="s">
        <v>40</v>
      </c>
      <c r="G6758">
        <v>686</v>
      </c>
      <c r="H6758" t="s">
        <v>371</v>
      </c>
      <c r="I6758">
        <v>3</v>
      </c>
      <c r="J6758" t="s">
        <v>373</v>
      </c>
      <c r="K6758">
        <v>3</v>
      </c>
    </row>
    <row r="6759" spans="1:12" hidden="1" x14ac:dyDescent="0.25">
      <c r="A6759" t="s">
        <v>248</v>
      </c>
      <c r="B6759" t="s">
        <v>248</v>
      </c>
      <c r="C6759">
        <v>2013</v>
      </c>
      <c r="D6759" t="s">
        <v>40</v>
      </c>
      <c r="E6759">
        <v>433</v>
      </c>
      <c r="F6759" t="s">
        <v>40</v>
      </c>
      <c r="G6759">
        <v>686</v>
      </c>
      <c r="H6759" t="s">
        <v>371</v>
      </c>
      <c r="I6759" t="s">
        <v>373</v>
      </c>
      <c r="J6759" t="s">
        <v>373</v>
      </c>
      <c r="K6759">
        <v>2</v>
      </c>
    </row>
    <row r="6760" spans="1:12" hidden="1" x14ac:dyDescent="0.25">
      <c r="A6760" t="s">
        <v>248</v>
      </c>
      <c r="B6760" t="s">
        <v>248</v>
      </c>
      <c r="C6760">
        <v>2014</v>
      </c>
      <c r="D6760" t="s">
        <v>40</v>
      </c>
      <c r="E6760">
        <v>433</v>
      </c>
      <c r="F6760" t="s">
        <v>40</v>
      </c>
      <c r="G6760">
        <v>686</v>
      </c>
      <c r="H6760" t="s">
        <v>371</v>
      </c>
      <c r="I6760">
        <v>2</v>
      </c>
      <c r="J6760" t="s">
        <v>373</v>
      </c>
      <c r="K6760">
        <v>3</v>
      </c>
    </row>
    <row r="6761" spans="1:12" hidden="1" x14ac:dyDescent="0.25">
      <c r="A6761" t="s">
        <v>248</v>
      </c>
      <c r="B6761" t="s">
        <v>248</v>
      </c>
      <c r="C6761">
        <v>2015</v>
      </c>
      <c r="D6761" t="s">
        <v>40</v>
      </c>
      <c r="E6761">
        <v>433</v>
      </c>
      <c r="F6761" t="s">
        <v>40</v>
      </c>
      <c r="G6761">
        <v>686</v>
      </c>
      <c r="H6761" t="s">
        <v>371</v>
      </c>
      <c r="I6761">
        <v>2</v>
      </c>
      <c r="J6761" t="s">
        <v>373</v>
      </c>
      <c r="K6761">
        <v>2</v>
      </c>
    </row>
    <row r="6762" spans="1:12" hidden="1" x14ac:dyDescent="0.25">
      <c r="A6762" t="s">
        <v>248</v>
      </c>
      <c r="B6762" t="s">
        <v>248</v>
      </c>
      <c r="C6762">
        <v>2016</v>
      </c>
      <c r="D6762" t="s">
        <v>40</v>
      </c>
      <c r="E6762">
        <v>433</v>
      </c>
      <c r="F6762" t="s">
        <v>40</v>
      </c>
      <c r="G6762">
        <v>686</v>
      </c>
      <c r="H6762" t="s">
        <v>371</v>
      </c>
      <c r="I6762">
        <v>2</v>
      </c>
      <c r="J6762" t="s">
        <v>373</v>
      </c>
      <c r="K6762">
        <v>2</v>
      </c>
    </row>
    <row r="6763" spans="1:12" x14ac:dyDescent="0.25">
      <c r="A6763" t="s">
        <v>248</v>
      </c>
      <c r="B6763" t="s">
        <v>248</v>
      </c>
      <c r="C6763">
        <v>2017</v>
      </c>
      <c r="D6763" t="s">
        <v>40</v>
      </c>
      <c r="E6763">
        <v>433</v>
      </c>
      <c r="F6763" t="s">
        <v>40</v>
      </c>
      <c r="G6763">
        <v>686</v>
      </c>
      <c r="H6763" t="s">
        <v>371</v>
      </c>
      <c r="I6763" s="109">
        <v>2</v>
      </c>
      <c r="J6763" s="109" t="s">
        <v>373</v>
      </c>
      <c r="K6763" s="109">
        <v>2</v>
      </c>
      <c r="L6763" s="108">
        <f>AVERAGE(I6763:K6763)</f>
        <v>2</v>
      </c>
    </row>
    <row r="6764" spans="1:12" hidden="1" x14ac:dyDescent="0.25">
      <c r="A6764" t="s">
        <v>249</v>
      </c>
      <c r="B6764" t="s">
        <v>249</v>
      </c>
      <c r="C6764">
        <v>1976</v>
      </c>
      <c r="D6764" t="s">
        <v>373</v>
      </c>
      <c r="E6764" t="s">
        <v>373</v>
      </c>
      <c r="F6764" t="s">
        <v>103</v>
      </c>
      <c r="G6764">
        <v>688</v>
      </c>
      <c r="H6764" t="s">
        <v>375</v>
      </c>
      <c r="I6764" t="s">
        <v>373</v>
      </c>
      <c r="J6764" t="s">
        <v>373</v>
      </c>
      <c r="K6764" t="s">
        <v>373</v>
      </c>
    </row>
    <row r="6765" spans="1:12" hidden="1" x14ac:dyDescent="0.25">
      <c r="A6765" t="s">
        <v>249</v>
      </c>
      <c r="B6765" t="s">
        <v>249</v>
      </c>
      <c r="C6765">
        <v>1977</v>
      </c>
      <c r="D6765" t="s">
        <v>373</v>
      </c>
      <c r="E6765" t="s">
        <v>373</v>
      </c>
      <c r="F6765" t="s">
        <v>103</v>
      </c>
      <c r="G6765">
        <v>688</v>
      </c>
      <c r="H6765" t="s">
        <v>375</v>
      </c>
      <c r="I6765" t="s">
        <v>373</v>
      </c>
      <c r="J6765" t="s">
        <v>373</v>
      </c>
      <c r="K6765" t="s">
        <v>373</v>
      </c>
    </row>
    <row r="6766" spans="1:12" hidden="1" x14ac:dyDescent="0.25">
      <c r="A6766" t="s">
        <v>249</v>
      </c>
      <c r="B6766" t="s">
        <v>249</v>
      </c>
      <c r="C6766">
        <v>1978</v>
      </c>
      <c r="D6766" t="s">
        <v>373</v>
      </c>
      <c r="E6766" t="s">
        <v>373</v>
      </c>
      <c r="F6766" t="s">
        <v>103</v>
      </c>
      <c r="G6766">
        <v>688</v>
      </c>
      <c r="H6766" t="s">
        <v>375</v>
      </c>
      <c r="I6766" t="s">
        <v>373</v>
      </c>
      <c r="J6766" t="s">
        <v>373</v>
      </c>
      <c r="K6766" t="s">
        <v>373</v>
      </c>
    </row>
    <row r="6767" spans="1:12" hidden="1" x14ac:dyDescent="0.25">
      <c r="A6767" t="s">
        <v>249</v>
      </c>
      <c r="B6767" t="s">
        <v>249</v>
      </c>
      <c r="C6767">
        <v>1979</v>
      </c>
      <c r="D6767" t="s">
        <v>373</v>
      </c>
      <c r="E6767" t="s">
        <v>373</v>
      </c>
      <c r="F6767" t="s">
        <v>103</v>
      </c>
      <c r="G6767">
        <v>688</v>
      </c>
      <c r="H6767" t="s">
        <v>375</v>
      </c>
      <c r="I6767" t="s">
        <v>373</v>
      </c>
      <c r="J6767" t="s">
        <v>373</v>
      </c>
      <c r="K6767" t="s">
        <v>373</v>
      </c>
    </row>
    <row r="6768" spans="1:12" hidden="1" x14ac:dyDescent="0.25">
      <c r="A6768" t="s">
        <v>249</v>
      </c>
      <c r="B6768" t="s">
        <v>249</v>
      </c>
      <c r="C6768">
        <v>1980</v>
      </c>
      <c r="D6768" t="s">
        <v>373</v>
      </c>
      <c r="E6768" t="s">
        <v>373</v>
      </c>
      <c r="F6768" t="s">
        <v>103</v>
      </c>
      <c r="G6768">
        <v>688</v>
      </c>
      <c r="H6768" t="s">
        <v>375</v>
      </c>
      <c r="I6768" t="s">
        <v>373</v>
      </c>
      <c r="J6768" t="s">
        <v>373</v>
      </c>
      <c r="K6768" t="s">
        <v>373</v>
      </c>
    </row>
    <row r="6769" spans="1:11" hidden="1" x14ac:dyDescent="0.25">
      <c r="A6769" t="s">
        <v>249</v>
      </c>
      <c r="B6769" t="s">
        <v>249</v>
      </c>
      <c r="C6769">
        <v>1981</v>
      </c>
      <c r="D6769" t="s">
        <v>373</v>
      </c>
      <c r="E6769" t="s">
        <v>373</v>
      </c>
      <c r="F6769" t="s">
        <v>103</v>
      </c>
      <c r="G6769">
        <v>688</v>
      </c>
      <c r="H6769" t="s">
        <v>375</v>
      </c>
      <c r="I6769" t="s">
        <v>373</v>
      </c>
      <c r="J6769" t="s">
        <v>373</v>
      </c>
      <c r="K6769" t="s">
        <v>373</v>
      </c>
    </row>
    <row r="6770" spans="1:11" hidden="1" x14ac:dyDescent="0.25">
      <c r="A6770" t="s">
        <v>249</v>
      </c>
      <c r="B6770" t="s">
        <v>249</v>
      </c>
      <c r="C6770">
        <v>1982</v>
      </c>
      <c r="D6770" t="s">
        <v>373</v>
      </c>
      <c r="E6770" t="s">
        <v>373</v>
      </c>
      <c r="F6770" t="s">
        <v>103</v>
      </c>
      <c r="G6770">
        <v>688</v>
      </c>
      <c r="H6770" t="s">
        <v>375</v>
      </c>
      <c r="I6770" t="s">
        <v>373</v>
      </c>
      <c r="J6770" t="s">
        <v>373</v>
      </c>
      <c r="K6770" t="s">
        <v>373</v>
      </c>
    </row>
    <row r="6771" spans="1:11" hidden="1" x14ac:dyDescent="0.25">
      <c r="A6771" t="s">
        <v>249</v>
      </c>
      <c r="B6771" t="s">
        <v>249</v>
      </c>
      <c r="C6771">
        <v>1983</v>
      </c>
      <c r="D6771" t="s">
        <v>373</v>
      </c>
      <c r="E6771" t="s">
        <v>373</v>
      </c>
      <c r="F6771" t="s">
        <v>103</v>
      </c>
      <c r="G6771">
        <v>688</v>
      </c>
      <c r="H6771" t="s">
        <v>375</v>
      </c>
      <c r="I6771" t="s">
        <v>373</v>
      </c>
      <c r="J6771" t="s">
        <v>373</v>
      </c>
      <c r="K6771" t="s">
        <v>373</v>
      </c>
    </row>
    <row r="6772" spans="1:11" hidden="1" x14ac:dyDescent="0.25">
      <c r="A6772" t="s">
        <v>249</v>
      </c>
      <c r="B6772" t="s">
        <v>249</v>
      </c>
      <c r="C6772">
        <v>1984</v>
      </c>
      <c r="D6772" t="s">
        <v>373</v>
      </c>
      <c r="E6772" t="s">
        <v>373</v>
      </c>
      <c r="F6772" t="s">
        <v>103</v>
      </c>
      <c r="G6772">
        <v>688</v>
      </c>
      <c r="H6772" t="s">
        <v>375</v>
      </c>
      <c r="I6772" t="s">
        <v>373</v>
      </c>
      <c r="J6772" t="s">
        <v>373</v>
      </c>
      <c r="K6772" t="s">
        <v>373</v>
      </c>
    </row>
    <row r="6773" spans="1:11" hidden="1" x14ac:dyDescent="0.25">
      <c r="A6773" t="s">
        <v>249</v>
      </c>
      <c r="B6773" t="s">
        <v>249</v>
      </c>
      <c r="C6773">
        <v>1985</v>
      </c>
      <c r="D6773" t="s">
        <v>373</v>
      </c>
      <c r="E6773" t="s">
        <v>373</v>
      </c>
      <c r="F6773" t="s">
        <v>103</v>
      </c>
      <c r="G6773">
        <v>688</v>
      </c>
      <c r="H6773" t="s">
        <v>375</v>
      </c>
      <c r="I6773" t="s">
        <v>373</v>
      </c>
      <c r="J6773" t="s">
        <v>373</v>
      </c>
      <c r="K6773" t="s">
        <v>373</v>
      </c>
    </row>
    <row r="6774" spans="1:11" hidden="1" x14ac:dyDescent="0.25">
      <c r="A6774" t="s">
        <v>249</v>
      </c>
      <c r="B6774" t="s">
        <v>249</v>
      </c>
      <c r="C6774">
        <v>1986</v>
      </c>
      <c r="D6774" t="s">
        <v>373</v>
      </c>
      <c r="E6774" t="s">
        <v>373</v>
      </c>
      <c r="F6774" t="s">
        <v>103</v>
      </c>
      <c r="G6774">
        <v>688</v>
      </c>
      <c r="H6774" t="s">
        <v>375</v>
      </c>
      <c r="I6774" t="s">
        <v>373</v>
      </c>
      <c r="J6774" t="s">
        <v>373</v>
      </c>
      <c r="K6774" t="s">
        <v>373</v>
      </c>
    </row>
    <row r="6775" spans="1:11" hidden="1" x14ac:dyDescent="0.25">
      <c r="A6775" t="s">
        <v>249</v>
      </c>
      <c r="B6775" t="s">
        <v>249</v>
      </c>
      <c r="C6775">
        <v>1987</v>
      </c>
      <c r="D6775" t="s">
        <v>373</v>
      </c>
      <c r="E6775" t="s">
        <v>373</v>
      </c>
      <c r="F6775" t="s">
        <v>103</v>
      </c>
      <c r="G6775">
        <v>688</v>
      </c>
      <c r="H6775" t="s">
        <v>375</v>
      </c>
      <c r="I6775" t="s">
        <v>373</v>
      </c>
      <c r="J6775" t="s">
        <v>373</v>
      </c>
      <c r="K6775" t="s">
        <v>373</v>
      </c>
    </row>
    <row r="6776" spans="1:11" hidden="1" x14ac:dyDescent="0.25">
      <c r="A6776" t="s">
        <v>249</v>
      </c>
      <c r="B6776" t="s">
        <v>249</v>
      </c>
      <c r="C6776">
        <v>1988</v>
      </c>
      <c r="D6776" t="s">
        <v>373</v>
      </c>
      <c r="E6776" t="s">
        <v>373</v>
      </c>
      <c r="F6776" t="s">
        <v>103</v>
      </c>
      <c r="G6776">
        <v>688</v>
      </c>
      <c r="H6776" t="s">
        <v>375</v>
      </c>
      <c r="I6776" t="s">
        <v>373</v>
      </c>
      <c r="J6776" t="s">
        <v>373</v>
      </c>
      <c r="K6776" t="s">
        <v>373</v>
      </c>
    </row>
    <row r="6777" spans="1:11" hidden="1" x14ac:dyDescent="0.25">
      <c r="A6777" t="s">
        <v>249</v>
      </c>
      <c r="B6777" t="s">
        <v>249</v>
      </c>
      <c r="C6777">
        <v>1989</v>
      </c>
      <c r="D6777" t="s">
        <v>373</v>
      </c>
      <c r="E6777" t="s">
        <v>373</v>
      </c>
      <c r="F6777" t="s">
        <v>103</v>
      </c>
      <c r="G6777">
        <v>688</v>
      </c>
      <c r="H6777" t="s">
        <v>375</v>
      </c>
      <c r="I6777" t="s">
        <v>373</v>
      </c>
      <c r="J6777" t="s">
        <v>373</v>
      </c>
      <c r="K6777" t="s">
        <v>373</v>
      </c>
    </row>
    <row r="6778" spans="1:11" hidden="1" x14ac:dyDescent="0.25">
      <c r="A6778" t="s">
        <v>249</v>
      </c>
      <c r="B6778" t="s">
        <v>249</v>
      </c>
      <c r="C6778">
        <v>1990</v>
      </c>
      <c r="D6778" t="s">
        <v>373</v>
      </c>
      <c r="E6778" t="s">
        <v>373</v>
      </c>
      <c r="F6778" t="s">
        <v>103</v>
      </c>
      <c r="G6778">
        <v>688</v>
      </c>
      <c r="H6778" t="s">
        <v>375</v>
      </c>
      <c r="I6778" t="s">
        <v>373</v>
      </c>
      <c r="J6778" t="s">
        <v>373</v>
      </c>
      <c r="K6778" t="s">
        <v>373</v>
      </c>
    </row>
    <row r="6779" spans="1:11" hidden="1" x14ac:dyDescent="0.25">
      <c r="A6779" t="s">
        <v>249</v>
      </c>
      <c r="B6779" t="s">
        <v>249</v>
      </c>
      <c r="C6779">
        <v>1991</v>
      </c>
      <c r="D6779" t="s">
        <v>373</v>
      </c>
      <c r="E6779" t="s">
        <v>373</v>
      </c>
      <c r="F6779" t="s">
        <v>103</v>
      </c>
      <c r="G6779">
        <v>688</v>
      </c>
      <c r="H6779" t="s">
        <v>375</v>
      </c>
      <c r="I6779" t="s">
        <v>373</v>
      </c>
      <c r="J6779" t="s">
        <v>373</v>
      </c>
      <c r="K6779" t="s">
        <v>373</v>
      </c>
    </row>
    <row r="6780" spans="1:11" hidden="1" x14ac:dyDescent="0.25">
      <c r="A6780" t="s">
        <v>249</v>
      </c>
      <c r="B6780" t="s">
        <v>249</v>
      </c>
      <c r="C6780">
        <v>1992</v>
      </c>
      <c r="D6780" t="s">
        <v>373</v>
      </c>
      <c r="E6780" t="s">
        <v>373</v>
      </c>
      <c r="F6780" t="s">
        <v>103</v>
      </c>
      <c r="G6780">
        <v>688</v>
      </c>
      <c r="H6780" t="s">
        <v>375</v>
      </c>
      <c r="I6780" t="s">
        <v>373</v>
      </c>
      <c r="J6780" t="s">
        <v>373</v>
      </c>
      <c r="K6780" t="s">
        <v>373</v>
      </c>
    </row>
    <row r="6781" spans="1:11" hidden="1" x14ac:dyDescent="0.25">
      <c r="A6781" t="s">
        <v>249</v>
      </c>
      <c r="B6781" t="s">
        <v>249</v>
      </c>
      <c r="C6781">
        <v>1993</v>
      </c>
      <c r="D6781" t="s">
        <v>373</v>
      </c>
      <c r="E6781" t="s">
        <v>373</v>
      </c>
      <c r="F6781" t="s">
        <v>103</v>
      </c>
      <c r="G6781">
        <v>688</v>
      </c>
      <c r="H6781" t="s">
        <v>375</v>
      </c>
      <c r="I6781" t="s">
        <v>373</v>
      </c>
      <c r="J6781" t="s">
        <v>373</v>
      </c>
      <c r="K6781" t="s">
        <v>373</v>
      </c>
    </row>
    <row r="6782" spans="1:11" hidden="1" x14ac:dyDescent="0.25">
      <c r="A6782" t="s">
        <v>249</v>
      </c>
      <c r="B6782" t="s">
        <v>249</v>
      </c>
      <c r="C6782">
        <v>1994</v>
      </c>
      <c r="D6782" t="s">
        <v>373</v>
      </c>
      <c r="E6782" t="s">
        <v>373</v>
      </c>
      <c r="F6782" t="s">
        <v>103</v>
      </c>
      <c r="G6782">
        <v>688</v>
      </c>
      <c r="H6782" t="s">
        <v>375</v>
      </c>
      <c r="I6782" t="s">
        <v>373</v>
      </c>
      <c r="J6782" t="s">
        <v>373</v>
      </c>
      <c r="K6782" t="s">
        <v>373</v>
      </c>
    </row>
    <row r="6783" spans="1:11" hidden="1" x14ac:dyDescent="0.25">
      <c r="A6783" t="s">
        <v>249</v>
      </c>
      <c r="B6783" t="s">
        <v>249</v>
      </c>
      <c r="C6783">
        <v>1995</v>
      </c>
      <c r="D6783" t="s">
        <v>373</v>
      </c>
      <c r="E6783" t="s">
        <v>373</v>
      </c>
      <c r="F6783" t="s">
        <v>103</v>
      </c>
      <c r="G6783">
        <v>688</v>
      </c>
      <c r="H6783" t="s">
        <v>375</v>
      </c>
      <c r="I6783" t="s">
        <v>373</v>
      </c>
      <c r="J6783" t="s">
        <v>373</v>
      </c>
      <c r="K6783" t="s">
        <v>373</v>
      </c>
    </row>
    <row r="6784" spans="1:11" hidden="1" x14ac:dyDescent="0.25">
      <c r="A6784" t="s">
        <v>249</v>
      </c>
      <c r="B6784" t="s">
        <v>249</v>
      </c>
      <c r="C6784">
        <v>1996</v>
      </c>
      <c r="D6784" t="s">
        <v>373</v>
      </c>
      <c r="E6784" t="s">
        <v>373</v>
      </c>
      <c r="F6784" t="s">
        <v>103</v>
      </c>
      <c r="G6784">
        <v>688</v>
      </c>
      <c r="H6784" t="s">
        <v>375</v>
      </c>
      <c r="I6784" t="s">
        <v>373</v>
      </c>
      <c r="J6784" t="s">
        <v>373</v>
      </c>
      <c r="K6784" t="s">
        <v>373</v>
      </c>
    </row>
    <row r="6785" spans="1:11" hidden="1" x14ac:dyDescent="0.25">
      <c r="A6785" t="s">
        <v>249</v>
      </c>
      <c r="B6785" t="s">
        <v>249</v>
      </c>
      <c r="C6785">
        <v>1997</v>
      </c>
      <c r="D6785" t="s">
        <v>373</v>
      </c>
      <c r="E6785" t="s">
        <v>373</v>
      </c>
      <c r="F6785" t="s">
        <v>103</v>
      </c>
      <c r="G6785">
        <v>688</v>
      </c>
      <c r="H6785" t="s">
        <v>375</v>
      </c>
      <c r="I6785" t="s">
        <v>373</v>
      </c>
      <c r="J6785" t="s">
        <v>373</v>
      </c>
      <c r="K6785" t="s">
        <v>373</v>
      </c>
    </row>
    <row r="6786" spans="1:11" hidden="1" x14ac:dyDescent="0.25">
      <c r="A6786" t="s">
        <v>249</v>
      </c>
      <c r="B6786" t="s">
        <v>249</v>
      </c>
      <c r="C6786">
        <v>1998</v>
      </c>
      <c r="D6786" t="s">
        <v>373</v>
      </c>
      <c r="E6786" t="s">
        <v>373</v>
      </c>
      <c r="F6786" t="s">
        <v>103</v>
      </c>
      <c r="G6786">
        <v>688</v>
      </c>
      <c r="H6786" t="s">
        <v>375</v>
      </c>
      <c r="I6786" t="s">
        <v>373</v>
      </c>
      <c r="J6786" t="s">
        <v>373</v>
      </c>
      <c r="K6786" t="s">
        <v>373</v>
      </c>
    </row>
    <row r="6787" spans="1:11" hidden="1" x14ac:dyDescent="0.25">
      <c r="A6787" t="s">
        <v>249</v>
      </c>
      <c r="B6787" t="s">
        <v>249</v>
      </c>
      <c r="C6787">
        <v>1999</v>
      </c>
      <c r="D6787" t="s">
        <v>373</v>
      </c>
      <c r="E6787" t="s">
        <v>373</v>
      </c>
      <c r="F6787" t="s">
        <v>103</v>
      </c>
      <c r="G6787">
        <v>688</v>
      </c>
      <c r="H6787" t="s">
        <v>375</v>
      </c>
      <c r="I6787" t="s">
        <v>373</v>
      </c>
      <c r="J6787" t="s">
        <v>373</v>
      </c>
      <c r="K6787" t="s">
        <v>373</v>
      </c>
    </row>
    <row r="6788" spans="1:11" hidden="1" x14ac:dyDescent="0.25">
      <c r="A6788" t="s">
        <v>249</v>
      </c>
      <c r="B6788" t="s">
        <v>249</v>
      </c>
      <c r="C6788">
        <v>2000</v>
      </c>
      <c r="D6788" t="s">
        <v>373</v>
      </c>
      <c r="E6788" t="s">
        <v>373</v>
      </c>
      <c r="F6788" t="s">
        <v>103</v>
      </c>
      <c r="G6788">
        <v>688</v>
      </c>
      <c r="H6788" t="s">
        <v>375</v>
      </c>
      <c r="I6788" t="s">
        <v>373</v>
      </c>
      <c r="J6788" t="s">
        <v>373</v>
      </c>
      <c r="K6788" t="s">
        <v>373</v>
      </c>
    </row>
    <row r="6789" spans="1:11" hidden="1" x14ac:dyDescent="0.25">
      <c r="A6789" t="s">
        <v>249</v>
      </c>
      <c r="B6789" t="s">
        <v>249</v>
      </c>
      <c r="C6789">
        <v>2001</v>
      </c>
      <c r="D6789" t="s">
        <v>373</v>
      </c>
      <c r="E6789" t="s">
        <v>373</v>
      </c>
      <c r="F6789" t="s">
        <v>103</v>
      </c>
      <c r="G6789">
        <v>688</v>
      </c>
      <c r="H6789" t="s">
        <v>375</v>
      </c>
      <c r="I6789" t="s">
        <v>373</v>
      </c>
      <c r="J6789" t="s">
        <v>373</v>
      </c>
      <c r="K6789" t="s">
        <v>373</v>
      </c>
    </row>
    <row r="6790" spans="1:11" hidden="1" x14ac:dyDescent="0.25">
      <c r="A6790" t="s">
        <v>249</v>
      </c>
      <c r="B6790" t="s">
        <v>249</v>
      </c>
      <c r="C6790">
        <v>2002</v>
      </c>
      <c r="D6790" t="s">
        <v>373</v>
      </c>
      <c r="E6790" t="s">
        <v>373</v>
      </c>
      <c r="F6790" t="s">
        <v>103</v>
      </c>
      <c r="G6790">
        <v>688</v>
      </c>
      <c r="H6790" t="s">
        <v>375</v>
      </c>
      <c r="I6790" t="s">
        <v>373</v>
      </c>
      <c r="J6790" t="s">
        <v>373</v>
      </c>
      <c r="K6790" t="s">
        <v>373</v>
      </c>
    </row>
    <row r="6791" spans="1:11" hidden="1" x14ac:dyDescent="0.25">
      <c r="A6791" t="s">
        <v>249</v>
      </c>
      <c r="B6791" t="s">
        <v>249</v>
      </c>
      <c r="C6791">
        <v>2003</v>
      </c>
      <c r="D6791" t="s">
        <v>373</v>
      </c>
      <c r="E6791" t="s">
        <v>373</v>
      </c>
      <c r="F6791" t="s">
        <v>103</v>
      </c>
      <c r="G6791">
        <v>688</v>
      </c>
      <c r="H6791" t="s">
        <v>375</v>
      </c>
      <c r="I6791" t="s">
        <v>373</v>
      </c>
      <c r="J6791" t="s">
        <v>373</v>
      </c>
      <c r="K6791" t="s">
        <v>373</v>
      </c>
    </row>
    <row r="6792" spans="1:11" hidden="1" x14ac:dyDescent="0.25">
      <c r="A6792" t="s">
        <v>249</v>
      </c>
      <c r="B6792" t="s">
        <v>249</v>
      </c>
      <c r="C6792">
        <v>2004</v>
      </c>
      <c r="D6792" t="s">
        <v>373</v>
      </c>
      <c r="E6792" t="s">
        <v>373</v>
      </c>
      <c r="F6792" t="s">
        <v>103</v>
      </c>
      <c r="G6792">
        <v>688</v>
      </c>
      <c r="H6792" t="s">
        <v>375</v>
      </c>
      <c r="I6792" t="s">
        <v>373</v>
      </c>
      <c r="J6792" t="s">
        <v>373</v>
      </c>
      <c r="K6792" t="s">
        <v>373</v>
      </c>
    </row>
    <row r="6793" spans="1:11" hidden="1" x14ac:dyDescent="0.25">
      <c r="A6793" t="s">
        <v>249</v>
      </c>
      <c r="B6793" t="s">
        <v>249</v>
      </c>
      <c r="C6793">
        <v>2005</v>
      </c>
      <c r="D6793" t="s">
        <v>373</v>
      </c>
      <c r="E6793" t="s">
        <v>373</v>
      </c>
      <c r="F6793" t="s">
        <v>103</v>
      </c>
      <c r="G6793">
        <v>688</v>
      </c>
      <c r="H6793" t="s">
        <v>375</v>
      </c>
      <c r="I6793" t="s">
        <v>373</v>
      </c>
      <c r="J6793" t="s">
        <v>373</v>
      </c>
      <c r="K6793" t="s">
        <v>373</v>
      </c>
    </row>
    <row r="6794" spans="1:11" hidden="1" x14ac:dyDescent="0.25">
      <c r="A6794" t="s">
        <v>249</v>
      </c>
      <c r="B6794" t="s">
        <v>249</v>
      </c>
      <c r="C6794">
        <v>2006</v>
      </c>
      <c r="D6794" t="s">
        <v>373</v>
      </c>
      <c r="E6794" t="s">
        <v>373</v>
      </c>
      <c r="F6794" t="s">
        <v>103</v>
      </c>
      <c r="G6794">
        <v>688</v>
      </c>
      <c r="H6794" t="s">
        <v>375</v>
      </c>
      <c r="I6794" t="s">
        <v>373</v>
      </c>
      <c r="J6794" t="s">
        <v>373</v>
      </c>
      <c r="K6794" t="s">
        <v>373</v>
      </c>
    </row>
    <row r="6795" spans="1:11" hidden="1" x14ac:dyDescent="0.25">
      <c r="A6795" t="s">
        <v>249</v>
      </c>
      <c r="B6795" t="s">
        <v>249</v>
      </c>
      <c r="C6795">
        <v>2007</v>
      </c>
      <c r="D6795" t="s">
        <v>373</v>
      </c>
      <c r="E6795" t="s">
        <v>373</v>
      </c>
      <c r="F6795" t="s">
        <v>103</v>
      </c>
      <c r="G6795">
        <v>688</v>
      </c>
      <c r="H6795" t="s">
        <v>375</v>
      </c>
      <c r="I6795">
        <v>2</v>
      </c>
      <c r="J6795" t="s">
        <v>373</v>
      </c>
      <c r="K6795">
        <v>2</v>
      </c>
    </row>
    <row r="6796" spans="1:11" hidden="1" x14ac:dyDescent="0.25">
      <c r="A6796" t="s">
        <v>249</v>
      </c>
      <c r="B6796" t="s">
        <v>249</v>
      </c>
      <c r="C6796">
        <v>2008</v>
      </c>
      <c r="D6796" t="s">
        <v>373</v>
      </c>
      <c r="E6796" t="s">
        <v>373</v>
      </c>
      <c r="F6796" t="s">
        <v>103</v>
      </c>
      <c r="G6796">
        <v>688</v>
      </c>
      <c r="H6796" t="s">
        <v>375</v>
      </c>
      <c r="I6796">
        <v>2</v>
      </c>
      <c r="J6796" t="s">
        <v>373</v>
      </c>
      <c r="K6796">
        <v>2</v>
      </c>
    </row>
    <row r="6797" spans="1:11" hidden="1" x14ac:dyDescent="0.25">
      <c r="A6797" t="s">
        <v>249</v>
      </c>
      <c r="B6797" t="s">
        <v>249</v>
      </c>
      <c r="C6797">
        <v>2009</v>
      </c>
      <c r="D6797" t="s">
        <v>373</v>
      </c>
      <c r="E6797" t="s">
        <v>373</v>
      </c>
      <c r="F6797" t="s">
        <v>103</v>
      </c>
      <c r="G6797">
        <v>688</v>
      </c>
      <c r="H6797" t="s">
        <v>375</v>
      </c>
      <c r="I6797">
        <v>2</v>
      </c>
      <c r="J6797" t="s">
        <v>373</v>
      </c>
      <c r="K6797">
        <v>2</v>
      </c>
    </row>
    <row r="6798" spans="1:11" hidden="1" x14ac:dyDescent="0.25">
      <c r="A6798" t="s">
        <v>249</v>
      </c>
      <c r="B6798" t="s">
        <v>249</v>
      </c>
      <c r="C6798">
        <v>2010</v>
      </c>
      <c r="D6798" t="s">
        <v>373</v>
      </c>
      <c r="E6798" t="s">
        <v>373</v>
      </c>
      <c r="F6798" t="s">
        <v>103</v>
      </c>
      <c r="G6798">
        <v>688</v>
      </c>
      <c r="H6798" t="s">
        <v>375</v>
      </c>
      <c r="I6798">
        <v>2</v>
      </c>
      <c r="J6798" t="s">
        <v>373</v>
      </c>
      <c r="K6798">
        <v>2</v>
      </c>
    </row>
    <row r="6799" spans="1:11" hidden="1" x14ac:dyDescent="0.25">
      <c r="A6799" t="s">
        <v>249</v>
      </c>
      <c r="B6799" t="s">
        <v>249</v>
      </c>
      <c r="C6799">
        <v>2011</v>
      </c>
      <c r="D6799" t="s">
        <v>373</v>
      </c>
      <c r="E6799" t="s">
        <v>373</v>
      </c>
      <c r="F6799" t="s">
        <v>103</v>
      </c>
      <c r="G6799">
        <v>688</v>
      </c>
      <c r="H6799" t="s">
        <v>375</v>
      </c>
      <c r="I6799">
        <v>2</v>
      </c>
      <c r="J6799" t="s">
        <v>373</v>
      </c>
      <c r="K6799">
        <v>2</v>
      </c>
    </row>
    <row r="6800" spans="1:11" hidden="1" x14ac:dyDescent="0.25">
      <c r="A6800" t="s">
        <v>249</v>
      </c>
      <c r="B6800" t="s">
        <v>249</v>
      </c>
      <c r="C6800">
        <v>2012</v>
      </c>
      <c r="D6800" t="s">
        <v>373</v>
      </c>
      <c r="E6800" t="s">
        <v>373</v>
      </c>
      <c r="F6800" t="s">
        <v>103</v>
      </c>
      <c r="G6800">
        <v>688</v>
      </c>
      <c r="H6800" t="s">
        <v>375</v>
      </c>
      <c r="I6800">
        <v>2</v>
      </c>
      <c r="J6800" t="s">
        <v>373</v>
      </c>
      <c r="K6800">
        <v>2</v>
      </c>
    </row>
    <row r="6801" spans="1:12" hidden="1" x14ac:dyDescent="0.25">
      <c r="A6801" t="s">
        <v>249</v>
      </c>
      <c r="B6801" t="s">
        <v>249</v>
      </c>
      <c r="C6801">
        <v>2013</v>
      </c>
      <c r="D6801" t="s">
        <v>373</v>
      </c>
      <c r="E6801" t="s">
        <v>373</v>
      </c>
      <c r="F6801" t="s">
        <v>103</v>
      </c>
      <c r="G6801">
        <v>688</v>
      </c>
      <c r="H6801" t="s">
        <v>375</v>
      </c>
      <c r="I6801" t="s">
        <v>373</v>
      </c>
      <c r="J6801">
        <v>1</v>
      </c>
      <c r="K6801">
        <v>2</v>
      </c>
    </row>
    <row r="6802" spans="1:12" hidden="1" x14ac:dyDescent="0.25">
      <c r="A6802" t="s">
        <v>249</v>
      </c>
      <c r="B6802" t="s">
        <v>249</v>
      </c>
      <c r="C6802">
        <v>2014</v>
      </c>
      <c r="D6802" t="s">
        <v>373</v>
      </c>
      <c r="E6802" t="s">
        <v>373</v>
      </c>
      <c r="F6802" t="s">
        <v>103</v>
      </c>
      <c r="G6802">
        <v>688</v>
      </c>
      <c r="H6802" t="s">
        <v>375</v>
      </c>
      <c r="I6802">
        <v>1</v>
      </c>
      <c r="J6802">
        <v>2</v>
      </c>
      <c r="K6802">
        <v>2</v>
      </c>
    </row>
    <row r="6803" spans="1:12" hidden="1" x14ac:dyDescent="0.25">
      <c r="A6803" t="s">
        <v>249</v>
      </c>
      <c r="B6803" t="s">
        <v>249</v>
      </c>
      <c r="C6803">
        <v>2015</v>
      </c>
      <c r="D6803" t="s">
        <v>373</v>
      </c>
      <c r="E6803" t="s">
        <v>373</v>
      </c>
      <c r="F6803" t="s">
        <v>103</v>
      </c>
      <c r="G6803">
        <v>688</v>
      </c>
      <c r="H6803" t="s">
        <v>375</v>
      </c>
      <c r="I6803">
        <v>1</v>
      </c>
      <c r="J6803">
        <v>2</v>
      </c>
      <c r="K6803">
        <v>2</v>
      </c>
    </row>
    <row r="6804" spans="1:12" hidden="1" x14ac:dyDescent="0.25">
      <c r="A6804" t="s">
        <v>249</v>
      </c>
      <c r="B6804" t="s">
        <v>249</v>
      </c>
      <c r="C6804">
        <v>2016</v>
      </c>
      <c r="D6804" t="s">
        <v>373</v>
      </c>
      <c r="E6804" t="s">
        <v>373</v>
      </c>
      <c r="F6804" t="s">
        <v>103</v>
      </c>
      <c r="G6804">
        <v>688</v>
      </c>
      <c r="H6804" t="s">
        <v>375</v>
      </c>
      <c r="I6804">
        <v>1</v>
      </c>
      <c r="J6804">
        <v>1</v>
      </c>
      <c r="K6804">
        <v>2</v>
      </c>
    </row>
    <row r="6805" spans="1:12" x14ac:dyDescent="0.25">
      <c r="A6805" t="s">
        <v>249</v>
      </c>
      <c r="B6805" t="s">
        <v>249</v>
      </c>
      <c r="C6805">
        <v>2017</v>
      </c>
      <c r="D6805" t="s">
        <v>373</v>
      </c>
      <c r="E6805" t="s">
        <v>373</v>
      </c>
      <c r="F6805" t="s">
        <v>103</v>
      </c>
      <c r="G6805">
        <v>688</v>
      </c>
      <c r="H6805" t="s">
        <v>375</v>
      </c>
      <c r="I6805" s="109">
        <v>1</v>
      </c>
      <c r="J6805" s="109">
        <v>1</v>
      </c>
      <c r="K6805" s="109">
        <v>2</v>
      </c>
      <c r="L6805" s="108">
        <f>AVERAGE(I6805:K6805)</f>
        <v>1.3333333333333333</v>
      </c>
    </row>
    <row r="6806" spans="1:12" hidden="1" x14ac:dyDescent="0.25">
      <c r="A6806" t="s">
        <v>250</v>
      </c>
      <c r="B6806" t="s">
        <v>250</v>
      </c>
      <c r="C6806">
        <v>1976</v>
      </c>
      <c r="D6806" t="s">
        <v>447</v>
      </c>
      <c r="E6806">
        <v>591</v>
      </c>
      <c r="F6806" t="s">
        <v>41</v>
      </c>
      <c r="G6806">
        <v>690</v>
      </c>
      <c r="H6806" t="s">
        <v>371</v>
      </c>
      <c r="I6806">
        <v>1</v>
      </c>
      <c r="J6806" t="s">
        <v>373</v>
      </c>
      <c r="K6806" t="s">
        <v>373</v>
      </c>
    </row>
    <row r="6807" spans="1:12" hidden="1" x14ac:dyDescent="0.25">
      <c r="A6807" t="s">
        <v>250</v>
      </c>
      <c r="B6807" t="s">
        <v>250</v>
      </c>
      <c r="C6807">
        <v>1977</v>
      </c>
      <c r="D6807" t="s">
        <v>447</v>
      </c>
      <c r="E6807">
        <v>591</v>
      </c>
      <c r="F6807" t="s">
        <v>41</v>
      </c>
      <c r="G6807">
        <v>690</v>
      </c>
      <c r="H6807" t="s">
        <v>371</v>
      </c>
      <c r="I6807" t="s">
        <v>373</v>
      </c>
      <c r="J6807" t="s">
        <v>373</v>
      </c>
      <c r="K6807" t="s">
        <v>373</v>
      </c>
    </row>
    <row r="6808" spans="1:12" hidden="1" x14ac:dyDescent="0.25">
      <c r="A6808" t="s">
        <v>250</v>
      </c>
      <c r="B6808" t="s">
        <v>250</v>
      </c>
      <c r="C6808">
        <v>1978</v>
      </c>
      <c r="D6808" t="s">
        <v>447</v>
      </c>
      <c r="E6808">
        <v>591</v>
      </c>
      <c r="F6808" t="s">
        <v>41</v>
      </c>
      <c r="G6808">
        <v>690</v>
      </c>
      <c r="H6808" t="s">
        <v>371</v>
      </c>
      <c r="I6808" t="s">
        <v>373</v>
      </c>
      <c r="J6808" t="s">
        <v>373</v>
      </c>
      <c r="K6808">
        <v>1</v>
      </c>
    </row>
    <row r="6809" spans="1:12" hidden="1" x14ac:dyDescent="0.25">
      <c r="A6809" t="s">
        <v>250</v>
      </c>
      <c r="B6809" t="s">
        <v>250</v>
      </c>
      <c r="C6809">
        <v>1979</v>
      </c>
      <c r="D6809" t="s">
        <v>447</v>
      </c>
      <c r="E6809">
        <v>591</v>
      </c>
      <c r="F6809" t="s">
        <v>41</v>
      </c>
      <c r="G6809">
        <v>690</v>
      </c>
      <c r="H6809" t="s">
        <v>371</v>
      </c>
      <c r="I6809">
        <v>2</v>
      </c>
      <c r="J6809" t="s">
        <v>373</v>
      </c>
      <c r="K6809">
        <v>2</v>
      </c>
    </row>
    <row r="6810" spans="1:12" hidden="1" x14ac:dyDescent="0.25">
      <c r="A6810" t="s">
        <v>250</v>
      </c>
      <c r="B6810" t="s">
        <v>250</v>
      </c>
      <c r="C6810">
        <v>1980</v>
      </c>
      <c r="D6810" t="s">
        <v>447</v>
      </c>
      <c r="E6810">
        <v>591</v>
      </c>
      <c r="F6810" t="s">
        <v>41</v>
      </c>
      <c r="G6810">
        <v>690</v>
      </c>
      <c r="H6810" t="s">
        <v>371</v>
      </c>
      <c r="I6810" t="s">
        <v>373</v>
      </c>
      <c r="J6810" t="s">
        <v>373</v>
      </c>
      <c r="K6810">
        <v>2</v>
      </c>
    </row>
    <row r="6811" spans="1:12" hidden="1" x14ac:dyDescent="0.25">
      <c r="A6811" t="s">
        <v>250</v>
      </c>
      <c r="B6811" t="s">
        <v>250</v>
      </c>
      <c r="C6811">
        <v>1981</v>
      </c>
      <c r="D6811" t="s">
        <v>447</v>
      </c>
      <c r="E6811">
        <v>591</v>
      </c>
      <c r="F6811" t="s">
        <v>41</v>
      </c>
      <c r="G6811">
        <v>690</v>
      </c>
      <c r="H6811" t="s">
        <v>371</v>
      </c>
      <c r="I6811">
        <v>2</v>
      </c>
      <c r="J6811" t="s">
        <v>373</v>
      </c>
      <c r="K6811">
        <v>2</v>
      </c>
    </row>
    <row r="6812" spans="1:12" hidden="1" x14ac:dyDescent="0.25">
      <c r="A6812" t="s">
        <v>250</v>
      </c>
      <c r="B6812" t="s">
        <v>250</v>
      </c>
      <c r="C6812">
        <v>1982</v>
      </c>
      <c r="D6812" t="s">
        <v>447</v>
      </c>
      <c r="E6812">
        <v>591</v>
      </c>
      <c r="F6812" t="s">
        <v>41</v>
      </c>
      <c r="G6812">
        <v>690</v>
      </c>
      <c r="H6812" t="s">
        <v>371</v>
      </c>
      <c r="I6812">
        <v>2</v>
      </c>
      <c r="J6812" t="s">
        <v>373</v>
      </c>
      <c r="K6812">
        <v>2</v>
      </c>
    </row>
    <row r="6813" spans="1:12" hidden="1" x14ac:dyDescent="0.25">
      <c r="A6813" t="s">
        <v>250</v>
      </c>
      <c r="B6813" t="s">
        <v>250</v>
      </c>
      <c r="C6813">
        <v>1983</v>
      </c>
      <c r="D6813" t="s">
        <v>447</v>
      </c>
      <c r="E6813">
        <v>591</v>
      </c>
      <c r="F6813" t="s">
        <v>41</v>
      </c>
      <c r="G6813">
        <v>690</v>
      </c>
      <c r="H6813" t="s">
        <v>371</v>
      </c>
      <c r="I6813" t="s">
        <v>373</v>
      </c>
      <c r="J6813" t="s">
        <v>373</v>
      </c>
      <c r="K6813">
        <v>2</v>
      </c>
    </row>
    <row r="6814" spans="1:12" hidden="1" x14ac:dyDescent="0.25">
      <c r="A6814" t="s">
        <v>250</v>
      </c>
      <c r="B6814" t="s">
        <v>250</v>
      </c>
      <c r="C6814">
        <v>1984</v>
      </c>
      <c r="D6814" t="s">
        <v>447</v>
      </c>
      <c r="E6814">
        <v>591</v>
      </c>
      <c r="F6814" t="s">
        <v>41</v>
      </c>
      <c r="G6814">
        <v>690</v>
      </c>
      <c r="H6814" t="s">
        <v>371</v>
      </c>
      <c r="I6814">
        <v>2</v>
      </c>
      <c r="J6814" t="s">
        <v>373</v>
      </c>
      <c r="K6814">
        <v>2</v>
      </c>
    </row>
    <row r="6815" spans="1:12" hidden="1" x14ac:dyDescent="0.25">
      <c r="A6815" t="s">
        <v>250</v>
      </c>
      <c r="B6815" t="s">
        <v>250</v>
      </c>
      <c r="C6815">
        <v>1985</v>
      </c>
      <c r="D6815" t="s">
        <v>447</v>
      </c>
      <c r="E6815">
        <v>591</v>
      </c>
      <c r="F6815" t="s">
        <v>41</v>
      </c>
      <c r="G6815">
        <v>690</v>
      </c>
      <c r="H6815" t="s">
        <v>371</v>
      </c>
      <c r="I6815">
        <v>2</v>
      </c>
      <c r="J6815" t="s">
        <v>373</v>
      </c>
      <c r="K6815">
        <v>2</v>
      </c>
    </row>
    <row r="6816" spans="1:12" hidden="1" x14ac:dyDescent="0.25">
      <c r="A6816" t="s">
        <v>250</v>
      </c>
      <c r="B6816" t="s">
        <v>250</v>
      </c>
      <c r="C6816">
        <v>1986</v>
      </c>
      <c r="D6816" t="s">
        <v>447</v>
      </c>
      <c r="E6816">
        <v>591</v>
      </c>
      <c r="F6816" t="s">
        <v>41</v>
      </c>
      <c r="G6816">
        <v>690</v>
      </c>
      <c r="H6816" t="s">
        <v>371</v>
      </c>
      <c r="I6816">
        <v>2</v>
      </c>
      <c r="J6816" t="s">
        <v>373</v>
      </c>
      <c r="K6816">
        <v>2</v>
      </c>
    </row>
    <row r="6817" spans="1:11" hidden="1" x14ac:dyDescent="0.25">
      <c r="A6817" t="s">
        <v>250</v>
      </c>
      <c r="B6817" t="s">
        <v>250</v>
      </c>
      <c r="C6817">
        <v>1987</v>
      </c>
      <c r="D6817" t="s">
        <v>447</v>
      </c>
      <c r="E6817">
        <v>591</v>
      </c>
      <c r="F6817" t="s">
        <v>41</v>
      </c>
      <c r="G6817">
        <v>690</v>
      </c>
      <c r="H6817" t="s">
        <v>371</v>
      </c>
      <c r="I6817">
        <v>2</v>
      </c>
      <c r="J6817" t="s">
        <v>373</v>
      </c>
      <c r="K6817">
        <v>2</v>
      </c>
    </row>
    <row r="6818" spans="1:11" hidden="1" x14ac:dyDescent="0.25">
      <c r="A6818" t="s">
        <v>250</v>
      </c>
      <c r="B6818" t="s">
        <v>250</v>
      </c>
      <c r="C6818">
        <v>1988</v>
      </c>
      <c r="D6818" t="s">
        <v>447</v>
      </c>
      <c r="E6818">
        <v>591</v>
      </c>
      <c r="F6818" t="s">
        <v>41</v>
      </c>
      <c r="G6818">
        <v>690</v>
      </c>
      <c r="H6818" t="s">
        <v>371</v>
      </c>
      <c r="I6818" t="s">
        <v>373</v>
      </c>
      <c r="J6818" t="s">
        <v>373</v>
      </c>
      <c r="K6818">
        <v>2</v>
      </c>
    </row>
    <row r="6819" spans="1:11" hidden="1" x14ac:dyDescent="0.25">
      <c r="A6819" t="s">
        <v>250</v>
      </c>
      <c r="B6819" t="s">
        <v>250</v>
      </c>
      <c r="C6819">
        <v>1989</v>
      </c>
      <c r="D6819" t="s">
        <v>447</v>
      </c>
      <c r="E6819">
        <v>591</v>
      </c>
      <c r="F6819" t="s">
        <v>41</v>
      </c>
      <c r="G6819">
        <v>690</v>
      </c>
      <c r="H6819" t="s">
        <v>371</v>
      </c>
      <c r="I6819" t="s">
        <v>373</v>
      </c>
      <c r="J6819" t="s">
        <v>373</v>
      </c>
      <c r="K6819">
        <v>2</v>
      </c>
    </row>
    <row r="6820" spans="1:11" hidden="1" x14ac:dyDescent="0.25">
      <c r="A6820" t="s">
        <v>250</v>
      </c>
      <c r="B6820" t="s">
        <v>250</v>
      </c>
      <c r="C6820">
        <v>1990</v>
      </c>
      <c r="D6820" t="s">
        <v>447</v>
      </c>
      <c r="E6820">
        <v>591</v>
      </c>
      <c r="F6820" t="s">
        <v>41</v>
      </c>
      <c r="G6820">
        <v>690</v>
      </c>
      <c r="H6820" t="s">
        <v>371</v>
      </c>
      <c r="I6820" t="s">
        <v>373</v>
      </c>
      <c r="J6820" t="s">
        <v>373</v>
      </c>
      <c r="K6820">
        <v>2</v>
      </c>
    </row>
    <row r="6821" spans="1:11" hidden="1" x14ac:dyDescent="0.25">
      <c r="A6821" t="s">
        <v>250</v>
      </c>
      <c r="B6821" t="s">
        <v>250</v>
      </c>
      <c r="C6821">
        <v>1991</v>
      </c>
      <c r="D6821" t="s">
        <v>447</v>
      </c>
      <c r="E6821">
        <v>591</v>
      </c>
      <c r="F6821" t="s">
        <v>41</v>
      </c>
      <c r="G6821">
        <v>690</v>
      </c>
      <c r="H6821" t="s">
        <v>371</v>
      </c>
      <c r="I6821">
        <v>2</v>
      </c>
      <c r="J6821" t="s">
        <v>373</v>
      </c>
      <c r="K6821">
        <v>2</v>
      </c>
    </row>
    <row r="6822" spans="1:11" hidden="1" x14ac:dyDescent="0.25">
      <c r="A6822" t="s">
        <v>250</v>
      </c>
      <c r="B6822" t="s">
        <v>250</v>
      </c>
      <c r="C6822">
        <v>1992</v>
      </c>
      <c r="D6822" t="s">
        <v>447</v>
      </c>
      <c r="E6822">
        <v>591</v>
      </c>
      <c r="F6822" t="s">
        <v>41</v>
      </c>
      <c r="G6822">
        <v>690</v>
      </c>
      <c r="H6822" t="s">
        <v>371</v>
      </c>
      <c r="I6822" t="s">
        <v>373</v>
      </c>
      <c r="J6822" t="s">
        <v>373</v>
      </c>
      <c r="K6822">
        <v>2</v>
      </c>
    </row>
    <row r="6823" spans="1:11" hidden="1" x14ac:dyDescent="0.25">
      <c r="A6823" t="s">
        <v>250</v>
      </c>
      <c r="B6823" t="s">
        <v>250</v>
      </c>
      <c r="C6823">
        <v>1993</v>
      </c>
      <c r="D6823" t="s">
        <v>447</v>
      </c>
      <c r="E6823">
        <v>591</v>
      </c>
      <c r="F6823" t="s">
        <v>41</v>
      </c>
      <c r="G6823">
        <v>690</v>
      </c>
      <c r="H6823" t="s">
        <v>371</v>
      </c>
      <c r="I6823" t="s">
        <v>373</v>
      </c>
      <c r="J6823" t="s">
        <v>373</v>
      </c>
      <c r="K6823">
        <v>1</v>
      </c>
    </row>
    <row r="6824" spans="1:11" hidden="1" x14ac:dyDescent="0.25">
      <c r="A6824" t="s">
        <v>250</v>
      </c>
      <c r="B6824" t="s">
        <v>250</v>
      </c>
      <c r="C6824">
        <v>1994</v>
      </c>
      <c r="D6824" t="s">
        <v>447</v>
      </c>
      <c r="E6824">
        <v>591</v>
      </c>
      <c r="F6824" t="s">
        <v>41</v>
      </c>
      <c r="G6824">
        <v>690</v>
      </c>
      <c r="H6824" t="s">
        <v>371</v>
      </c>
      <c r="I6824" t="s">
        <v>373</v>
      </c>
      <c r="J6824" t="s">
        <v>373</v>
      </c>
      <c r="K6824">
        <v>1</v>
      </c>
    </row>
    <row r="6825" spans="1:11" hidden="1" x14ac:dyDescent="0.25">
      <c r="A6825" t="s">
        <v>250</v>
      </c>
      <c r="B6825" t="s">
        <v>250</v>
      </c>
      <c r="C6825">
        <v>1995</v>
      </c>
      <c r="D6825" t="s">
        <v>447</v>
      </c>
      <c r="E6825">
        <v>591</v>
      </c>
      <c r="F6825" t="s">
        <v>41</v>
      </c>
      <c r="G6825">
        <v>690</v>
      </c>
      <c r="H6825" t="s">
        <v>371</v>
      </c>
      <c r="I6825" t="s">
        <v>373</v>
      </c>
      <c r="J6825" t="s">
        <v>373</v>
      </c>
      <c r="K6825">
        <v>1</v>
      </c>
    </row>
    <row r="6826" spans="1:11" hidden="1" x14ac:dyDescent="0.25">
      <c r="A6826" t="s">
        <v>250</v>
      </c>
      <c r="B6826" t="s">
        <v>250</v>
      </c>
      <c r="C6826">
        <v>1996</v>
      </c>
      <c r="D6826" t="s">
        <v>447</v>
      </c>
      <c r="E6826">
        <v>591</v>
      </c>
      <c r="F6826" t="s">
        <v>41</v>
      </c>
      <c r="G6826">
        <v>690</v>
      </c>
      <c r="H6826" t="s">
        <v>371</v>
      </c>
      <c r="I6826" t="s">
        <v>373</v>
      </c>
      <c r="J6826" t="s">
        <v>373</v>
      </c>
      <c r="K6826">
        <v>1</v>
      </c>
    </row>
    <row r="6827" spans="1:11" hidden="1" x14ac:dyDescent="0.25">
      <c r="A6827" t="s">
        <v>250</v>
      </c>
      <c r="B6827" t="s">
        <v>250</v>
      </c>
      <c r="C6827">
        <v>1997</v>
      </c>
      <c r="D6827" t="s">
        <v>447</v>
      </c>
      <c r="E6827">
        <v>591</v>
      </c>
      <c r="F6827" t="s">
        <v>41</v>
      </c>
      <c r="G6827">
        <v>690</v>
      </c>
      <c r="H6827" t="s">
        <v>371</v>
      </c>
      <c r="I6827" t="s">
        <v>373</v>
      </c>
      <c r="J6827" t="s">
        <v>373</v>
      </c>
      <c r="K6827">
        <v>2</v>
      </c>
    </row>
    <row r="6828" spans="1:11" hidden="1" x14ac:dyDescent="0.25">
      <c r="A6828" t="s">
        <v>250</v>
      </c>
      <c r="B6828" t="s">
        <v>250</v>
      </c>
      <c r="C6828">
        <v>1998</v>
      </c>
      <c r="D6828" t="s">
        <v>447</v>
      </c>
      <c r="E6828">
        <v>591</v>
      </c>
      <c r="F6828" t="s">
        <v>41</v>
      </c>
      <c r="G6828">
        <v>690</v>
      </c>
      <c r="H6828" t="s">
        <v>371</v>
      </c>
      <c r="I6828" t="s">
        <v>373</v>
      </c>
      <c r="J6828" t="s">
        <v>373</v>
      </c>
      <c r="K6828">
        <v>1</v>
      </c>
    </row>
    <row r="6829" spans="1:11" hidden="1" x14ac:dyDescent="0.25">
      <c r="A6829" t="s">
        <v>250</v>
      </c>
      <c r="B6829" t="s">
        <v>250</v>
      </c>
      <c r="C6829">
        <v>1999</v>
      </c>
      <c r="D6829" t="s">
        <v>447</v>
      </c>
      <c r="E6829">
        <v>591</v>
      </c>
      <c r="F6829" t="s">
        <v>41</v>
      </c>
      <c r="G6829">
        <v>690</v>
      </c>
      <c r="H6829" t="s">
        <v>371</v>
      </c>
      <c r="I6829" t="s">
        <v>373</v>
      </c>
      <c r="J6829" t="s">
        <v>373</v>
      </c>
      <c r="K6829">
        <v>1</v>
      </c>
    </row>
    <row r="6830" spans="1:11" hidden="1" x14ac:dyDescent="0.25">
      <c r="A6830" t="s">
        <v>250</v>
      </c>
      <c r="B6830" t="s">
        <v>250</v>
      </c>
      <c r="C6830">
        <v>2000</v>
      </c>
      <c r="D6830" t="s">
        <v>447</v>
      </c>
      <c r="E6830">
        <v>591</v>
      </c>
      <c r="F6830" t="s">
        <v>41</v>
      </c>
      <c r="G6830">
        <v>690</v>
      </c>
      <c r="H6830" t="s">
        <v>371</v>
      </c>
      <c r="I6830" t="s">
        <v>373</v>
      </c>
      <c r="J6830" t="s">
        <v>373</v>
      </c>
      <c r="K6830">
        <v>1</v>
      </c>
    </row>
    <row r="6831" spans="1:11" hidden="1" x14ac:dyDescent="0.25">
      <c r="A6831" t="s">
        <v>250</v>
      </c>
      <c r="B6831" t="s">
        <v>250</v>
      </c>
      <c r="C6831">
        <v>2001</v>
      </c>
      <c r="D6831" t="s">
        <v>447</v>
      </c>
      <c r="E6831">
        <v>591</v>
      </c>
      <c r="F6831" t="s">
        <v>41</v>
      </c>
      <c r="G6831">
        <v>690</v>
      </c>
      <c r="H6831" t="s">
        <v>371</v>
      </c>
      <c r="I6831" t="s">
        <v>373</v>
      </c>
      <c r="J6831" t="s">
        <v>373</v>
      </c>
      <c r="K6831">
        <v>1</v>
      </c>
    </row>
    <row r="6832" spans="1:11" hidden="1" x14ac:dyDescent="0.25">
      <c r="A6832" t="s">
        <v>250</v>
      </c>
      <c r="B6832" t="s">
        <v>250</v>
      </c>
      <c r="C6832">
        <v>2002</v>
      </c>
      <c r="D6832" t="s">
        <v>447</v>
      </c>
      <c r="E6832">
        <v>591</v>
      </c>
      <c r="F6832" t="s">
        <v>41</v>
      </c>
      <c r="G6832">
        <v>690</v>
      </c>
      <c r="H6832" t="s">
        <v>371</v>
      </c>
      <c r="I6832" t="s">
        <v>373</v>
      </c>
      <c r="J6832" t="s">
        <v>373</v>
      </c>
      <c r="K6832">
        <v>2</v>
      </c>
    </row>
    <row r="6833" spans="1:12" hidden="1" x14ac:dyDescent="0.25">
      <c r="A6833" t="s">
        <v>250</v>
      </c>
      <c r="B6833" t="s">
        <v>250</v>
      </c>
      <c r="C6833">
        <v>2003</v>
      </c>
      <c r="D6833" t="s">
        <v>447</v>
      </c>
      <c r="E6833">
        <v>591</v>
      </c>
      <c r="F6833" t="s">
        <v>41</v>
      </c>
      <c r="G6833">
        <v>690</v>
      </c>
      <c r="H6833" t="s">
        <v>371</v>
      </c>
      <c r="I6833" t="s">
        <v>373</v>
      </c>
      <c r="J6833" t="s">
        <v>373</v>
      </c>
      <c r="K6833">
        <v>2</v>
      </c>
    </row>
    <row r="6834" spans="1:12" hidden="1" x14ac:dyDescent="0.25">
      <c r="A6834" t="s">
        <v>250</v>
      </c>
      <c r="B6834" t="s">
        <v>250</v>
      </c>
      <c r="C6834">
        <v>2004</v>
      </c>
      <c r="D6834" t="s">
        <v>447</v>
      </c>
      <c r="E6834">
        <v>591</v>
      </c>
      <c r="F6834" t="s">
        <v>41</v>
      </c>
      <c r="G6834">
        <v>690</v>
      </c>
      <c r="H6834" t="s">
        <v>371</v>
      </c>
      <c r="I6834" t="s">
        <v>373</v>
      </c>
      <c r="J6834" t="s">
        <v>373</v>
      </c>
      <c r="K6834">
        <v>2</v>
      </c>
    </row>
    <row r="6835" spans="1:12" hidden="1" x14ac:dyDescent="0.25">
      <c r="A6835" t="s">
        <v>250</v>
      </c>
      <c r="B6835" t="s">
        <v>250</v>
      </c>
      <c r="C6835">
        <v>2005</v>
      </c>
      <c r="D6835" t="s">
        <v>447</v>
      </c>
      <c r="E6835">
        <v>591</v>
      </c>
      <c r="F6835" t="s">
        <v>41</v>
      </c>
      <c r="G6835">
        <v>690</v>
      </c>
      <c r="H6835" t="s">
        <v>371</v>
      </c>
      <c r="I6835" t="s">
        <v>373</v>
      </c>
      <c r="J6835" t="s">
        <v>373</v>
      </c>
      <c r="K6835">
        <v>1</v>
      </c>
    </row>
    <row r="6836" spans="1:12" hidden="1" x14ac:dyDescent="0.25">
      <c r="A6836" t="s">
        <v>250</v>
      </c>
      <c r="B6836" t="s">
        <v>250</v>
      </c>
      <c r="C6836">
        <v>2006</v>
      </c>
      <c r="D6836" t="s">
        <v>447</v>
      </c>
      <c r="E6836">
        <v>591</v>
      </c>
      <c r="F6836" t="s">
        <v>41</v>
      </c>
      <c r="G6836">
        <v>690</v>
      </c>
      <c r="H6836" t="s">
        <v>371</v>
      </c>
      <c r="I6836" t="s">
        <v>373</v>
      </c>
      <c r="J6836" t="s">
        <v>373</v>
      </c>
      <c r="K6836">
        <v>1</v>
      </c>
    </row>
    <row r="6837" spans="1:12" hidden="1" x14ac:dyDescent="0.25">
      <c r="A6837" t="s">
        <v>250</v>
      </c>
      <c r="B6837" t="s">
        <v>250</v>
      </c>
      <c r="C6837">
        <v>2007</v>
      </c>
      <c r="D6837" t="s">
        <v>447</v>
      </c>
      <c r="E6837">
        <v>591</v>
      </c>
      <c r="F6837" t="s">
        <v>41</v>
      </c>
      <c r="G6837">
        <v>690</v>
      </c>
      <c r="H6837" t="s">
        <v>371</v>
      </c>
      <c r="I6837" t="s">
        <v>373</v>
      </c>
      <c r="J6837" t="s">
        <v>373</v>
      </c>
      <c r="K6837">
        <v>1</v>
      </c>
    </row>
    <row r="6838" spans="1:12" hidden="1" x14ac:dyDescent="0.25">
      <c r="A6838" t="s">
        <v>250</v>
      </c>
      <c r="B6838" t="s">
        <v>250</v>
      </c>
      <c r="C6838">
        <v>2008</v>
      </c>
      <c r="D6838" t="s">
        <v>447</v>
      </c>
      <c r="E6838">
        <v>591</v>
      </c>
      <c r="F6838" t="s">
        <v>41</v>
      </c>
      <c r="G6838">
        <v>690</v>
      </c>
      <c r="H6838" t="s">
        <v>371</v>
      </c>
      <c r="I6838" t="s">
        <v>373</v>
      </c>
      <c r="J6838" t="s">
        <v>373</v>
      </c>
      <c r="K6838">
        <v>2</v>
      </c>
    </row>
    <row r="6839" spans="1:12" hidden="1" x14ac:dyDescent="0.25">
      <c r="A6839" t="s">
        <v>250</v>
      </c>
      <c r="B6839" t="s">
        <v>250</v>
      </c>
      <c r="C6839">
        <v>2009</v>
      </c>
      <c r="D6839" t="s">
        <v>447</v>
      </c>
      <c r="E6839">
        <v>591</v>
      </c>
      <c r="F6839" t="s">
        <v>41</v>
      </c>
      <c r="G6839">
        <v>690</v>
      </c>
      <c r="H6839" t="s">
        <v>371</v>
      </c>
      <c r="I6839" t="s">
        <v>373</v>
      </c>
      <c r="J6839" t="s">
        <v>373</v>
      </c>
      <c r="K6839">
        <v>2</v>
      </c>
    </row>
    <row r="6840" spans="1:12" hidden="1" x14ac:dyDescent="0.25">
      <c r="A6840" t="s">
        <v>250</v>
      </c>
      <c r="B6840" t="s">
        <v>250</v>
      </c>
      <c r="C6840">
        <v>2010</v>
      </c>
      <c r="D6840" t="s">
        <v>447</v>
      </c>
      <c r="E6840">
        <v>591</v>
      </c>
      <c r="F6840" t="s">
        <v>41</v>
      </c>
      <c r="G6840">
        <v>690</v>
      </c>
      <c r="H6840" t="s">
        <v>371</v>
      </c>
      <c r="I6840" t="s">
        <v>373</v>
      </c>
      <c r="J6840" t="s">
        <v>373</v>
      </c>
      <c r="K6840">
        <v>1</v>
      </c>
    </row>
    <row r="6841" spans="1:12" hidden="1" x14ac:dyDescent="0.25">
      <c r="A6841" t="s">
        <v>250</v>
      </c>
      <c r="B6841" t="s">
        <v>250</v>
      </c>
      <c r="C6841">
        <v>2011</v>
      </c>
      <c r="D6841" t="s">
        <v>447</v>
      </c>
      <c r="E6841">
        <v>591</v>
      </c>
      <c r="F6841" t="s">
        <v>41</v>
      </c>
      <c r="G6841">
        <v>690</v>
      </c>
      <c r="H6841" t="s">
        <v>371</v>
      </c>
      <c r="I6841" t="s">
        <v>373</v>
      </c>
      <c r="J6841" t="s">
        <v>373</v>
      </c>
      <c r="K6841">
        <v>1</v>
      </c>
    </row>
    <row r="6842" spans="1:12" hidden="1" x14ac:dyDescent="0.25">
      <c r="A6842" t="s">
        <v>250</v>
      </c>
      <c r="B6842" t="s">
        <v>250</v>
      </c>
      <c r="C6842">
        <v>2012</v>
      </c>
      <c r="D6842" t="s">
        <v>447</v>
      </c>
      <c r="E6842">
        <v>591</v>
      </c>
      <c r="F6842" t="s">
        <v>41</v>
      </c>
      <c r="G6842">
        <v>690</v>
      </c>
      <c r="H6842" t="s">
        <v>371</v>
      </c>
      <c r="I6842" t="s">
        <v>373</v>
      </c>
      <c r="J6842" t="s">
        <v>373</v>
      </c>
      <c r="K6842">
        <v>1</v>
      </c>
    </row>
    <row r="6843" spans="1:12" hidden="1" x14ac:dyDescent="0.25">
      <c r="A6843" t="s">
        <v>250</v>
      </c>
      <c r="B6843" t="s">
        <v>250</v>
      </c>
      <c r="C6843">
        <v>2013</v>
      </c>
      <c r="D6843" t="s">
        <v>447</v>
      </c>
      <c r="E6843">
        <v>591</v>
      </c>
      <c r="F6843" t="s">
        <v>41</v>
      </c>
      <c r="G6843">
        <v>690</v>
      </c>
      <c r="H6843" t="s">
        <v>371</v>
      </c>
      <c r="I6843" t="s">
        <v>373</v>
      </c>
      <c r="J6843" t="s">
        <v>373</v>
      </c>
      <c r="K6843">
        <v>2</v>
      </c>
    </row>
    <row r="6844" spans="1:12" hidden="1" x14ac:dyDescent="0.25">
      <c r="A6844" t="s">
        <v>250</v>
      </c>
      <c r="B6844" t="s">
        <v>250</v>
      </c>
      <c r="C6844">
        <v>2014</v>
      </c>
      <c r="D6844" t="s">
        <v>447</v>
      </c>
      <c r="E6844">
        <v>591</v>
      </c>
      <c r="F6844" t="s">
        <v>41</v>
      </c>
      <c r="G6844">
        <v>690</v>
      </c>
      <c r="H6844" t="s">
        <v>371</v>
      </c>
      <c r="I6844" t="s">
        <v>373</v>
      </c>
      <c r="J6844" t="s">
        <v>373</v>
      </c>
      <c r="K6844">
        <v>2</v>
      </c>
    </row>
    <row r="6845" spans="1:12" hidden="1" x14ac:dyDescent="0.25">
      <c r="A6845" t="s">
        <v>250</v>
      </c>
      <c r="B6845" t="s">
        <v>250</v>
      </c>
      <c r="C6845">
        <v>2015</v>
      </c>
      <c r="D6845" t="s">
        <v>447</v>
      </c>
      <c r="E6845">
        <v>591</v>
      </c>
      <c r="F6845" t="s">
        <v>41</v>
      </c>
      <c r="G6845">
        <v>690</v>
      </c>
      <c r="H6845" t="s">
        <v>371</v>
      </c>
      <c r="I6845" t="s">
        <v>373</v>
      </c>
      <c r="J6845" t="s">
        <v>373</v>
      </c>
      <c r="K6845">
        <v>2</v>
      </c>
    </row>
    <row r="6846" spans="1:12" hidden="1" x14ac:dyDescent="0.25">
      <c r="A6846" t="s">
        <v>250</v>
      </c>
      <c r="B6846" t="s">
        <v>250</v>
      </c>
      <c r="C6846">
        <v>2016</v>
      </c>
      <c r="D6846" t="s">
        <v>447</v>
      </c>
      <c r="E6846">
        <v>591</v>
      </c>
      <c r="F6846" t="s">
        <v>41</v>
      </c>
      <c r="G6846">
        <v>690</v>
      </c>
      <c r="H6846" t="s">
        <v>371</v>
      </c>
      <c r="I6846" t="s">
        <v>373</v>
      </c>
      <c r="J6846" t="s">
        <v>373</v>
      </c>
      <c r="K6846">
        <v>2</v>
      </c>
    </row>
    <row r="6847" spans="1:12" x14ac:dyDescent="0.25">
      <c r="A6847" t="s">
        <v>250</v>
      </c>
      <c r="B6847" t="s">
        <v>250</v>
      </c>
      <c r="C6847">
        <v>2017</v>
      </c>
      <c r="D6847" t="s">
        <v>447</v>
      </c>
      <c r="E6847">
        <v>591</v>
      </c>
      <c r="F6847" t="s">
        <v>41</v>
      </c>
      <c r="G6847">
        <v>690</v>
      </c>
      <c r="H6847" t="s">
        <v>371</v>
      </c>
      <c r="I6847" s="109" t="s">
        <v>373</v>
      </c>
      <c r="J6847" s="109" t="s">
        <v>373</v>
      </c>
      <c r="K6847" s="109">
        <v>1</v>
      </c>
      <c r="L6847" s="108">
        <f>AVERAGE(I6847:K6847)</f>
        <v>1</v>
      </c>
    </row>
    <row r="6848" spans="1:12" hidden="1" x14ac:dyDescent="0.25">
      <c r="A6848" t="s">
        <v>251</v>
      </c>
      <c r="B6848" t="s">
        <v>251</v>
      </c>
      <c r="C6848">
        <v>1976</v>
      </c>
      <c r="D6848" t="s">
        <v>446</v>
      </c>
      <c r="E6848">
        <v>451</v>
      </c>
      <c r="F6848" t="s">
        <v>42</v>
      </c>
      <c r="G6848">
        <v>694</v>
      </c>
      <c r="H6848" t="s">
        <v>371</v>
      </c>
      <c r="I6848">
        <v>4</v>
      </c>
      <c r="J6848" t="s">
        <v>373</v>
      </c>
      <c r="K6848" t="s">
        <v>373</v>
      </c>
    </row>
    <row r="6849" spans="1:11" hidden="1" x14ac:dyDescent="0.25">
      <c r="A6849" t="s">
        <v>251</v>
      </c>
      <c r="B6849" t="s">
        <v>251</v>
      </c>
      <c r="C6849">
        <v>1977</v>
      </c>
      <c r="D6849" t="s">
        <v>446</v>
      </c>
      <c r="E6849">
        <v>451</v>
      </c>
      <c r="F6849" t="s">
        <v>42</v>
      </c>
      <c r="G6849">
        <v>694</v>
      </c>
      <c r="H6849" t="s">
        <v>371</v>
      </c>
      <c r="I6849">
        <v>3</v>
      </c>
      <c r="J6849" t="s">
        <v>373</v>
      </c>
      <c r="K6849">
        <v>2</v>
      </c>
    </row>
    <row r="6850" spans="1:11" hidden="1" x14ac:dyDescent="0.25">
      <c r="A6850" t="s">
        <v>251</v>
      </c>
      <c r="B6850" t="s">
        <v>251</v>
      </c>
      <c r="C6850">
        <v>1978</v>
      </c>
      <c r="D6850" t="s">
        <v>446</v>
      </c>
      <c r="E6850">
        <v>451</v>
      </c>
      <c r="F6850" t="s">
        <v>42</v>
      </c>
      <c r="G6850">
        <v>694</v>
      </c>
      <c r="H6850" t="s">
        <v>371</v>
      </c>
      <c r="I6850">
        <v>2</v>
      </c>
      <c r="J6850" t="s">
        <v>373</v>
      </c>
      <c r="K6850">
        <v>1</v>
      </c>
    </row>
    <row r="6851" spans="1:11" hidden="1" x14ac:dyDescent="0.25">
      <c r="A6851" t="s">
        <v>251</v>
      </c>
      <c r="B6851" t="s">
        <v>251</v>
      </c>
      <c r="C6851">
        <v>1979</v>
      </c>
      <c r="D6851" t="s">
        <v>446</v>
      </c>
      <c r="E6851">
        <v>451</v>
      </c>
      <c r="F6851" t="s">
        <v>42</v>
      </c>
      <c r="G6851">
        <v>694</v>
      </c>
      <c r="H6851" t="s">
        <v>371</v>
      </c>
      <c r="I6851" t="s">
        <v>373</v>
      </c>
      <c r="J6851" t="s">
        <v>373</v>
      </c>
      <c r="K6851">
        <v>1</v>
      </c>
    </row>
    <row r="6852" spans="1:11" hidden="1" x14ac:dyDescent="0.25">
      <c r="A6852" t="s">
        <v>251</v>
      </c>
      <c r="B6852" t="s">
        <v>251</v>
      </c>
      <c r="C6852">
        <v>1980</v>
      </c>
      <c r="D6852" t="s">
        <v>446</v>
      </c>
      <c r="E6852">
        <v>451</v>
      </c>
      <c r="F6852" t="s">
        <v>42</v>
      </c>
      <c r="G6852">
        <v>694</v>
      </c>
      <c r="H6852" t="s">
        <v>371</v>
      </c>
      <c r="I6852" t="s">
        <v>373</v>
      </c>
      <c r="J6852" t="s">
        <v>373</v>
      </c>
      <c r="K6852">
        <v>2</v>
      </c>
    </row>
    <row r="6853" spans="1:11" hidden="1" x14ac:dyDescent="0.25">
      <c r="A6853" t="s">
        <v>251</v>
      </c>
      <c r="B6853" t="s">
        <v>251</v>
      </c>
      <c r="C6853">
        <v>1981</v>
      </c>
      <c r="D6853" t="s">
        <v>446</v>
      </c>
      <c r="E6853">
        <v>451</v>
      </c>
      <c r="F6853" t="s">
        <v>42</v>
      </c>
      <c r="G6853">
        <v>694</v>
      </c>
      <c r="H6853" t="s">
        <v>371</v>
      </c>
      <c r="I6853">
        <v>2</v>
      </c>
      <c r="J6853" t="s">
        <v>373</v>
      </c>
      <c r="K6853">
        <v>1</v>
      </c>
    </row>
    <row r="6854" spans="1:11" hidden="1" x14ac:dyDescent="0.25">
      <c r="A6854" t="s">
        <v>251</v>
      </c>
      <c r="B6854" t="s">
        <v>251</v>
      </c>
      <c r="C6854">
        <v>1982</v>
      </c>
      <c r="D6854" t="s">
        <v>446</v>
      </c>
      <c r="E6854">
        <v>451</v>
      </c>
      <c r="F6854" t="s">
        <v>42</v>
      </c>
      <c r="G6854">
        <v>694</v>
      </c>
      <c r="H6854" t="s">
        <v>371</v>
      </c>
      <c r="I6854" t="s">
        <v>373</v>
      </c>
      <c r="J6854" t="s">
        <v>373</v>
      </c>
      <c r="K6854">
        <v>2</v>
      </c>
    </row>
    <row r="6855" spans="1:11" hidden="1" x14ac:dyDescent="0.25">
      <c r="A6855" t="s">
        <v>251</v>
      </c>
      <c r="B6855" t="s">
        <v>251</v>
      </c>
      <c r="C6855">
        <v>1983</v>
      </c>
      <c r="D6855" t="s">
        <v>446</v>
      </c>
      <c r="E6855">
        <v>451</v>
      </c>
      <c r="F6855" t="s">
        <v>42</v>
      </c>
      <c r="G6855">
        <v>694</v>
      </c>
      <c r="H6855" t="s">
        <v>371</v>
      </c>
      <c r="I6855">
        <v>3</v>
      </c>
      <c r="J6855" t="s">
        <v>373</v>
      </c>
      <c r="K6855">
        <v>2</v>
      </c>
    </row>
    <row r="6856" spans="1:11" hidden="1" x14ac:dyDescent="0.25">
      <c r="A6856" t="s">
        <v>251</v>
      </c>
      <c r="B6856" t="s">
        <v>251</v>
      </c>
      <c r="C6856">
        <v>1984</v>
      </c>
      <c r="D6856" t="s">
        <v>446</v>
      </c>
      <c r="E6856">
        <v>451</v>
      </c>
      <c r="F6856" t="s">
        <v>42</v>
      </c>
      <c r="G6856">
        <v>694</v>
      </c>
      <c r="H6856" t="s">
        <v>371</v>
      </c>
      <c r="I6856">
        <v>2</v>
      </c>
      <c r="J6856" t="s">
        <v>373</v>
      </c>
      <c r="K6856">
        <v>2</v>
      </c>
    </row>
    <row r="6857" spans="1:11" hidden="1" x14ac:dyDescent="0.25">
      <c r="A6857" t="s">
        <v>251</v>
      </c>
      <c r="B6857" t="s">
        <v>251</v>
      </c>
      <c r="C6857">
        <v>1985</v>
      </c>
      <c r="D6857" t="s">
        <v>446</v>
      </c>
      <c r="E6857">
        <v>451</v>
      </c>
      <c r="F6857" t="s">
        <v>42</v>
      </c>
      <c r="G6857">
        <v>694</v>
      </c>
      <c r="H6857" t="s">
        <v>371</v>
      </c>
      <c r="I6857">
        <v>2</v>
      </c>
      <c r="J6857" t="s">
        <v>373</v>
      </c>
      <c r="K6857">
        <v>2</v>
      </c>
    </row>
    <row r="6858" spans="1:11" hidden="1" x14ac:dyDescent="0.25">
      <c r="A6858" t="s">
        <v>251</v>
      </c>
      <c r="B6858" t="s">
        <v>251</v>
      </c>
      <c r="C6858">
        <v>1986</v>
      </c>
      <c r="D6858" t="s">
        <v>446</v>
      </c>
      <c r="E6858">
        <v>451</v>
      </c>
      <c r="F6858" t="s">
        <v>42</v>
      </c>
      <c r="G6858">
        <v>694</v>
      </c>
      <c r="H6858" t="s">
        <v>371</v>
      </c>
      <c r="I6858">
        <v>2</v>
      </c>
      <c r="J6858" t="s">
        <v>373</v>
      </c>
      <c r="K6858">
        <v>2</v>
      </c>
    </row>
    <row r="6859" spans="1:11" hidden="1" x14ac:dyDescent="0.25">
      <c r="A6859" t="s">
        <v>251</v>
      </c>
      <c r="B6859" t="s">
        <v>251</v>
      </c>
      <c r="C6859">
        <v>1987</v>
      </c>
      <c r="D6859" t="s">
        <v>446</v>
      </c>
      <c r="E6859">
        <v>451</v>
      </c>
      <c r="F6859" t="s">
        <v>42</v>
      </c>
      <c r="G6859">
        <v>694</v>
      </c>
      <c r="H6859" t="s">
        <v>371</v>
      </c>
      <c r="I6859">
        <v>2</v>
      </c>
      <c r="J6859" t="s">
        <v>373</v>
      </c>
      <c r="K6859">
        <v>2</v>
      </c>
    </row>
    <row r="6860" spans="1:11" hidden="1" x14ac:dyDescent="0.25">
      <c r="A6860" t="s">
        <v>251</v>
      </c>
      <c r="B6860" t="s">
        <v>251</v>
      </c>
      <c r="C6860">
        <v>1988</v>
      </c>
      <c r="D6860" t="s">
        <v>446</v>
      </c>
      <c r="E6860">
        <v>451</v>
      </c>
      <c r="F6860" t="s">
        <v>42</v>
      </c>
      <c r="G6860">
        <v>694</v>
      </c>
      <c r="H6860" t="s">
        <v>371</v>
      </c>
      <c r="I6860">
        <v>2</v>
      </c>
      <c r="J6860" t="s">
        <v>373</v>
      </c>
      <c r="K6860">
        <v>3</v>
      </c>
    </row>
    <row r="6861" spans="1:11" hidden="1" x14ac:dyDescent="0.25">
      <c r="A6861" t="s">
        <v>251</v>
      </c>
      <c r="B6861" t="s">
        <v>251</v>
      </c>
      <c r="C6861">
        <v>1989</v>
      </c>
      <c r="D6861" t="s">
        <v>446</v>
      </c>
      <c r="E6861">
        <v>451</v>
      </c>
      <c r="F6861" t="s">
        <v>42</v>
      </c>
      <c r="G6861">
        <v>694</v>
      </c>
      <c r="H6861" t="s">
        <v>371</v>
      </c>
      <c r="I6861">
        <v>2</v>
      </c>
      <c r="J6861" t="s">
        <v>373</v>
      </c>
      <c r="K6861">
        <v>2</v>
      </c>
    </row>
    <row r="6862" spans="1:11" hidden="1" x14ac:dyDescent="0.25">
      <c r="A6862" t="s">
        <v>251</v>
      </c>
      <c r="B6862" t="s">
        <v>251</v>
      </c>
      <c r="C6862">
        <v>1990</v>
      </c>
      <c r="D6862" t="s">
        <v>446</v>
      </c>
      <c r="E6862">
        <v>451</v>
      </c>
      <c r="F6862" t="s">
        <v>42</v>
      </c>
      <c r="G6862">
        <v>694</v>
      </c>
      <c r="H6862" t="s">
        <v>371</v>
      </c>
      <c r="I6862">
        <v>2</v>
      </c>
      <c r="J6862" t="s">
        <v>373</v>
      </c>
      <c r="K6862">
        <v>2</v>
      </c>
    </row>
    <row r="6863" spans="1:11" hidden="1" x14ac:dyDescent="0.25">
      <c r="A6863" t="s">
        <v>251</v>
      </c>
      <c r="B6863" t="s">
        <v>251</v>
      </c>
      <c r="C6863">
        <v>1991</v>
      </c>
      <c r="D6863" t="s">
        <v>446</v>
      </c>
      <c r="E6863">
        <v>451</v>
      </c>
      <c r="F6863" t="s">
        <v>42</v>
      </c>
      <c r="G6863">
        <v>694</v>
      </c>
      <c r="H6863" t="s">
        <v>371</v>
      </c>
      <c r="I6863">
        <v>3</v>
      </c>
      <c r="J6863" t="s">
        <v>373</v>
      </c>
      <c r="K6863">
        <v>3</v>
      </c>
    </row>
    <row r="6864" spans="1:11" hidden="1" x14ac:dyDescent="0.25">
      <c r="A6864" t="s">
        <v>251</v>
      </c>
      <c r="B6864" t="s">
        <v>251</v>
      </c>
      <c r="C6864">
        <v>1992</v>
      </c>
      <c r="D6864" t="s">
        <v>446</v>
      </c>
      <c r="E6864">
        <v>451</v>
      </c>
      <c r="F6864" t="s">
        <v>42</v>
      </c>
      <c r="G6864">
        <v>694</v>
      </c>
      <c r="H6864" t="s">
        <v>371</v>
      </c>
      <c r="I6864">
        <v>4</v>
      </c>
      <c r="J6864" t="s">
        <v>373</v>
      </c>
      <c r="K6864">
        <v>4</v>
      </c>
    </row>
    <row r="6865" spans="1:11" hidden="1" x14ac:dyDescent="0.25">
      <c r="A6865" t="s">
        <v>251</v>
      </c>
      <c r="B6865" t="s">
        <v>251</v>
      </c>
      <c r="C6865">
        <v>1993</v>
      </c>
      <c r="D6865" t="s">
        <v>446</v>
      </c>
      <c r="E6865">
        <v>451</v>
      </c>
      <c r="F6865" t="s">
        <v>42</v>
      </c>
      <c r="G6865">
        <v>694</v>
      </c>
      <c r="H6865" t="s">
        <v>371</v>
      </c>
      <c r="I6865">
        <v>4</v>
      </c>
      <c r="J6865" t="s">
        <v>373</v>
      </c>
      <c r="K6865">
        <v>4</v>
      </c>
    </row>
    <row r="6866" spans="1:11" hidden="1" x14ac:dyDescent="0.25">
      <c r="A6866" t="s">
        <v>251</v>
      </c>
      <c r="B6866" t="s">
        <v>251</v>
      </c>
      <c r="C6866">
        <v>1994</v>
      </c>
      <c r="D6866" t="s">
        <v>446</v>
      </c>
      <c r="E6866">
        <v>451</v>
      </c>
      <c r="F6866" t="s">
        <v>42</v>
      </c>
      <c r="G6866">
        <v>694</v>
      </c>
      <c r="H6866" t="s">
        <v>371</v>
      </c>
      <c r="I6866">
        <v>5</v>
      </c>
      <c r="J6866" t="s">
        <v>373</v>
      </c>
      <c r="K6866">
        <v>5</v>
      </c>
    </row>
    <row r="6867" spans="1:11" hidden="1" x14ac:dyDescent="0.25">
      <c r="A6867" t="s">
        <v>251</v>
      </c>
      <c r="B6867" t="s">
        <v>251</v>
      </c>
      <c r="C6867">
        <v>1995</v>
      </c>
      <c r="D6867" t="s">
        <v>446</v>
      </c>
      <c r="E6867">
        <v>451</v>
      </c>
      <c r="F6867" t="s">
        <v>42</v>
      </c>
      <c r="G6867">
        <v>694</v>
      </c>
      <c r="H6867" t="s">
        <v>371</v>
      </c>
      <c r="I6867">
        <v>4</v>
      </c>
      <c r="J6867" t="s">
        <v>373</v>
      </c>
      <c r="K6867">
        <v>4</v>
      </c>
    </row>
    <row r="6868" spans="1:11" hidden="1" x14ac:dyDescent="0.25">
      <c r="A6868" t="s">
        <v>251</v>
      </c>
      <c r="B6868" t="s">
        <v>251</v>
      </c>
      <c r="C6868">
        <v>1996</v>
      </c>
      <c r="D6868" t="s">
        <v>446</v>
      </c>
      <c r="E6868">
        <v>451</v>
      </c>
      <c r="F6868" t="s">
        <v>42</v>
      </c>
      <c r="G6868">
        <v>694</v>
      </c>
      <c r="H6868" t="s">
        <v>371</v>
      </c>
      <c r="I6868">
        <v>5</v>
      </c>
      <c r="J6868" t="s">
        <v>373</v>
      </c>
      <c r="K6868">
        <v>5</v>
      </c>
    </row>
    <row r="6869" spans="1:11" hidden="1" x14ac:dyDescent="0.25">
      <c r="A6869" t="s">
        <v>251</v>
      </c>
      <c r="B6869" t="s">
        <v>251</v>
      </c>
      <c r="C6869">
        <v>1997</v>
      </c>
      <c r="D6869" t="s">
        <v>446</v>
      </c>
      <c r="E6869">
        <v>451</v>
      </c>
      <c r="F6869" t="s">
        <v>42</v>
      </c>
      <c r="G6869">
        <v>694</v>
      </c>
      <c r="H6869" t="s">
        <v>371</v>
      </c>
      <c r="I6869">
        <v>4</v>
      </c>
      <c r="J6869" t="s">
        <v>373</v>
      </c>
      <c r="K6869">
        <v>5</v>
      </c>
    </row>
    <row r="6870" spans="1:11" hidden="1" x14ac:dyDescent="0.25">
      <c r="A6870" t="s">
        <v>251</v>
      </c>
      <c r="B6870" t="s">
        <v>251</v>
      </c>
      <c r="C6870">
        <v>1998</v>
      </c>
      <c r="D6870" t="s">
        <v>446</v>
      </c>
      <c r="E6870">
        <v>451</v>
      </c>
      <c r="F6870" t="s">
        <v>42</v>
      </c>
      <c r="G6870">
        <v>694</v>
      </c>
      <c r="H6870" t="s">
        <v>371</v>
      </c>
      <c r="I6870">
        <v>5</v>
      </c>
      <c r="J6870" t="s">
        <v>373</v>
      </c>
      <c r="K6870">
        <v>5</v>
      </c>
    </row>
    <row r="6871" spans="1:11" hidden="1" x14ac:dyDescent="0.25">
      <c r="A6871" t="s">
        <v>251</v>
      </c>
      <c r="B6871" t="s">
        <v>251</v>
      </c>
      <c r="C6871">
        <v>1999</v>
      </c>
      <c r="D6871" t="s">
        <v>446</v>
      </c>
      <c r="E6871">
        <v>451</v>
      </c>
      <c r="F6871" t="s">
        <v>42</v>
      </c>
      <c r="G6871">
        <v>694</v>
      </c>
      <c r="H6871" t="s">
        <v>371</v>
      </c>
      <c r="I6871">
        <v>5</v>
      </c>
      <c r="J6871" t="s">
        <v>373</v>
      </c>
      <c r="K6871">
        <v>5</v>
      </c>
    </row>
    <row r="6872" spans="1:11" hidden="1" x14ac:dyDescent="0.25">
      <c r="A6872" t="s">
        <v>251</v>
      </c>
      <c r="B6872" t="s">
        <v>251</v>
      </c>
      <c r="C6872">
        <v>2000</v>
      </c>
      <c r="D6872" t="s">
        <v>446</v>
      </c>
      <c r="E6872">
        <v>451</v>
      </c>
      <c r="F6872" t="s">
        <v>42</v>
      </c>
      <c r="G6872">
        <v>694</v>
      </c>
      <c r="H6872" t="s">
        <v>371</v>
      </c>
      <c r="I6872">
        <v>5</v>
      </c>
      <c r="J6872" t="s">
        <v>373</v>
      </c>
      <c r="K6872">
        <v>4</v>
      </c>
    </row>
    <row r="6873" spans="1:11" hidden="1" x14ac:dyDescent="0.25">
      <c r="A6873" t="s">
        <v>251</v>
      </c>
      <c r="B6873" t="s">
        <v>251</v>
      </c>
      <c r="C6873">
        <v>2001</v>
      </c>
      <c r="D6873" t="s">
        <v>446</v>
      </c>
      <c r="E6873">
        <v>451</v>
      </c>
      <c r="F6873" t="s">
        <v>42</v>
      </c>
      <c r="G6873">
        <v>694</v>
      </c>
      <c r="H6873" t="s">
        <v>371</v>
      </c>
      <c r="I6873">
        <v>4</v>
      </c>
      <c r="J6873" t="s">
        <v>373</v>
      </c>
      <c r="K6873">
        <v>4</v>
      </c>
    </row>
    <row r="6874" spans="1:11" hidden="1" x14ac:dyDescent="0.25">
      <c r="A6874" t="s">
        <v>251</v>
      </c>
      <c r="B6874" t="s">
        <v>251</v>
      </c>
      <c r="C6874">
        <v>2002</v>
      </c>
      <c r="D6874" t="s">
        <v>446</v>
      </c>
      <c r="E6874">
        <v>451</v>
      </c>
      <c r="F6874" t="s">
        <v>42</v>
      </c>
      <c r="G6874">
        <v>694</v>
      </c>
      <c r="H6874" t="s">
        <v>371</v>
      </c>
      <c r="I6874">
        <v>2</v>
      </c>
      <c r="J6874" t="s">
        <v>373</v>
      </c>
      <c r="K6874">
        <v>3</v>
      </c>
    </row>
    <row r="6875" spans="1:11" hidden="1" x14ac:dyDescent="0.25">
      <c r="A6875" t="s">
        <v>251</v>
      </c>
      <c r="B6875" t="s">
        <v>251</v>
      </c>
      <c r="C6875">
        <v>2003</v>
      </c>
      <c r="D6875" t="s">
        <v>446</v>
      </c>
      <c r="E6875">
        <v>451</v>
      </c>
      <c r="F6875" t="s">
        <v>42</v>
      </c>
      <c r="G6875">
        <v>694</v>
      </c>
      <c r="H6875" t="s">
        <v>371</v>
      </c>
      <c r="I6875">
        <v>3</v>
      </c>
      <c r="J6875" t="s">
        <v>373</v>
      </c>
      <c r="K6875">
        <v>4</v>
      </c>
    </row>
    <row r="6876" spans="1:11" hidden="1" x14ac:dyDescent="0.25">
      <c r="A6876" t="s">
        <v>251</v>
      </c>
      <c r="B6876" t="s">
        <v>251</v>
      </c>
      <c r="C6876">
        <v>2004</v>
      </c>
      <c r="D6876" t="s">
        <v>446</v>
      </c>
      <c r="E6876">
        <v>451</v>
      </c>
      <c r="F6876" t="s">
        <v>42</v>
      </c>
      <c r="G6876">
        <v>694</v>
      </c>
      <c r="H6876" t="s">
        <v>371</v>
      </c>
      <c r="I6876">
        <v>2</v>
      </c>
      <c r="J6876" t="s">
        <v>373</v>
      </c>
      <c r="K6876">
        <v>3</v>
      </c>
    </row>
    <row r="6877" spans="1:11" hidden="1" x14ac:dyDescent="0.25">
      <c r="A6877" t="s">
        <v>251</v>
      </c>
      <c r="B6877" t="s">
        <v>251</v>
      </c>
      <c r="C6877">
        <v>2005</v>
      </c>
      <c r="D6877" t="s">
        <v>446</v>
      </c>
      <c r="E6877">
        <v>451</v>
      </c>
      <c r="F6877" t="s">
        <v>42</v>
      </c>
      <c r="G6877">
        <v>694</v>
      </c>
      <c r="H6877" t="s">
        <v>371</v>
      </c>
      <c r="I6877">
        <v>2</v>
      </c>
      <c r="J6877" t="s">
        <v>373</v>
      </c>
      <c r="K6877">
        <v>3</v>
      </c>
    </row>
    <row r="6878" spans="1:11" hidden="1" x14ac:dyDescent="0.25">
      <c r="A6878" t="s">
        <v>251</v>
      </c>
      <c r="B6878" t="s">
        <v>251</v>
      </c>
      <c r="C6878">
        <v>2006</v>
      </c>
      <c r="D6878" t="s">
        <v>446</v>
      </c>
      <c r="E6878">
        <v>451</v>
      </c>
      <c r="F6878" t="s">
        <v>42</v>
      </c>
      <c r="G6878">
        <v>694</v>
      </c>
      <c r="H6878" t="s">
        <v>371</v>
      </c>
      <c r="I6878">
        <v>2</v>
      </c>
      <c r="J6878" t="s">
        <v>373</v>
      </c>
      <c r="K6878">
        <v>3</v>
      </c>
    </row>
    <row r="6879" spans="1:11" hidden="1" x14ac:dyDescent="0.25">
      <c r="A6879" t="s">
        <v>251</v>
      </c>
      <c r="B6879" t="s">
        <v>251</v>
      </c>
      <c r="C6879">
        <v>2007</v>
      </c>
      <c r="D6879" t="s">
        <v>446</v>
      </c>
      <c r="E6879">
        <v>451</v>
      </c>
      <c r="F6879" t="s">
        <v>42</v>
      </c>
      <c r="G6879">
        <v>694</v>
      </c>
      <c r="H6879" t="s">
        <v>371</v>
      </c>
      <c r="I6879">
        <v>2</v>
      </c>
      <c r="J6879" t="s">
        <v>373</v>
      </c>
      <c r="K6879">
        <v>3</v>
      </c>
    </row>
    <row r="6880" spans="1:11" hidden="1" x14ac:dyDescent="0.25">
      <c r="A6880" t="s">
        <v>251</v>
      </c>
      <c r="B6880" t="s">
        <v>251</v>
      </c>
      <c r="C6880">
        <v>2008</v>
      </c>
      <c r="D6880" t="s">
        <v>446</v>
      </c>
      <c r="E6880">
        <v>451</v>
      </c>
      <c r="F6880" t="s">
        <v>42</v>
      </c>
      <c r="G6880">
        <v>694</v>
      </c>
      <c r="H6880" t="s">
        <v>371</v>
      </c>
      <c r="I6880">
        <v>3</v>
      </c>
      <c r="J6880" t="s">
        <v>373</v>
      </c>
      <c r="K6880">
        <v>2</v>
      </c>
    </row>
    <row r="6881" spans="1:12" hidden="1" x14ac:dyDescent="0.25">
      <c r="A6881" t="s">
        <v>251</v>
      </c>
      <c r="B6881" t="s">
        <v>251</v>
      </c>
      <c r="C6881">
        <v>2009</v>
      </c>
      <c r="D6881" t="s">
        <v>446</v>
      </c>
      <c r="E6881">
        <v>451</v>
      </c>
      <c r="F6881" t="s">
        <v>42</v>
      </c>
      <c r="G6881">
        <v>694</v>
      </c>
      <c r="H6881" t="s">
        <v>371</v>
      </c>
      <c r="I6881">
        <v>2</v>
      </c>
      <c r="J6881" t="s">
        <v>373</v>
      </c>
      <c r="K6881">
        <v>2</v>
      </c>
    </row>
    <row r="6882" spans="1:12" hidden="1" x14ac:dyDescent="0.25">
      <c r="A6882" t="s">
        <v>251</v>
      </c>
      <c r="B6882" t="s">
        <v>251</v>
      </c>
      <c r="C6882">
        <v>2010</v>
      </c>
      <c r="D6882" t="s">
        <v>446</v>
      </c>
      <c r="E6882">
        <v>451</v>
      </c>
      <c r="F6882" t="s">
        <v>42</v>
      </c>
      <c r="G6882">
        <v>694</v>
      </c>
      <c r="H6882" t="s">
        <v>371</v>
      </c>
      <c r="I6882">
        <v>3</v>
      </c>
      <c r="J6882" t="s">
        <v>373</v>
      </c>
      <c r="K6882">
        <v>2</v>
      </c>
    </row>
    <row r="6883" spans="1:12" hidden="1" x14ac:dyDescent="0.25">
      <c r="A6883" t="s">
        <v>251</v>
      </c>
      <c r="B6883" t="s">
        <v>251</v>
      </c>
      <c r="C6883">
        <v>2011</v>
      </c>
      <c r="D6883" t="s">
        <v>446</v>
      </c>
      <c r="E6883">
        <v>451</v>
      </c>
      <c r="F6883" t="s">
        <v>42</v>
      </c>
      <c r="G6883">
        <v>694</v>
      </c>
      <c r="H6883" t="s">
        <v>371</v>
      </c>
      <c r="I6883">
        <v>2</v>
      </c>
      <c r="J6883" t="s">
        <v>373</v>
      </c>
      <c r="K6883">
        <v>2</v>
      </c>
    </row>
    <row r="6884" spans="1:12" hidden="1" x14ac:dyDescent="0.25">
      <c r="A6884" t="s">
        <v>251</v>
      </c>
      <c r="B6884" t="s">
        <v>251</v>
      </c>
      <c r="C6884">
        <v>2012</v>
      </c>
      <c r="D6884" t="s">
        <v>446</v>
      </c>
      <c r="E6884">
        <v>451</v>
      </c>
      <c r="F6884" t="s">
        <v>42</v>
      </c>
      <c r="G6884">
        <v>694</v>
      </c>
      <c r="H6884" t="s">
        <v>371</v>
      </c>
      <c r="I6884">
        <v>2</v>
      </c>
      <c r="J6884" t="s">
        <v>373</v>
      </c>
      <c r="K6884">
        <v>3</v>
      </c>
    </row>
    <row r="6885" spans="1:12" hidden="1" x14ac:dyDescent="0.25">
      <c r="A6885" t="s">
        <v>251</v>
      </c>
      <c r="B6885" t="s">
        <v>251</v>
      </c>
      <c r="C6885">
        <v>2013</v>
      </c>
      <c r="D6885" t="s">
        <v>446</v>
      </c>
      <c r="E6885">
        <v>451</v>
      </c>
      <c r="F6885" t="s">
        <v>42</v>
      </c>
      <c r="G6885">
        <v>694</v>
      </c>
      <c r="H6885" t="s">
        <v>371</v>
      </c>
      <c r="I6885" t="s">
        <v>373</v>
      </c>
      <c r="J6885" t="s">
        <v>373</v>
      </c>
      <c r="K6885">
        <v>3</v>
      </c>
    </row>
    <row r="6886" spans="1:12" hidden="1" x14ac:dyDescent="0.25">
      <c r="A6886" t="s">
        <v>251</v>
      </c>
      <c r="B6886" t="s">
        <v>251</v>
      </c>
      <c r="C6886">
        <v>2014</v>
      </c>
      <c r="D6886" t="s">
        <v>446</v>
      </c>
      <c r="E6886">
        <v>451</v>
      </c>
      <c r="F6886" t="s">
        <v>42</v>
      </c>
      <c r="G6886">
        <v>694</v>
      </c>
      <c r="H6886" t="s">
        <v>371</v>
      </c>
      <c r="I6886">
        <v>2</v>
      </c>
      <c r="J6886" t="s">
        <v>373</v>
      </c>
      <c r="K6886">
        <v>2</v>
      </c>
    </row>
    <row r="6887" spans="1:12" hidden="1" x14ac:dyDescent="0.25">
      <c r="A6887" t="s">
        <v>251</v>
      </c>
      <c r="B6887" t="s">
        <v>251</v>
      </c>
      <c r="C6887">
        <v>2015</v>
      </c>
      <c r="D6887" t="s">
        <v>446</v>
      </c>
      <c r="E6887">
        <v>451</v>
      </c>
      <c r="F6887" t="s">
        <v>42</v>
      </c>
      <c r="G6887">
        <v>694</v>
      </c>
      <c r="H6887" t="s">
        <v>371</v>
      </c>
      <c r="I6887">
        <v>2</v>
      </c>
      <c r="J6887" t="s">
        <v>373</v>
      </c>
      <c r="K6887">
        <v>2</v>
      </c>
    </row>
    <row r="6888" spans="1:12" hidden="1" x14ac:dyDescent="0.25">
      <c r="A6888" t="s">
        <v>251</v>
      </c>
      <c r="B6888" t="s">
        <v>251</v>
      </c>
      <c r="C6888">
        <v>2016</v>
      </c>
      <c r="D6888" t="s">
        <v>446</v>
      </c>
      <c r="E6888">
        <v>451</v>
      </c>
      <c r="F6888" t="s">
        <v>42</v>
      </c>
      <c r="G6888">
        <v>694</v>
      </c>
      <c r="H6888" t="s">
        <v>371</v>
      </c>
      <c r="I6888">
        <v>2</v>
      </c>
      <c r="J6888" t="s">
        <v>373</v>
      </c>
      <c r="K6888">
        <v>2</v>
      </c>
    </row>
    <row r="6889" spans="1:12" x14ac:dyDescent="0.25">
      <c r="A6889" t="s">
        <v>251</v>
      </c>
      <c r="B6889" t="s">
        <v>251</v>
      </c>
      <c r="C6889">
        <v>2017</v>
      </c>
      <c r="D6889" t="s">
        <v>446</v>
      </c>
      <c r="E6889">
        <v>451</v>
      </c>
      <c r="F6889" t="s">
        <v>42</v>
      </c>
      <c r="G6889">
        <v>694</v>
      </c>
      <c r="H6889" t="s">
        <v>371</v>
      </c>
      <c r="I6889" s="109">
        <v>2</v>
      </c>
      <c r="J6889" s="109" t="s">
        <v>373</v>
      </c>
      <c r="K6889" s="109">
        <v>3</v>
      </c>
      <c r="L6889" s="108">
        <f>AVERAGE(I6889:K6889)</f>
        <v>2.5</v>
      </c>
    </row>
    <row r="6890" spans="1:12" hidden="1" x14ac:dyDescent="0.25">
      <c r="A6890" t="s">
        <v>445</v>
      </c>
      <c r="B6890" t="s">
        <v>445</v>
      </c>
      <c r="C6890">
        <v>1976</v>
      </c>
      <c r="D6890" t="s">
        <v>444</v>
      </c>
      <c r="E6890">
        <v>830</v>
      </c>
      <c r="F6890" t="s">
        <v>443</v>
      </c>
      <c r="G6890">
        <v>702</v>
      </c>
      <c r="H6890" t="s">
        <v>390</v>
      </c>
      <c r="I6890">
        <v>3</v>
      </c>
      <c r="J6890" t="s">
        <v>373</v>
      </c>
      <c r="K6890">
        <v>2</v>
      </c>
    </row>
    <row r="6891" spans="1:12" hidden="1" x14ac:dyDescent="0.25">
      <c r="A6891" t="s">
        <v>445</v>
      </c>
      <c r="B6891" t="s">
        <v>445</v>
      </c>
      <c r="C6891">
        <v>1977</v>
      </c>
      <c r="D6891" t="s">
        <v>444</v>
      </c>
      <c r="E6891">
        <v>830</v>
      </c>
      <c r="F6891" t="s">
        <v>443</v>
      </c>
      <c r="G6891">
        <v>702</v>
      </c>
      <c r="H6891" t="s">
        <v>390</v>
      </c>
      <c r="I6891">
        <v>3</v>
      </c>
      <c r="J6891" t="s">
        <v>373</v>
      </c>
      <c r="K6891">
        <v>2</v>
      </c>
    </row>
    <row r="6892" spans="1:12" hidden="1" x14ac:dyDescent="0.25">
      <c r="A6892" t="s">
        <v>445</v>
      </c>
      <c r="B6892" t="s">
        <v>445</v>
      </c>
      <c r="C6892">
        <v>1978</v>
      </c>
      <c r="D6892" t="s">
        <v>444</v>
      </c>
      <c r="E6892">
        <v>830</v>
      </c>
      <c r="F6892" t="s">
        <v>443</v>
      </c>
      <c r="G6892">
        <v>702</v>
      </c>
      <c r="H6892" t="s">
        <v>390</v>
      </c>
      <c r="I6892">
        <v>3</v>
      </c>
      <c r="J6892" t="s">
        <v>373</v>
      </c>
      <c r="K6892">
        <v>2</v>
      </c>
    </row>
    <row r="6893" spans="1:12" hidden="1" x14ac:dyDescent="0.25">
      <c r="A6893" t="s">
        <v>445</v>
      </c>
      <c r="B6893" t="s">
        <v>445</v>
      </c>
      <c r="C6893">
        <v>1979</v>
      </c>
      <c r="D6893" t="s">
        <v>444</v>
      </c>
      <c r="E6893">
        <v>830</v>
      </c>
      <c r="F6893" t="s">
        <v>443</v>
      </c>
      <c r="G6893">
        <v>702</v>
      </c>
      <c r="H6893" t="s">
        <v>390</v>
      </c>
      <c r="I6893">
        <v>3</v>
      </c>
      <c r="J6893" t="s">
        <v>373</v>
      </c>
      <c r="K6893">
        <v>3</v>
      </c>
    </row>
    <row r="6894" spans="1:12" hidden="1" x14ac:dyDescent="0.25">
      <c r="A6894" t="s">
        <v>445</v>
      </c>
      <c r="B6894" t="s">
        <v>445</v>
      </c>
      <c r="C6894">
        <v>1980</v>
      </c>
      <c r="D6894" t="s">
        <v>444</v>
      </c>
      <c r="E6894">
        <v>830</v>
      </c>
      <c r="F6894" t="s">
        <v>443</v>
      </c>
      <c r="G6894">
        <v>702</v>
      </c>
      <c r="H6894" t="s">
        <v>390</v>
      </c>
      <c r="I6894">
        <v>3</v>
      </c>
      <c r="J6894" t="s">
        <v>373</v>
      </c>
      <c r="K6894">
        <v>3</v>
      </c>
    </row>
    <row r="6895" spans="1:12" hidden="1" x14ac:dyDescent="0.25">
      <c r="A6895" t="s">
        <v>445</v>
      </c>
      <c r="B6895" t="s">
        <v>445</v>
      </c>
      <c r="C6895">
        <v>1981</v>
      </c>
      <c r="D6895" t="s">
        <v>444</v>
      </c>
      <c r="E6895">
        <v>830</v>
      </c>
      <c r="F6895" t="s">
        <v>443</v>
      </c>
      <c r="G6895">
        <v>702</v>
      </c>
      <c r="H6895" t="s">
        <v>390</v>
      </c>
      <c r="I6895">
        <v>3</v>
      </c>
      <c r="J6895" t="s">
        <v>373</v>
      </c>
      <c r="K6895">
        <v>2</v>
      </c>
    </row>
    <row r="6896" spans="1:12" hidden="1" x14ac:dyDescent="0.25">
      <c r="A6896" t="s">
        <v>445</v>
      </c>
      <c r="B6896" t="s">
        <v>445</v>
      </c>
      <c r="C6896">
        <v>1982</v>
      </c>
      <c r="D6896" t="s">
        <v>444</v>
      </c>
      <c r="E6896">
        <v>830</v>
      </c>
      <c r="F6896" t="s">
        <v>443</v>
      </c>
      <c r="G6896">
        <v>702</v>
      </c>
      <c r="H6896" t="s">
        <v>390</v>
      </c>
      <c r="I6896">
        <v>3</v>
      </c>
      <c r="J6896" t="s">
        <v>373</v>
      </c>
      <c r="K6896">
        <v>2</v>
      </c>
    </row>
    <row r="6897" spans="1:11" hidden="1" x14ac:dyDescent="0.25">
      <c r="A6897" t="s">
        <v>445</v>
      </c>
      <c r="B6897" t="s">
        <v>445</v>
      </c>
      <c r="C6897">
        <v>1983</v>
      </c>
      <c r="D6897" t="s">
        <v>444</v>
      </c>
      <c r="E6897">
        <v>830</v>
      </c>
      <c r="F6897" t="s">
        <v>443</v>
      </c>
      <c r="G6897">
        <v>702</v>
      </c>
      <c r="H6897" t="s">
        <v>390</v>
      </c>
      <c r="I6897">
        <v>2</v>
      </c>
      <c r="J6897" t="s">
        <v>373</v>
      </c>
      <c r="K6897">
        <v>2</v>
      </c>
    </row>
    <row r="6898" spans="1:11" hidden="1" x14ac:dyDescent="0.25">
      <c r="A6898" t="s">
        <v>445</v>
      </c>
      <c r="B6898" t="s">
        <v>445</v>
      </c>
      <c r="C6898">
        <v>1984</v>
      </c>
      <c r="D6898" t="s">
        <v>444</v>
      </c>
      <c r="E6898">
        <v>830</v>
      </c>
      <c r="F6898" t="s">
        <v>443</v>
      </c>
      <c r="G6898">
        <v>702</v>
      </c>
      <c r="H6898" t="s">
        <v>390</v>
      </c>
      <c r="I6898">
        <v>2</v>
      </c>
      <c r="J6898" t="s">
        <v>373</v>
      </c>
      <c r="K6898">
        <v>2</v>
      </c>
    </row>
    <row r="6899" spans="1:11" hidden="1" x14ac:dyDescent="0.25">
      <c r="A6899" t="s">
        <v>445</v>
      </c>
      <c r="B6899" t="s">
        <v>445</v>
      </c>
      <c r="C6899">
        <v>1985</v>
      </c>
      <c r="D6899" t="s">
        <v>444</v>
      </c>
      <c r="E6899">
        <v>830</v>
      </c>
      <c r="F6899" t="s">
        <v>443</v>
      </c>
      <c r="G6899">
        <v>702</v>
      </c>
      <c r="H6899" t="s">
        <v>390</v>
      </c>
      <c r="I6899">
        <v>1</v>
      </c>
      <c r="J6899" t="s">
        <v>373</v>
      </c>
      <c r="K6899">
        <v>2</v>
      </c>
    </row>
    <row r="6900" spans="1:11" hidden="1" x14ac:dyDescent="0.25">
      <c r="A6900" t="s">
        <v>445</v>
      </c>
      <c r="B6900" t="s">
        <v>445</v>
      </c>
      <c r="C6900">
        <v>1986</v>
      </c>
      <c r="D6900" t="s">
        <v>444</v>
      </c>
      <c r="E6900">
        <v>830</v>
      </c>
      <c r="F6900" t="s">
        <v>443</v>
      </c>
      <c r="G6900">
        <v>702</v>
      </c>
      <c r="H6900" t="s">
        <v>390</v>
      </c>
      <c r="I6900">
        <v>1</v>
      </c>
      <c r="J6900" t="s">
        <v>373</v>
      </c>
      <c r="K6900">
        <v>1</v>
      </c>
    </row>
    <row r="6901" spans="1:11" hidden="1" x14ac:dyDescent="0.25">
      <c r="A6901" t="s">
        <v>445</v>
      </c>
      <c r="B6901" t="s">
        <v>445</v>
      </c>
      <c r="C6901">
        <v>1987</v>
      </c>
      <c r="D6901" t="s">
        <v>444</v>
      </c>
      <c r="E6901">
        <v>830</v>
      </c>
      <c r="F6901" t="s">
        <v>443</v>
      </c>
      <c r="G6901">
        <v>702</v>
      </c>
      <c r="H6901" t="s">
        <v>390</v>
      </c>
      <c r="I6901">
        <v>2</v>
      </c>
      <c r="J6901" t="s">
        <v>373</v>
      </c>
      <c r="K6901">
        <v>2</v>
      </c>
    </row>
    <row r="6902" spans="1:11" hidden="1" x14ac:dyDescent="0.25">
      <c r="A6902" t="s">
        <v>445</v>
      </c>
      <c r="B6902" t="s">
        <v>445</v>
      </c>
      <c r="C6902">
        <v>1988</v>
      </c>
      <c r="D6902" t="s">
        <v>444</v>
      </c>
      <c r="E6902">
        <v>830</v>
      </c>
      <c r="F6902" t="s">
        <v>443</v>
      </c>
      <c r="G6902">
        <v>702</v>
      </c>
      <c r="H6902" t="s">
        <v>390</v>
      </c>
      <c r="I6902">
        <v>2</v>
      </c>
      <c r="J6902" t="s">
        <v>373</v>
      </c>
      <c r="K6902">
        <v>2</v>
      </c>
    </row>
    <row r="6903" spans="1:11" hidden="1" x14ac:dyDescent="0.25">
      <c r="A6903" t="s">
        <v>445</v>
      </c>
      <c r="B6903" t="s">
        <v>445</v>
      </c>
      <c r="C6903">
        <v>1989</v>
      </c>
      <c r="D6903" t="s">
        <v>444</v>
      </c>
      <c r="E6903">
        <v>830</v>
      </c>
      <c r="F6903" t="s">
        <v>443</v>
      </c>
      <c r="G6903">
        <v>702</v>
      </c>
      <c r="H6903" t="s">
        <v>390</v>
      </c>
      <c r="I6903">
        <v>2</v>
      </c>
      <c r="J6903" t="s">
        <v>373</v>
      </c>
      <c r="K6903">
        <v>2</v>
      </c>
    </row>
    <row r="6904" spans="1:11" hidden="1" x14ac:dyDescent="0.25">
      <c r="A6904" t="s">
        <v>445</v>
      </c>
      <c r="B6904" t="s">
        <v>445</v>
      </c>
      <c r="C6904">
        <v>1990</v>
      </c>
      <c r="D6904" t="s">
        <v>444</v>
      </c>
      <c r="E6904">
        <v>830</v>
      </c>
      <c r="F6904" t="s">
        <v>443</v>
      </c>
      <c r="G6904">
        <v>702</v>
      </c>
      <c r="H6904" t="s">
        <v>390</v>
      </c>
      <c r="I6904">
        <v>2</v>
      </c>
      <c r="J6904" t="s">
        <v>373</v>
      </c>
      <c r="K6904">
        <v>2</v>
      </c>
    </row>
    <row r="6905" spans="1:11" hidden="1" x14ac:dyDescent="0.25">
      <c r="A6905" t="s">
        <v>445</v>
      </c>
      <c r="B6905" t="s">
        <v>445</v>
      </c>
      <c r="C6905">
        <v>1991</v>
      </c>
      <c r="D6905" t="s">
        <v>444</v>
      </c>
      <c r="E6905">
        <v>830</v>
      </c>
      <c r="F6905" t="s">
        <v>443</v>
      </c>
      <c r="G6905">
        <v>702</v>
      </c>
      <c r="H6905" t="s">
        <v>390</v>
      </c>
      <c r="I6905">
        <v>2</v>
      </c>
      <c r="J6905" t="s">
        <v>373</v>
      </c>
      <c r="K6905">
        <v>1</v>
      </c>
    </row>
    <row r="6906" spans="1:11" hidden="1" x14ac:dyDescent="0.25">
      <c r="A6906" t="s">
        <v>445</v>
      </c>
      <c r="B6906" t="s">
        <v>445</v>
      </c>
      <c r="C6906">
        <v>1992</v>
      </c>
      <c r="D6906" t="s">
        <v>444</v>
      </c>
      <c r="E6906">
        <v>830</v>
      </c>
      <c r="F6906" t="s">
        <v>443</v>
      </c>
      <c r="G6906">
        <v>702</v>
      </c>
      <c r="H6906" t="s">
        <v>390</v>
      </c>
      <c r="I6906">
        <v>1</v>
      </c>
      <c r="J6906" t="s">
        <v>373</v>
      </c>
      <c r="K6906">
        <v>1</v>
      </c>
    </row>
    <row r="6907" spans="1:11" hidden="1" x14ac:dyDescent="0.25">
      <c r="A6907" t="s">
        <v>445</v>
      </c>
      <c r="B6907" t="s">
        <v>445</v>
      </c>
      <c r="C6907">
        <v>1993</v>
      </c>
      <c r="D6907" t="s">
        <v>444</v>
      </c>
      <c r="E6907">
        <v>830</v>
      </c>
      <c r="F6907" t="s">
        <v>443</v>
      </c>
      <c r="G6907">
        <v>702</v>
      </c>
      <c r="H6907" t="s">
        <v>390</v>
      </c>
      <c r="I6907">
        <v>1</v>
      </c>
      <c r="J6907" t="s">
        <v>373</v>
      </c>
      <c r="K6907">
        <v>2</v>
      </c>
    </row>
    <row r="6908" spans="1:11" hidden="1" x14ac:dyDescent="0.25">
      <c r="A6908" t="s">
        <v>445</v>
      </c>
      <c r="B6908" t="s">
        <v>445</v>
      </c>
      <c r="C6908">
        <v>1994</v>
      </c>
      <c r="D6908" t="s">
        <v>444</v>
      </c>
      <c r="E6908">
        <v>830</v>
      </c>
      <c r="F6908" t="s">
        <v>443</v>
      </c>
      <c r="G6908">
        <v>702</v>
      </c>
      <c r="H6908" t="s">
        <v>390</v>
      </c>
      <c r="I6908">
        <v>2</v>
      </c>
      <c r="J6908" t="s">
        <v>373</v>
      </c>
      <c r="K6908">
        <v>1</v>
      </c>
    </row>
    <row r="6909" spans="1:11" hidden="1" x14ac:dyDescent="0.25">
      <c r="A6909" t="s">
        <v>445</v>
      </c>
      <c r="B6909" t="s">
        <v>445</v>
      </c>
      <c r="C6909">
        <v>1995</v>
      </c>
      <c r="D6909" t="s">
        <v>444</v>
      </c>
      <c r="E6909">
        <v>830</v>
      </c>
      <c r="F6909" t="s">
        <v>443</v>
      </c>
      <c r="G6909">
        <v>702</v>
      </c>
      <c r="H6909" t="s">
        <v>390</v>
      </c>
      <c r="I6909">
        <v>2</v>
      </c>
      <c r="J6909" t="s">
        <v>373</v>
      </c>
      <c r="K6909">
        <v>1</v>
      </c>
    </row>
    <row r="6910" spans="1:11" hidden="1" x14ac:dyDescent="0.25">
      <c r="A6910" t="s">
        <v>445</v>
      </c>
      <c r="B6910" t="s">
        <v>445</v>
      </c>
      <c r="C6910">
        <v>1996</v>
      </c>
      <c r="D6910" t="s">
        <v>444</v>
      </c>
      <c r="E6910">
        <v>830</v>
      </c>
      <c r="F6910" t="s">
        <v>443</v>
      </c>
      <c r="G6910">
        <v>702</v>
      </c>
      <c r="H6910" t="s">
        <v>390</v>
      </c>
      <c r="I6910">
        <v>2</v>
      </c>
      <c r="J6910" t="s">
        <v>373</v>
      </c>
      <c r="K6910">
        <v>1</v>
      </c>
    </row>
    <row r="6911" spans="1:11" hidden="1" x14ac:dyDescent="0.25">
      <c r="A6911" t="s">
        <v>445</v>
      </c>
      <c r="B6911" t="s">
        <v>445</v>
      </c>
      <c r="C6911">
        <v>1997</v>
      </c>
      <c r="D6911" t="s">
        <v>444</v>
      </c>
      <c r="E6911">
        <v>830</v>
      </c>
      <c r="F6911" t="s">
        <v>443</v>
      </c>
      <c r="G6911">
        <v>702</v>
      </c>
      <c r="H6911" t="s">
        <v>390</v>
      </c>
      <c r="I6911">
        <v>1</v>
      </c>
      <c r="J6911" t="s">
        <v>373</v>
      </c>
      <c r="K6911">
        <v>2</v>
      </c>
    </row>
    <row r="6912" spans="1:11" hidden="1" x14ac:dyDescent="0.25">
      <c r="A6912" t="s">
        <v>445</v>
      </c>
      <c r="B6912" t="s">
        <v>445</v>
      </c>
      <c r="C6912">
        <v>1998</v>
      </c>
      <c r="D6912" t="s">
        <v>444</v>
      </c>
      <c r="E6912">
        <v>830</v>
      </c>
      <c r="F6912" t="s">
        <v>443</v>
      </c>
      <c r="G6912">
        <v>702</v>
      </c>
      <c r="H6912" t="s">
        <v>390</v>
      </c>
      <c r="I6912">
        <v>2</v>
      </c>
      <c r="J6912" t="s">
        <v>373</v>
      </c>
      <c r="K6912">
        <v>2</v>
      </c>
    </row>
    <row r="6913" spans="1:11" hidden="1" x14ac:dyDescent="0.25">
      <c r="A6913" t="s">
        <v>445</v>
      </c>
      <c r="B6913" t="s">
        <v>445</v>
      </c>
      <c r="C6913">
        <v>1999</v>
      </c>
      <c r="D6913" t="s">
        <v>444</v>
      </c>
      <c r="E6913">
        <v>830</v>
      </c>
      <c r="F6913" t="s">
        <v>443</v>
      </c>
      <c r="G6913">
        <v>702</v>
      </c>
      <c r="H6913" t="s">
        <v>390</v>
      </c>
      <c r="I6913">
        <v>2</v>
      </c>
      <c r="J6913" t="s">
        <v>373</v>
      </c>
      <c r="K6913">
        <v>2</v>
      </c>
    </row>
    <row r="6914" spans="1:11" hidden="1" x14ac:dyDescent="0.25">
      <c r="A6914" t="s">
        <v>445</v>
      </c>
      <c r="B6914" t="s">
        <v>445</v>
      </c>
      <c r="C6914">
        <v>2000</v>
      </c>
      <c r="D6914" t="s">
        <v>444</v>
      </c>
      <c r="E6914">
        <v>830</v>
      </c>
      <c r="F6914" t="s">
        <v>443</v>
      </c>
      <c r="G6914">
        <v>702</v>
      </c>
      <c r="H6914" t="s">
        <v>390</v>
      </c>
      <c r="I6914">
        <v>2</v>
      </c>
      <c r="J6914" t="s">
        <v>373</v>
      </c>
      <c r="K6914">
        <v>1</v>
      </c>
    </row>
    <row r="6915" spans="1:11" hidden="1" x14ac:dyDescent="0.25">
      <c r="A6915" t="s">
        <v>445</v>
      </c>
      <c r="B6915" t="s">
        <v>445</v>
      </c>
      <c r="C6915">
        <v>2001</v>
      </c>
      <c r="D6915" t="s">
        <v>444</v>
      </c>
      <c r="E6915">
        <v>830</v>
      </c>
      <c r="F6915" t="s">
        <v>443</v>
      </c>
      <c r="G6915">
        <v>702</v>
      </c>
      <c r="H6915" t="s">
        <v>390</v>
      </c>
      <c r="I6915">
        <v>2</v>
      </c>
      <c r="J6915" t="s">
        <v>373</v>
      </c>
      <c r="K6915">
        <v>2</v>
      </c>
    </row>
    <row r="6916" spans="1:11" hidden="1" x14ac:dyDescent="0.25">
      <c r="A6916" t="s">
        <v>445</v>
      </c>
      <c r="B6916" t="s">
        <v>445</v>
      </c>
      <c r="C6916">
        <v>2002</v>
      </c>
      <c r="D6916" t="s">
        <v>444</v>
      </c>
      <c r="E6916">
        <v>830</v>
      </c>
      <c r="F6916" t="s">
        <v>443</v>
      </c>
      <c r="G6916">
        <v>702</v>
      </c>
      <c r="H6916" t="s">
        <v>390</v>
      </c>
      <c r="I6916">
        <v>2</v>
      </c>
      <c r="J6916" t="s">
        <v>373</v>
      </c>
      <c r="K6916">
        <v>2</v>
      </c>
    </row>
    <row r="6917" spans="1:11" hidden="1" x14ac:dyDescent="0.25">
      <c r="A6917" t="s">
        <v>445</v>
      </c>
      <c r="B6917" t="s">
        <v>445</v>
      </c>
      <c r="C6917">
        <v>2003</v>
      </c>
      <c r="D6917" t="s">
        <v>444</v>
      </c>
      <c r="E6917">
        <v>830</v>
      </c>
      <c r="F6917" t="s">
        <v>443</v>
      </c>
      <c r="G6917">
        <v>702</v>
      </c>
      <c r="H6917" t="s">
        <v>390</v>
      </c>
      <c r="I6917">
        <v>2</v>
      </c>
      <c r="J6917" t="s">
        <v>373</v>
      </c>
      <c r="K6917">
        <v>2</v>
      </c>
    </row>
    <row r="6918" spans="1:11" hidden="1" x14ac:dyDescent="0.25">
      <c r="A6918" t="s">
        <v>445</v>
      </c>
      <c r="B6918" t="s">
        <v>445</v>
      </c>
      <c r="C6918">
        <v>2004</v>
      </c>
      <c r="D6918" t="s">
        <v>444</v>
      </c>
      <c r="E6918">
        <v>830</v>
      </c>
      <c r="F6918" t="s">
        <v>443</v>
      </c>
      <c r="G6918">
        <v>702</v>
      </c>
      <c r="H6918" t="s">
        <v>390</v>
      </c>
      <c r="I6918">
        <v>2</v>
      </c>
      <c r="J6918" t="s">
        <v>373</v>
      </c>
      <c r="K6918">
        <v>2</v>
      </c>
    </row>
    <row r="6919" spans="1:11" hidden="1" x14ac:dyDescent="0.25">
      <c r="A6919" t="s">
        <v>445</v>
      </c>
      <c r="B6919" t="s">
        <v>445</v>
      </c>
      <c r="C6919">
        <v>2005</v>
      </c>
      <c r="D6919" t="s">
        <v>444</v>
      </c>
      <c r="E6919">
        <v>830</v>
      </c>
      <c r="F6919" t="s">
        <v>443</v>
      </c>
      <c r="G6919">
        <v>702</v>
      </c>
      <c r="H6919" t="s">
        <v>390</v>
      </c>
      <c r="I6919">
        <v>2</v>
      </c>
      <c r="J6919" t="s">
        <v>373</v>
      </c>
      <c r="K6919">
        <v>2</v>
      </c>
    </row>
    <row r="6920" spans="1:11" hidden="1" x14ac:dyDescent="0.25">
      <c r="A6920" t="s">
        <v>445</v>
      </c>
      <c r="B6920" t="s">
        <v>445</v>
      </c>
      <c r="C6920">
        <v>2006</v>
      </c>
      <c r="D6920" t="s">
        <v>444</v>
      </c>
      <c r="E6920">
        <v>830</v>
      </c>
      <c r="F6920" t="s">
        <v>443</v>
      </c>
      <c r="G6920">
        <v>702</v>
      </c>
      <c r="H6920" t="s">
        <v>390</v>
      </c>
      <c r="I6920">
        <v>2</v>
      </c>
      <c r="J6920" t="s">
        <v>373</v>
      </c>
      <c r="K6920">
        <v>1</v>
      </c>
    </row>
    <row r="6921" spans="1:11" hidden="1" x14ac:dyDescent="0.25">
      <c r="A6921" t="s">
        <v>445</v>
      </c>
      <c r="B6921" t="s">
        <v>445</v>
      </c>
      <c r="C6921">
        <v>2007</v>
      </c>
      <c r="D6921" t="s">
        <v>444</v>
      </c>
      <c r="E6921">
        <v>830</v>
      </c>
      <c r="F6921" t="s">
        <v>443</v>
      </c>
      <c r="G6921">
        <v>702</v>
      </c>
      <c r="H6921" t="s">
        <v>390</v>
      </c>
      <c r="I6921">
        <v>2</v>
      </c>
      <c r="J6921" t="s">
        <v>373</v>
      </c>
      <c r="K6921">
        <v>1</v>
      </c>
    </row>
    <row r="6922" spans="1:11" hidden="1" x14ac:dyDescent="0.25">
      <c r="A6922" t="s">
        <v>445</v>
      </c>
      <c r="B6922" t="s">
        <v>445</v>
      </c>
      <c r="C6922">
        <v>2008</v>
      </c>
      <c r="D6922" t="s">
        <v>444</v>
      </c>
      <c r="E6922">
        <v>830</v>
      </c>
      <c r="F6922" t="s">
        <v>443</v>
      </c>
      <c r="G6922">
        <v>702</v>
      </c>
      <c r="H6922" t="s">
        <v>390</v>
      </c>
      <c r="I6922">
        <v>1</v>
      </c>
      <c r="J6922" t="s">
        <v>373</v>
      </c>
      <c r="K6922">
        <v>1</v>
      </c>
    </row>
    <row r="6923" spans="1:11" hidden="1" x14ac:dyDescent="0.25">
      <c r="A6923" t="s">
        <v>445</v>
      </c>
      <c r="B6923" t="s">
        <v>445</v>
      </c>
      <c r="C6923">
        <v>2009</v>
      </c>
      <c r="D6923" t="s">
        <v>444</v>
      </c>
      <c r="E6923">
        <v>830</v>
      </c>
      <c r="F6923" t="s">
        <v>443</v>
      </c>
      <c r="G6923">
        <v>702</v>
      </c>
      <c r="H6923" t="s">
        <v>390</v>
      </c>
      <c r="I6923">
        <v>2</v>
      </c>
      <c r="J6923" t="s">
        <v>373</v>
      </c>
      <c r="K6923">
        <v>1</v>
      </c>
    </row>
    <row r="6924" spans="1:11" hidden="1" x14ac:dyDescent="0.25">
      <c r="A6924" t="s">
        <v>445</v>
      </c>
      <c r="B6924" t="s">
        <v>445</v>
      </c>
      <c r="C6924">
        <v>2010</v>
      </c>
      <c r="D6924" t="s">
        <v>444</v>
      </c>
      <c r="E6924">
        <v>830</v>
      </c>
      <c r="F6924" t="s">
        <v>443</v>
      </c>
      <c r="G6924">
        <v>702</v>
      </c>
      <c r="H6924" t="s">
        <v>390</v>
      </c>
      <c r="I6924">
        <v>2</v>
      </c>
      <c r="J6924" t="s">
        <v>373</v>
      </c>
      <c r="K6924">
        <v>1</v>
      </c>
    </row>
    <row r="6925" spans="1:11" hidden="1" x14ac:dyDescent="0.25">
      <c r="A6925" t="s">
        <v>445</v>
      </c>
      <c r="B6925" t="s">
        <v>445</v>
      </c>
      <c r="C6925">
        <v>2011</v>
      </c>
      <c r="D6925" t="s">
        <v>444</v>
      </c>
      <c r="E6925">
        <v>830</v>
      </c>
      <c r="F6925" t="s">
        <v>443</v>
      </c>
      <c r="G6925">
        <v>702</v>
      </c>
      <c r="H6925" t="s">
        <v>390</v>
      </c>
      <c r="I6925">
        <v>2</v>
      </c>
      <c r="J6925" t="s">
        <v>373</v>
      </c>
      <c r="K6925">
        <v>1</v>
      </c>
    </row>
    <row r="6926" spans="1:11" hidden="1" x14ac:dyDescent="0.25">
      <c r="A6926" t="s">
        <v>445</v>
      </c>
      <c r="B6926" t="s">
        <v>445</v>
      </c>
      <c r="C6926">
        <v>2012</v>
      </c>
      <c r="D6926" t="s">
        <v>444</v>
      </c>
      <c r="E6926">
        <v>830</v>
      </c>
      <c r="F6926" t="s">
        <v>443</v>
      </c>
      <c r="G6926">
        <v>702</v>
      </c>
      <c r="H6926" t="s">
        <v>390</v>
      </c>
      <c r="I6926">
        <v>2</v>
      </c>
      <c r="J6926" t="s">
        <v>373</v>
      </c>
      <c r="K6926">
        <v>1</v>
      </c>
    </row>
    <row r="6927" spans="1:11" hidden="1" x14ac:dyDescent="0.25">
      <c r="A6927" t="s">
        <v>445</v>
      </c>
      <c r="B6927" t="s">
        <v>445</v>
      </c>
      <c r="C6927">
        <v>2013</v>
      </c>
      <c r="D6927" t="s">
        <v>444</v>
      </c>
      <c r="E6927">
        <v>830</v>
      </c>
      <c r="F6927" t="s">
        <v>443</v>
      </c>
      <c r="G6927">
        <v>702</v>
      </c>
      <c r="H6927" t="s">
        <v>390</v>
      </c>
      <c r="I6927" t="s">
        <v>373</v>
      </c>
      <c r="J6927">
        <v>1</v>
      </c>
      <c r="K6927">
        <v>1</v>
      </c>
    </row>
    <row r="6928" spans="1:11" hidden="1" x14ac:dyDescent="0.25">
      <c r="A6928" t="s">
        <v>445</v>
      </c>
      <c r="B6928" t="s">
        <v>445</v>
      </c>
      <c r="C6928">
        <v>2014</v>
      </c>
      <c r="D6928" t="s">
        <v>444</v>
      </c>
      <c r="E6928">
        <v>830</v>
      </c>
      <c r="F6928" t="s">
        <v>443</v>
      </c>
      <c r="G6928">
        <v>702</v>
      </c>
      <c r="H6928" t="s">
        <v>390</v>
      </c>
      <c r="I6928">
        <v>1</v>
      </c>
      <c r="J6928">
        <v>2</v>
      </c>
      <c r="K6928">
        <v>1</v>
      </c>
    </row>
    <row r="6929" spans="1:12" hidden="1" x14ac:dyDescent="0.25">
      <c r="A6929" t="s">
        <v>445</v>
      </c>
      <c r="B6929" t="s">
        <v>445</v>
      </c>
      <c r="C6929">
        <v>2015</v>
      </c>
      <c r="D6929" t="s">
        <v>444</v>
      </c>
      <c r="E6929">
        <v>830</v>
      </c>
      <c r="F6929" t="s">
        <v>443</v>
      </c>
      <c r="G6929">
        <v>702</v>
      </c>
      <c r="H6929" t="s">
        <v>390</v>
      </c>
      <c r="I6929">
        <v>1</v>
      </c>
      <c r="J6929">
        <v>1</v>
      </c>
      <c r="K6929">
        <v>1</v>
      </c>
    </row>
    <row r="6930" spans="1:12" hidden="1" x14ac:dyDescent="0.25">
      <c r="A6930" t="s">
        <v>445</v>
      </c>
      <c r="B6930" t="s">
        <v>445</v>
      </c>
      <c r="C6930">
        <v>2016</v>
      </c>
      <c r="D6930" t="s">
        <v>444</v>
      </c>
      <c r="E6930">
        <v>830</v>
      </c>
      <c r="F6930" t="s">
        <v>443</v>
      </c>
      <c r="G6930">
        <v>702</v>
      </c>
      <c r="H6930" t="s">
        <v>390</v>
      </c>
      <c r="I6930">
        <v>2</v>
      </c>
      <c r="J6930">
        <v>2</v>
      </c>
      <c r="K6930">
        <v>1</v>
      </c>
    </row>
    <row r="6931" spans="1:12" x14ac:dyDescent="0.25">
      <c r="A6931" t="s">
        <v>445</v>
      </c>
      <c r="B6931" t="s">
        <v>445</v>
      </c>
      <c r="C6931">
        <v>2017</v>
      </c>
      <c r="D6931" t="s">
        <v>444</v>
      </c>
      <c r="E6931">
        <v>830</v>
      </c>
      <c r="F6931" t="s">
        <v>443</v>
      </c>
      <c r="G6931">
        <v>702</v>
      </c>
      <c r="H6931" t="s">
        <v>390</v>
      </c>
      <c r="I6931" s="109">
        <v>1</v>
      </c>
      <c r="J6931" s="109">
        <v>2</v>
      </c>
      <c r="K6931" s="109">
        <v>1</v>
      </c>
      <c r="L6931" s="108">
        <f>AVERAGE(I6931:K6931)</f>
        <v>1.3333333333333333</v>
      </c>
    </row>
    <row r="6932" spans="1:12" hidden="1" x14ac:dyDescent="0.25">
      <c r="A6932" t="s">
        <v>442</v>
      </c>
      <c r="B6932" t="s">
        <v>442</v>
      </c>
      <c r="C6932">
        <v>1976</v>
      </c>
      <c r="D6932" t="s">
        <v>441</v>
      </c>
      <c r="E6932">
        <v>317</v>
      </c>
      <c r="F6932" t="s">
        <v>440</v>
      </c>
      <c r="G6932">
        <v>703</v>
      </c>
      <c r="H6932" t="s">
        <v>375</v>
      </c>
      <c r="I6932" t="s">
        <v>373</v>
      </c>
      <c r="J6932" t="s">
        <v>373</v>
      </c>
      <c r="K6932" t="s">
        <v>373</v>
      </c>
    </row>
    <row r="6933" spans="1:12" hidden="1" x14ac:dyDescent="0.25">
      <c r="A6933" t="s">
        <v>442</v>
      </c>
      <c r="B6933" t="s">
        <v>442</v>
      </c>
      <c r="C6933">
        <v>1977</v>
      </c>
      <c r="D6933" t="s">
        <v>441</v>
      </c>
      <c r="E6933">
        <v>317</v>
      </c>
      <c r="F6933" t="s">
        <v>440</v>
      </c>
      <c r="G6933">
        <v>703</v>
      </c>
      <c r="H6933" t="s">
        <v>375</v>
      </c>
      <c r="I6933" t="s">
        <v>373</v>
      </c>
      <c r="J6933" t="s">
        <v>373</v>
      </c>
      <c r="K6933" t="s">
        <v>373</v>
      </c>
    </row>
    <row r="6934" spans="1:12" hidden="1" x14ac:dyDescent="0.25">
      <c r="A6934" t="s">
        <v>442</v>
      </c>
      <c r="B6934" t="s">
        <v>442</v>
      </c>
      <c r="C6934">
        <v>1978</v>
      </c>
      <c r="D6934" t="s">
        <v>441</v>
      </c>
      <c r="E6934">
        <v>317</v>
      </c>
      <c r="F6934" t="s">
        <v>440</v>
      </c>
      <c r="G6934">
        <v>703</v>
      </c>
      <c r="H6934" t="s">
        <v>375</v>
      </c>
      <c r="I6934" t="s">
        <v>373</v>
      </c>
      <c r="J6934" t="s">
        <v>373</v>
      </c>
      <c r="K6934" t="s">
        <v>373</v>
      </c>
    </row>
    <row r="6935" spans="1:12" hidden="1" x14ac:dyDescent="0.25">
      <c r="A6935" t="s">
        <v>442</v>
      </c>
      <c r="B6935" t="s">
        <v>442</v>
      </c>
      <c r="C6935">
        <v>1979</v>
      </c>
      <c r="D6935" t="s">
        <v>441</v>
      </c>
      <c r="E6935">
        <v>317</v>
      </c>
      <c r="F6935" t="s">
        <v>440</v>
      </c>
      <c r="G6935">
        <v>703</v>
      </c>
      <c r="H6935" t="s">
        <v>375</v>
      </c>
      <c r="I6935" t="s">
        <v>373</v>
      </c>
      <c r="J6935" t="s">
        <v>373</v>
      </c>
      <c r="K6935" t="s">
        <v>373</v>
      </c>
    </row>
    <row r="6936" spans="1:12" hidden="1" x14ac:dyDescent="0.25">
      <c r="A6936" t="s">
        <v>442</v>
      </c>
      <c r="B6936" t="s">
        <v>442</v>
      </c>
      <c r="C6936">
        <v>1980</v>
      </c>
      <c r="D6936" t="s">
        <v>441</v>
      </c>
      <c r="E6936">
        <v>317</v>
      </c>
      <c r="F6936" t="s">
        <v>440</v>
      </c>
      <c r="G6936">
        <v>703</v>
      </c>
      <c r="H6936" t="s">
        <v>375</v>
      </c>
      <c r="I6936" t="s">
        <v>373</v>
      </c>
      <c r="J6936" t="s">
        <v>373</v>
      </c>
      <c r="K6936" t="s">
        <v>373</v>
      </c>
    </row>
    <row r="6937" spans="1:12" hidden="1" x14ac:dyDescent="0.25">
      <c r="A6937" t="s">
        <v>442</v>
      </c>
      <c r="B6937" t="s">
        <v>442</v>
      </c>
      <c r="C6937">
        <v>1981</v>
      </c>
      <c r="D6937" t="s">
        <v>441</v>
      </c>
      <c r="E6937">
        <v>317</v>
      </c>
      <c r="F6937" t="s">
        <v>440</v>
      </c>
      <c r="G6937">
        <v>703</v>
      </c>
      <c r="H6937" t="s">
        <v>375</v>
      </c>
      <c r="I6937" t="s">
        <v>373</v>
      </c>
      <c r="J6937" t="s">
        <v>373</v>
      </c>
      <c r="K6937" t="s">
        <v>373</v>
      </c>
    </row>
    <row r="6938" spans="1:12" hidden="1" x14ac:dyDescent="0.25">
      <c r="A6938" t="s">
        <v>442</v>
      </c>
      <c r="B6938" t="s">
        <v>442</v>
      </c>
      <c r="C6938">
        <v>1982</v>
      </c>
      <c r="D6938" t="s">
        <v>441</v>
      </c>
      <c r="E6938">
        <v>317</v>
      </c>
      <c r="F6938" t="s">
        <v>440</v>
      </c>
      <c r="G6938">
        <v>703</v>
      </c>
      <c r="H6938" t="s">
        <v>375</v>
      </c>
      <c r="I6938" t="s">
        <v>373</v>
      </c>
      <c r="J6938" t="s">
        <v>373</v>
      </c>
      <c r="K6938" t="s">
        <v>373</v>
      </c>
    </row>
    <row r="6939" spans="1:12" hidden="1" x14ac:dyDescent="0.25">
      <c r="A6939" t="s">
        <v>442</v>
      </c>
      <c r="B6939" t="s">
        <v>442</v>
      </c>
      <c r="C6939">
        <v>1983</v>
      </c>
      <c r="D6939" t="s">
        <v>441</v>
      </c>
      <c r="E6939">
        <v>317</v>
      </c>
      <c r="F6939" t="s">
        <v>440</v>
      </c>
      <c r="G6939">
        <v>703</v>
      </c>
      <c r="H6939" t="s">
        <v>375</v>
      </c>
      <c r="I6939" t="s">
        <v>373</v>
      </c>
      <c r="J6939" t="s">
        <v>373</v>
      </c>
      <c r="K6939" t="s">
        <v>373</v>
      </c>
    </row>
    <row r="6940" spans="1:12" hidden="1" x14ac:dyDescent="0.25">
      <c r="A6940" t="s">
        <v>442</v>
      </c>
      <c r="B6940" t="s">
        <v>442</v>
      </c>
      <c r="C6940">
        <v>1984</v>
      </c>
      <c r="D6940" t="s">
        <v>441</v>
      </c>
      <c r="E6940">
        <v>317</v>
      </c>
      <c r="F6940" t="s">
        <v>440</v>
      </c>
      <c r="G6940">
        <v>703</v>
      </c>
      <c r="H6940" t="s">
        <v>375</v>
      </c>
      <c r="I6940" t="s">
        <v>373</v>
      </c>
      <c r="J6940" t="s">
        <v>373</v>
      </c>
      <c r="K6940" t="s">
        <v>373</v>
      </c>
    </row>
    <row r="6941" spans="1:12" hidden="1" x14ac:dyDescent="0.25">
      <c r="A6941" t="s">
        <v>442</v>
      </c>
      <c r="B6941" t="s">
        <v>442</v>
      </c>
      <c r="C6941">
        <v>1985</v>
      </c>
      <c r="D6941" t="s">
        <v>441</v>
      </c>
      <c r="E6941">
        <v>317</v>
      </c>
      <c r="F6941" t="s">
        <v>440</v>
      </c>
      <c r="G6941">
        <v>703</v>
      </c>
      <c r="H6941" t="s">
        <v>375</v>
      </c>
      <c r="I6941" t="s">
        <v>373</v>
      </c>
      <c r="J6941" t="s">
        <v>373</v>
      </c>
      <c r="K6941" t="s">
        <v>373</v>
      </c>
    </row>
    <row r="6942" spans="1:12" hidden="1" x14ac:dyDescent="0.25">
      <c r="A6942" t="s">
        <v>442</v>
      </c>
      <c r="B6942" t="s">
        <v>442</v>
      </c>
      <c r="C6942">
        <v>1986</v>
      </c>
      <c r="D6942" t="s">
        <v>441</v>
      </c>
      <c r="E6942">
        <v>317</v>
      </c>
      <c r="F6942" t="s">
        <v>440</v>
      </c>
      <c r="G6942">
        <v>703</v>
      </c>
      <c r="H6942" t="s">
        <v>375</v>
      </c>
      <c r="I6942" t="s">
        <v>373</v>
      </c>
      <c r="J6942" t="s">
        <v>373</v>
      </c>
      <c r="K6942" t="s">
        <v>373</v>
      </c>
    </row>
    <row r="6943" spans="1:12" hidden="1" x14ac:dyDescent="0.25">
      <c r="A6943" t="s">
        <v>442</v>
      </c>
      <c r="B6943" t="s">
        <v>442</v>
      </c>
      <c r="C6943">
        <v>1987</v>
      </c>
      <c r="D6943" t="s">
        <v>441</v>
      </c>
      <c r="E6943">
        <v>317</v>
      </c>
      <c r="F6943" t="s">
        <v>440</v>
      </c>
      <c r="G6943">
        <v>703</v>
      </c>
      <c r="H6943" t="s">
        <v>375</v>
      </c>
      <c r="I6943" t="s">
        <v>373</v>
      </c>
      <c r="J6943" t="s">
        <v>373</v>
      </c>
      <c r="K6943" t="s">
        <v>373</v>
      </c>
    </row>
    <row r="6944" spans="1:12" hidden="1" x14ac:dyDescent="0.25">
      <c r="A6944" t="s">
        <v>442</v>
      </c>
      <c r="B6944" t="s">
        <v>442</v>
      </c>
      <c r="C6944">
        <v>1988</v>
      </c>
      <c r="D6944" t="s">
        <v>441</v>
      </c>
      <c r="E6944">
        <v>317</v>
      </c>
      <c r="F6944" t="s">
        <v>440</v>
      </c>
      <c r="G6944">
        <v>703</v>
      </c>
      <c r="H6944" t="s">
        <v>375</v>
      </c>
      <c r="I6944" t="s">
        <v>373</v>
      </c>
      <c r="J6944" t="s">
        <v>373</v>
      </c>
      <c r="K6944" t="s">
        <v>373</v>
      </c>
    </row>
    <row r="6945" spans="1:11" hidden="1" x14ac:dyDescent="0.25">
      <c r="A6945" t="s">
        <v>442</v>
      </c>
      <c r="B6945" t="s">
        <v>442</v>
      </c>
      <c r="C6945">
        <v>1989</v>
      </c>
      <c r="D6945" t="s">
        <v>441</v>
      </c>
      <c r="E6945">
        <v>317</v>
      </c>
      <c r="F6945" t="s">
        <v>440</v>
      </c>
      <c r="G6945">
        <v>703</v>
      </c>
      <c r="H6945" t="s">
        <v>375</v>
      </c>
      <c r="I6945" t="s">
        <v>373</v>
      </c>
      <c r="J6945" t="s">
        <v>373</v>
      </c>
      <c r="K6945" t="s">
        <v>373</v>
      </c>
    </row>
    <row r="6946" spans="1:11" hidden="1" x14ac:dyDescent="0.25">
      <c r="A6946" t="s">
        <v>442</v>
      </c>
      <c r="B6946" t="s">
        <v>442</v>
      </c>
      <c r="C6946">
        <v>1990</v>
      </c>
      <c r="D6946" t="s">
        <v>441</v>
      </c>
      <c r="E6946">
        <v>317</v>
      </c>
      <c r="F6946" t="s">
        <v>440</v>
      </c>
      <c r="G6946">
        <v>703</v>
      </c>
      <c r="H6946" t="s">
        <v>375</v>
      </c>
      <c r="I6946" t="s">
        <v>373</v>
      </c>
      <c r="J6946" t="s">
        <v>373</v>
      </c>
      <c r="K6946" t="s">
        <v>373</v>
      </c>
    </row>
    <row r="6947" spans="1:11" hidden="1" x14ac:dyDescent="0.25">
      <c r="A6947" t="s">
        <v>442</v>
      </c>
      <c r="B6947" t="s">
        <v>442</v>
      </c>
      <c r="C6947">
        <v>1991</v>
      </c>
      <c r="D6947" t="s">
        <v>441</v>
      </c>
      <c r="E6947">
        <v>317</v>
      </c>
      <c r="F6947" t="s">
        <v>440</v>
      </c>
      <c r="G6947">
        <v>703</v>
      </c>
      <c r="H6947" t="s">
        <v>375</v>
      </c>
      <c r="I6947" t="s">
        <v>373</v>
      </c>
      <c r="J6947" t="s">
        <v>373</v>
      </c>
      <c r="K6947" t="s">
        <v>373</v>
      </c>
    </row>
    <row r="6948" spans="1:11" hidden="1" x14ac:dyDescent="0.25">
      <c r="A6948" t="s">
        <v>442</v>
      </c>
      <c r="B6948" t="s">
        <v>442</v>
      </c>
      <c r="C6948">
        <v>1992</v>
      </c>
      <c r="D6948" t="s">
        <v>441</v>
      </c>
      <c r="E6948">
        <v>317</v>
      </c>
      <c r="F6948" t="s">
        <v>440</v>
      </c>
      <c r="G6948">
        <v>703</v>
      </c>
      <c r="H6948" t="s">
        <v>375</v>
      </c>
      <c r="I6948" t="s">
        <v>373</v>
      </c>
      <c r="J6948" t="s">
        <v>373</v>
      </c>
      <c r="K6948">
        <v>1</v>
      </c>
    </row>
    <row r="6949" spans="1:11" hidden="1" x14ac:dyDescent="0.25">
      <c r="A6949" t="s">
        <v>442</v>
      </c>
      <c r="B6949" t="s">
        <v>442</v>
      </c>
      <c r="C6949">
        <v>1993</v>
      </c>
      <c r="D6949" t="s">
        <v>441</v>
      </c>
      <c r="E6949">
        <v>317</v>
      </c>
      <c r="F6949" t="s">
        <v>440</v>
      </c>
      <c r="G6949">
        <v>703</v>
      </c>
      <c r="H6949" t="s">
        <v>375</v>
      </c>
      <c r="I6949" t="s">
        <v>373</v>
      </c>
      <c r="J6949" t="s">
        <v>373</v>
      </c>
      <c r="K6949">
        <v>1</v>
      </c>
    </row>
    <row r="6950" spans="1:11" hidden="1" x14ac:dyDescent="0.25">
      <c r="A6950" t="s">
        <v>442</v>
      </c>
      <c r="B6950" t="s">
        <v>442</v>
      </c>
      <c r="C6950">
        <v>1994</v>
      </c>
      <c r="D6950" t="s">
        <v>441</v>
      </c>
      <c r="E6950">
        <v>317</v>
      </c>
      <c r="F6950" t="s">
        <v>440</v>
      </c>
      <c r="G6950">
        <v>703</v>
      </c>
      <c r="H6950" t="s">
        <v>375</v>
      </c>
      <c r="I6950" t="s">
        <v>373</v>
      </c>
      <c r="J6950" t="s">
        <v>373</v>
      </c>
      <c r="K6950">
        <v>1</v>
      </c>
    </row>
    <row r="6951" spans="1:11" hidden="1" x14ac:dyDescent="0.25">
      <c r="A6951" t="s">
        <v>442</v>
      </c>
      <c r="B6951" t="s">
        <v>442</v>
      </c>
      <c r="C6951">
        <v>1995</v>
      </c>
      <c r="D6951" t="s">
        <v>441</v>
      </c>
      <c r="E6951">
        <v>317</v>
      </c>
      <c r="F6951" t="s">
        <v>440</v>
      </c>
      <c r="G6951">
        <v>703</v>
      </c>
      <c r="H6951" t="s">
        <v>375</v>
      </c>
      <c r="I6951" t="s">
        <v>373</v>
      </c>
      <c r="J6951" t="s">
        <v>373</v>
      </c>
      <c r="K6951">
        <v>1</v>
      </c>
    </row>
    <row r="6952" spans="1:11" hidden="1" x14ac:dyDescent="0.25">
      <c r="A6952" t="s">
        <v>442</v>
      </c>
      <c r="B6952" t="s">
        <v>442</v>
      </c>
      <c r="C6952">
        <v>1996</v>
      </c>
      <c r="D6952" t="s">
        <v>441</v>
      </c>
      <c r="E6952">
        <v>317</v>
      </c>
      <c r="F6952" t="s">
        <v>440</v>
      </c>
      <c r="G6952">
        <v>703</v>
      </c>
      <c r="H6952" t="s">
        <v>375</v>
      </c>
      <c r="I6952" t="s">
        <v>373</v>
      </c>
      <c r="J6952" t="s">
        <v>373</v>
      </c>
      <c r="K6952">
        <v>1</v>
      </c>
    </row>
    <row r="6953" spans="1:11" hidden="1" x14ac:dyDescent="0.25">
      <c r="A6953" t="s">
        <v>442</v>
      </c>
      <c r="B6953" t="s">
        <v>442</v>
      </c>
      <c r="C6953">
        <v>1997</v>
      </c>
      <c r="D6953" t="s">
        <v>441</v>
      </c>
      <c r="E6953">
        <v>317</v>
      </c>
      <c r="F6953" t="s">
        <v>440</v>
      </c>
      <c r="G6953">
        <v>703</v>
      </c>
      <c r="H6953" t="s">
        <v>375</v>
      </c>
      <c r="I6953" t="s">
        <v>373</v>
      </c>
      <c r="J6953" t="s">
        <v>373</v>
      </c>
      <c r="K6953">
        <v>1</v>
      </c>
    </row>
    <row r="6954" spans="1:11" hidden="1" x14ac:dyDescent="0.25">
      <c r="A6954" t="s">
        <v>442</v>
      </c>
      <c r="B6954" t="s">
        <v>442</v>
      </c>
      <c r="C6954">
        <v>1998</v>
      </c>
      <c r="D6954" t="s">
        <v>441</v>
      </c>
      <c r="E6954">
        <v>317</v>
      </c>
      <c r="F6954" t="s">
        <v>440</v>
      </c>
      <c r="G6954">
        <v>703</v>
      </c>
      <c r="H6954" t="s">
        <v>375</v>
      </c>
      <c r="I6954">
        <v>1</v>
      </c>
      <c r="J6954" t="s">
        <v>373</v>
      </c>
      <c r="K6954">
        <v>1</v>
      </c>
    </row>
    <row r="6955" spans="1:11" hidden="1" x14ac:dyDescent="0.25">
      <c r="A6955" t="s">
        <v>442</v>
      </c>
      <c r="B6955" t="s">
        <v>442</v>
      </c>
      <c r="C6955">
        <v>1999</v>
      </c>
      <c r="D6955" t="s">
        <v>441</v>
      </c>
      <c r="E6955">
        <v>317</v>
      </c>
      <c r="F6955" t="s">
        <v>440</v>
      </c>
      <c r="G6955">
        <v>703</v>
      </c>
      <c r="H6955" t="s">
        <v>375</v>
      </c>
      <c r="I6955">
        <v>2</v>
      </c>
      <c r="J6955" t="s">
        <v>373</v>
      </c>
      <c r="K6955">
        <v>2</v>
      </c>
    </row>
    <row r="6956" spans="1:11" hidden="1" x14ac:dyDescent="0.25">
      <c r="A6956" t="s">
        <v>442</v>
      </c>
      <c r="B6956" t="s">
        <v>442</v>
      </c>
      <c r="C6956">
        <v>2000</v>
      </c>
      <c r="D6956" t="s">
        <v>441</v>
      </c>
      <c r="E6956">
        <v>317</v>
      </c>
      <c r="F6956" t="s">
        <v>440</v>
      </c>
      <c r="G6956">
        <v>703</v>
      </c>
      <c r="H6956" t="s">
        <v>375</v>
      </c>
      <c r="I6956">
        <v>2</v>
      </c>
      <c r="J6956" t="s">
        <v>373</v>
      </c>
      <c r="K6956">
        <v>1</v>
      </c>
    </row>
    <row r="6957" spans="1:11" hidden="1" x14ac:dyDescent="0.25">
      <c r="A6957" t="s">
        <v>442</v>
      </c>
      <c r="B6957" t="s">
        <v>442</v>
      </c>
      <c r="C6957">
        <v>2001</v>
      </c>
      <c r="D6957" t="s">
        <v>441</v>
      </c>
      <c r="E6957">
        <v>317</v>
      </c>
      <c r="F6957" t="s">
        <v>440</v>
      </c>
      <c r="G6957">
        <v>703</v>
      </c>
      <c r="H6957" t="s">
        <v>375</v>
      </c>
      <c r="I6957">
        <v>2</v>
      </c>
      <c r="J6957" t="s">
        <v>373</v>
      </c>
      <c r="K6957">
        <v>1</v>
      </c>
    </row>
    <row r="6958" spans="1:11" hidden="1" x14ac:dyDescent="0.25">
      <c r="A6958" t="s">
        <v>442</v>
      </c>
      <c r="B6958" t="s">
        <v>442</v>
      </c>
      <c r="C6958">
        <v>2002</v>
      </c>
      <c r="D6958" t="s">
        <v>441</v>
      </c>
      <c r="E6958">
        <v>317</v>
      </c>
      <c r="F6958" t="s">
        <v>440</v>
      </c>
      <c r="G6958">
        <v>703</v>
      </c>
      <c r="H6958" t="s">
        <v>375</v>
      </c>
      <c r="I6958">
        <v>2</v>
      </c>
      <c r="J6958" t="s">
        <v>373</v>
      </c>
      <c r="K6958">
        <v>2</v>
      </c>
    </row>
    <row r="6959" spans="1:11" hidden="1" x14ac:dyDescent="0.25">
      <c r="A6959" t="s">
        <v>442</v>
      </c>
      <c r="B6959" t="s">
        <v>442</v>
      </c>
      <c r="C6959">
        <v>2003</v>
      </c>
      <c r="D6959" t="s">
        <v>441</v>
      </c>
      <c r="E6959">
        <v>317</v>
      </c>
      <c r="F6959" t="s">
        <v>440</v>
      </c>
      <c r="G6959">
        <v>703</v>
      </c>
      <c r="H6959" t="s">
        <v>375</v>
      </c>
      <c r="I6959">
        <v>1</v>
      </c>
      <c r="J6959" t="s">
        <v>373</v>
      </c>
      <c r="K6959">
        <v>1</v>
      </c>
    </row>
    <row r="6960" spans="1:11" hidden="1" x14ac:dyDescent="0.25">
      <c r="A6960" t="s">
        <v>442</v>
      </c>
      <c r="B6960" t="s">
        <v>442</v>
      </c>
      <c r="C6960">
        <v>2004</v>
      </c>
      <c r="D6960" t="s">
        <v>441</v>
      </c>
      <c r="E6960">
        <v>317</v>
      </c>
      <c r="F6960" t="s">
        <v>440</v>
      </c>
      <c r="G6960">
        <v>703</v>
      </c>
      <c r="H6960" t="s">
        <v>375</v>
      </c>
      <c r="I6960">
        <v>2</v>
      </c>
      <c r="J6960" t="s">
        <v>373</v>
      </c>
      <c r="K6960">
        <v>2</v>
      </c>
    </row>
    <row r="6961" spans="1:12" hidden="1" x14ac:dyDescent="0.25">
      <c r="A6961" t="s">
        <v>442</v>
      </c>
      <c r="B6961" t="s">
        <v>442</v>
      </c>
      <c r="C6961">
        <v>2005</v>
      </c>
      <c r="D6961" t="s">
        <v>441</v>
      </c>
      <c r="E6961">
        <v>317</v>
      </c>
      <c r="F6961" t="s">
        <v>440</v>
      </c>
      <c r="G6961">
        <v>703</v>
      </c>
      <c r="H6961" t="s">
        <v>375</v>
      </c>
      <c r="I6961">
        <v>1</v>
      </c>
      <c r="J6961" t="s">
        <v>373</v>
      </c>
      <c r="K6961">
        <v>1</v>
      </c>
    </row>
    <row r="6962" spans="1:12" hidden="1" x14ac:dyDescent="0.25">
      <c r="A6962" t="s">
        <v>442</v>
      </c>
      <c r="B6962" t="s">
        <v>442</v>
      </c>
      <c r="C6962">
        <v>2006</v>
      </c>
      <c r="D6962" t="s">
        <v>441</v>
      </c>
      <c r="E6962">
        <v>317</v>
      </c>
      <c r="F6962" t="s">
        <v>440</v>
      </c>
      <c r="G6962">
        <v>703</v>
      </c>
      <c r="H6962" t="s">
        <v>375</v>
      </c>
      <c r="I6962">
        <v>2</v>
      </c>
      <c r="J6962" t="s">
        <v>373</v>
      </c>
      <c r="K6962">
        <v>2</v>
      </c>
    </row>
    <row r="6963" spans="1:12" hidden="1" x14ac:dyDescent="0.25">
      <c r="A6963" t="s">
        <v>442</v>
      </c>
      <c r="B6963" t="s">
        <v>442</v>
      </c>
      <c r="C6963">
        <v>2007</v>
      </c>
      <c r="D6963" t="s">
        <v>441</v>
      </c>
      <c r="E6963">
        <v>317</v>
      </c>
      <c r="F6963" t="s">
        <v>440</v>
      </c>
      <c r="G6963">
        <v>703</v>
      </c>
      <c r="H6963" t="s">
        <v>375</v>
      </c>
      <c r="I6963">
        <v>2</v>
      </c>
      <c r="J6963" t="s">
        <v>373</v>
      </c>
      <c r="K6963">
        <v>2</v>
      </c>
    </row>
    <row r="6964" spans="1:12" hidden="1" x14ac:dyDescent="0.25">
      <c r="A6964" t="s">
        <v>442</v>
      </c>
      <c r="B6964" t="s">
        <v>442</v>
      </c>
      <c r="C6964">
        <v>2008</v>
      </c>
      <c r="D6964" t="s">
        <v>441</v>
      </c>
      <c r="E6964">
        <v>317</v>
      </c>
      <c r="F6964" t="s">
        <v>440</v>
      </c>
      <c r="G6964">
        <v>703</v>
      </c>
      <c r="H6964" t="s">
        <v>375</v>
      </c>
      <c r="I6964">
        <v>1</v>
      </c>
      <c r="J6964" t="s">
        <v>373</v>
      </c>
      <c r="K6964">
        <v>2</v>
      </c>
    </row>
    <row r="6965" spans="1:12" hidden="1" x14ac:dyDescent="0.25">
      <c r="A6965" t="s">
        <v>442</v>
      </c>
      <c r="B6965" t="s">
        <v>442</v>
      </c>
      <c r="C6965">
        <v>2009</v>
      </c>
      <c r="D6965" t="s">
        <v>441</v>
      </c>
      <c r="E6965">
        <v>317</v>
      </c>
      <c r="F6965" t="s">
        <v>440</v>
      </c>
      <c r="G6965">
        <v>703</v>
      </c>
      <c r="H6965" t="s">
        <v>375</v>
      </c>
      <c r="I6965">
        <v>1</v>
      </c>
      <c r="J6965" t="s">
        <v>373</v>
      </c>
      <c r="K6965">
        <v>2</v>
      </c>
    </row>
    <row r="6966" spans="1:12" hidden="1" x14ac:dyDescent="0.25">
      <c r="A6966" t="s">
        <v>442</v>
      </c>
      <c r="B6966" t="s">
        <v>442</v>
      </c>
      <c r="C6966">
        <v>2010</v>
      </c>
      <c r="D6966" t="s">
        <v>441</v>
      </c>
      <c r="E6966">
        <v>317</v>
      </c>
      <c r="F6966" t="s">
        <v>440</v>
      </c>
      <c r="G6966">
        <v>703</v>
      </c>
      <c r="H6966" t="s">
        <v>375</v>
      </c>
      <c r="I6966">
        <v>1</v>
      </c>
      <c r="J6966" t="s">
        <v>373</v>
      </c>
      <c r="K6966">
        <v>2</v>
      </c>
    </row>
    <row r="6967" spans="1:12" hidden="1" x14ac:dyDescent="0.25">
      <c r="A6967" t="s">
        <v>442</v>
      </c>
      <c r="B6967" t="s">
        <v>442</v>
      </c>
      <c r="C6967">
        <v>2011</v>
      </c>
      <c r="D6967" t="s">
        <v>441</v>
      </c>
      <c r="E6967">
        <v>317</v>
      </c>
      <c r="F6967" t="s">
        <v>440</v>
      </c>
      <c r="G6967">
        <v>703</v>
      </c>
      <c r="H6967" t="s">
        <v>375</v>
      </c>
      <c r="I6967">
        <v>1</v>
      </c>
      <c r="J6967" t="s">
        <v>373</v>
      </c>
      <c r="K6967">
        <v>2</v>
      </c>
    </row>
    <row r="6968" spans="1:12" hidden="1" x14ac:dyDescent="0.25">
      <c r="A6968" t="s">
        <v>442</v>
      </c>
      <c r="B6968" t="s">
        <v>442</v>
      </c>
      <c r="C6968">
        <v>2012</v>
      </c>
      <c r="D6968" t="s">
        <v>441</v>
      </c>
      <c r="E6968">
        <v>317</v>
      </c>
      <c r="F6968" t="s">
        <v>440</v>
      </c>
      <c r="G6968">
        <v>703</v>
      </c>
      <c r="H6968" t="s">
        <v>375</v>
      </c>
      <c r="I6968">
        <v>1</v>
      </c>
      <c r="J6968" t="s">
        <v>373</v>
      </c>
      <c r="K6968">
        <v>1</v>
      </c>
    </row>
    <row r="6969" spans="1:12" hidden="1" x14ac:dyDescent="0.25">
      <c r="A6969" t="s">
        <v>442</v>
      </c>
      <c r="B6969" t="s">
        <v>442</v>
      </c>
      <c r="C6969">
        <v>2013</v>
      </c>
      <c r="D6969" t="s">
        <v>441</v>
      </c>
      <c r="E6969">
        <v>317</v>
      </c>
      <c r="F6969" t="s">
        <v>440</v>
      </c>
      <c r="G6969">
        <v>703</v>
      </c>
      <c r="H6969" t="s">
        <v>375</v>
      </c>
      <c r="I6969" t="s">
        <v>373</v>
      </c>
      <c r="J6969" t="s">
        <v>373</v>
      </c>
      <c r="K6969">
        <v>1</v>
      </c>
    </row>
    <row r="6970" spans="1:12" hidden="1" x14ac:dyDescent="0.25">
      <c r="A6970" t="s">
        <v>442</v>
      </c>
      <c r="B6970" t="s">
        <v>442</v>
      </c>
      <c r="C6970">
        <v>2014</v>
      </c>
      <c r="D6970" t="s">
        <v>441</v>
      </c>
      <c r="E6970">
        <v>317</v>
      </c>
      <c r="F6970" t="s">
        <v>440</v>
      </c>
      <c r="G6970">
        <v>703</v>
      </c>
      <c r="H6970" t="s">
        <v>375</v>
      </c>
      <c r="I6970">
        <v>1</v>
      </c>
      <c r="J6970" t="s">
        <v>373</v>
      </c>
      <c r="K6970">
        <v>1</v>
      </c>
    </row>
    <row r="6971" spans="1:12" hidden="1" x14ac:dyDescent="0.25">
      <c r="A6971" t="s">
        <v>442</v>
      </c>
      <c r="B6971" t="s">
        <v>442</v>
      </c>
      <c r="C6971">
        <v>2015</v>
      </c>
      <c r="D6971" t="s">
        <v>441</v>
      </c>
      <c r="E6971">
        <v>317</v>
      </c>
      <c r="F6971" t="s">
        <v>440</v>
      </c>
      <c r="G6971">
        <v>703</v>
      </c>
      <c r="H6971" t="s">
        <v>375</v>
      </c>
      <c r="I6971">
        <v>2</v>
      </c>
      <c r="J6971" t="s">
        <v>373</v>
      </c>
      <c r="K6971">
        <v>2</v>
      </c>
    </row>
    <row r="6972" spans="1:12" hidden="1" x14ac:dyDescent="0.25">
      <c r="A6972" t="s">
        <v>442</v>
      </c>
      <c r="B6972" t="s">
        <v>442</v>
      </c>
      <c r="C6972">
        <v>2016</v>
      </c>
      <c r="D6972" t="s">
        <v>441</v>
      </c>
      <c r="E6972">
        <v>317</v>
      </c>
      <c r="F6972" t="s">
        <v>440</v>
      </c>
      <c r="G6972">
        <v>703</v>
      </c>
      <c r="H6972" t="s">
        <v>375</v>
      </c>
      <c r="I6972">
        <v>1</v>
      </c>
      <c r="J6972" t="s">
        <v>373</v>
      </c>
      <c r="K6972">
        <v>2</v>
      </c>
    </row>
    <row r="6973" spans="1:12" x14ac:dyDescent="0.25">
      <c r="A6973" t="s">
        <v>442</v>
      </c>
      <c r="B6973" t="s">
        <v>442</v>
      </c>
      <c r="C6973">
        <v>2017</v>
      </c>
      <c r="D6973" t="s">
        <v>441</v>
      </c>
      <c r="E6973">
        <v>317</v>
      </c>
      <c r="F6973" t="s">
        <v>440</v>
      </c>
      <c r="G6973">
        <v>703</v>
      </c>
      <c r="H6973" t="s">
        <v>375</v>
      </c>
      <c r="I6973" s="109">
        <v>1</v>
      </c>
      <c r="J6973" s="109" t="s">
        <v>373</v>
      </c>
      <c r="K6973" s="109">
        <v>1</v>
      </c>
      <c r="L6973" s="108">
        <f>AVERAGE(I6973:K6973)</f>
        <v>1</v>
      </c>
    </row>
    <row r="6974" spans="1:12" hidden="1" x14ac:dyDescent="0.25">
      <c r="A6974" t="s">
        <v>439</v>
      </c>
      <c r="B6974" t="s">
        <v>439</v>
      </c>
      <c r="C6974">
        <v>1976</v>
      </c>
      <c r="D6974" t="s">
        <v>113</v>
      </c>
      <c r="E6974">
        <v>349</v>
      </c>
      <c r="F6974" t="s">
        <v>438</v>
      </c>
      <c r="G6974">
        <v>705</v>
      </c>
      <c r="H6974" t="s">
        <v>375</v>
      </c>
      <c r="I6974" t="s">
        <v>373</v>
      </c>
      <c r="J6974" t="s">
        <v>373</v>
      </c>
      <c r="K6974" t="s">
        <v>373</v>
      </c>
    </row>
    <row r="6975" spans="1:12" hidden="1" x14ac:dyDescent="0.25">
      <c r="A6975" t="s">
        <v>439</v>
      </c>
      <c r="B6975" t="s">
        <v>439</v>
      </c>
      <c r="C6975">
        <v>1977</v>
      </c>
      <c r="D6975" t="s">
        <v>113</v>
      </c>
      <c r="E6975">
        <v>349</v>
      </c>
      <c r="F6975" t="s">
        <v>438</v>
      </c>
      <c r="G6975">
        <v>705</v>
      </c>
      <c r="H6975" t="s">
        <v>375</v>
      </c>
      <c r="I6975" t="s">
        <v>373</v>
      </c>
      <c r="J6975" t="s">
        <v>373</v>
      </c>
      <c r="K6975" t="s">
        <v>373</v>
      </c>
    </row>
    <row r="6976" spans="1:12" hidden="1" x14ac:dyDescent="0.25">
      <c r="A6976" t="s">
        <v>439</v>
      </c>
      <c r="B6976" t="s">
        <v>439</v>
      </c>
      <c r="C6976">
        <v>1978</v>
      </c>
      <c r="D6976" t="s">
        <v>113</v>
      </c>
      <c r="E6976">
        <v>349</v>
      </c>
      <c r="F6976" t="s">
        <v>438</v>
      </c>
      <c r="G6976">
        <v>705</v>
      </c>
      <c r="H6976" t="s">
        <v>375</v>
      </c>
      <c r="I6976" t="s">
        <v>373</v>
      </c>
      <c r="J6976" t="s">
        <v>373</v>
      </c>
      <c r="K6976" t="s">
        <v>373</v>
      </c>
    </row>
    <row r="6977" spans="1:11" hidden="1" x14ac:dyDescent="0.25">
      <c r="A6977" t="s">
        <v>439</v>
      </c>
      <c r="B6977" t="s">
        <v>439</v>
      </c>
      <c r="C6977">
        <v>1979</v>
      </c>
      <c r="D6977" t="s">
        <v>113</v>
      </c>
      <c r="E6977">
        <v>349</v>
      </c>
      <c r="F6977" t="s">
        <v>438</v>
      </c>
      <c r="G6977">
        <v>705</v>
      </c>
      <c r="H6977" t="s">
        <v>375</v>
      </c>
      <c r="I6977" t="s">
        <v>373</v>
      </c>
      <c r="J6977" t="s">
        <v>373</v>
      </c>
      <c r="K6977" t="s">
        <v>373</v>
      </c>
    </row>
    <row r="6978" spans="1:11" hidden="1" x14ac:dyDescent="0.25">
      <c r="A6978" t="s">
        <v>439</v>
      </c>
      <c r="B6978" t="s">
        <v>439</v>
      </c>
      <c r="C6978">
        <v>1980</v>
      </c>
      <c r="D6978" t="s">
        <v>113</v>
      </c>
      <c r="E6978">
        <v>349</v>
      </c>
      <c r="F6978" t="s">
        <v>438</v>
      </c>
      <c r="G6978">
        <v>705</v>
      </c>
      <c r="H6978" t="s">
        <v>375</v>
      </c>
      <c r="I6978" t="s">
        <v>373</v>
      </c>
      <c r="J6978" t="s">
        <v>373</v>
      </c>
      <c r="K6978" t="s">
        <v>373</v>
      </c>
    </row>
    <row r="6979" spans="1:11" hidden="1" x14ac:dyDescent="0.25">
      <c r="A6979" t="s">
        <v>439</v>
      </c>
      <c r="B6979" t="s">
        <v>439</v>
      </c>
      <c r="C6979">
        <v>1981</v>
      </c>
      <c r="D6979" t="s">
        <v>113</v>
      </c>
      <c r="E6979">
        <v>349</v>
      </c>
      <c r="F6979" t="s">
        <v>438</v>
      </c>
      <c r="G6979">
        <v>705</v>
      </c>
      <c r="H6979" t="s">
        <v>375</v>
      </c>
      <c r="I6979" t="s">
        <v>373</v>
      </c>
      <c r="J6979" t="s">
        <v>373</v>
      </c>
      <c r="K6979" t="s">
        <v>373</v>
      </c>
    </row>
    <row r="6980" spans="1:11" hidden="1" x14ac:dyDescent="0.25">
      <c r="A6980" t="s">
        <v>439</v>
      </c>
      <c r="B6980" t="s">
        <v>439</v>
      </c>
      <c r="C6980">
        <v>1982</v>
      </c>
      <c r="D6980" t="s">
        <v>113</v>
      </c>
      <c r="E6980">
        <v>349</v>
      </c>
      <c r="F6980" t="s">
        <v>438</v>
      </c>
      <c r="G6980">
        <v>705</v>
      </c>
      <c r="H6980" t="s">
        <v>375</v>
      </c>
      <c r="I6980" t="s">
        <v>373</v>
      </c>
      <c r="J6980" t="s">
        <v>373</v>
      </c>
      <c r="K6980" t="s">
        <v>373</v>
      </c>
    </row>
    <row r="6981" spans="1:11" hidden="1" x14ac:dyDescent="0.25">
      <c r="A6981" t="s">
        <v>439</v>
      </c>
      <c r="B6981" t="s">
        <v>439</v>
      </c>
      <c r="C6981">
        <v>1983</v>
      </c>
      <c r="D6981" t="s">
        <v>113</v>
      </c>
      <c r="E6981">
        <v>349</v>
      </c>
      <c r="F6981" t="s">
        <v>438</v>
      </c>
      <c r="G6981">
        <v>705</v>
      </c>
      <c r="H6981" t="s">
        <v>375</v>
      </c>
      <c r="I6981" t="s">
        <v>373</v>
      </c>
      <c r="J6981" t="s">
        <v>373</v>
      </c>
      <c r="K6981" t="s">
        <v>373</v>
      </c>
    </row>
    <row r="6982" spans="1:11" hidden="1" x14ac:dyDescent="0.25">
      <c r="A6982" t="s">
        <v>439</v>
      </c>
      <c r="B6982" t="s">
        <v>439</v>
      </c>
      <c r="C6982">
        <v>1984</v>
      </c>
      <c r="D6982" t="s">
        <v>113</v>
      </c>
      <c r="E6982">
        <v>349</v>
      </c>
      <c r="F6982" t="s">
        <v>438</v>
      </c>
      <c r="G6982">
        <v>705</v>
      </c>
      <c r="H6982" t="s">
        <v>375</v>
      </c>
      <c r="I6982" t="s">
        <v>373</v>
      </c>
      <c r="J6982" t="s">
        <v>373</v>
      </c>
      <c r="K6982" t="s">
        <v>373</v>
      </c>
    </row>
    <row r="6983" spans="1:11" hidden="1" x14ac:dyDescent="0.25">
      <c r="A6983" t="s">
        <v>439</v>
      </c>
      <c r="B6983" t="s">
        <v>439</v>
      </c>
      <c r="C6983">
        <v>1985</v>
      </c>
      <c r="D6983" t="s">
        <v>113</v>
      </c>
      <c r="E6983">
        <v>349</v>
      </c>
      <c r="F6983" t="s">
        <v>438</v>
      </c>
      <c r="G6983">
        <v>705</v>
      </c>
      <c r="H6983" t="s">
        <v>375</v>
      </c>
      <c r="I6983" t="s">
        <v>373</v>
      </c>
      <c r="J6983" t="s">
        <v>373</v>
      </c>
      <c r="K6983" t="s">
        <v>373</v>
      </c>
    </row>
    <row r="6984" spans="1:11" hidden="1" x14ac:dyDescent="0.25">
      <c r="A6984" t="s">
        <v>439</v>
      </c>
      <c r="B6984" t="s">
        <v>439</v>
      </c>
      <c r="C6984">
        <v>1986</v>
      </c>
      <c r="D6984" t="s">
        <v>113</v>
      </c>
      <c r="E6984">
        <v>349</v>
      </c>
      <c r="F6984" t="s">
        <v>438</v>
      </c>
      <c r="G6984">
        <v>705</v>
      </c>
      <c r="H6984" t="s">
        <v>375</v>
      </c>
      <c r="I6984" t="s">
        <v>373</v>
      </c>
      <c r="J6984" t="s">
        <v>373</v>
      </c>
      <c r="K6984" t="s">
        <v>373</v>
      </c>
    </row>
    <row r="6985" spans="1:11" hidden="1" x14ac:dyDescent="0.25">
      <c r="A6985" t="s">
        <v>439</v>
      </c>
      <c r="B6985" t="s">
        <v>439</v>
      </c>
      <c r="C6985">
        <v>1987</v>
      </c>
      <c r="D6985" t="s">
        <v>113</v>
      </c>
      <c r="E6985">
        <v>349</v>
      </c>
      <c r="F6985" t="s">
        <v>438</v>
      </c>
      <c r="G6985">
        <v>705</v>
      </c>
      <c r="H6985" t="s">
        <v>375</v>
      </c>
      <c r="I6985" t="s">
        <v>373</v>
      </c>
      <c r="J6985" t="s">
        <v>373</v>
      </c>
      <c r="K6985" t="s">
        <v>373</v>
      </c>
    </row>
    <row r="6986" spans="1:11" hidden="1" x14ac:dyDescent="0.25">
      <c r="A6986" t="s">
        <v>439</v>
      </c>
      <c r="B6986" t="s">
        <v>439</v>
      </c>
      <c r="C6986">
        <v>1988</v>
      </c>
      <c r="D6986" t="s">
        <v>113</v>
      </c>
      <c r="E6986">
        <v>349</v>
      </c>
      <c r="F6986" t="s">
        <v>438</v>
      </c>
      <c r="G6986">
        <v>705</v>
      </c>
      <c r="H6986" t="s">
        <v>375</v>
      </c>
      <c r="I6986" t="s">
        <v>373</v>
      </c>
      <c r="J6986" t="s">
        <v>373</v>
      </c>
      <c r="K6986" t="s">
        <v>373</v>
      </c>
    </row>
    <row r="6987" spans="1:11" hidden="1" x14ac:dyDescent="0.25">
      <c r="A6987" t="s">
        <v>439</v>
      </c>
      <c r="B6987" t="s">
        <v>439</v>
      </c>
      <c r="C6987">
        <v>1989</v>
      </c>
      <c r="D6987" t="s">
        <v>113</v>
      </c>
      <c r="E6987">
        <v>349</v>
      </c>
      <c r="F6987" t="s">
        <v>438</v>
      </c>
      <c r="G6987">
        <v>705</v>
      </c>
      <c r="H6987" t="s">
        <v>375</v>
      </c>
      <c r="I6987" t="s">
        <v>373</v>
      </c>
      <c r="J6987" t="s">
        <v>373</v>
      </c>
      <c r="K6987" t="s">
        <v>373</v>
      </c>
    </row>
    <row r="6988" spans="1:11" hidden="1" x14ac:dyDescent="0.25">
      <c r="A6988" t="s">
        <v>439</v>
      </c>
      <c r="B6988" t="s">
        <v>439</v>
      </c>
      <c r="C6988">
        <v>1990</v>
      </c>
      <c r="D6988" t="s">
        <v>113</v>
      </c>
      <c r="E6988">
        <v>349</v>
      </c>
      <c r="F6988" t="s">
        <v>438</v>
      </c>
      <c r="G6988">
        <v>705</v>
      </c>
      <c r="H6988" t="s">
        <v>375</v>
      </c>
      <c r="I6988" t="s">
        <v>373</v>
      </c>
      <c r="J6988" t="s">
        <v>373</v>
      </c>
      <c r="K6988" t="s">
        <v>373</v>
      </c>
    </row>
    <row r="6989" spans="1:11" hidden="1" x14ac:dyDescent="0.25">
      <c r="A6989" t="s">
        <v>439</v>
      </c>
      <c r="B6989" t="s">
        <v>439</v>
      </c>
      <c r="C6989">
        <v>1991</v>
      </c>
      <c r="D6989" t="s">
        <v>113</v>
      </c>
      <c r="E6989">
        <v>349</v>
      </c>
      <c r="F6989" t="s">
        <v>438</v>
      </c>
      <c r="G6989">
        <v>705</v>
      </c>
      <c r="H6989" t="s">
        <v>375</v>
      </c>
      <c r="I6989" t="s">
        <v>373</v>
      </c>
      <c r="J6989" t="s">
        <v>373</v>
      </c>
      <c r="K6989" t="s">
        <v>373</v>
      </c>
    </row>
    <row r="6990" spans="1:11" hidden="1" x14ac:dyDescent="0.25">
      <c r="A6990" t="s">
        <v>439</v>
      </c>
      <c r="B6990" t="s">
        <v>439</v>
      </c>
      <c r="C6990">
        <v>1992</v>
      </c>
      <c r="D6990" t="s">
        <v>113</v>
      </c>
      <c r="E6990">
        <v>349</v>
      </c>
      <c r="F6990" t="s">
        <v>438</v>
      </c>
      <c r="G6990">
        <v>705</v>
      </c>
      <c r="H6990" t="s">
        <v>375</v>
      </c>
      <c r="I6990" t="s">
        <v>373</v>
      </c>
      <c r="J6990" t="s">
        <v>373</v>
      </c>
      <c r="K6990" t="s">
        <v>373</v>
      </c>
    </row>
    <row r="6991" spans="1:11" hidden="1" x14ac:dyDescent="0.25">
      <c r="A6991" t="s">
        <v>439</v>
      </c>
      <c r="B6991" t="s">
        <v>439</v>
      </c>
      <c r="C6991">
        <v>1993</v>
      </c>
      <c r="D6991" t="s">
        <v>113</v>
      </c>
      <c r="E6991">
        <v>349</v>
      </c>
      <c r="F6991" t="s">
        <v>438</v>
      </c>
      <c r="G6991">
        <v>705</v>
      </c>
      <c r="H6991" t="s">
        <v>375</v>
      </c>
      <c r="I6991" t="s">
        <v>373</v>
      </c>
      <c r="J6991" t="s">
        <v>373</v>
      </c>
      <c r="K6991" t="s">
        <v>373</v>
      </c>
    </row>
    <row r="6992" spans="1:11" hidden="1" x14ac:dyDescent="0.25">
      <c r="A6992" t="s">
        <v>439</v>
      </c>
      <c r="B6992" t="s">
        <v>439</v>
      </c>
      <c r="C6992">
        <v>1994</v>
      </c>
      <c r="D6992" t="s">
        <v>113</v>
      </c>
      <c r="E6992">
        <v>349</v>
      </c>
      <c r="F6992" t="s">
        <v>438</v>
      </c>
      <c r="G6992">
        <v>705</v>
      </c>
      <c r="H6992" t="s">
        <v>375</v>
      </c>
      <c r="I6992" t="s">
        <v>373</v>
      </c>
      <c r="J6992" t="s">
        <v>373</v>
      </c>
      <c r="K6992" t="s">
        <v>373</v>
      </c>
    </row>
    <row r="6993" spans="1:11" hidden="1" x14ac:dyDescent="0.25">
      <c r="A6993" t="s">
        <v>439</v>
      </c>
      <c r="B6993" t="s">
        <v>439</v>
      </c>
      <c r="C6993">
        <v>1995</v>
      </c>
      <c r="D6993" t="s">
        <v>113</v>
      </c>
      <c r="E6993">
        <v>349</v>
      </c>
      <c r="F6993" t="s">
        <v>438</v>
      </c>
      <c r="G6993">
        <v>705</v>
      </c>
      <c r="H6993" t="s">
        <v>375</v>
      </c>
      <c r="I6993" t="s">
        <v>373</v>
      </c>
      <c r="J6993" t="s">
        <v>373</v>
      </c>
      <c r="K6993" t="s">
        <v>373</v>
      </c>
    </row>
    <row r="6994" spans="1:11" hidden="1" x14ac:dyDescent="0.25">
      <c r="A6994" t="s">
        <v>439</v>
      </c>
      <c r="B6994" t="s">
        <v>439</v>
      </c>
      <c r="C6994">
        <v>1996</v>
      </c>
      <c r="D6994" t="s">
        <v>113</v>
      </c>
      <c r="E6994">
        <v>349</v>
      </c>
      <c r="F6994" t="s">
        <v>438</v>
      </c>
      <c r="G6994">
        <v>705</v>
      </c>
      <c r="H6994" t="s">
        <v>375</v>
      </c>
      <c r="I6994" t="s">
        <v>373</v>
      </c>
      <c r="J6994" t="s">
        <v>373</v>
      </c>
      <c r="K6994" t="s">
        <v>373</v>
      </c>
    </row>
    <row r="6995" spans="1:11" hidden="1" x14ac:dyDescent="0.25">
      <c r="A6995" t="s">
        <v>439</v>
      </c>
      <c r="B6995" t="s">
        <v>439</v>
      </c>
      <c r="C6995">
        <v>1997</v>
      </c>
      <c r="D6995" t="s">
        <v>113</v>
      </c>
      <c r="E6995">
        <v>349</v>
      </c>
      <c r="F6995" t="s">
        <v>438</v>
      </c>
      <c r="G6995">
        <v>705</v>
      </c>
      <c r="H6995" t="s">
        <v>375</v>
      </c>
      <c r="I6995" t="s">
        <v>373</v>
      </c>
      <c r="J6995" t="s">
        <v>373</v>
      </c>
      <c r="K6995">
        <v>1</v>
      </c>
    </row>
    <row r="6996" spans="1:11" hidden="1" x14ac:dyDescent="0.25">
      <c r="A6996" t="s">
        <v>439</v>
      </c>
      <c r="B6996" t="s">
        <v>439</v>
      </c>
      <c r="C6996">
        <v>1998</v>
      </c>
      <c r="D6996" t="s">
        <v>113</v>
      </c>
      <c r="E6996">
        <v>349</v>
      </c>
      <c r="F6996" t="s">
        <v>438</v>
      </c>
      <c r="G6996">
        <v>705</v>
      </c>
      <c r="H6996" t="s">
        <v>375</v>
      </c>
      <c r="I6996" t="s">
        <v>373</v>
      </c>
      <c r="J6996" t="s">
        <v>373</v>
      </c>
      <c r="K6996">
        <v>1</v>
      </c>
    </row>
    <row r="6997" spans="1:11" hidden="1" x14ac:dyDescent="0.25">
      <c r="A6997" t="s">
        <v>439</v>
      </c>
      <c r="B6997" t="s">
        <v>439</v>
      </c>
      <c r="C6997">
        <v>1999</v>
      </c>
      <c r="D6997" t="s">
        <v>113</v>
      </c>
      <c r="E6997">
        <v>349</v>
      </c>
      <c r="F6997" t="s">
        <v>438</v>
      </c>
      <c r="G6997">
        <v>705</v>
      </c>
      <c r="H6997" t="s">
        <v>375</v>
      </c>
      <c r="I6997" t="s">
        <v>373</v>
      </c>
      <c r="J6997" t="s">
        <v>373</v>
      </c>
      <c r="K6997">
        <v>1</v>
      </c>
    </row>
    <row r="6998" spans="1:11" hidden="1" x14ac:dyDescent="0.25">
      <c r="A6998" t="s">
        <v>439</v>
      </c>
      <c r="B6998" t="s">
        <v>439</v>
      </c>
      <c r="C6998">
        <v>2000</v>
      </c>
      <c r="D6998" t="s">
        <v>113</v>
      </c>
      <c r="E6998">
        <v>349</v>
      </c>
      <c r="F6998" t="s">
        <v>438</v>
      </c>
      <c r="G6998">
        <v>705</v>
      </c>
      <c r="H6998" t="s">
        <v>375</v>
      </c>
      <c r="I6998">
        <v>2</v>
      </c>
      <c r="J6998" t="s">
        <v>373</v>
      </c>
      <c r="K6998">
        <v>1</v>
      </c>
    </row>
    <row r="6999" spans="1:11" hidden="1" x14ac:dyDescent="0.25">
      <c r="A6999" t="s">
        <v>439</v>
      </c>
      <c r="B6999" t="s">
        <v>439</v>
      </c>
      <c r="C6999">
        <v>2001</v>
      </c>
      <c r="D6999" t="s">
        <v>113</v>
      </c>
      <c r="E6999">
        <v>349</v>
      </c>
      <c r="F6999" t="s">
        <v>438</v>
      </c>
      <c r="G6999">
        <v>705</v>
      </c>
      <c r="H6999" t="s">
        <v>375</v>
      </c>
      <c r="I6999" t="s">
        <v>373</v>
      </c>
      <c r="J6999" t="s">
        <v>373</v>
      </c>
      <c r="K6999">
        <v>1</v>
      </c>
    </row>
    <row r="7000" spans="1:11" hidden="1" x14ac:dyDescent="0.25">
      <c r="A7000" t="s">
        <v>439</v>
      </c>
      <c r="B7000" t="s">
        <v>439</v>
      </c>
      <c r="C7000">
        <v>2002</v>
      </c>
      <c r="D7000" t="s">
        <v>113</v>
      </c>
      <c r="E7000">
        <v>349</v>
      </c>
      <c r="F7000" t="s">
        <v>438</v>
      </c>
      <c r="G7000">
        <v>705</v>
      </c>
      <c r="H7000" t="s">
        <v>375</v>
      </c>
      <c r="I7000" t="s">
        <v>373</v>
      </c>
      <c r="J7000" t="s">
        <v>373</v>
      </c>
      <c r="K7000">
        <v>1</v>
      </c>
    </row>
    <row r="7001" spans="1:11" hidden="1" x14ac:dyDescent="0.25">
      <c r="A7001" t="s">
        <v>439</v>
      </c>
      <c r="B7001" t="s">
        <v>439</v>
      </c>
      <c r="C7001">
        <v>2003</v>
      </c>
      <c r="D7001" t="s">
        <v>113</v>
      </c>
      <c r="E7001">
        <v>349</v>
      </c>
      <c r="F7001" t="s">
        <v>438</v>
      </c>
      <c r="G7001">
        <v>705</v>
      </c>
      <c r="H7001" t="s">
        <v>375</v>
      </c>
      <c r="I7001">
        <v>2</v>
      </c>
      <c r="J7001" t="s">
        <v>373</v>
      </c>
      <c r="K7001">
        <v>1</v>
      </c>
    </row>
    <row r="7002" spans="1:11" hidden="1" x14ac:dyDescent="0.25">
      <c r="A7002" t="s">
        <v>439</v>
      </c>
      <c r="B7002" t="s">
        <v>439</v>
      </c>
      <c r="C7002">
        <v>2004</v>
      </c>
      <c r="D7002" t="s">
        <v>113</v>
      </c>
      <c r="E7002">
        <v>349</v>
      </c>
      <c r="F7002" t="s">
        <v>438</v>
      </c>
      <c r="G7002">
        <v>705</v>
      </c>
      <c r="H7002" t="s">
        <v>375</v>
      </c>
      <c r="I7002">
        <v>1</v>
      </c>
      <c r="J7002" t="s">
        <v>373</v>
      </c>
      <c r="K7002">
        <v>1</v>
      </c>
    </row>
    <row r="7003" spans="1:11" hidden="1" x14ac:dyDescent="0.25">
      <c r="A7003" t="s">
        <v>439</v>
      </c>
      <c r="B7003" t="s">
        <v>439</v>
      </c>
      <c r="C7003">
        <v>2005</v>
      </c>
      <c r="D7003" t="s">
        <v>113</v>
      </c>
      <c r="E7003">
        <v>349</v>
      </c>
      <c r="F7003" t="s">
        <v>438</v>
      </c>
      <c r="G7003">
        <v>705</v>
      </c>
      <c r="H7003" t="s">
        <v>375</v>
      </c>
      <c r="I7003">
        <v>1</v>
      </c>
      <c r="J7003" t="s">
        <v>373</v>
      </c>
      <c r="K7003">
        <v>1</v>
      </c>
    </row>
    <row r="7004" spans="1:11" hidden="1" x14ac:dyDescent="0.25">
      <c r="A7004" t="s">
        <v>439</v>
      </c>
      <c r="B7004" t="s">
        <v>439</v>
      </c>
      <c r="C7004">
        <v>2006</v>
      </c>
      <c r="D7004" t="s">
        <v>113</v>
      </c>
      <c r="E7004">
        <v>349</v>
      </c>
      <c r="F7004" t="s">
        <v>438</v>
      </c>
      <c r="G7004">
        <v>705</v>
      </c>
      <c r="H7004" t="s">
        <v>375</v>
      </c>
      <c r="I7004">
        <v>1</v>
      </c>
      <c r="J7004" t="s">
        <v>373</v>
      </c>
      <c r="K7004">
        <v>1</v>
      </c>
    </row>
    <row r="7005" spans="1:11" hidden="1" x14ac:dyDescent="0.25">
      <c r="A7005" t="s">
        <v>439</v>
      </c>
      <c r="B7005" t="s">
        <v>439</v>
      </c>
      <c r="C7005">
        <v>2007</v>
      </c>
      <c r="D7005" t="s">
        <v>113</v>
      </c>
      <c r="E7005">
        <v>349</v>
      </c>
      <c r="F7005" t="s">
        <v>438</v>
      </c>
      <c r="G7005">
        <v>705</v>
      </c>
      <c r="H7005" t="s">
        <v>375</v>
      </c>
      <c r="I7005">
        <v>1</v>
      </c>
      <c r="J7005" t="s">
        <v>373</v>
      </c>
      <c r="K7005">
        <v>1</v>
      </c>
    </row>
    <row r="7006" spans="1:11" hidden="1" x14ac:dyDescent="0.25">
      <c r="A7006" t="s">
        <v>439</v>
      </c>
      <c r="B7006" t="s">
        <v>439</v>
      </c>
      <c r="C7006">
        <v>2008</v>
      </c>
      <c r="D7006" t="s">
        <v>113</v>
      </c>
      <c r="E7006">
        <v>349</v>
      </c>
      <c r="F7006" t="s">
        <v>438</v>
      </c>
      <c r="G7006">
        <v>705</v>
      </c>
      <c r="H7006" t="s">
        <v>375</v>
      </c>
      <c r="I7006">
        <v>1</v>
      </c>
      <c r="J7006" t="s">
        <v>373</v>
      </c>
      <c r="K7006">
        <v>1</v>
      </c>
    </row>
    <row r="7007" spans="1:11" hidden="1" x14ac:dyDescent="0.25">
      <c r="A7007" t="s">
        <v>439</v>
      </c>
      <c r="B7007" t="s">
        <v>439</v>
      </c>
      <c r="C7007">
        <v>2009</v>
      </c>
      <c r="D7007" t="s">
        <v>113</v>
      </c>
      <c r="E7007">
        <v>349</v>
      </c>
      <c r="F7007" t="s">
        <v>438</v>
      </c>
      <c r="G7007">
        <v>705</v>
      </c>
      <c r="H7007" t="s">
        <v>375</v>
      </c>
      <c r="I7007">
        <v>1</v>
      </c>
      <c r="J7007" t="s">
        <v>373</v>
      </c>
      <c r="K7007">
        <v>1</v>
      </c>
    </row>
    <row r="7008" spans="1:11" hidden="1" x14ac:dyDescent="0.25">
      <c r="A7008" t="s">
        <v>439</v>
      </c>
      <c r="B7008" t="s">
        <v>439</v>
      </c>
      <c r="C7008">
        <v>2010</v>
      </c>
      <c r="D7008" t="s">
        <v>113</v>
      </c>
      <c r="E7008">
        <v>349</v>
      </c>
      <c r="F7008" t="s">
        <v>438</v>
      </c>
      <c r="G7008">
        <v>705</v>
      </c>
      <c r="H7008" t="s">
        <v>375</v>
      </c>
      <c r="I7008">
        <v>1</v>
      </c>
      <c r="J7008" t="s">
        <v>373</v>
      </c>
      <c r="K7008">
        <v>1</v>
      </c>
    </row>
    <row r="7009" spans="1:12" hidden="1" x14ac:dyDescent="0.25">
      <c r="A7009" t="s">
        <v>439</v>
      </c>
      <c r="B7009" t="s">
        <v>439</v>
      </c>
      <c r="C7009">
        <v>2011</v>
      </c>
      <c r="D7009" t="s">
        <v>113</v>
      </c>
      <c r="E7009">
        <v>349</v>
      </c>
      <c r="F7009" t="s">
        <v>438</v>
      </c>
      <c r="G7009">
        <v>705</v>
      </c>
      <c r="H7009" t="s">
        <v>375</v>
      </c>
      <c r="I7009">
        <v>1</v>
      </c>
      <c r="J7009" t="s">
        <v>373</v>
      </c>
      <c r="K7009">
        <v>1</v>
      </c>
    </row>
    <row r="7010" spans="1:12" hidden="1" x14ac:dyDescent="0.25">
      <c r="A7010" t="s">
        <v>439</v>
      </c>
      <c r="B7010" t="s">
        <v>439</v>
      </c>
      <c r="C7010">
        <v>2012</v>
      </c>
      <c r="D7010" t="s">
        <v>113</v>
      </c>
      <c r="E7010">
        <v>349</v>
      </c>
      <c r="F7010" t="s">
        <v>438</v>
      </c>
      <c r="G7010">
        <v>705</v>
      </c>
      <c r="H7010" t="s">
        <v>375</v>
      </c>
      <c r="I7010">
        <v>1</v>
      </c>
      <c r="J7010" t="s">
        <v>373</v>
      </c>
      <c r="K7010">
        <v>1</v>
      </c>
    </row>
    <row r="7011" spans="1:12" hidden="1" x14ac:dyDescent="0.25">
      <c r="A7011" t="s">
        <v>439</v>
      </c>
      <c r="B7011" t="s">
        <v>439</v>
      </c>
      <c r="C7011">
        <v>2013</v>
      </c>
      <c r="D7011" t="s">
        <v>113</v>
      </c>
      <c r="E7011">
        <v>349</v>
      </c>
      <c r="F7011" t="s">
        <v>438</v>
      </c>
      <c r="G7011">
        <v>705</v>
      </c>
      <c r="H7011" t="s">
        <v>375</v>
      </c>
      <c r="I7011" t="s">
        <v>373</v>
      </c>
      <c r="J7011" t="s">
        <v>373</v>
      </c>
      <c r="K7011">
        <v>1</v>
      </c>
    </row>
    <row r="7012" spans="1:12" hidden="1" x14ac:dyDescent="0.25">
      <c r="A7012" t="s">
        <v>439</v>
      </c>
      <c r="B7012" t="s">
        <v>439</v>
      </c>
      <c r="C7012">
        <v>2014</v>
      </c>
      <c r="D7012" t="s">
        <v>113</v>
      </c>
      <c r="E7012">
        <v>349</v>
      </c>
      <c r="F7012" t="s">
        <v>438</v>
      </c>
      <c r="G7012">
        <v>705</v>
      </c>
      <c r="H7012" t="s">
        <v>375</v>
      </c>
      <c r="I7012">
        <v>1</v>
      </c>
      <c r="J7012" t="s">
        <v>373</v>
      </c>
      <c r="K7012">
        <v>1</v>
      </c>
    </row>
    <row r="7013" spans="1:12" hidden="1" x14ac:dyDescent="0.25">
      <c r="A7013" t="s">
        <v>439</v>
      </c>
      <c r="B7013" t="s">
        <v>439</v>
      </c>
      <c r="C7013">
        <v>2015</v>
      </c>
      <c r="D7013" t="s">
        <v>113</v>
      </c>
      <c r="E7013">
        <v>349</v>
      </c>
      <c r="F7013" t="s">
        <v>438</v>
      </c>
      <c r="G7013">
        <v>705</v>
      </c>
      <c r="H7013" t="s">
        <v>375</v>
      </c>
      <c r="I7013">
        <v>1</v>
      </c>
      <c r="J7013" t="s">
        <v>373</v>
      </c>
      <c r="K7013">
        <v>1</v>
      </c>
    </row>
    <row r="7014" spans="1:12" hidden="1" x14ac:dyDescent="0.25">
      <c r="A7014" t="s">
        <v>439</v>
      </c>
      <c r="B7014" t="s">
        <v>439</v>
      </c>
      <c r="C7014">
        <v>2016</v>
      </c>
      <c r="D7014" t="s">
        <v>113</v>
      </c>
      <c r="E7014">
        <v>349</v>
      </c>
      <c r="F7014" t="s">
        <v>438</v>
      </c>
      <c r="G7014">
        <v>705</v>
      </c>
      <c r="H7014" t="s">
        <v>375</v>
      </c>
      <c r="I7014">
        <v>1</v>
      </c>
      <c r="J7014" t="s">
        <v>373</v>
      </c>
      <c r="K7014">
        <v>1</v>
      </c>
    </row>
    <row r="7015" spans="1:12" x14ac:dyDescent="0.25">
      <c r="A7015" t="s">
        <v>439</v>
      </c>
      <c r="B7015" t="s">
        <v>439</v>
      </c>
      <c r="C7015">
        <v>2017</v>
      </c>
      <c r="D7015" t="s">
        <v>113</v>
      </c>
      <c r="E7015">
        <v>349</v>
      </c>
      <c r="F7015" t="s">
        <v>438</v>
      </c>
      <c r="G7015">
        <v>705</v>
      </c>
      <c r="H7015" t="s">
        <v>375</v>
      </c>
      <c r="I7015" s="109">
        <v>1</v>
      </c>
      <c r="J7015" s="109" t="s">
        <v>373</v>
      </c>
      <c r="K7015" s="109">
        <v>1</v>
      </c>
      <c r="L7015" s="108">
        <f>AVERAGE(I7015:K7015)</f>
        <v>1</v>
      </c>
    </row>
    <row r="7016" spans="1:12" hidden="1" x14ac:dyDescent="0.25">
      <c r="A7016" t="s">
        <v>252</v>
      </c>
      <c r="B7016" t="s">
        <v>252</v>
      </c>
      <c r="C7016">
        <v>1976</v>
      </c>
      <c r="D7016" t="s">
        <v>437</v>
      </c>
      <c r="E7016">
        <v>940</v>
      </c>
      <c r="F7016" t="s">
        <v>134</v>
      </c>
      <c r="G7016">
        <v>90</v>
      </c>
      <c r="H7016" t="s">
        <v>390</v>
      </c>
      <c r="I7016" t="s">
        <v>373</v>
      </c>
      <c r="J7016" t="s">
        <v>373</v>
      </c>
      <c r="K7016" t="s">
        <v>373</v>
      </c>
    </row>
    <row r="7017" spans="1:12" hidden="1" x14ac:dyDescent="0.25">
      <c r="A7017" t="s">
        <v>252</v>
      </c>
      <c r="B7017" t="s">
        <v>252</v>
      </c>
      <c r="C7017">
        <v>1977</v>
      </c>
      <c r="D7017" t="s">
        <v>437</v>
      </c>
      <c r="E7017">
        <v>940</v>
      </c>
      <c r="F7017" t="s">
        <v>134</v>
      </c>
      <c r="G7017">
        <v>90</v>
      </c>
      <c r="H7017" t="s">
        <v>390</v>
      </c>
      <c r="I7017" t="s">
        <v>373</v>
      </c>
      <c r="J7017" t="s">
        <v>373</v>
      </c>
      <c r="K7017" t="s">
        <v>373</v>
      </c>
    </row>
    <row r="7018" spans="1:12" hidden="1" x14ac:dyDescent="0.25">
      <c r="A7018" t="s">
        <v>252</v>
      </c>
      <c r="B7018" t="s">
        <v>252</v>
      </c>
      <c r="C7018">
        <v>1978</v>
      </c>
      <c r="D7018" t="s">
        <v>437</v>
      </c>
      <c r="E7018">
        <v>940</v>
      </c>
      <c r="F7018" t="s">
        <v>134</v>
      </c>
      <c r="G7018">
        <v>90</v>
      </c>
      <c r="H7018" t="s">
        <v>390</v>
      </c>
      <c r="I7018" t="s">
        <v>373</v>
      </c>
      <c r="J7018" t="s">
        <v>373</v>
      </c>
      <c r="K7018">
        <v>1</v>
      </c>
    </row>
    <row r="7019" spans="1:12" hidden="1" x14ac:dyDescent="0.25">
      <c r="A7019" t="s">
        <v>252</v>
      </c>
      <c r="B7019" t="s">
        <v>252</v>
      </c>
      <c r="C7019">
        <v>1979</v>
      </c>
      <c r="D7019" t="s">
        <v>437</v>
      </c>
      <c r="E7019">
        <v>940</v>
      </c>
      <c r="F7019" t="s">
        <v>134</v>
      </c>
      <c r="G7019">
        <v>90</v>
      </c>
      <c r="H7019" t="s">
        <v>390</v>
      </c>
      <c r="I7019" t="s">
        <v>373</v>
      </c>
      <c r="J7019" t="s">
        <v>373</v>
      </c>
      <c r="K7019">
        <v>1</v>
      </c>
    </row>
    <row r="7020" spans="1:12" hidden="1" x14ac:dyDescent="0.25">
      <c r="A7020" t="s">
        <v>252</v>
      </c>
      <c r="B7020" t="s">
        <v>252</v>
      </c>
      <c r="C7020">
        <v>1980</v>
      </c>
      <c r="D7020" t="s">
        <v>437</v>
      </c>
      <c r="E7020">
        <v>940</v>
      </c>
      <c r="F7020" t="s">
        <v>134</v>
      </c>
      <c r="G7020">
        <v>90</v>
      </c>
      <c r="H7020" t="s">
        <v>390</v>
      </c>
      <c r="I7020" t="s">
        <v>373</v>
      </c>
      <c r="J7020" t="s">
        <v>373</v>
      </c>
      <c r="K7020">
        <v>1</v>
      </c>
    </row>
    <row r="7021" spans="1:12" hidden="1" x14ac:dyDescent="0.25">
      <c r="A7021" t="s">
        <v>252</v>
      </c>
      <c r="B7021" t="s">
        <v>252</v>
      </c>
      <c r="C7021">
        <v>1981</v>
      </c>
      <c r="D7021" t="s">
        <v>437</v>
      </c>
      <c r="E7021">
        <v>940</v>
      </c>
      <c r="F7021" t="s">
        <v>134</v>
      </c>
      <c r="G7021">
        <v>90</v>
      </c>
      <c r="H7021" t="s">
        <v>390</v>
      </c>
      <c r="I7021" t="s">
        <v>373</v>
      </c>
      <c r="J7021" t="s">
        <v>373</v>
      </c>
      <c r="K7021">
        <v>1</v>
      </c>
    </row>
    <row r="7022" spans="1:12" hidden="1" x14ac:dyDescent="0.25">
      <c r="A7022" t="s">
        <v>252</v>
      </c>
      <c r="B7022" t="s">
        <v>252</v>
      </c>
      <c r="C7022">
        <v>1982</v>
      </c>
      <c r="D7022" t="s">
        <v>437</v>
      </c>
      <c r="E7022">
        <v>940</v>
      </c>
      <c r="F7022" t="s">
        <v>134</v>
      </c>
      <c r="G7022">
        <v>90</v>
      </c>
      <c r="H7022" t="s">
        <v>390</v>
      </c>
      <c r="I7022" t="s">
        <v>373</v>
      </c>
      <c r="J7022" t="s">
        <v>373</v>
      </c>
      <c r="K7022">
        <v>1</v>
      </c>
    </row>
    <row r="7023" spans="1:12" hidden="1" x14ac:dyDescent="0.25">
      <c r="A7023" t="s">
        <v>252</v>
      </c>
      <c r="B7023" t="s">
        <v>252</v>
      </c>
      <c r="C7023">
        <v>1983</v>
      </c>
      <c r="D7023" t="s">
        <v>437</v>
      </c>
      <c r="E7023">
        <v>940</v>
      </c>
      <c r="F7023" t="s">
        <v>134</v>
      </c>
      <c r="G7023">
        <v>90</v>
      </c>
      <c r="H7023" t="s">
        <v>390</v>
      </c>
      <c r="I7023" t="s">
        <v>373</v>
      </c>
      <c r="J7023" t="s">
        <v>373</v>
      </c>
      <c r="K7023">
        <v>1</v>
      </c>
    </row>
    <row r="7024" spans="1:12" hidden="1" x14ac:dyDescent="0.25">
      <c r="A7024" t="s">
        <v>252</v>
      </c>
      <c r="B7024" t="s">
        <v>252</v>
      </c>
      <c r="C7024">
        <v>1984</v>
      </c>
      <c r="D7024" t="s">
        <v>437</v>
      </c>
      <c r="E7024">
        <v>940</v>
      </c>
      <c r="F7024" t="s">
        <v>134</v>
      </c>
      <c r="G7024">
        <v>90</v>
      </c>
      <c r="H7024" t="s">
        <v>390</v>
      </c>
      <c r="I7024" t="s">
        <v>373</v>
      </c>
      <c r="J7024" t="s">
        <v>373</v>
      </c>
      <c r="K7024">
        <v>1</v>
      </c>
    </row>
    <row r="7025" spans="1:11" hidden="1" x14ac:dyDescent="0.25">
      <c r="A7025" t="s">
        <v>252</v>
      </c>
      <c r="B7025" t="s">
        <v>252</v>
      </c>
      <c r="C7025">
        <v>1985</v>
      </c>
      <c r="D7025" t="s">
        <v>437</v>
      </c>
      <c r="E7025">
        <v>940</v>
      </c>
      <c r="F7025" t="s">
        <v>134</v>
      </c>
      <c r="G7025">
        <v>90</v>
      </c>
      <c r="H7025" t="s">
        <v>390</v>
      </c>
      <c r="I7025" t="s">
        <v>373</v>
      </c>
      <c r="J7025" t="s">
        <v>373</v>
      </c>
      <c r="K7025">
        <v>1</v>
      </c>
    </row>
    <row r="7026" spans="1:11" hidden="1" x14ac:dyDescent="0.25">
      <c r="A7026" t="s">
        <v>252</v>
      </c>
      <c r="B7026" t="s">
        <v>252</v>
      </c>
      <c r="C7026">
        <v>1986</v>
      </c>
      <c r="D7026" t="s">
        <v>437</v>
      </c>
      <c r="E7026">
        <v>940</v>
      </c>
      <c r="F7026" t="s">
        <v>134</v>
      </c>
      <c r="G7026">
        <v>90</v>
      </c>
      <c r="H7026" t="s">
        <v>390</v>
      </c>
      <c r="I7026" t="s">
        <v>373</v>
      </c>
      <c r="J7026" t="s">
        <v>373</v>
      </c>
      <c r="K7026">
        <v>1</v>
      </c>
    </row>
    <row r="7027" spans="1:11" hidden="1" x14ac:dyDescent="0.25">
      <c r="A7027" t="s">
        <v>252</v>
      </c>
      <c r="B7027" t="s">
        <v>252</v>
      </c>
      <c r="C7027">
        <v>1987</v>
      </c>
      <c r="D7027" t="s">
        <v>437</v>
      </c>
      <c r="E7027">
        <v>940</v>
      </c>
      <c r="F7027" t="s">
        <v>134</v>
      </c>
      <c r="G7027">
        <v>90</v>
      </c>
      <c r="H7027" t="s">
        <v>390</v>
      </c>
      <c r="I7027" t="s">
        <v>373</v>
      </c>
      <c r="J7027" t="s">
        <v>373</v>
      </c>
      <c r="K7027">
        <v>1</v>
      </c>
    </row>
    <row r="7028" spans="1:11" hidden="1" x14ac:dyDescent="0.25">
      <c r="A7028" t="s">
        <v>252</v>
      </c>
      <c r="B7028" t="s">
        <v>252</v>
      </c>
      <c r="C7028">
        <v>1988</v>
      </c>
      <c r="D7028" t="s">
        <v>437</v>
      </c>
      <c r="E7028">
        <v>940</v>
      </c>
      <c r="F7028" t="s">
        <v>134</v>
      </c>
      <c r="G7028">
        <v>90</v>
      </c>
      <c r="H7028" t="s">
        <v>390</v>
      </c>
      <c r="I7028" t="s">
        <v>373</v>
      </c>
      <c r="J7028" t="s">
        <v>373</v>
      </c>
      <c r="K7028">
        <v>1</v>
      </c>
    </row>
    <row r="7029" spans="1:11" hidden="1" x14ac:dyDescent="0.25">
      <c r="A7029" t="s">
        <v>252</v>
      </c>
      <c r="B7029" t="s">
        <v>252</v>
      </c>
      <c r="C7029">
        <v>1989</v>
      </c>
      <c r="D7029" t="s">
        <v>437</v>
      </c>
      <c r="E7029">
        <v>940</v>
      </c>
      <c r="F7029" t="s">
        <v>134</v>
      </c>
      <c r="G7029">
        <v>90</v>
      </c>
      <c r="H7029" t="s">
        <v>390</v>
      </c>
      <c r="I7029" t="s">
        <v>373</v>
      </c>
      <c r="J7029" t="s">
        <v>373</v>
      </c>
      <c r="K7029">
        <v>1</v>
      </c>
    </row>
    <row r="7030" spans="1:11" hidden="1" x14ac:dyDescent="0.25">
      <c r="A7030" t="s">
        <v>252</v>
      </c>
      <c r="B7030" t="s">
        <v>252</v>
      </c>
      <c r="C7030">
        <v>1990</v>
      </c>
      <c r="D7030" t="s">
        <v>437</v>
      </c>
      <c r="E7030">
        <v>940</v>
      </c>
      <c r="F7030" t="s">
        <v>134</v>
      </c>
      <c r="G7030">
        <v>90</v>
      </c>
      <c r="H7030" t="s">
        <v>390</v>
      </c>
      <c r="I7030" t="s">
        <v>373</v>
      </c>
      <c r="J7030" t="s">
        <v>373</v>
      </c>
      <c r="K7030">
        <v>1</v>
      </c>
    </row>
    <row r="7031" spans="1:11" hidden="1" x14ac:dyDescent="0.25">
      <c r="A7031" t="s">
        <v>252</v>
      </c>
      <c r="B7031" t="s">
        <v>252</v>
      </c>
      <c r="C7031">
        <v>1991</v>
      </c>
      <c r="D7031" t="s">
        <v>437</v>
      </c>
      <c r="E7031">
        <v>940</v>
      </c>
      <c r="F7031" t="s">
        <v>134</v>
      </c>
      <c r="G7031">
        <v>90</v>
      </c>
      <c r="H7031" t="s">
        <v>390</v>
      </c>
      <c r="I7031" t="s">
        <v>373</v>
      </c>
      <c r="J7031" t="s">
        <v>373</v>
      </c>
      <c r="K7031">
        <v>1</v>
      </c>
    </row>
    <row r="7032" spans="1:11" hidden="1" x14ac:dyDescent="0.25">
      <c r="A7032" t="s">
        <v>252</v>
      </c>
      <c r="B7032" t="s">
        <v>252</v>
      </c>
      <c r="C7032">
        <v>1992</v>
      </c>
      <c r="D7032" t="s">
        <v>437</v>
      </c>
      <c r="E7032">
        <v>940</v>
      </c>
      <c r="F7032" t="s">
        <v>134</v>
      </c>
      <c r="G7032">
        <v>90</v>
      </c>
      <c r="H7032" t="s">
        <v>390</v>
      </c>
      <c r="I7032" t="s">
        <v>373</v>
      </c>
      <c r="J7032" t="s">
        <v>373</v>
      </c>
      <c r="K7032">
        <v>1</v>
      </c>
    </row>
    <row r="7033" spans="1:11" hidden="1" x14ac:dyDescent="0.25">
      <c r="A7033" t="s">
        <v>252</v>
      </c>
      <c r="B7033" t="s">
        <v>252</v>
      </c>
      <c r="C7033">
        <v>1993</v>
      </c>
      <c r="D7033" t="s">
        <v>437</v>
      </c>
      <c r="E7033">
        <v>940</v>
      </c>
      <c r="F7033" t="s">
        <v>134</v>
      </c>
      <c r="G7033">
        <v>90</v>
      </c>
      <c r="H7033" t="s">
        <v>390</v>
      </c>
      <c r="I7033" t="s">
        <v>373</v>
      </c>
      <c r="J7033" t="s">
        <v>373</v>
      </c>
      <c r="K7033">
        <v>1</v>
      </c>
    </row>
    <row r="7034" spans="1:11" hidden="1" x14ac:dyDescent="0.25">
      <c r="A7034" t="s">
        <v>252</v>
      </c>
      <c r="B7034" t="s">
        <v>252</v>
      </c>
      <c r="C7034">
        <v>1994</v>
      </c>
      <c r="D7034" t="s">
        <v>437</v>
      </c>
      <c r="E7034">
        <v>940</v>
      </c>
      <c r="F7034" t="s">
        <v>134</v>
      </c>
      <c r="G7034">
        <v>90</v>
      </c>
      <c r="H7034" t="s">
        <v>390</v>
      </c>
      <c r="I7034" t="s">
        <v>373</v>
      </c>
      <c r="J7034" t="s">
        <v>373</v>
      </c>
      <c r="K7034">
        <v>1</v>
      </c>
    </row>
    <row r="7035" spans="1:11" hidden="1" x14ac:dyDescent="0.25">
      <c r="A7035" t="s">
        <v>252</v>
      </c>
      <c r="B7035" t="s">
        <v>252</v>
      </c>
      <c r="C7035">
        <v>1995</v>
      </c>
      <c r="D7035" t="s">
        <v>437</v>
      </c>
      <c r="E7035">
        <v>940</v>
      </c>
      <c r="F7035" t="s">
        <v>134</v>
      </c>
      <c r="G7035">
        <v>90</v>
      </c>
      <c r="H7035" t="s">
        <v>390</v>
      </c>
      <c r="I7035" t="s">
        <v>373</v>
      </c>
      <c r="J7035" t="s">
        <v>373</v>
      </c>
      <c r="K7035">
        <v>1</v>
      </c>
    </row>
    <row r="7036" spans="1:11" hidden="1" x14ac:dyDescent="0.25">
      <c r="A7036" t="s">
        <v>252</v>
      </c>
      <c r="B7036" t="s">
        <v>252</v>
      </c>
      <c r="C7036">
        <v>1996</v>
      </c>
      <c r="D7036" t="s">
        <v>437</v>
      </c>
      <c r="E7036">
        <v>940</v>
      </c>
      <c r="F7036" t="s">
        <v>134</v>
      </c>
      <c r="G7036">
        <v>90</v>
      </c>
      <c r="H7036" t="s">
        <v>390</v>
      </c>
      <c r="I7036" t="s">
        <v>373</v>
      </c>
      <c r="J7036" t="s">
        <v>373</v>
      </c>
      <c r="K7036">
        <v>1</v>
      </c>
    </row>
    <row r="7037" spans="1:11" hidden="1" x14ac:dyDescent="0.25">
      <c r="A7037" t="s">
        <v>252</v>
      </c>
      <c r="B7037" t="s">
        <v>252</v>
      </c>
      <c r="C7037">
        <v>1997</v>
      </c>
      <c r="D7037" t="s">
        <v>437</v>
      </c>
      <c r="E7037">
        <v>940</v>
      </c>
      <c r="F7037" t="s">
        <v>134</v>
      </c>
      <c r="G7037">
        <v>90</v>
      </c>
      <c r="H7037" t="s">
        <v>390</v>
      </c>
      <c r="I7037" t="s">
        <v>373</v>
      </c>
      <c r="J7037" t="s">
        <v>373</v>
      </c>
      <c r="K7037">
        <v>1</v>
      </c>
    </row>
    <row r="7038" spans="1:11" hidden="1" x14ac:dyDescent="0.25">
      <c r="A7038" t="s">
        <v>252</v>
      </c>
      <c r="B7038" t="s">
        <v>252</v>
      </c>
      <c r="C7038">
        <v>1998</v>
      </c>
      <c r="D7038" t="s">
        <v>437</v>
      </c>
      <c r="E7038">
        <v>940</v>
      </c>
      <c r="F7038" t="s">
        <v>134</v>
      </c>
      <c r="G7038">
        <v>90</v>
      </c>
      <c r="H7038" t="s">
        <v>390</v>
      </c>
      <c r="I7038" t="s">
        <v>373</v>
      </c>
      <c r="J7038" t="s">
        <v>373</v>
      </c>
      <c r="K7038">
        <v>1</v>
      </c>
    </row>
    <row r="7039" spans="1:11" hidden="1" x14ac:dyDescent="0.25">
      <c r="A7039" t="s">
        <v>252</v>
      </c>
      <c r="B7039" t="s">
        <v>252</v>
      </c>
      <c r="C7039">
        <v>1999</v>
      </c>
      <c r="D7039" t="s">
        <v>437</v>
      </c>
      <c r="E7039">
        <v>940</v>
      </c>
      <c r="F7039" t="s">
        <v>134</v>
      </c>
      <c r="G7039">
        <v>90</v>
      </c>
      <c r="H7039" t="s">
        <v>390</v>
      </c>
      <c r="I7039">
        <v>3</v>
      </c>
      <c r="J7039" t="s">
        <v>373</v>
      </c>
      <c r="K7039">
        <v>2</v>
      </c>
    </row>
    <row r="7040" spans="1:11" hidden="1" x14ac:dyDescent="0.25">
      <c r="A7040" t="s">
        <v>252</v>
      </c>
      <c r="B7040" t="s">
        <v>252</v>
      </c>
      <c r="C7040">
        <v>2000</v>
      </c>
      <c r="D7040" t="s">
        <v>437</v>
      </c>
      <c r="E7040">
        <v>940</v>
      </c>
      <c r="F7040" t="s">
        <v>134</v>
      </c>
      <c r="G7040">
        <v>90</v>
      </c>
      <c r="H7040" t="s">
        <v>390</v>
      </c>
      <c r="I7040">
        <v>4</v>
      </c>
      <c r="J7040" t="s">
        <v>373</v>
      </c>
      <c r="K7040">
        <v>3</v>
      </c>
    </row>
    <row r="7041" spans="1:11" hidden="1" x14ac:dyDescent="0.25">
      <c r="A7041" t="s">
        <v>252</v>
      </c>
      <c r="B7041" t="s">
        <v>252</v>
      </c>
      <c r="C7041">
        <v>2001</v>
      </c>
      <c r="D7041" t="s">
        <v>437</v>
      </c>
      <c r="E7041">
        <v>940</v>
      </c>
      <c r="F7041" t="s">
        <v>134</v>
      </c>
      <c r="G7041">
        <v>90</v>
      </c>
      <c r="H7041" t="s">
        <v>390</v>
      </c>
      <c r="I7041">
        <v>3</v>
      </c>
      <c r="J7041" t="s">
        <v>373</v>
      </c>
      <c r="K7041">
        <v>3</v>
      </c>
    </row>
    <row r="7042" spans="1:11" hidden="1" x14ac:dyDescent="0.25">
      <c r="A7042" t="s">
        <v>252</v>
      </c>
      <c r="B7042" t="s">
        <v>252</v>
      </c>
      <c r="C7042">
        <v>2002</v>
      </c>
      <c r="D7042" t="s">
        <v>437</v>
      </c>
      <c r="E7042">
        <v>940</v>
      </c>
      <c r="F7042" t="s">
        <v>134</v>
      </c>
      <c r="G7042">
        <v>90</v>
      </c>
      <c r="H7042" t="s">
        <v>390</v>
      </c>
      <c r="I7042">
        <v>3</v>
      </c>
      <c r="J7042" t="s">
        <v>373</v>
      </c>
      <c r="K7042">
        <v>3</v>
      </c>
    </row>
    <row r="7043" spans="1:11" hidden="1" x14ac:dyDescent="0.25">
      <c r="A7043" t="s">
        <v>252</v>
      </c>
      <c r="B7043" t="s">
        <v>252</v>
      </c>
      <c r="C7043">
        <v>2003</v>
      </c>
      <c r="D7043" t="s">
        <v>437</v>
      </c>
      <c r="E7043">
        <v>940</v>
      </c>
      <c r="F7043" t="s">
        <v>134</v>
      </c>
      <c r="G7043">
        <v>90</v>
      </c>
      <c r="H7043" t="s">
        <v>390</v>
      </c>
      <c r="I7043">
        <v>3</v>
      </c>
      <c r="J7043" t="s">
        <v>373</v>
      </c>
      <c r="K7043">
        <v>3</v>
      </c>
    </row>
    <row r="7044" spans="1:11" hidden="1" x14ac:dyDescent="0.25">
      <c r="A7044" t="s">
        <v>252</v>
      </c>
      <c r="B7044" t="s">
        <v>252</v>
      </c>
      <c r="C7044">
        <v>2004</v>
      </c>
      <c r="D7044" t="s">
        <v>437</v>
      </c>
      <c r="E7044">
        <v>940</v>
      </c>
      <c r="F7044" t="s">
        <v>134</v>
      </c>
      <c r="G7044">
        <v>90</v>
      </c>
      <c r="H7044" t="s">
        <v>390</v>
      </c>
      <c r="I7044">
        <v>2</v>
      </c>
      <c r="J7044" t="s">
        <v>373</v>
      </c>
      <c r="K7044">
        <v>2</v>
      </c>
    </row>
    <row r="7045" spans="1:11" hidden="1" x14ac:dyDescent="0.25">
      <c r="A7045" t="s">
        <v>252</v>
      </c>
      <c r="B7045" t="s">
        <v>252</v>
      </c>
      <c r="C7045">
        <v>2005</v>
      </c>
      <c r="D7045" t="s">
        <v>437</v>
      </c>
      <c r="E7045">
        <v>940</v>
      </c>
      <c r="F7045" t="s">
        <v>134</v>
      </c>
      <c r="G7045">
        <v>90</v>
      </c>
      <c r="H7045" t="s">
        <v>390</v>
      </c>
      <c r="I7045">
        <v>1</v>
      </c>
      <c r="J7045" t="s">
        <v>373</v>
      </c>
      <c r="K7045">
        <v>2</v>
      </c>
    </row>
    <row r="7046" spans="1:11" hidden="1" x14ac:dyDescent="0.25">
      <c r="A7046" t="s">
        <v>252</v>
      </c>
      <c r="B7046" t="s">
        <v>252</v>
      </c>
      <c r="C7046">
        <v>2006</v>
      </c>
      <c r="D7046" t="s">
        <v>437</v>
      </c>
      <c r="E7046">
        <v>940</v>
      </c>
      <c r="F7046" t="s">
        <v>134</v>
      </c>
      <c r="G7046">
        <v>90</v>
      </c>
      <c r="H7046" t="s">
        <v>390</v>
      </c>
      <c r="I7046" t="s">
        <v>373</v>
      </c>
      <c r="J7046" t="s">
        <v>373</v>
      </c>
      <c r="K7046">
        <v>1</v>
      </c>
    </row>
    <row r="7047" spans="1:11" hidden="1" x14ac:dyDescent="0.25">
      <c r="A7047" t="s">
        <v>252</v>
      </c>
      <c r="B7047" t="s">
        <v>252</v>
      </c>
      <c r="C7047">
        <v>2007</v>
      </c>
      <c r="D7047" t="s">
        <v>437</v>
      </c>
      <c r="E7047">
        <v>940</v>
      </c>
      <c r="F7047" t="s">
        <v>134</v>
      </c>
      <c r="G7047">
        <v>90</v>
      </c>
      <c r="H7047" t="s">
        <v>390</v>
      </c>
      <c r="I7047" t="s">
        <v>373</v>
      </c>
      <c r="J7047" t="s">
        <v>373</v>
      </c>
      <c r="K7047">
        <v>1</v>
      </c>
    </row>
    <row r="7048" spans="1:11" hidden="1" x14ac:dyDescent="0.25">
      <c r="A7048" t="s">
        <v>252</v>
      </c>
      <c r="B7048" t="s">
        <v>252</v>
      </c>
      <c r="C7048">
        <v>2008</v>
      </c>
      <c r="D7048" t="s">
        <v>437</v>
      </c>
      <c r="E7048">
        <v>940</v>
      </c>
      <c r="F7048" t="s">
        <v>134</v>
      </c>
      <c r="G7048">
        <v>90</v>
      </c>
      <c r="H7048" t="s">
        <v>390</v>
      </c>
      <c r="I7048">
        <v>1</v>
      </c>
      <c r="J7048" t="s">
        <v>373</v>
      </c>
      <c r="K7048">
        <v>1</v>
      </c>
    </row>
    <row r="7049" spans="1:11" hidden="1" x14ac:dyDescent="0.25">
      <c r="A7049" t="s">
        <v>252</v>
      </c>
      <c r="B7049" t="s">
        <v>252</v>
      </c>
      <c r="C7049">
        <v>2009</v>
      </c>
      <c r="D7049" t="s">
        <v>437</v>
      </c>
      <c r="E7049">
        <v>940</v>
      </c>
      <c r="F7049" t="s">
        <v>134</v>
      </c>
      <c r="G7049">
        <v>90</v>
      </c>
      <c r="H7049" t="s">
        <v>390</v>
      </c>
      <c r="I7049">
        <v>1</v>
      </c>
      <c r="J7049" t="s">
        <v>373</v>
      </c>
      <c r="K7049">
        <v>1</v>
      </c>
    </row>
    <row r="7050" spans="1:11" hidden="1" x14ac:dyDescent="0.25">
      <c r="A7050" t="s">
        <v>252</v>
      </c>
      <c r="B7050" t="s">
        <v>252</v>
      </c>
      <c r="C7050">
        <v>2010</v>
      </c>
      <c r="D7050" t="s">
        <v>437</v>
      </c>
      <c r="E7050">
        <v>940</v>
      </c>
      <c r="F7050" t="s">
        <v>134</v>
      </c>
      <c r="G7050">
        <v>90</v>
      </c>
      <c r="H7050" t="s">
        <v>390</v>
      </c>
      <c r="I7050">
        <v>1</v>
      </c>
      <c r="J7050" t="s">
        <v>373</v>
      </c>
      <c r="K7050">
        <v>1</v>
      </c>
    </row>
    <row r="7051" spans="1:11" hidden="1" x14ac:dyDescent="0.25">
      <c r="A7051" t="s">
        <v>252</v>
      </c>
      <c r="B7051" t="s">
        <v>252</v>
      </c>
      <c r="C7051">
        <v>2011</v>
      </c>
      <c r="D7051" t="s">
        <v>437</v>
      </c>
      <c r="E7051">
        <v>940</v>
      </c>
      <c r="F7051" t="s">
        <v>134</v>
      </c>
      <c r="G7051">
        <v>90</v>
      </c>
      <c r="H7051" t="s">
        <v>390</v>
      </c>
      <c r="I7051">
        <v>1</v>
      </c>
      <c r="J7051" t="s">
        <v>373</v>
      </c>
      <c r="K7051">
        <v>1</v>
      </c>
    </row>
    <row r="7052" spans="1:11" hidden="1" x14ac:dyDescent="0.25">
      <c r="A7052" t="s">
        <v>252</v>
      </c>
      <c r="B7052" t="s">
        <v>252</v>
      </c>
      <c r="C7052">
        <v>2012</v>
      </c>
      <c r="D7052" t="s">
        <v>437</v>
      </c>
      <c r="E7052">
        <v>940</v>
      </c>
      <c r="F7052" t="s">
        <v>134</v>
      </c>
      <c r="G7052">
        <v>90</v>
      </c>
      <c r="H7052" t="s">
        <v>390</v>
      </c>
      <c r="I7052" t="s">
        <v>373</v>
      </c>
      <c r="J7052" t="s">
        <v>373</v>
      </c>
      <c r="K7052">
        <v>1</v>
      </c>
    </row>
    <row r="7053" spans="1:11" hidden="1" x14ac:dyDescent="0.25">
      <c r="A7053" t="s">
        <v>252</v>
      </c>
      <c r="B7053" t="s">
        <v>252</v>
      </c>
      <c r="C7053">
        <v>2013</v>
      </c>
      <c r="D7053" t="s">
        <v>437</v>
      </c>
      <c r="E7053">
        <v>940</v>
      </c>
      <c r="F7053" t="s">
        <v>134</v>
      </c>
      <c r="G7053">
        <v>90</v>
      </c>
      <c r="H7053" t="s">
        <v>390</v>
      </c>
      <c r="I7053" t="s">
        <v>373</v>
      </c>
      <c r="J7053" t="s">
        <v>373</v>
      </c>
      <c r="K7053">
        <v>1</v>
      </c>
    </row>
    <row r="7054" spans="1:11" hidden="1" x14ac:dyDescent="0.25">
      <c r="A7054" t="s">
        <v>252</v>
      </c>
      <c r="B7054" t="s">
        <v>252</v>
      </c>
      <c r="C7054">
        <v>2014</v>
      </c>
      <c r="D7054" t="s">
        <v>437</v>
      </c>
      <c r="E7054">
        <v>940</v>
      </c>
      <c r="F7054" t="s">
        <v>134</v>
      </c>
      <c r="G7054">
        <v>90</v>
      </c>
      <c r="H7054" t="s">
        <v>390</v>
      </c>
      <c r="I7054" t="s">
        <v>373</v>
      </c>
      <c r="J7054" t="s">
        <v>373</v>
      </c>
      <c r="K7054">
        <v>1</v>
      </c>
    </row>
    <row r="7055" spans="1:11" hidden="1" x14ac:dyDescent="0.25">
      <c r="A7055" t="s">
        <v>252</v>
      </c>
      <c r="B7055" t="s">
        <v>252</v>
      </c>
      <c r="C7055">
        <v>2015</v>
      </c>
      <c r="D7055" t="s">
        <v>437</v>
      </c>
      <c r="E7055">
        <v>940</v>
      </c>
      <c r="F7055" t="s">
        <v>134</v>
      </c>
      <c r="G7055">
        <v>90</v>
      </c>
      <c r="H7055" t="s">
        <v>390</v>
      </c>
      <c r="I7055" t="s">
        <v>373</v>
      </c>
      <c r="J7055" t="s">
        <v>373</v>
      </c>
      <c r="K7055">
        <v>1</v>
      </c>
    </row>
    <row r="7056" spans="1:11" hidden="1" x14ac:dyDescent="0.25">
      <c r="A7056" t="s">
        <v>252</v>
      </c>
      <c r="B7056" t="s">
        <v>252</v>
      </c>
      <c r="C7056">
        <v>2016</v>
      </c>
      <c r="D7056" t="s">
        <v>437</v>
      </c>
      <c r="E7056">
        <v>940</v>
      </c>
      <c r="F7056" t="s">
        <v>134</v>
      </c>
      <c r="G7056">
        <v>90</v>
      </c>
      <c r="H7056" t="s">
        <v>390</v>
      </c>
      <c r="I7056" t="s">
        <v>373</v>
      </c>
      <c r="J7056" t="s">
        <v>373</v>
      </c>
      <c r="K7056">
        <v>1</v>
      </c>
    </row>
    <row r="7057" spans="1:12" x14ac:dyDescent="0.25">
      <c r="A7057" t="s">
        <v>252</v>
      </c>
      <c r="B7057" t="s">
        <v>252</v>
      </c>
      <c r="C7057">
        <v>2017</v>
      </c>
      <c r="D7057" t="s">
        <v>437</v>
      </c>
      <c r="E7057">
        <v>940</v>
      </c>
      <c r="F7057" t="s">
        <v>134</v>
      </c>
      <c r="G7057">
        <v>90</v>
      </c>
      <c r="H7057" t="s">
        <v>390</v>
      </c>
      <c r="I7057" s="109" t="s">
        <v>373</v>
      </c>
      <c r="J7057" s="109" t="s">
        <v>373</v>
      </c>
      <c r="K7057" s="109">
        <v>1</v>
      </c>
      <c r="L7057" s="108">
        <f>AVERAGE(I7057:K7057)</f>
        <v>1</v>
      </c>
    </row>
    <row r="7058" spans="1:12" hidden="1" x14ac:dyDescent="0.25">
      <c r="A7058" t="s">
        <v>253</v>
      </c>
      <c r="B7058" t="s">
        <v>253</v>
      </c>
      <c r="C7058">
        <v>1976</v>
      </c>
      <c r="D7058" t="s">
        <v>43</v>
      </c>
      <c r="E7058">
        <v>520</v>
      </c>
      <c r="F7058" t="s">
        <v>43</v>
      </c>
      <c r="G7058">
        <v>706</v>
      </c>
      <c r="H7058" t="s">
        <v>371</v>
      </c>
      <c r="I7058">
        <v>2</v>
      </c>
      <c r="J7058" t="s">
        <v>373</v>
      </c>
      <c r="K7058" t="s">
        <v>373</v>
      </c>
    </row>
    <row r="7059" spans="1:12" hidden="1" x14ac:dyDescent="0.25">
      <c r="A7059" t="s">
        <v>253</v>
      </c>
      <c r="B7059" t="s">
        <v>253</v>
      </c>
      <c r="C7059">
        <v>1977</v>
      </c>
      <c r="D7059" t="s">
        <v>43</v>
      </c>
      <c r="E7059">
        <v>520</v>
      </c>
      <c r="F7059" t="s">
        <v>43</v>
      </c>
      <c r="G7059">
        <v>706</v>
      </c>
      <c r="H7059" t="s">
        <v>371</v>
      </c>
      <c r="I7059">
        <v>3</v>
      </c>
      <c r="J7059" t="s">
        <v>373</v>
      </c>
      <c r="K7059">
        <v>2</v>
      </c>
    </row>
    <row r="7060" spans="1:12" hidden="1" x14ac:dyDescent="0.25">
      <c r="A7060" t="s">
        <v>253</v>
      </c>
      <c r="B7060" t="s">
        <v>253</v>
      </c>
      <c r="C7060">
        <v>1978</v>
      </c>
      <c r="D7060" t="s">
        <v>43</v>
      </c>
      <c r="E7060">
        <v>520</v>
      </c>
      <c r="F7060" t="s">
        <v>43</v>
      </c>
      <c r="G7060">
        <v>706</v>
      </c>
      <c r="H7060" t="s">
        <v>371</v>
      </c>
      <c r="I7060">
        <v>3</v>
      </c>
      <c r="J7060" t="s">
        <v>373</v>
      </c>
      <c r="K7060">
        <v>2</v>
      </c>
    </row>
    <row r="7061" spans="1:12" hidden="1" x14ac:dyDescent="0.25">
      <c r="A7061" t="s">
        <v>253</v>
      </c>
      <c r="B7061" t="s">
        <v>253</v>
      </c>
      <c r="C7061">
        <v>1979</v>
      </c>
      <c r="D7061" t="s">
        <v>43</v>
      </c>
      <c r="E7061">
        <v>520</v>
      </c>
      <c r="F7061" t="s">
        <v>43</v>
      </c>
      <c r="G7061">
        <v>706</v>
      </c>
      <c r="H7061" t="s">
        <v>371</v>
      </c>
      <c r="I7061">
        <v>3</v>
      </c>
      <c r="J7061" t="s">
        <v>373</v>
      </c>
      <c r="K7061">
        <v>3</v>
      </c>
    </row>
    <row r="7062" spans="1:12" hidden="1" x14ac:dyDescent="0.25">
      <c r="A7062" t="s">
        <v>253</v>
      </c>
      <c r="B7062" t="s">
        <v>253</v>
      </c>
      <c r="C7062">
        <v>1980</v>
      </c>
      <c r="D7062" t="s">
        <v>43</v>
      </c>
      <c r="E7062">
        <v>520</v>
      </c>
      <c r="F7062" t="s">
        <v>43</v>
      </c>
      <c r="G7062">
        <v>706</v>
      </c>
      <c r="H7062" t="s">
        <v>371</v>
      </c>
      <c r="I7062">
        <v>3</v>
      </c>
      <c r="J7062" t="s">
        <v>373</v>
      </c>
      <c r="K7062">
        <v>3</v>
      </c>
    </row>
    <row r="7063" spans="1:12" hidden="1" x14ac:dyDescent="0.25">
      <c r="A7063" t="s">
        <v>253</v>
      </c>
      <c r="B7063" t="s">
        <v>253</v>
      </c>
      <c r="C7063">
        <v>1981</v>
      </c>
      <c r="D7063" t="s">
        <v>43</v>
      </c>
      <c r="E7063">
        <v>520</v>
      </c>
      <c r="F7063" t="s">
        <v>43</v>
      </c>
      <c r="G7063">
        <v>706</v>
      </c>
      <c r="H7063" t="s">
        <v>371</v>
      </c>
      <c r="I7063">
        <v>3</v>
      </c>
      <c r="J7063" t="s">
        <v>373</v>
      </c>
      <c r="K7063">
        <v>2</v>
      </c>
    </row>
    <row r="7064" spans="1:12" hidden="1" x14ac:dyDescent="0.25">
      <c r="A7064" t="s">
        <v>253</v>
      </c>
      <c r="B7064" t="s">
        <v>253</v>
      </c>
      <c r="C7064">
        <v>1982</v>
      </c>
      <c r="D7064" t="s">
        <v>43</v>
      </c>
      <c r="E7064">
        <v>520</v>
      </c>
      <c r="F7064" t="s">
        <v>43</v>
      </c>
      <c r="G7064">
        <v>706</v>
      </c>
      <c r="H7064" t="s">
        <v>371</v>
      </c>
      <c r="I7064">
        <v>3</v>
      </c>
      <c r="J7064" t="s">
        <v>373</v>
      </c>
      <c r="K7064">
        <v>2</v>
      </c>
    </row>
    <row r="7065" spans="1:12" hidden="1" x14ac:dyDescent="0.25">
      <c r="A7065" t="s">
        <v>253</v>
      </c>
      <c r="B7065" t="s">
        <v>253</v>
      </c>
      <c r="C7065">
        <v>1983</v>
      </c>
      <c r="D7065" t="s">
        <v>43</v>
      </c>
      <c r="E7065">
        <v>520</v>
      </c>
      <c r="F7065" t="s">
        <v>43</v>
      </c>
      <c r="G7065">
        <v>706</v>
      </c>
      <c r="H7065" t="s">
        <v>371</v>
      </c>
      <c r="I7065">
        <v>3</v>
      </c>
      <c r="J7065" t="s">
        <v>373</v>
      </c>
      <c r="K7065">
        <v>3</v>
      </c>
    </row>
    <row r="7066" spans="1:12" hidden="1" x14ac:dyDescent="0.25">
      <c r="A7066" t="s">
        <v>253</v>
      </c>
      <c r="B7066" t="s">
        <v>253</v>
      </c>
      <c r="C7066">
        <v>1984</v>
      </c>
      <c r="D7066" t="s">
        <v>43</v>
      </c>
      <c r="E7066">
        <v>520</v>
      </c>
      <c r="F7066" t="s">
        <v>43</v>
      </c>
      <c r="G7066">
        <v>706</v>
      </c>
      <c r="H7066" t="s">
        <v>371</v>
      </c>
      <c r="I7066">
        <v>3</v>
      </c>
      <c r="J7066" t="s">
        <v>373</v>
      </c>
      <c r="K7066">
        <v>3</v>
      </c>
    </row>
    <row r="7067" spans="1:12" hidden="1" x14ac:dyDescent="0.25">
      <c r="A7067" t="s">
        <v>253</v>
      </c>
      <c r="B7067" t="s">
        <v>253</v>
      </c>
      <c r="C7067">
        <v>1985</v>
      </c>
      <c r="D7067" t="s">
        <v>43</v>
      </c>
      <c r="E7067">
        <v>520</v>
      </c>
      <c r="F7067" t="s">
        <v>43</v>
      </c>
      <c r="G7067">
        <v>706</v>
      </c>
      <c r="H7067" t="s">
        <v>371</v>
      </c>
      <c r="I7067">
        <v>3</v>
      </c>
      <c r="J7067" t="s">
        <v>373</v>
      </c>
      <c r="K7067">
        <v>3</v>
      </c>
    </row>
    <row r="7068" spans="1:12" hidden="1" x14ac:dyDescent="0.25">
      <c r="A7068" t="s">
        <v>253</v>
      </c>
      <c r="B7068" t="s">
        <v>253</v>
      </c>
      <c r="C7068">
        <v>1986</v>
      </c>
      <c r="D7068" t="s">
        <v>43</v>
      </c>
      <c r="E7068">
        <v>520</v>
      </c>
      <c r="F7068" t="s">
        <v>43</v>
      </c>
      <c r="G7068">
        <v>706</v>
      </c>
      <c r="H7068" t="s">
        <v>371</v>
      </c>
      <c r="I7068">
        <v>4</v>
      </c>
      <c r="J7068" t="s">
        <v>373</v>
      </c>
      <c r="K7068">
        <v>3</v>
      </c>
    </row>
    <row r="7069" spans="1:12" hidden="1" x14ac:dyDescent="0.25">
      <c r="A7069" t="s">
        <v>253</v>
      </c>
      <c r="B7069" t="s">
        <v>253</v>
      </c>
      <c r="C7069">
        <v>1987</v>
      </c>
      <c r="D7069" t="s">
        <v>43</v>
      </c>
      <c r="E7069">
        <v>520</v>
      </c>
      <c r="F7069" t="s">
        <v>43</v>
      </c>
      <c r="G7069">
        <v>706</v>
      </c>
      <c r="H7069" t="s">
        <v>371</v>
      </c>
      <c r="I7069">
        <v>4</v>
      </c>
      <c r="J7069" t="s">
        <v>373</v>
      </c>
      <c r="K7069">
        <v>3</v>
      </c>
    </row>
    <row r="7070" spans="1:12" hidden="1" x14ac:dyDescent="0.25">
      <c r="A7070" t="s">
        <v>253</v>
      </c>
      <c r="B7070" t="s">
        <v>253</v>
      </c>
      <c r="C7070">
        <v>1988</v>
      </c>
      <c r="D7070" t="s">
        <v>43</v>
      </c>
      <c r="E7070">
        <v>520</v>
      </c>
      <c r="F7070" t="s">
        <v>43</v>
      </c>
      <c r="G7070">
        <v>706</v>
      </c>
      <c r="H7070" t="s">
        <v>371</v>
      </c>
      <c r="I7070">
        <v>5</v>
      </c>
      <c r="J7070" t="s">
        <v>373</v>
      </c>
      <c r="K7070">
        <v>4</v>
      </c>
    </row>
    <row r="7071" spans="1:12" hidden="1" x14ac:dyDescent="0.25">
      <c r="A7071" t="s">
        <v>253</v>
      </c>
      <c r="B7071" t="s">
        <v>253</v>
      </c>
      <c r="C7071">
        <v>1989</v>
      </c>
      <c r="D7071" t="s">
        <v>43</v>
      </c>
      <c r="E7071">
        <v>520</v>
      </c>
      <c r="F7071" t="s">
        <v>43</v>
      </c>
      <c r="G7071">
        <v>706</v>
      </c>
      <c r="H7071" t="s">
        <v>371</v>
      </c>
      <c r="I7071">
        <v>5</v>
      </c>
      <c r="J7071" t="s">
        <v>373</v>
      </c>
      <c r="K7071">
        <v>5</v>
      </c>
    </row>
    <row r="7072" spans="1:12" hidden="1" x14ac:dyDescent="0.25">
      <c r="A7072" t="s">
        <v>253</v>
      </c>
      <c r="B7072" t="s">
        <v>253</v>
      </c>
      <c r="C7072">
        <v>1990</v>
      </c>
      <c r="D7072" t="s">
        <v>43</v>
      </c>
      <c r="E7072">
        <v>520</v>
      </c>
      <c r="F7072" t="s">
        <v>43</v>
      </c>
      <c r="G7072">
        <v>706</v>
      </c>
      <c r="H7072" t="s">
        <v>371</v>
      </c>
      <c r="I7072">
        <v>5</v>
      </c>
      <c r="J7072" t="s">
        <v>373</v>
      </c>
      <c r="K7072">
        <v>5</v>
      </c>
    </row>
    <row r="7073" spans="1:11" hidden="1" x14ac:dyDescent="0.25">
      <c r="A7073" t="s">
        <v>253</v>
      </c>
      <c r="B7073" t="s">
        <v>253</v>
      </c>
      <c r="C7073">
        <v>1991</v>
      </c>
      <c r="D7073" t="s">
        <v>43</v>
      </c>
      <c r="E7073">
        <v>520</v>
      </c>
      <c r="F7073" t="s">
        <v>43</v>
      </c>
      <c r="G7073">
        <v>706</v>
      </c>
      <c r="H7073" t="s">
        <v>371</v>
      </c>
      <c r="I7073">
        <v>5</v>
      </c>
      <c r="J7073" t="s">
        <v>373</v>
      </c>
      <c r="K7073">
        <v>5</v>
      </c>
    </row>
    <row r="7074" spans="1:11" hidden="1" x14ac:dyDescent="0.25">
      <c r="A7074" t="s">
        <v>253</v>
      </c>
      <c r="B7074" t="s">
        <v>253</v>
      </c>
      <c r="C7074">
        <v>1992</v>
      </c>
      <c r="D7074" t="s">
        <v>43</v>
      </c>
      <c r="E7074">
        <v>520</v>
      </c>
      <c r="F7074" t="s">
        <v>43</v>
      </c>
      <c r="G7074">
        <v>706</v>
      </c>
      <c r="H7074" t="s">
        <v>371</v>
      </c>
      <c r="I7074">
        <v>5</v>
      </c>
      <c r="J7074" t="s">
        <v>373</v>
      </c>
      <c r="K7074">
        <v>5</v>
      </c>
    </row>
    <row r="7075" spans="1:11" hidden="1" x14ac:dyDescent="0.25">
      <c r="A7075" t="s">
        <v>253</v>
      </c>
      <c r="B7075" t="s">
        <v>253</v>
      </c>
      <c r="C7075">
        <v>1993</v>
      </c>
      <c r="D7075" t="s">
        <v>43</v>
      </c>
      <c r="E7075">
        <v>520</v>
      </c>
      <c r="F7075" t="s">
        <v>43</v>
      </c>
      <c r="G7075">
        <v>706</v>
      </c>
      <c r="H7075" t="s">
        <v>371</v>
      </c>
      <c r="I7075">
        <v>4</v>
      </c>
      <c r="J7075" t="s">
        <v>373</v>
      </c>
      <c r="K7075">
        <v>5</v>
      </c>
    </row>
    <row r="7076" spans="1:11" hidden="1" x14ac:dyDescent="0.25">
      <c r="A7076" t="s">
        <v>253</v>
      </c>
      <c r="B7076" t="s">
        <v>253</v>
      </c>
      <c r="C7076">
        <v>1994</v>
      </c>
      <c r="D7076" t="s">
        <v>43</v>
      </c>
      <c r="E7076">
        <v>520</v>
      </c>
      <c r="F7076" t="s">
        <v>43</v>
      </c>
      <c r="G7076">
        <v>706</v>
      </c>
      <c r="H7076" t="s">
        <v>371</v>
      </c>
      <c r="I7076">
        <v>5</v>
      </c>
      <c r="J7076" t="s">
        <v>373</v>
      </c>
      <c r="K7076">
        <v>5</v>
      </c>
    </row>
    <row r="7077" spans="1:11" hidden="1" x14ac:dyDescent="0.25">
      <c r="A7077" t="s">
        <v>253</v>
      </c>
      <c r="B7077" t="s">
        <v>253</v>
      </c>
      <c r="C7077">
        <v>1995</v>
      </c>
      <c r="D7077" t="s">
        <v>43</v>
      </c>
      <c r="E7077">
        <v>520</v>
      </c>
      <c r="F7077" t="s">
        <v>43</v>
      </c>
      <c r="G7077">
        <v>706</v>
      </c>
      <c r="H7077" t="s">
        <v>371</v>
      </c>
      <c r="I7077">
        <v>5</v>
      </c>
      <c r="J7077" t="s">
        <v>373</v>
      </c>
      <c r="K7077">
        <v>4</v>
      </c>
    </row>
    <row r="7078" spans="1:11" hidden="1" x14ac:dyDescent="0.25">
      <c r="A7078" t="s">
        <v>253</v>
      </c>
      <c r="B7078" t="s">
        <v>253</v>
      </c>
      <c r="C7078">
        <v>1996</v>
      </c>
      <c r="D7078" t="s">
        <v>43</v>
      </c>
      <c r="E7078">
        <v>520</v>
      </c>
      <c r="F7078" t="s">
        <v>43</v>
      </c>
      <c r="G7078">
        <v>706</v>
      </c>
      <c r="H7078" t="s">
        <v>371</v>
      </c>
      <c r="I7078">
        <v>4</v>
      </c>
      <c r="J7078" t="s">
        <v>373</v>
      </c>
      <c r="K7078">
        <v>5</v>
      </c>
    </row>
    <row r="7079" spans="1:11" hidden="1" x14ac:dyDescent="0.25">
      <c r="A7079" t="s">
        <v>253</v>
      </c>
      <c r="B7079" t="s">
        <v>253</v>
      </c>
      <c r="C7079">
        <v>1997</v>
      </c>
      <c r="D7079" t="s">
        <v>43</v>
      </c>
      <c r="E7079">
        <v>520</v>
      </c>
      <c r="F7079" t="s">
        <v>43</v>
      </c>
      <c r="G7079">
        <v>706</v>
      </c>
      <c r="H7079" t="s">
        <v>371</v>
      </c>
      <c r="I7079">
        <v>4</v>
      </c>
      <c r="J7079" t="s">
        <v>373</v>
      </c>
      <c r="K7079">
        <v>3</v>
      </c>
    </row>
    <row r="7080" spans="1:11" hidden="1" x14ac:dyDescent="0.25">
      <c r="A7080" t="s">
        <v>253</v>
      </c>
      <c r="B7080" t="s">
        <v>253</v>
      </c>
      <c r="C7080">
        <v>1998</v>
      </c>
      <c r="D7080" t="s">
        <v>43</v>
      </c>
      <c r="E7080">
        <v>520</v>
      </c>
      <c r="F7080" t="s">
        <v>43</v>
      </c>
      <c r="G7080">
        <v>706</v>
      </c>
      <c r="H7080" t="s">
        <v>371</v>
      </c>
      <c r="I7080">
        <v>4</v>
      </c>
      <c r="J7080" t="s">
        <v>373</v>
      </c>
      <c r="K7080">
        <v>3</v>
      </c>
    </row>
    <row r="7081" spans="1:11" hidden="1" x14ac:dyDescent="0.25">
      <c r="A7081" t="s">
        <v>253</v>
      </c>
      <c r="B7081" t="s">
        <v>253</v>
      </c>
      <c r="C7081">
        <v>1999</v>
      </c>
      <c r="D7081" t="s">
        <v>43</v>
      </c>
      <c r="E7081">
        <v>520</v>
      </c>
      <c r="F7081" t="s">
        <v>43</v>
      </c>
      <c r="G7081">
        <v>706</v>
      </c>
      <c r="H7081" t="s">
        <v>371</v>
      </c>
      <c r="I7081">
        <v>4</v>
      </c>
      <c r="J7081" t="s">
        <v>373</v>
      </c>
      <c r="K7081">
        <v>4</v>
      </c>
    </row>
    <row r="7082" spans="1:11" hidden="1" x14ac:dyDescent="0.25">
      <c r="A7082" t="s">
        <v>253</v>
      </c>
      <c r="B7082" t="s">
        <v>253</v>
      </c>
      <c r="C7082">
        <v>2000</v>
      </c>
      <c r="D7082" t="s">
        <v>43</v>
      </c>
      <c r="E7082">
        <v>520</v>
      </c>
      <c r="F7082" t="s">
        <v>43</v>
      </c>
      <c r="G7082">
        <v>706</v>
      </c>
      <c r="H7082" t="s">
        <v>371</v>
      </c>
      <c r="I7082">
        <v>4</v>
      </c>
      <c r="J7082" t="s">
        <v>373</v>
      </c>
      <c r="K7082">
        <v>4</v>
      </c>
    </row>
    <row r="7083" spans="1:11" hidden="1" x14ac:dyDescent="0.25">
      <c r="A7083" t="s">
        <v>253</v>
      </c>
      <c r="B7083" t="s">
        <v>253</v>
      </c>
      <c r="C7083">
        <v>2001</v>
      </c>
      <c r="D7083" t="s">
        <v>43</v>
      </c>
      <c r="E7083">
        <v>520</v>
      </c>
      <c r="F7083" t="s">
        <v>43</v>
      </c>
      <c r="G7083">
        <v>706</v>
      </c>
      <c r="H7083" t="s">
        <v>371</v>
      </c>
      <c r="I7083">
        <v>4</v>
      </c>
      <c r="J7083" t="s">
        <v>373</v>
      </c>
      <c r="K7083">
        <v>4</v>
      </c>
    </row>
    <row r="7084" spans="1:11" hidden="1" x14ac:dyDescent="0.25">
      <c r="A7084" t="s">
        <v>253</v>
      </c>
      <c r="B7084" t="s">
        <v>253</v>
      </c>
      <c r="C7084">
        <v>2002</v>
      </c>
      <c r="D7084" t="s">
        <v>43</v>
      </c>
      <c r="E7084">
        <v>520</v>
      </c>
      <c r="F7084" t="s">
        <v>43</v>
      </c>
      <c r="G7084">
        <v>706</v>
      </c>
      <c r="H7084" t="s">
        <v>371</v>
      </c>
      <c r="I7084">
        <v>4</v>
      </c>
      <c r="J7084" t="s">
        <v>373</v>
      </c>
      <c r="K7084">
        <v>4</v>
      </c>
    </row>
    <row r="7085" spans="1:11" hidden="1" x14ac:dyDescent="0.25">
      <c r="A7085" t="s">
        <v>253</v>
      </c>
      <c r="B7085" t="s">
        <v>253</v>
      </c>
      <c r="C7085">
        <v>2003</v>
      </c>
      <c r="D7085" t="s">
        <v>43</v>
      </c>
      <c r="E7085">
        <v>520</v>
      </c>
      <c r="F7085" t="s">
        <v>43</v>
      </c>
      <c r="G7085">
        <v>706</v>
      </c>
      <c r="H7085" t="s">
        <v>371</v>
      </c>
      <c r="I7085">
        <v>4</v>
      </c>
      <c r="J7085" t="s">
        <v>373</v>
      </c>
      <c r="K7085">
        <v>4</v>
      </c>
    </row>
    <row r="7086" spans="1:11" hidden="1" x14ac:dyDescent="0.25">
      <c r="A7086" t="s">
        <v>253</v>
      </c>
      <c r="B7086" t="s">
        <v>253</v>
      </c>
      <c r="C7086">
        <v>2004</v>
      </c>
      <c r="D7086" t="s">
        <v>43</v>
      </c>
      <c r="E7086">
        <v>520</v>
      </c>
      <c r="F7086" t="s">
        <v>43</v>
      </c>
      <c r="G7086">
        <v>706</v>
      </c>
      <c r="H7086" t="s">
        <v>371</v>
      </c>
      <c r="I7086">
        <v>4</v>
      </c>
      <c r="J7086" t="s">
        <v>373</v>
      </c>
      <c r="K7086">
        <v>4</v>
      </c>
    </row>
    <row r="7087" spans="1:11" hidden="1" x14ac:dyDescent="0.25">
      <c r="A7087" t="s">
        <v>253</v>
      </c>
      <c r="B7087" t="s">
        <v>253</v>
      </c>
      <c r="C7087">
        <v>2005</v>
      </c>
      <c r="D7087" t="s">
        <v>43</v>
      </c>
      <c r="E7087">
        <v>520</v>
      </c>
      <c r="F7087" t="s">
        <v>43</v>
      </c>
      <c r="G7087">
        <v>706</v>
      </c>
      <c r="H7087" t="s">
        <v>371</v>
      </c>
      <c r="I7087">
        <v>4</v>
      </c>
      <c r="J7087" t="s">
        <v>373</v>
      </c>
      <c r="K7087">
        <v>4</v>
      </c>
    </row>
    <row r="7088" spans="1:11" hidden="1" x14ac:dyDescent="0.25">
      <c r="A7088" t="s">
        <v>253</v>
      </c>
      <c r="B7088" t="s">
        <v>253</v>
      </c>
      <c r="C7088">
        <v>2006</v>
      </c>
      <c r="D7088" t="s">
        <v>43</v>
      </c>
      <c r="E7088">
        <v>520</v>
      </c>
      <c r="F7088" t="s">
        <v>43</v>
      </c>
      <c r="G7088">
        <v>706</v>
      </c>
      <c r="H7088" t="s">
        <v>371</v>
      </c>
      <c r="I7088">
        <v>4</v>
      </c>
      <c r="J7088" t="s">
        <v>373</v>
      </c>
      <c r="K7088">
        <v>4</v>
      </c>
    </row>
    <row r="7089" spans="1:12" hidden="1" x14ac:dyDescent="0.25">
      <c r="A7089" t="s">
        <v>253</v>
      </c>
      <c r="B7089" t="s">
        <v>253</v>
      </c>
      <c r="C7089">
        <v>2007</v>
      </c>
      <c r="D7089" t="s">
        <v>43</v>
      </c>
      <c r="E7089">
        <v>520</v>
      </c>
      <c r="F7089" t="s">
        <v>43</v>
      </c>
      <c r="G7089">
        <v>706</v>
      </c>
      <c r="H7089" t="s">
        <v>371</v>
      </c>
      <c r="I7089">
        <v>5</v>
      </c>
      <c r="J7089" t="s">
        <v>373</v>
      </c>
      <c r="K7089">
        <v>5</v>
      </c>
    </row>
    <row r="7090" spans="1:12" hidden="1" x14ac:dyDescent="0.25">
      <c r="A7090" t="s">
        <v>253</v>
      </c>
      <c r="B7090" t="s">
        <v>253</v>
      </c>
      <c r="C7090">
        <v>2008</v>
      </c>
      <c r="D7090" t="s">
        <v>43</v>
      </c>
      <c r="E7090">
        <v>520</v>
      </c>
      <c r="F7090" t="s">
        <v>43</v>
      </c>
      <c r="G7090">
        <v>706</v>
      </c>
      <c r="H7090" t="s">
        <v>371</v>
      </c>
      <c r="I7090">
        <v>5</v>
      </c>
      <c r="J7090" t="s">
        <v>373</v>
      </c>
      <c r="K7090">
        <v>5</v>
      </c>
    </row>
    <row r="7091" spans="1:12" hidden="1" x14ac:dyDescent="0.25">
      <c r="A7091" t="s">
        <v>253</v>
      </c>
      <c r="B7091" t="s">
        <v>253</v>
      </c>
      <c r="C7091">
        <v>2009</v>
      </c>
      <c r="D7091" t="s">
        <v>43</v>
      </c>
      <c r="E7091">
        <v>520</v>
      </c>
      <c r="F7091" t="s">
        <v>43</v>
      </c>
      <c r="G7091">
        <v>706</v>
      </c>
      <c r="H7091" t="s">
        <v>371</v>
      </c>
      <c r="I7091">
        <v>5</v>
      </c>
      <c r="J7091" t="s">
        <v>373</v>
      </c>
      <c r="K7091">
        <v>4</v>
      </c>
    </row>
    <row r="7092" spans="1:12" hidden="1" x14ac:dyDescent="0.25">
      <c r="A7092" t="s">
        <v>253</v>
      </c>
      <c r="B7092" t="s">
        <v>253</v>
      </c>
      <c r="C7092">
        <v>2010</v>
      </c>
      <c r="D7092" t="s">
        <v>43</v>
      </c>
      <c r="E7092">
        <v>520</v>
      </c>
      <c r="F7092" t="s">
        <v>43</v>
      </c>
      <c r="G7092">
        <v>706</v>
      </c>
      <c r="H7092" t="s">
        <v>371</v>
      </c>
      <c r="I7092">
        <v>5</v>
      </c>
      <c r="J7092" t="s">
        <v>373</v>
      </c>
      <c r="K7092">
        <v>4</v>
      </c>
    </row>
    <row r="7093" spans="1:12" hidden="1" x14ac:dyDescent="0.25">
      <c r="A7093" t="s">
        <v>253</v>
      </c>
      <c r="B7093" t="s">
        <v>253</v>
      </c>
      <c r="C7093">
        <v>2011</v>
      </c>
      <c r="D7093" t="s">
        <v>43</v>
      </c>
      <c r="E7093">
        <v>520</v>
      </c>
      <c r="F7093" t="s">
        <v>43</v>
      </c>
      <c r="G7093">
        <v>706</v>
      </c>
      <c r="H7093" t="s">
        <v>371</v>
      </c>
      <c r="I7093">
        <v>5</v>
      </c>
      <c r="J7093" t="s">
        <v>373</v>
      </c>
      <c r="K7093">
        <v>5</v>
      </c>
    </row>
    <row r="7094" spans="1:12" hidden="1" x14ac:dyDescent="0.25">
      <c r="A7094" t="s">
        <v>253</v>
      </c>
      <c r="B7094" t="s">
        <v>253</v>
      </c>
      <c r="C7094">
        <v>2012</v>
      </c>
      <c r="D7094" t="s">
        <v>43</v>
      </c>
      <c r="E7094">
        <v>520</v>
      </c>
      <c r="F7094" t="s">
        <v>43</v>
      </c>
      <c r="G7094">
        <v>706</v>
      </c>
      <c r="H7094" t="s">
        <v>371</v>
      </c>
      <c r="I7094">
        <v>5</v>
      </c>
      <c r="J7094" t="s">
        <v>373</v>
      </c>
      <c r="K7094">
        <v>4</v>
      </c>
    </row>
    <row r="7095" spans="1:12" hidden="1" x14ac:dyDescent="0.25">
      <c r="A7095" t="s">
        <v>253</v>
      </c>
      <c r="B7095" t="s">
        <v>253</v>
      </c>
      <c r="C7095">
        <v>2013</v>
      </c>
      <c r="D7095" t="s">
        <v>43</v>
      </c>
      <c r="E7095">
        <v>520</v>
      </c>
      <c r="F7095" t="s">
        <v>43</v>
      </c>
      <c r="G7095">
        <v>706</v>
      </c>
      <c r="H7095" t="s">
        <v>371</v>
      </c>
      <c r="I7095" t="s">
        <v>373</v>
      </c>
      <c r="J7095">
        <v>5</v>
      </c>
      <c r="K7095">
        <v>4</v>
      </c>
    </row>
    <row r="7096" spans="1:12" hidden="1" x14ac:dyDescent="0.25">
      <c r="A7096" t="s">
        <v>253</v>
      </c>
      <c r="B7096" t="s">
        <v>253</v>
      </c>
      <c r="C7096">
        <v>2014</v>
      </c>
      <c r="D7096" t="s">
        <v>43</v>
      </c>
      <c r="E7096">
        <v>520</v>
      </c>
      <c r="F7096" t="s">
        <v>43</v>
      </c>
      <c r="G7096">
        <v>706</v>
      </c>
      <c r="H7096" t="s">
        <v>371</v>
      </c>
      <c r="I7096">
        <v>5</v>
      </c>
      <c r="J7096">
        <v>5</v>
      </c>
      <c r="K7096">
        <v>5</v>
      </c>
    </row>
    <row r="7097" spans="1:12" hidden="1" x14ac:dyDescent="0.25">
      <c r="A7097" t="s">
        <v>253</v>
      </c>
      <c r="B7097" t="s">
        <v>253</v>
      </c>
      <c r="C7097">
        <v>2015</v>
      </c>
      <c r="D7097" t="s">
        <v>43</v>
      </c>
      <c r="E7097">
        <v>520</v>
      </c>
      <c r="F7097" t="s">
        <v>43</v>
      </c>
      <c r="G7097">
        <v>706</v>
      </c>
      <c r="H7097" t="s">
        <v>371</v>
      </c>
      <c r="I7097">
        <v>4</v>
      </c>
      <c r="J7097">
        <v>5</v>
      </c>
      <c r="K7097">
        <v>4</v>
      </c>
    </row>
    <row r="7098" spans="1:12" hidden="1" x14ac:dyDescent="0.25">
      <c r="A7098" t="s">
        <v>253</v>
      </c>
      <c r="B7098" t="s">
        <v>253</v>
      </c>
      <c r="C7098">
        <v>2016</v>
      </c>
      <c r="D7098" t="s">
        <v>43</v>
      </c>
      <c r="E7098">
        <v>520</v>
      </c>
      <c r="F7098" t="s">
        <v>43</v>
      </c>
      <c r="G7098">
        <v>706</v>
      </c>
      <c r="H7098" t="s">
        <v>371</v>
      </c>
      <c r="I7098">
        <v>5</v>
      </c>
      <c r="J7098">
        <v>4</v>
      </c>
      <c r="K7098">
        <v>4</v>
      </c>
    </row>
    <row r="7099" spans="1:12" x14ac:dyDescent="0.25">
      <c r="A7099" t="s">
        <v>253</v>
      </c>
      <c r="B7099" t="s">
        <v>253</v>
      </c>
      <c r="C7099">
        <v>2017</v>
      </c>
      <c r="D7099" t="s">
        <v>43</v>
      </c>
      <c r="E7099">
        <v>520</v>
      </c>
      <c r="F7099" t="s">
        <v>43</v>
      </c>
      <c r="G7099">
        <v>706</v>
      </c>
      <c r="H7099" t="s">
        <v>371</v>
      </c>
      <c r="I7099" s="109">
        <v>3</v>
      </c>
      <c r="J7099" s="109">
        <v>4</v>
      </c>
      <c r="K7099" s="109">
        <v>4</v>
      </c>
      <c r="L7099" s="108">
        <f>AVERAGE(I7099:K7099)</f>
        <v>3.6666666666666665</v>
      </c>
    </row>
    <row r="7100" spans="1:12" hidden="1" x14ac:dyDescent="0.25">
      <c r="A7100" t="s">
        <v>254</v>
      </c>
      <c r="B7100" t="s">
        <v>254</v>
      </c>
      <c r="C7100">
        <v>1976</v>
      </c>
      <c r="D7100" t="s">
        <v>436</v>
      </c>
      <c r="E7100">
        <v>560</v>
      </c>
      <c r="F7100" t="s">
        <v>44</v>
      </c>
      <c r="G7100">
        <v>710</v>
      </c>
      <c r="H7100" t="s">
        <v>371</v>
      </c>
      <c r="I7100">
        <v>4</v>
      </c>
      <c r="J7100" t="s">
        <v>373</v>
      </c>
      <c r="K7100" t="s">
        <v>373</v>
      </c>
    </row>
    <row r="7101" spans="1:12" hidden="1" x14ac:dyDescent="0.25">
      <c r="A7101" t="s">
        <v>254</v>
      </c>
      <c r="B7101" t="s">
        <v>254</v>
      </c>
      <c r="C7101">
        <v>1977</v>
      </c>
      <c r="D7101" t="s">
        <v>436</v>
      </c>
      <c r="E7101">
        <v>560</v>
      </c>
      <c r="F7101" t="s">
        <v>44</v>
      </c>
      <c r="G7101">
        <v>710</v>
      </c>
      <c r="H7101" t="s">
        <v>371</v>
      </c>
      <c r="I7101">
        <v>4</v>
      </c>
      <c r="J7101" t="s">
        <v>373</v>
      </c>
      <c r="K7101">
        <v>3</v>
      </c>
    </row>
    <row r="7102" spans="1:12" hidden="1" x14ac:dyDescent="0.25">
      <c r="A7102" t="s">
        <v>254</v>
      </c>
      <c r="B7102" t="s">
        <v>254</v>
      </c>
      <c r="C7102">
        <v>1978</v>
      </c>
      <c r="D7102" t="s">
        <v>436</v>
      </c>
      <c r="E7102">
        <v>560</v>
      </c>
      <c r="F7102" t="s">
        <v>44</v>
      </c>
      <c r="G7102">
        <v>710</v>
      </c>
      <c r="H7102" t="s">
        <v>371</v>
      </c>
      <c r="I7102">
        <v>3</v>
      </c>
      <c r="J7102" t="s">
        <v>373</v>
      </c>
      <c r="K7102" t="s">
        <v>373</v>
      </c>
    </row>
    <row r="7103" spans="1:12" hidden="1" x14ac:dyDescent="0.25">
      <c r="A7103" t="s">
        <v>254</v>
      </c>
      <c r="B7103" t="s">
        <v>254</v>
      </c>
      <c r="C7103">
        <v>1979</v>
      </c>
      <c r="D7103" t="s">
        <v>436</v>
      </c>
      <c r="E7103">
        <v>560</v>
      </c>
      <c r="F7103" t="s">
        <v>44</v>
      </c>
      <c r="G7103">
        <v>710</v>
      </c>
      <c r="H7103" t="s">
        <v>371</v>
      </c>
      <c r="I7103">
        <v>3</v>
      </c>
      <c r="J7103" t="s">
        <v>373</v>
      </c>
      <c r="K7103">
        <v>3</v>
      </c>
    </row>
    <row r="7104" spans="1:12" hidden="1" x14ac:dyDescent="0.25">
      <c r="A7104" t="s">
        <v>254</v>
      </c>
      <c r="B7104" t="s">
        <v>254</v>
      </c>
      <c r="C7104">
        <v>1980</v>
      </c>
      <c r="D7104" t="s">
        <v>436</v>
      </c>
      <c r="E7104">
        <v>560</v>
      </c>
      <c r="F7104" t="s">
        <v>44</v>
      </c>
      <c r="G7104">
        <v>710</v>
      </c>
      <c r="H7104" t="s">
        <v>371</v>
      </c>
      <c r="I7104">
        <v>3</v>
      </c>
      <c r="J7104" t="s">
        <v>373</v>
      </c>
      <c r="K7104">
        <v>3</v>
      </c>
    </row>
    <row r="7105" spans="1:11" hidden="1" x14ac:dyDescent="0.25">
      <c r="A7105" t="s">
        <v>254</v>
      </c>
      <c r="B7105" t="s">
        <v>254</v>
      </c>
      <c r="C7105">
        <v>1981</v>
      </c>
      <c r="D7105" t="s">
        <v>436</v>
      </c>
      <c r="E7105">
        <v>560</v>
      </c>
      <c r="F7105" t="s">
        <v>44</v>
      </c>
      <c r="G7105">
        <v>710</v>
      </c>
      <c r="H7105" t="s">
        <v>371</v>
      </c>
      <c r="I7105">
        <v>3</v>
      </c>
      <c r="J7105" t="s">
        <v>373</v>
      </c>
      <c r="K7105">
        <v>2</v>
      </c>
    </row>
    <row r="7106" spans="1:11" hidden="1" x14ac:dyDescent="0.25">
      <c r="A7106" t="s">
        <v>254</v>
      </c>
      <c r="B7106" t="s">
        <v>254</v>
      </c>
      <c r="C7106">
        <v>1982</v>
      </c>
      <c r="D7106" t="s">
        <v>436</v>
      </c>
      <c r="E7106">
        <v>560</v>
      </c>
      <c r="F7106" t="s">
        <v>44</v>
      </c>
      <c r="G7106">
        <v>710</v>
      </c>
      <c r="H7106" t="s">
        <v>371</v>
      </c>
      <c r="I7106">
        <v>3</v>
      </c>
      <c r="J7106" t="s">
        <v>373</v>
      </c>
      <c r="K7106">
        <v>3</v>
      </c>
    </row>
    <row r="7107" spans="1:11" hidden="1" x14ac:dyDescent="0.25">
      <c r="A7107" t="s">
        <v>254</v>
      </c>
      <c r="B7107" t="s">
        <v>254</v>
      </c>
      <c r="C7107">
        <v>1983</v>
      </c>
      <c r="D7107" t="s">
        <v>436</v>
      </c>
      <c r="E7107">
        <v>560</v>
      </c>
      <c r="F7107" t="s">
        <v>44</v>
      </c>
      <c r="G7107">
        <v>710</v>
      </c>
      <c r="H7107" t="s">
        <v>371</v>
      </c>
      <c r="I7107">
        <v>4</v>
      </c>
      <c r="J7107" t="s">
        <v>373</v>
      </c>
      <c r="K7107">
        <v>2</v>
      </c>
    </row>
    <row r="7108" spans="1:11" hidden="1" x14ac:dyDescent="0.25">
      <c r="A7108" t="s">
        <v>254</v>
      </c>
      <c r="B7108" t="s">
        <v>254</v>
      </c>
      <c r="C7108">
        <v>1984</v>
      </c>
      <c r="D7108" t="s">
        <v>436</v>
      </c>
      <c r="E7108">
        <v>560</v>
      </c>
      <c r="F7108" t="s">
        <v>44</v>
      </c>
      <c r="G7108">
        <v>710</v>
      </c>
      <c r="H7108" t="s">
        <v>371</v>
      </c>
      <c r="I7108">
        <v>3</v>
      </c>
      <c r="J7108" t="s">
        <v>373</v>
      </c>
      <c r="K7108">
        <v>3</v>
      </c>
    </row>
    <row r="7109" spans="1:11" hidden="1" x14ac:dyDescent="0.25">
      <c r="A7109" t="s">
        <v>254</v>
      </c>
      <c r="B7109" t="s">
        <v>254</v>
      </c>
      <c r="C7109">
        <v>1985</v>
      </c>
      <c r="D7109" t="s">
        <v>436</v>
      </c>
      <c r="E7109">
        <v>560</v>
      </c>
      <c r="F7109" t="s">
        <v>44</v>
      </c>
      <c r="G7109">
        <v>710</v>
      </c>
      <c r="H7109" t="s">
        <v>371</v>
      </c>
      <c r="I7109">
        <v>4</v>
      </c>
      <c r="J7109" t="s">
        <v>373</v>
      </c>
      <c r="K7109">
        <v>4</v>
      </c>
    </row>
    <row r="7110" spans="1:11" hidden="1" x14ac:dyDescent="0.25">
      <c r="A7110" t="s">
        <v>254</v>
      </c>
      <c r="B7110" t="s">
        <v>254</v>
      </c>
      <c r="C7110">
        <v>1986</v>
      </c>
      <c r="D7110" t="s">
        <v>436</v>
      </c>
      <c r="E7110">
        <v>560</v>
      </c>
      <c r="F7110" t="s">
        <v>44</v>
      </c>
      <c r="G7110">
        <v>710</v>
      </c>
      <c r="H7110" t="s">
        <v>371</v>
      </c>
      <c r="I7110">
        <v>5</v>
      </c>
      <c r="J7110" t="s">
        <v>373</v>
      </c>
      <c r="K7110">
        <v>5</v>
      </c>
    </row>
    <row r="7111" spans="1:11" hidden="1" x14ac:dyDescent="0.25">
      <c r="A7111" t="s">
        <v>254</v>
      </c>
      <c r="B7111" t="s">
        <v>254</v>
      </c>
      <c r="C7111">
        <v>1987</v>
      </c>
      <c r="D7111" t="s">
        <v>436</v>
      </c>
      <c r="E7111">
        <v>560</v>
      </c>
      <c r="F7111" t="s">
        <v>44</v>
      </c>
      <c r="G7111">
        <v>710</v>
      </c>
      <c r="H7111" t="s">
        <v>371</v>
      </c>
      <c r="I7111">
        <v>4</v>
      </c>
      <c r="J7111" t="s">
        <v>373</v>
      </c>
      <c r="K7111">
        <v>5</v>
      </c>
    </row>
    <row r="7112" spans="1:11" hidden="1" x14ac:dyDescent="0.25">
      <c r="A7112" t="s">
        <v>254</v>
      </c>
      <c r="B7112" t="s">
        <v>254</v>
      </c>
      <c r="C7112">
        <v>1988</v>
      </c>
      <c r="D7112" t="s">
        <v>436</v>
      </c>
      <c r="E7112">
        <v>560</v>
      </c>
      <c r="F7112" t="s">
        <v>44</v>
      </c>
      <c r="G7112">
        <v>710</v>
      </c>
      <c r="H7112" t="s">
        <v>371</v>
      </c>
      <c r="I7112">
        <v>4</v>
      </c>
      <c r="J7112" t="s">
        <v>373</v>
      </c>
      <c r="K7112">
        <v>5</v>
      </c>
    </row>
    <row r="7113" spans="1:11" hidden="1" x14ac:dyDescent="0.25">
      <c r="A7113" t="s">
        <v>254</v>
      </c>
      <c r="B7113" t="s">
        <v>254</v>
      </c>
      <c r="C7113">
        <v>1989</v>
      </c>
      <c r="D7113" t="s">
        <v>436</v>
      </c>
      <c r="E7113">
        <v>560</v>
      </c>
      <c r="F7113" t="s">
        <v>44</v>
      </c>
      <c r="G7113">
        <v>710</v>
      </c>
      <c r="H7113" t="s">
        <v>371</v>
      </c>
      <c r="I7113">
        <v>4</v>
      </c>
      <c r="J7113" t="s">
        <v>373</v>
      </c>
      <c r="K7113">
        <v>4</v>
      </c>
    </row>
    <row r="7114" spans="1:11" hidden="1" x14ac:dyDescent="0.25">
      <c r="A7114" t="s">
        <v>254</v>
      </c>
      <c r="B7114" t="s">
        <v>254</v>
      </c>
      <c r="C7114">
        <v>1990</v>
      </c>
      <c r="D7114" t="s">
        <v>436</v>
      </c>
      <c r="E7114">
        <v>560</v>
      </c>
      <c r="F7114" t="s">
        <v>44</v>
      </c>
      <c r="G7114">
        <v>710</v>
      </c>
      <c r="H7114" t="s">
        <v>371</v>
      </c>
      <c r="I7114">
        <v>4</v>
      </c>
      <c r="J7114" t="s">
        <v>373</v>
      </c>
      <c r="K7114">
        <v>4</v>
      </c>
    </row>
    <row r="7115" spans="1:11" hidden="1" x14ac:dyDescent="0.25">
      <c r="A7115" t="s">
        <v>254</v>
      </c>
      <c r="B7115" t="s">
        <v>254</v>
      </c>
      <c r="C7115">
        <v>1991</v>
      </c>
      <c r="D7115" t="s">
        <v>436</v>
      </c>
      <c r="E7115">
        <v>560</v>
      </c>
      <c r="F7115" t="s">
        <v>44</v>
      </c>
      <c r="G7115">
        <v>710</v>
      </c>
      <c r="H7115" t="s">
        <v>371</v>
      </c>
      <c r="I7115">
        <v>5</v>
      </c>
      <c r="J7115" t="s">
        <v>373</v>
      </c>
      <c r="K7115">
        <v>4</v>
      </c>
    </row>
    <row r="7116" spans="1:11" hidden="1" x14ac:dyDescent="0.25">
      <c r="A7116" t="s">
        <v>254</v>
      </c>
      <c r="B7116" t="s">
        <v>254</v>
      </c>
      <c r="C7116">
        <v>1992</v>
      </c>
      <c r="D7116" t="s">
        <v>436</v>
      </c>
      <c r="E7116">
        <v>560</v>
      </c>
      <c r="F7116" t="s">
        <v>44</v>
      </c>
      <c r="G7116">
        <v>710</v>
      </c>
      <c r="H7116" t="s">
        <v>371</v>
      </c>
      <c r="I7116">
        <v>5</v>
      </c>
      <c r="J7116" t="s">
        <v>373</v>
      </c>
      <c r="K7116">
        <v>4</v>
      </c>
    </row>
    <row r="7117" spans="1:11" hidden="1" x14ac:dyDescent="0.25">
      <c r="A7117" t="s">
        <v>254</v>
      </c>
      <c r="B7117" t="s">
        <v>254</v>
      </c>
      <c r="C7117">
        <v>1993</v>
      </c>
      <c r="D7117" t="s">
        <v>436</v>
      </c>
      <c r="E7117">
        <v>560</v>
      </c>
      <c r="F7117" t="s">
        <v>44</v>
      </c>
      <c r="G7117">
        <v>710</v>
      </c>
      <c r="H7117" t="s">
        <v>371</v>
      </c>
      <c r="I7117">
        <v>5</v>
      </c>
      <c r="J7117" t="s">
        <v>373</v>
      </c>
      <c r="K7117">
        <v>5</v>
      </c>
    </row>
    <row r="7118" spans="1:11" hidden="1" x14ac:dyDescent="0.25">
      <c r="A7118" t="s">
        <v>254</v>
      </c>
      <c r="B7118" t="s">
        <v>254</v>
      </c>
      <c r="C7118">
        <v>1994</v>
      </c>
      <c r="D7118" t="s">
        <v>436</v>
      </c>
      <c r="E7118">
        <v>560</v>
      </c>
      <c r="F7118" t="s">
        <v>44</v>
      </c>
      <c r="G7118">
        <v>710</v>
      </c>
      <c r="H7118" t="s">
        <v>371</v>
      </c>
      <c r="I7118">
        <v>5</v>
      </c>
      <c r="J7118" t="s">
        <v>373</v>
      </c>
      <c r="K7118">
        <v>4</v>
      </c>
    </row>
    <row r="7119" spans="1:11" hidden="1" x14ac:dyDescent="0.25">
      <c r="A7119" t="s">
        <v>254</v>
      </c>
      <c r="B7119" t="s">
        <v>254</v>
      </c>
      <c r="C7119">
        <v>1995</v>
      </c>
      <c r="D7119" t="s">
        <v>436</v>
      </c>
      <c r="E7119">
        <v>560</v>
      </c>
      <c r="F7119" t="s">
        <v>44</v>
      </c>
      <c r="G7119">
        <v>710</v>
      </c>
      <c r="H7119" t="s">
        <v>371</v>
      </c>
      <c r="I7119">
        <v>4</v>
      </c>
      <c r="J7119" t="s">
        <v>373</v>
      </c>
      <c r="K7119">
        <v>4</v>
      </c>
    </row>
    <row r="7120" spans="1:11" hidden="1" x14ac:dyDescent="0.25">
      <c r="A7120" t="s">
        <v>254</v>
      </c>
      <c r="B7120" t="s">
        <v>254</v>
      </c>
      <c r="C7120">
        <v>1996</v>
      </c>
      <c r="D7120" t="s">
        <v>436</v>
      </c>
      <c r="E7120">
        <v>560</v>
      </c>
      <c r="F7120" t="s">
        <v>44</v>
      </c>
      <c r="G7120">
        <v>710</v>
      </c>
      <c r="H7120" t="s">
        <v>371</v>
      </c>
      <c r="I7120">
        <v>4</v>
      </c>
      <c r="J7120" t="s">
        <v>373</v>
      </c>
      <c r="K7120">
        <v>4</v>
      </c>
    </row>
    <row r="7121" spans="1:11" hidden="1" x14ac:dyDescent="0.25">
      <c r="A7121" t="s">
        <v>254</v>
      </c>
      <c r="B7121" t="s">
        <v>254</v>
      </c>
      <c r="C7121">
        <v>1997</v>
      </c>
      <c r="D7121" t="s">
        <v>436</v>
      </c>
      <c r="E7121">
        <v>560</v>
      </c>
      <c r="F7121" t="s">
        <v>44</v>
      </c>
      <c r="G7121">
        <v>710</v>
      </c>
      <c r="H7121" t="s">
        <v>371</v>
      </c>
      <c r="I7121">
        <v>4</v>
      </c>
      <c r="J7121" t="s">
        <v>373</v>
      </c>
      <c r="K7121">
        <v>3</v>
      </c>
    </row>
    <row r="7122" spans="1:11" hidden="1" x14ac:dyDescent="0.25">
      <c r="A7122" t="s">
        <v>254</v>
      </c>
      <c r="B7122" t="s">
        <v>254</v>
      </c>
      <c r="C7122">
        <v>1998</v>
      </c>
      <c r="D7122" t="s">
        <v>436</v>
      </c>
      <c r="E7122">
        <v>560</v>
      </c>
      <c r="F7122" t="s">
        <v>44</v>
      </c>
      <c r="G7122">
        <v>710</v>
      </c>
      <c r="H7122" t="s">
        <v>371</v>
      </c>
      <c r="I7122">
        <v>4</v>
      </c>
      <c r="J7122" t="s">
        <v>373</v>
      </c>
      <c r="K7122">
        <v>4</v>
      </c>
    </row>
    <row r="7123" spans="1:11" hidden="1" x14ac:dyDescent="0.25">
      <c r="A7123" t="s">
        <v>254</v>
      </c>
      <c r="B7123" t="s">
        <v>254</v>
      </c>
      <c r="C7123">
        <v>1999</v>
      </c>
      <c r="D7123" t="s">
        <v>436</v>
      </c>
      <c r="E7123">
        <v>560</v>
      </c>
      <c r="F7123" t="s">
        <v>44</v>
      </c>
      <c r="G7123">
        <v>710</v>
      </c>
      <c r="H7123" t="s">
        <v>371</v>
      </c>
      <c r="I7123">
        <v>3</v>
      </c>
      <c r="J7123" t="s">
        <v>373</v>
      </c>
      <c r="K7123">
        <v>3</v>
      </c>
    </row>
    <row r="7124" spans="1:11" hidden="1" x14ac:dyDescent="0.25">
      <c r="A7124" t="s">
        <v>254</v>
      </c>
      <c r="B7124" t="s">
        <v>254</v>
      </c>
      <c r="C7124">
        <v>2000</v>
      </c>
      <c r="D7124" t="s">
        <v>436</v>
      </c>
      <c r="E7124">
        <v>560</v>
      </c>
      <c r="F7124" t="s">
        <v>44</v>
      </c>
      <c r="G7124">
        <v>710</v>
      </c>
      <c r="H7124" t="s">
        <v>371</v>
      </c>
      <c r="I7124">
        <v>4</v>
      </c>
      <c r="J7124" t="s">
        <v>373</v>
      </c>
      <c r="K7124">
        <v>2</v>
      </c>
    </row>
    <row r="7125" spans="1:11" hidden="1" x14ac:dyDescent="0.25">
      <c r="A7125" t="s">
        <v>254</v>
      </c>
      <c r="B7125" t="s">
        <v>254</v>
      </c>
      <c r="C7125">
        <v>2001</v>
      </c>
      <c r="D7125" t="s">
        <v>436</v>
      </c>
      <c r="E7125">
        <v>560</v>
      </c>
      <c r="F7125" t="s">
        <v>44</v>
      </c>
      <c r="G7125">
        <v>710</v>
      </c>
      <c r="H7125" t="s">
        <v>371</v>
      </c>
      <c r="I7125">
        <v>4</v>
      </c>
      <c r="J7125" t="s">
        <v>373</v>
      </c>
      <c r="K7125">
        <v>3</v>
      </c>
    </row>
    <row r="7126" spans="1:11" hidden="1" x14ac:dyDescent="0.25">
      <c r="A7126" t="s">
        <v>254</v>
      </c>
      <c r="B7126" t="s">
        <v>254</v>
      </c>
      <c r="C7126">
        <v>2002</v>
      </c>
      <c r="D7126" t="s">
        <v>436</v>
      </c>
      <c r="E7126">
        <v>560</v>
      </c>
      <c r="F7126" t="s">
        <v>44</v>
      </c>
      <c r="G7126">
        <v>710</v>
      </c>
      <c r="H7126" t="s">
        <v>371</v>
      </c>
      <c r="I7126">
        <v>3</v>
      </c>
      <c r="J7126" t="s">
        <v>373</v>
      </c>
      <c r="K7126">
        <v>3</v>
      </c>
    </row>
    <row r="7127" spans="1:11" hidden="1" x14ac:dyDescent="0.25">
      <c r="A7127" t="s">
        <v>254</v>
      </c>
      <c r="B7127" t="s">
        <v>254</v>
      </c>
      <c r="C7127">
        <v>2003</v>
      </c>
      <c r="D7127" t="s">
        <v>436</v>
      </c>
      <c r="E7127">
        <v>560</v>
      </c>
      <c r="F7127" t="s">
        <v>44</v>
      </c>
      <c r="G7127">
        <v>710</v>
      </c>
      <c r="H7127" t="s">
        <v>371</v>
      </c>
      <c r="I7127">
        <v>3</v>
      </c>
      <c r="J7127" t="s">
        <v>373</v>
      </c>
      <c r="K7127">
        <v>3</v>
      </c>
    </row>
    <row r="7128" spans="1:11" hidden="1" x14ac:dyDescent="0.25">
      <c r="A7128" t="s">
        <v>254</v>
      </c>
      <c r="B7128" t="s">
        <v>254</v>
      </c>
      <c r="C7128">
        <v>2004</v>
      </c>
      <c r="D7128" t="s">
        <v>436</v>
      </c>
      <c r="E7128">
        <v>560</v>
      </c>
      <c r="F7128" t="s">
        <v>44</v>
      </c>
      <c r="G7128">
        <v>710</v>
      </c>
      <c r="H7128" t="s">
        <v>371</v>
      </c>
      <c r="I7128">
        <v>3</v>
      </c>
      <c r="J7128" t="s">
        <v>373</v>
      </c>
      <c r="K7128">
        <v>3</v>
      </c>
    </row>
    <row r="7129" spans="1:11" hidden="1" x14ac:dyDescent="0.25">
      <c r="A7129" t="s">
        <v>254</v>
      </c>
      <c r="B7129" t="s">
        <v>254</v>
      </c>
      <c r="C7129">
        <v>2005</v>
      </c>
      <c r="D7129" t="s">
        <v>436</v>
      </c>
      <c r="E7129">
        <v>560</v>
      </c>
      <c r="F7129" t="s">
        <v>44</v>
      </c>
      <c r="G7129">
        <v>710</v>
      </c>
      <c r="H7129" t="s">
        <v>371</v>
      </c>
      <c r="I7129">
        <v>3</v>
      </c>
      <c r="J7129" t="s">
        <v>373</v>
      </c>
      <c r="K7129">
        <v>3</v>
      </c>
    </row>
    <row r="7130" spans="1:11" hidden="1" x14ac:dyDescent="0.25">
      <c r="A7130" t="s">
        <v>254</v>
      </c>
      <c r="B7130" t="s">
        <v>254</v>
      </c>
      <c r="C7130">
        <v>2006</v>
      </c>
      <c r="D7130" t="s">
        <v>436</v>
      </c>
      <c r="E7130">
        <v>560</v>
      </c>
      <c r="F7130" t="s">
        <v>44</v>
      </c>
      <c r="G7130">
        <v>710</v>
      </c>
      <c r="H7130" t="s">
        <v>371</v>
      </c>
      <c r="I7130">
        <v>3</v>
      </c>
      <c r="J7130" t="s">
        <v>373</v>
      </c>
      <c r="K7130">
        <v>3</v>
      </c>
    </row>
    <row r="7131" spans="1:11" hidden="1" x14ac:dyDescent="0.25">
      <c r="A7131" t="s">
        <v>254</v>
      </c>
      <c r="B7131" t="s">
        <v>254</v>
      </c>
      <c r="C7131">
        <v>2007</v>
      </c>
      <c r="D7131" t="s">
        <v>436</v>
      </c>
      <c r="E7131">
        <v>560</v>
      </c>
      <c r="F7131" t="s">
        <v>44</v>
      </c>
      <c r="G7131">
        <v>710</v>
      </c>
      <c r="H7131" t="s">
        <v>371</v>
      </c>
      <c r="I7131">
        <v>3</v>
      </c>
      <c r="J7131" t="s">
        <v>373</v>
      </c>
      <c r="K7131">
        <v>4</v>
      </c>
    </row>
    <row r="7132" spans="1:11" hidden="1" x14ac:dyDescent="0.25">
      <c r="A7132" t="s">
        <v>254</v>
      </c>
      <c r="B7132" t="s">
        <v>254</v>
      </c>
      <c r="C7132">
        <v>2008</v>
      </c>
      <c r="D7132" t="s">
        <v>436</v>
      </c>
      <c r="E7132">
        <v>560</v>
      </c>
      <c r="F7132" t="s">
        <v>44</v>
      </c>
      <c r="G7132">
        <v>710</v>
      </c>
      <c r="H7132" t="s">
        <v>371</v>
      </c>
      <c r="I7132">
        <v>3</v>
      </c>
      <c r="J7132" t="s">
        <v>373</v>
      </c>
      <c r="K7132">
        <v>3</v>
      </c>
    </row>
    <row r="7133" spans="1:11" hidden="1" x14ac:dyDescent="0.25">
      <c r="A7133" t="s">
        <v>254</v>
      </c>
      <c r="B7133" t="s">
        <v>254</v>
      </c>
      <c r="C7133">
        <v>2009</v>
      </c>
      <c r="D7133" t="s">
        <v>436</v>
      </c>
      <c r="E7133">
        <v>560</v>
      </c>
      <c r="F7133" t="s">
        <v>44</v>
      </c>
      <c r="G7133">
        <v>710</v>
      </c>
      <c r="H7133" t="s">
        <v>371</v>
      </c>
      <c r="I7133">
        <v>3</v>
      </c>
      <c r="J7133" t="s">
        <v>373</v>
      </c>
      <c r="K7133">
        <v>3</v>
      </c>
    </row>
    <row r="7134" spans="1:11" hidden="1" x14ac:dyDescent="0.25">
      <c r="A7134" t="s">
        <v>254</v>
      </c>
      <c r="B7134" t="s">
        <v>254</v>
      </c>
      <c r="C7134">
        <v>2010</v>
      </c>
      <c r="D7134" t="s">
        <v>436</v>
      </c>
      <c r="E7134">
        <v>560</v>
      </c>
      <c r="F7134" t="s">
        <v>44</v>
      </c>
      <c r="G7134">
        <v>710</v>
      </c>
      <c r="H7134" t="s">
        <v>371</v>
      </c>
      <c r="I7134">
        <v>3</v>
      </c>
      <c r="J7134" t="s">
        <v>373</v>
      </c>
      <c r="K7134">
        <v>3</v>
      </c>
    </row>
    <row r="7135" spans="1:11" hidden="1" x14ac:dyDescent="0.25">
      <c r="A7135" t="s">
        <v>254</v>
      </c>
      <c r="B7135" t="s">
        <v>254</v>
      </c>
      <c r="C7135">
        <v>2011</v>
      </c>
      <c r="D7135" t="s">
        <v>436</v>
      </c>
      <c r="E7135">
        <v>560</v>
      </c>
      <c r="F7135" t="s">
        <v>44</v>
      </c>
      <c r="G7135">
        <v>710</v>
      </c>
      <c r="H7135" t="s">
        <v>371</v>
      </c>
      <c r="I7135">
        <v>3</v>
      </c>
      <c r="J7135" t="s">
        <v>373</v>
      </c>
      <c r="K7135">
        <v>3</v>
      </c>
    </row>
    <row r="7136" spans="1:11" hidden="1" x14ac:dyDescent="0.25">
      <c r="A7136" t="s">
        <v>254</v>
      </c>
      <c r="B7136" t="s">
        <v>254</v>
      </c>
      <c r="C7136">
        <v>2012</v>
      </c>
      <c r="D7136" t="s">
        <v>436</v>
      </c>
      <c r="E7136">
        <v>560</v>
      </c>
      <c r="F7136" t="s">
        <v>44</v>
      </c>
      <c r="G7136">
        <v>710</v>
      </c>
      <c r="H7136" t="s">
        <v>371</v>
      </c>
      <c r="I7136">
        <v>3</v>
      </c>
      <c r="J7136" t="s">
        <v>373</v>
      </c>
      <c r="K7136">
        <v>4</v>
      </c>
    </row>
    <row r="7137" spans="1:12" hidden="1" x14ac:dyDescent="0.25">
      <c r="A7137" t="s">
        <v>254</v>
      </c>
      <c r="B7137" t="s">
        <v>254</v>
      </c>
      <c r="C7137">
        <v>2013</v>
      </c>
      <c r="D7137" t="s">
        <v>436</v>
      </c>
      <c r="E7137">
        <v>560</v>
      </c>
      <c r="F7137" t="s">
        <v>44</v>
      </c>
      <c r="G7137">
        <v>710</v>
      </c>
      <c r="H7137" t="s">
        <v>371</v>
      </c>
      <c r="I7137" t="s">
        <v>373</v>
      </c>
      <c r="J7137">
        <v>2</v>
      </c>
      <c r="K7137">
        <v>4</v>
      </c>
    </row>
    <row r="7138" spans="1:12" hidden="1" x14ac:dyDescent="0.25">
      <c r="A7138" t="s">
        <v>254</v>
      </c>
      <c r="B7138" t="s">
        <v>254</v>
      </c>
      <c r="C7138">
        <v>2014</v>
      </c>
      <c r="D7138" t="s">
        <v>436</v>
      </c>
      <c r="E7138">
        <v>560</v>
      </c>
      <c r="F7138" t="s">
        <v>44</v>
      </c>
      <c r="G7138">
        <v>710</v>
      </c>
      <c r="H7138" t="s">
        <v>371</v>
      </c>
      <c r="I7138">
        <v>3</v>
      </c>
      <c r="J7138">
        <v>3</v>
      </c>
      <c r="K7138">
        <v>3</v>
      </c>
    </row>
    <row r="7139" spans="1:12" hidden="1" x14ac:dyDescent="0.25">
      <c r="A7139" t="s">
        <v>254</v>
      </c>
      <c r="B7139" t="s">
        <v>254</v>
      </c>
      <c r="C7139">
        <v>2015</v>
      </c>
      <c r="D7139" t="s">
        <v>436</v>
      </c>
      <c r="E7139">
        <v>560</v>
      </c>
      <c r="F7139" t="s">
        <v>44</v>
      </c>
      <c r="G7139">
        <v>710</v>
      </c>
      <c r="H7139" t="s">
        <v>371</v>
      </c>
      <c r="I7139">
        <v>3</v>
      </c>
      <c r="J7139">
        <v>3</v>
      </c>
      <c r="K7139">
        <v>4</v>
      </c>
    </row>
    <row r="7140" spans="1:12" hidden="1" x14ac:dyDescent="0.25">
      <c r="A7140" t="s">
        <v>254</v>
      </c>
      <c r="B7140" t="s">
        <v>254</v>
      </c>
      <c r="C7140">
        <v>2016</v>
      </c>
      <c r="D7140" t="s">
        <v>436</v>
      </c>
      <c r="E7140">
        <v>560</v>
      </c>
      <c r="F7140" t="s">
        <v>44</v>
      </c>
      <c r="G7140">
        <v>710</v>
      </c>
      <c r="H7140" t="s">
        <v>371</v>
      </c>
      <c r="I7140">
        <v>3</v>
      </c>
      <c r="J7140" t="s">
        <v>373</v>
      </c>
      <c r="K7140">
        <v>4</v>
      </c>
    </row>
    <row r="7141" spans="1:12" x14ac:dyDescent="0.25">
      <c r="A7141" t="s">
        <v>254</v>
      </c>
      <c r="B7141" t="s">
        <v>254</v>
      </c>
      <c r="C7141">
        <v>2017</v>
      </c>
      <c r="D7141" t="s">
        <v>436</v>
      </c>
      <c r="E7141">
        <v>560</v>
      </c>
      <c r="F7141" t="s">
        <v>44</v>
      </c>
      <c r="G7141">
        <v>710</v>
      </c>
      <c r="H7141" t="s">
        <v>371</v>
      </c>
      <c r="I7141" s="109">
        <v>4</v>
      </c>
      <c r="J7141" s="109">
        <v>3</v>
      </c>
      <c r="K7141" s="109">
        <v>4</v>
      </c>
      <c r="L7141" s="108">
        <f>AVERAGE(I7141:K7141)</f>
        <v>3.6666666666666665</v>
      </c>
    </row>
    <row r="7142" spans="1:12" hidden="1" x14ac:dyDescent="0.25">
      <c r="A7142" t="s">
        <v>435</v>
      </c>
      <c r="B7142" t="s">
        <v>435</v>
      </c>
      <c r="C7142">
        <v>1976</v>
      </c>
      <c r="D7142" t="s">
        <v>45</v>
      </c>
      <c r="E7142">
        <v>626</v>
      </c>
      <c r="F7142" t="s">
        <v>45</v>
      </c>
      <c r="G7142">
        <v>728</v>
      </c>
      <c r="H7142" t="s">
        <v>371</v>
      </c>
      <c r="I7142" t="s">
        <v>373</v>
      </c>
      <c r="J7142" t="s">
        <v>373</v>
      </c>
      <c r="K7142" t="s">
        <v>373</v>
      </c>
    </row>
    <row r="7143" spans="1:12" hidden="1" x14ac:dyDescent="0.25">
      <c r="A7143" t="s">
        <v>435</v>
      </c>
      <c r="B7143" t="s">
        <v>435</v>
      </c>
      <c r="C7143">
        <v>1977</v>
      </c>
      <c r="D7143" t="s">
        <v>45</v>
      </c>
      <c r="E7143">
        <v>626</v>
      </c>
      <c r="F7143" t="s">
        <v>45</v>
      </c>
      <c r="G7143">
        <v>728</v>
      </c>
      <c r="H7143" t="s">
        <v>371</v>
      </c>
      <c r="I7143" t="s">
        <v>373</v>
      </c>
      <c r="J7143" t="s">
        <v>373</v>
      </c>
      <c r="K7143" t="s">
        <v>373</v>
      </c>
    </row>
    <row r="7144" spans="1:12" hidden="1" x14ac:dyDescent="0.25">
      <c r="A7144" t="s">
        <v>435</v>
      </c>
      <c r="B7144" t="s">
        <v>435</v>
      </c>
      <c r="C7144">
        <v>1978</v>
      </c>
      <c r="D7144" t="s">
        <v>45</v>
      </c>
      <c r="E7144">
        <v>626</v>
      </c>
      <c r="F7144" t="s">
        <v>45</v>
      </c>
      <c r="G7144">
        <v>728</v>
      </c>
      <c r="H7144" t="s">
        <v>371</v>
      </c>
      <c r="I7144" t="s">
        <v>373</v>
      </c>
      <c r="J7144" t="s">
        <v>373</v>
      </c>
      <c r="K7144" t="s">
        <v>373</v>
      </c>
    </row>
    <row r="7145" spans="1:12" hidden="1" x14ac:dyDescent="0.25">
      <c r="A7145" t="s">
        <v>435</v>
      </c>
      <c r="B7145" t="s">
        <v>435</v>
      </c>
      <c r="C7145">
        <v>1979</v>
      </c>
      <c r="D7145" t="s">
        <v>45</v>
      </c>
      <c r="E7145">
        <v>626</v>
      </c>
      <c r="F7145" t="s">
        <v>45</v>
      </c>
      <c r="G7145">
        <v>728</v>
      </c>
      <c r="H7145" t="s">
        <v>371</v>
      </c>
      <c r="I7145" t="s">
        <v>373</v>
      </c>
      <c r="J7145" t="s">
        <v>373</v>
      </c>
      <c r="K7145" t="s">
        <v>373</v>
      </c>
    </row>
    <row r="7146" spans="1:12" hidden="1" x14ac:dyDescent="0.25">
      <c r="A7146" t="s">
        <v>435</v>
      </c>
      <c r="B7146" t="s">
        <v>435</v>
      </c>
      <c r="C7146">
        <v>1980</v>
      </c>
      <c r="D7146" t="s">
        <v>45</v>
      </c>
      <c r="E7146">
        <v>626</v>
      </c>
      <c r="F7146" t="s">
        <v>45</v>
      </c>
      <c r="G7146">
        <v>728</v>
      </c>
      <c r="H7146" t="s">
        <v>371</v>
      </c>
      <c r="I7146" t="s">
        <v>373</v>
      </c>
      <c r="J7146" t="s">
        <v>373</v>
      </c>
      <c r="K7146" t="s">
        <v>373</v>
      </c>
    </row>
    <row r="7147" spans="1:12" hidden="1" x14ac:dyDescent="0.25">
      <c r="A7147" t="s">
        <v>435</v>
      </c>
      <c r="B7147" t="s">
        <v>435</v>
      </c>
      <c r="C7147">
        <v>1981</v>
      </c>
      <c r="D7147" t="s">
        <v>45</v>
      </c>
      <c r="E7147">
        <v>626</v>
      </c>
      <c r="F7147" t="s">
        <v>45</v>
      </c>
      <c r="G7147">
        <v>728</v>
      </c>
      <c r="H7147" t="s">
        <v>371</v>
      </c>
      <c r="I7147" t="s">
        <v>373</v>
      </c>
      <c r="J7147" t="s">
        <v>373</v>
      </c>
      <c r="K7147" t="s">
        <v>373</v>
      </c>
    </row>
    <row r="7148" spans="1:12" hidden="1" x14ac:dyDescent="0.25">
      <c r="A7148" t="s">
        <v>435</v>
      </c>
      <c r="B7148" t="s">
        <v>435</v>
      </c>
      <c r="C7148">
        <v>1982</v>
      </c>
      <c r="D7148" t="s">
        <v>45</v>
      </c>
      <c r="E7148">
        <v>626</v>
      </c>
      <c r="F7148" t="s">
        <v>45</v>
      </c>
      <c r="G7148">
        <v>728</v>
      </c>
      <c r="H7148" t="s">
        <v>371</v>
      </c>
      <c r="I7148" t="s">
        <v>373</v>
      </c>
      <c r="J7148" t="s">
        <v>373</v>
      </c>
      <c r="K7148" t="s">
        <v>373</v>
      </c>
    </row>
    <row r="7149" spans="1:12" hidden="1" x14ac:dyDescent="0.25">
      <c r="A7149" t="s">
        <v>435</v>
      </c>
      <c r="B7149" t="s">
        <v>435</v>
      </c>
      <c r="C7149">
        <v>1983</v>
      </c>
      <c r="D7149" t="s">
        <v>45</v>
      </c>
      <c r="E7149">
        <v>626</v>
      </c>
      <c r="F7149" t="s">
        <v>45</v>
      </c>
      <c r="G7149">
        <v>728</v>
      </c>
      <c r="H7149" t="s">
        <v>371</v>
      </c>
      <c r="I7149" t="s">
        <v>373</v>
      </c>
      <c r="J7149" t="s">
        <v>373</v>
      </c>
      <c r="K7149" t="s">
        <v>373</v>
      </c>
    </row>
    <row r="7150" spans="1:12" hidden="1" x14ac:dyDescent="0.25">
      <c r="A7150" t="s">
        <v>435</v>
      </c>
      <c r="B7150" t="s">
        <v>435</v>
      </c>
      <c r="C7150">
        <v>1984</v>
      </c>
      <c r="D7150" t="s">
        <v>45</v>
      </c>
      <c r="E7150">
        <v>626</v>
      </c>
      <c r="F7150" t="s">
        <v>45</v>
      </c>
      <c r="G7150">
        <v>728</v>
      </c>
      <c r="H7150" t="s">
        <v>371</v>
      </c>
      <c r="I7150" t="s">
        <v>373</v>
      </c>
      <c r="J7150" t="s">
        <v>373</v>
      </c>
      <c r="K7150" t="s">
        <v>373</v>
      </c>
    </row>
    <row r="7151" spans="1:12" hidden="1" x14ac:dyDescent="0.25">
      <c r="A7151" t="s">
        <v>435</v>
      </c>
      <c r="B7151" t="s">
        <v>435</v>
      </c>
      <c r="C7151">
        <v>1985</v>
      </c>
      <c r="D7151" t="s">
        <v>45</v>
      </c>
      <c r="E7151">
        <v>626</v>
      </c>
      <c r="F7151" t="s">
        <v>45</v>
      </c>
      <c r="G7151">
        <v>728</v>
      </c>
      <c r="H7151" t="s">
        <v>371</v>
      </c>
      <c r="I7151" t="s">
        <v>373</v>
      </c>
      <c r="J7151" t="s">
        <v>373</v>
      </c>
      <c r="K7151" t="s">
        <v>373</v>
      </c>
    </row>
    <row r="7152" spans="1:12" hidden="1" x14ac:dyDescent="0.25">
      <c r="A7152" t="s">
        <v>435</v>
      </c>
      <c r="B7152" t="s">
        <v>435</v>
      </c>
      <c r="C7152">
        <v>1986</v>
      </c>
      <c r="D7152" t="s">
        <v>45</v>
      </c>
      <c r="E7152">
        <v>626</v>
      </c>
      <c r="F7152" t="s">
        <v>45</v>
      </c>
      <c r="G7152">
        <v>728</v>
      </c>
      <c r="H7152" t="s">
        <v>371</v>
      </c>
      <c r="I7152" t="s">
        <v>373</v>
      </c>
      <c r="J7152" t="s">
        <v>373</v>
      </c>
      <c r="K7152" t="s">
        <v>373</v>
      </c>
    </row>
    <row r="7153" spans="1:11" hidden="1" x14ac:dyDescent="0.25">
      <c r="A7153" t="s">
        <v>435</v>
      </c>
      <c r="B7153" t="s">
        <v>435</v>
      </c>
      <c r="C7153">
        <v>1987</v>
      </c>
      <c r="D7153" t="s">
        <v>45</v>
      </c>
      <c r="E7153">
        <v>626</v>
      </c>
      <c r="F7153" t="s">
        <v>45</v>
      </c>
      <c r="G7153">
        <v>728</v>
      </c>
      <c r="H7153" t="s">
        <v>371</v>
      </c>
      <c r="I7153" t="s">
        <v>373</v>
      </c>
      <c r="J7153" t="s">
        <v>373</v>
      </c>
      <c r="K7153" t="s">
        <v>373</v>
      </c>
    </row>
    <row r="7154" spans="1:11" hidden="1" x14ac:dyDescent="0.25">
      <c r="A7154" t="s">
        <v>435</v>
      </c>
      <c r="B7154" t="s">
        <v>435</v>
      </c>
      <c r="C7154">
        <v>1988</v>
      </c>
      <c r="D7154" t="s">
        <v>45</v>
      </c>
      <c r="E7154">
        <v>626</v>
      </c>
      <c r="F7154" t="s">
        <v>45</v>
      </c>
      <c r="G7154">
        <v>728</v>
      </c>
      <c r="H7154" t="s">
        <v>371</v>
      </c>
      <c r="I7154" t="s">
        <v>373</v>
      </c>
      <c r="J7154" t="s">
        <v>373</v>
      </c>
      <c r="K7154" t="s">
        <v>373</v>
      </c>
    </row>
    <row r="7155" spans="1:11" hidden="1" x14ac:dyDescent="0.25">
      <c r="A7155" t="s">
        <v>435</v>
      </c>
      <c r="B7155" t="s">
        <v>435</v>
      </c>
      <c r="C7155">
        <v>1989</v>
      </c>
      <c r="D7155" t="s">
        <v>45</v>
      </c>
      <c r="E7155">
        <v>626</v>
      </c>
      <c r="F7155" t="s">
        <v>45</v>
      </c>
      <c r="G7155">
        <v>728</v>
      </c>
      <c r="H7155" t="s">
        <v>371</v>
      </c>
      <c r="I7155" t="s">
        <v>373</v>
      </c>
      <c r="J7155" t="s">
        <v>373</v>
      </c>
      <c r="K7155" t="s">
        <v>373</v>
      </c>
    </row>
    <row r="7156" spans="1:11" hidden="1" x14ac:dyDescent="0.25">
      <c r="A7156" t="s">
        <v>435</v>
      </c>
      <c r="B7156" t="s">
        <v>435</v>
      </c>
      <c r="C7156">
        <v>1990</v>
      </c>
      <c r="D7156" t="s">
        <v>45</v>
      </c>
      <c r="E7156">
        <v>626</v>
      </c>
      <c r="F7156" t="s">
        <v>45</v>
      </c>
      <c r="G7156">
        <v>728</v>
      </c>
      <c r="H7156" t="s">
        <v>371</v>
      </c>
      <c r="I7156" t="s">
        <v>373</v>
      </c>
      <c r="J7156" t="s">
        <v>373</v>
      </c>
      <c r="K7156" t="s">
        <v>373</v>
      </c>
    </row>
    <row r="7157" spans="1:11" hidden="1" x14ac:dyDescent="0.25">
      <c r="A7157" t="s">
        <v>435</v>
      </c>
      <c r="B7157" t="s">
        <v>435</v>
      </c>
      <c r="C7157">
        <v>1991</v>
      </c>
      <c r="D7157" t="s">
        <v>45</v>
      </c>
      <c r="E7157">
        <v>626</v>
      </c>
      <c r="F7157" t="s">
        <v>45</v>
      </c>
      <c r="G7157">
        <v>728</v>
      </c>
      <c r="H7157" t="s">
        <v>371</v>
      </c>
      <c r="I7157" t="s">
        <v>373</v>
      </c>
      <c r="J7157" t="s">
        <v>373</v>
      </c>
      <c r="K7157" t="s">
        <v>373</v>
      </c>
    </row>
    <row r="7158" spans="1:11" hidden="1" x14ac:dyDescent="0.25">
      <c r="A7158" t="s">
        <v>435</v>
      </c>
      <c r="B7158" t="s">
        <v>435</v>
      </c>
      <c r="C7158">
        <v>1992</v>
      </c>
      <c r="D7158" t="s">
        <v>45</v>
      </c>
      <c r="E7158">
        <v>626</v>
      </c>
      <c r="F7158" t="s">
        <v>45</v>
      </c>
      <c r="G7158">
        <v>728</v>
      </c>
      <c r="H7158" t="s">
        <v>371</v>
      </c>
      <c r="I7158" t="s">
        <v>373</v>
      </c>
      <c r="J7158" t="s">
        <v>373</v>
      </c>
      <c r="K7158" t="s">
        <v>373</v>
      </c>
    </row>
    <row r="7159" spans="1:11" hidden="1" x14ac:dyDescent="0.25">
      <c r="A7159" t="s">
        <v>435</v>
      </c>
      <c r="B7159" t="s">
        <v>435</v>
      </c>
      <c r="C7159">
        <v>1993</v>
      </c>
      <c r="D7159" t="s">
        <v>45</v>
      </c>
      <c r="E7159">
        <v>626</v>
      </c>
      <c r="F7159" t="s">
        <v>45</v>
      </c>
      <c r="G7159">
        <v>728</v>
      </c>
      <c r="H7159" t="s">
        <v>371</v>
      </c>
      <c r="I7159" t="s">
        <v>373</v>
      </c>
      <c r="J7159" t="s">
        <v>373</v>
      </c>
      <c r="K7159" t="s">
        <v>373</v>
      </c>
    </row>
    <row r="7160" spans="1:11" hidden="1" x14ac:dyDescent="0.25">
      <c r="A7160" t="s">
        <v>435</v>
      </c>
      <c r="B7160" t="s">
        <v>435</v>
      </c>
      <c r="C7160">
        <v>1994</v>
      </c>
      <c r="D7160" t="s">
        <v>45</v>
      </c>
      <c r="E7160">
        <v>626</v>
      </c>
      <c r="F7160" t="s">
        <v>45</v>
      </c>
      <c r="G7160">
        <v>728</v>
      </c>
      <c r="H7160" t="s">
        <v>371</v>
      </c>
      <c r="I7160" t="s">
        <v>373</v>
      </c>
      <c r="J7160" t="s">
        <v>373</v>
      </c>
      <c r="K7160" t="s">
        <v>373</v>
      </c>
    </row>
    <row r="7161" spans="1:11" hidden="1" x14ac:dyDescent="0.25">
      <c r="A7161" t="s">
        <v>435</v>
      </c>
      <c r="B7161" t="s">
        <v>435</v>
      </c>
      <c r="C7161">
        <v>1995</v>
      </c>
      <c r="D7161" t="s">
        <v>45</v>
      </c>
      <c r="E7161">
        <v>626</v>
      </c>
      <c r="F7161" t="s">
        <v>45</v>
      </c>
      <c r="G7161">
        <v>728</v>
      </c>
      <c r="H7161" t="s">
        <v>371</v>
      </c>
      <c r="I7161" t="s">
        <v>373</v>
      </c>
      <c r="J7161" t="s">
        <v>373</v>
      </c>
      <c r="K7161" t="s">
        <v>373</v>
      </c>
    </row>
    <row r="7162" spans="1:11" hidden="1" x14ac:dyDescent="0.25">
      <c r="A7162" t="s">
        <v>435</v>
      </c>
      <c r="B7162" t="s">
        <v>435</v>
      </c>
      <c r="C7162">
        <v>1996</v>
      </c>
      <c r="D7162" t="s">
        <v>45</v>
      </c>
      <c r="E7162">
        <v>626</v>
      </c>
      <c r="F7162" t="s">
        <v>45</v>
      </c>
      <c r="G7162">
        <v>728</v>
      </c>
      <c r="H7162" t="s">
        <v>371</v>
      </c>
      <c r="I7162" t="s">
        <v>373</v>
      </c>
      <c r="J7162" t="s">
        <v>373</v>
      </c>
      <c r="K7162" t="s">
        <v>373</v>
      </c>
    </row>
    <row r="7163" spans="1:11" hidden="1" x14ac:dyDescent="0.25">
      <c r="A7163" t="s">
        <v>435</v>
      </c>
      <c r="B7163" t="s">
        <v>435</v>
      </c>
      <c r="C7163">
        <v>1997</v>
      </c>
      <c r="D7163" t="s">
        <v>45</v>
      </c>
      <c r="E7163">
        <v>626</v>
      </c>
      <c r="F7163" t="s">
        <v>45</v>
      </c>
      <c r="G7163">
        <v>728</v>
      </c>
      <c r="H7163" t="s">
        <v>371</v>
      </c>
      <c r="I7163" t="s">
        <v>373</v>
      </c>
      <c r="J7163" t="s">
        <v>373</v>
      </c>
      <c r="K7163" t="s">
        <v>373</v>
      </c>
    </row>
    <row r="7164" spans="1:11" hidden="1" x14ac:dyDescent="0.25">
      <c r="A7164" t="s">
        <v>435</v>
      </c>
      <c r="B7164" t="s">
        <v>435</v>
      </c>
      <c r="C7164">
        <v>1998</v>
      </c>
      <c r="D7164" t="s">
        <v>45</v>
      </c>
      <c r="E7164">
        <v>626</v>
      </c>
      <c r="F7164" t="s">
        <v>45</v>
      </c>
      <c r="G7164">
        <v>728</v>
      </c>
      <c r="H7164" t="s">
        <v>371</v>
      </c>
      <c r="I7164" t="s">
        <v>373</v>
      </c>
      <c r="J7164" t="s">
        <v>373</v>
      </c>
      <c r="K7164" t="s">
        <v>373</v>
      </c>
    </row>
    <row r="7165" spans="1:11" hidden="1" x14ac:dyDescent="0.25">
      <c r="A7165" t="s">
        <v>435</v>
      </c>
      <c r="B7165" t="s">
        <v>435</v>
      </c>
      <c r="C7165">
        <v>1999</v>
      </c>
      <c r="D7165" t="s">
        <v>45</v>
      </c>
      <c r="E7165">
        <v>626</v>
      </c>
      <c r="F7165" t="s">
        <v>45</v>
      </c>
      <c r="G7165">
        <v>728</v>
      </c>
      <c r="H7165" t="s">
        <v>371</v>
      </c>
      <c r="I7165" t="s">
        <v>373</v>
      </c>
      <c r="J7165" t="s">
        <v>373</v>
      </c>
      <c r="K7165" t="s">
        <v>373</v>
      </c>
    </row>
    <row r="7166" spans="1:11" hidden="1" x14ac:dyDescent="0.25">
      <c r="A7166" t="s">
        <v>435</v>
      </c>
      <c r="B7166" t="s">
        <v>435</v>
      </c>
      <c r="C7166">
        <v>2000</v>
      </c>
      <c r="D7166" t="s">
        <v>45</v>
      </c>
      <c r="E7166">
        <v>626</v>
      </c>
      <c r="F7166" t="s">
        <v>45</v>
      </c>
      <c r="G7166">
        <v>728</v>
      </c>
      <c r="H7166" t="s">
        <v>371</v>
      </c>
      <c r="I7166" t="s">
        <v>373</v>
      </c>
      <c r="J7166" t="s">
        <v>373</v>
      </c>
      <c r="K7166" t="s">
        <v>373</v>
      </c>
    </row>
    <row r="7167" spans="1:11" hidden="1" x14ac:dyDescent="0.25">
      <c r="A7167" t="s">
        <v>435</v>
      </c>
      <c r="B7167" t="s">
        <v>435</v>
      </c>
      <c r="C7167">
        <v>2001</v>
      </c>
      <c r="D7167" t="s">
        <v>45</v>
      </c>
      <c r="E7167">
        <v>626</v>
      </c>
      <c r="F7167" t="s">
        <v>45</v>
      </c>
      <c r="G7167">
        <v>728</v>
      </c>
      <c r="H7167" t="s">
        <v>371</v>
      </c>
      <c r="I7167" t="s">
        <v>373</v>
      </c>
      <c r="J7167" t="s">
        <v>373</v>
      </c>
      <c r="K7167" t="s">
        <v>373</v>
      </c>
    </row>
    <row r="7168" spans="1:11" hidden="1" x14ac:dyDescent="0.25">
      <c r="A7168" t="s">
        <v>435</v>
      </c>
      <c r="B7168" t="s">
        <v>435</v>
      </c>
      <c r="C7168">
        <v>2002</v>
      </c>
      <c r="D7168" t="s">
        <v>45</v>
      </c>
      <c r="E7168">
        <v>626</v>
      </c>
      <c r="F7168" t="s">
        <v>45</v>
      </c>
      <c r="G7168">
        <v>728</v>
      </c>
      <c r="H7168" t="s">
        <v>371</v>
      </c>
      <c r="I7168" t="s">
        <v>373</v>
      </c>
      <c r="J7168" t="s">
        <v>373</v>
      </c>
      <c r="K7168" t="s">
        <v>373</v>
      </c>
    </row>
    <row r="7169" spans="1:12" hidden="1" x14ac:dyDescent="0.25">
      <c r="A7169" t="s">
        <v>435</v>
      </c>
      <c r="B7169" t="s">
        <v>435</v>
      </c>
      <c r="C7169">
        <v>2003</v>
      </c>
      <c r="D7169" t="s">
        <v>45</v>
      </c>
      <c r="E7169">
        <v>626</v>
      </c>
      <c r="F7169" t="s">
        <v>45</v>
      </c>
      <c r="G7169">
        <v>728</v>
      </c>
      <c r="H7169" t="s">
        <v>371</v>
      </c>
      <c r="I7169" t="s">
        <v>373</v>
      </c>
      <c r="J7169" t="s">
        <v>373</v>
      </c>
      <c r="K7169" t="s">
        <v>373</v>
      </c>
    </row>
    <row r="7170" spans="1:12" hidden="1" x14ac:dyDescent="0.25">
      <c r="A7170" t="s">
        <v>435</v>
      </c>
      <c r="B7170" t="s">
        <v>435</v>
      </c>
      <c r="C7170">
        <v>2004</v>
      </c>
      <c r="D7170" t="s">
        <v>45</v>
      </c>
      <c r="E7170">
        <v>626</v>
      </c>
      <c r="F7170" t="s">
        <v>45</v>
      </c>
      <c r="G7170">
        <v>728</v>
      </c>
      <c r="H7170" t="s">
        <v>371</v>
      </c>
      <c r="I7170" t="s">
        <v>373</v>
      </c>
      <c r="J7170" t="s">
        <v>373</v>
      </c>
      <c r="K7170" t="s">
        <v>373</v>
      </c>
    </row>
    <row r="7171" spans="1:12" hidden="1" x14ac:dyDescent="0.25">
      <c r="A7171" t="s">
        <v>435</v>
      </c>
      <c r="B7171" t="s">
        <v>435</v>
      </c>
      <c r="C7171">
        <v>2005</v>
      </c>
      <c r="D7171" t="s">
        <v>45</v>
      </c>
      <c r="E7171">
        <v>626</v>
      </c>
      <c r="F7171" t="s">
        <v>45</v>
      </c>
      <c r="G7171">
        <v>728</v>
      </c>
      <c r="H7171" t="s">
        <v>371</v>
      </c>
      <c r="I7171" t="s">
        <v>373</v>
      </c>
      <c r="J7171" t="s">
        <v>373</v>
      </c>
      <c r="K7171" t="s">
        <v>373</v>
      </c>
    </row>
    <row r="7172" spans="1:12" hidden="1" x14ac:dyDescent="0.25">
      <c r="A7172" t="s">
        <v>435</v>
      </c>
      <c r="B7172" t="s">
        <v>435</v>
      </c>
      <c r="C7172">
        <v>2006</v>
      </c>
      <c r="D7172" t="s">
        <v>45</v>
      </c>
      <c r="E7172">
        <v>626</v>
      </c>
      <c r="F7172" t="s">
        <v>45</v>
      </c>
      <c r="G7172">
        <v>728</v>
      </c>
      <c r="H7172" t="s">
        <v>371</v>
      </c>
      <c r="I7172" t="s">
        <v>373</v>
      </c>
      <c r="J7172" t="s">
        <v>373</v>
      </c>
      <c r="K7172" t="s">
        <v>373</v>
      </c>
    </row>
    <row r="7173" spans="1:12" hidden="1" x14ac:dyDescent="0.25">
      <c r="A7173" t="s">
        <v>435</v>
      </c>
      <c r="B7173" t="s">
        <v>435</v>
      </c>
      <c r="C7173">
        <v>2007</v>
      </c>
      <c r="D7173" t="s">
        <v>45</v>
      </c>
      <c r="E7173">
        <v>626</v>
      </c>
      <c r="F7173" t="s">
        <v>45</v>
      </c>
      <c r="G7173">
        <v>728</v>
      </c>
      <c r="H7173" t="s">
        <v>371</v>
      </c>
      <c r="I7173" t="s">
        <v>373</v>
      </c>
      <c r="J7173" t="s">
        <v>373</v>
      </c>
      <c r="K7173" t="s">
        <v>373</v>
      </c>
    </row>
    <row r="7174" spans="1:12" hidden="1" x14ac:dyDescent="0.25">
      <c r="A7174" t="s">
        <v>435</v>
      </c>
      <c r="B7174" t="s">
        <v>435</v>
      </c>
      <c r="C7174">
        <v>2008</v>
      </c>
      <c r="D7174" t="s">
        <v>45</v>
      </c>
      <c r="E7174">
        <v>626</v>
      </c>
      <c r="F7174" t="s">
        <v>45</v>
      </c>
      <c r="G7174">
        <v>728</v>
      </c>
      <c r="H7174" t="s">
        <v>371</v>
      </c>
      <c r="I7174" t="s">
        <v>373</v>
      </c>
      <c r="J7174" t="s">
        <v>373</v>
      </c>
      <c r="K7174" t="s">
        <v>373</v>
      </c>
    </row>
    <row r="7175" spans="1:12" hidden="1" x14ac:dyDescent="0.25">
      <c r="A7175" t="s">
        <v>435</v>
      </c>
      <c r="B7175" t="s">
        <v>435</v>
      </c>
      <c r="C7175">
        <v>2009</v>
      </c>
      <c r="D7175" t="s">
        <v>45</v>
      </c>
      <c r="E7175">
        <v>626</v>
      </c>
      <c r="F7175" t="s">
        <v>45</v>
      </c>
      <c r="G7175">
        <v>728</v>
      </c>
      <c r="H7175" t="s">
        <v>371</v>
      </c>
      <c r="I7175" t="s">
        <v>373</v>
      </c>
      <c r="J7175" t="s">
        <v>373</v>
      </c>
      <c r="K7175" t="s">
        <v>373</v>
      </c>
    </row>
    <row r="7176" spans="1:12" hidden="1" x14ac:dyDescent="0.25">
      <c r="A7176" t="s">
        <v>435</v>
      </c>
      <c r="B7176" t="s">
        <v>435</v>
      </c>
      <c r="C7176">
        <v>2010</v>
      </c>
      <c r="D7176" t="s">
        <v>45</v>
      </c>
      <c r="E7176">
        <v>626</v>
      </c>
      <c r="F7176" t="s">
        <v>45</v>
      </c>
      <c r="G7176">
        <v>728</v>
      </c>
      <c r="H7176" t="s">
        <v>371</v>
      </c>
      <c r="I7176" t="s">
        <v>373</v>
      </c>
      <c r="J7176" t="s">
        <v>373</v>
      </c>
      <c r="K7176" t="s">
        <v>373</v>
      </c>
    </row>
    <row r="7177" spans="1:12" hidden="1" x14ac:dyDescent="0.25">
      <c r="A7177" t="s">
        <v>435</v>
      </c>
      <c r="B7177" t="s">
        <v>435</v>
      </c>
      <c r="C7177">
        <v>2011</v>
      </c>
      <c r="D7177" t="s">
        <v>45</v>
      </c>
      <c r="E7177">
        <v>626</v>
      </c>
      <c r="F7177" t="s">
        <v>45</v>
      </c>
      <c r="G7177">
        <v>728</v>
      </c>
      <c r="H7177" t="s">
        <v>371</v>
      </c>
      <c r="I7177">
        <v>4</v>
      </c>
      <c r="J7177" t="s">
        <v>373</v>
      </c>
      <c r="K7177">
        <v>5</v>
      </c>
    </row>
    <row r="7178" spans="1:12" hidden="1" x14ac:dyDescent="0.25">
      <c r="A7178" t="s">
        <v>435</v>
      </c>
      <c r="B7178" t="s">
        <v>435</v>
      </c>
      <c r="C7178">
        <v>2012</v>
      </c>
      <c r="D7178" t="s">
        <v>45</v>
      </c>
      <c r="E7178">
        <v>626</v>
      </c>
      <c r="F7178" t="s">
        <v>45</v>
      </c>
      <c r="G7178">
        <v>728</v>
      </c>
      <c r="H7178" t="s">
        <v>371</v>
      </c>
      <c r="I7178">
        <v>4</v>
      </c>
      <c r="J7178" t="s">
        <v>373</v>
      </c>
      <c r="K7178">
        <v>4</v>
      </c>
    </row>
    <row r="7179" spans="1:12" hidden="1" x14ac:dyDescent="0.25">
      <c r="A7179" t="s">
        <v>435</v>
      </c>
      <c r="B7179" t="s">
        <v>435</v>
      </c>
      <c r="C7179">
        <v>2013</v>
      </c>
      <c r="D7179" t="s">
        <v>45</v>
      </c>
      <c r="E7179">
        <v>626</v>
      </c>
      <c r="F7179" t="s">
        <v>45</v>
      </c>
      <c r="G7179">
        <v>728</v>
      </c>
      <c r="H7179" t="s">
        <v>371</v>
      </c>
      <c r="I7179" t="s">
        <v>373</v>
      </c>
      <c r="J7179">
        <v>4</v>
      </c>
      <c r="K7179">
        <v>5</v>
      </c>
    </row>
    <row r="7180" spans="1:12" hidden="1" x14ac:dyDescent="0.25">
      <c r="A7180" t="s">
        <v>435</v>
      </c>
      <c r="B7180" t="s">
        <v>435</v>
      </c>
      <c r="C7180">
        <v>2014</v>
      </c>
      <c r="D7180" t="s">
        <v>45</v>
      </c>
      <c r="E7180">
        <v>626</v>
      </c>
      <c r="F7180" t="s">
        <v>45</v>
      </c>
      <c r="G7180">
        <v>728</v>
      </c>
      <c r="H7180" t="s">
        <v>371</v>
      </c>
      <c r="I7180">
        <v>5</v>
      </c>
      <c r="J7180">
        <v>5</v>
      </c>
      <c r="K7180">
        <v>5</v>
      </c>
    </row>
    <row r="7181" spans="1:12" hidden="1" x14ac:dyDescent="0.25">
      <c r="A7181" t="s">
        <v>435</v>
      </c>
      <c r="B7181" t="s">
        <v>435</v>
      </c>
      <c r="C7181">
        <v>2015</v>
      </c>
      <c r="D7181" t="s">
        <v>45</v>
      </c>
      <c r="E7181">
        <v>626</v>
      </c>
      <c r="F7181" t="s">
        <v>45</v>
      </c>
      <c r="G7181">
        <v>728</v>
      </c>
      <c r="H7181" t="s">
        <v>371</v>
      </c>
      <c r="I7181">
        <v>5</v>
      </c>
      <c r="J7181">
        <v>5</v>
      </c>
      <c r="K7181">
        <v>5</v>
      </c>
    </row>
    <row r="7182" spans="1:12" hidden="1" x14ac:dyDescent="0.25">
      <c r="A7182" t="s">
        <v>435</v>
      </c>
      <c r="B7182" t="s">
        <v>435</v>
      </c>
      <c r="C7182">
        <v>2016</v>
      </c>
      <c r="D7182" t="s">
        <v>45</v>
      </c>
      <c r="E7182">
        <v>626</v>
      </c>
      <c r="F7182" t="s">
        <v>45</v>
      </c>
      <c r="G7182">
        <v>728</v>
      </c>
      <c r="H7182" t="s">
        <v>371</v>
      </c>
      <c r="I7182">
        <v>5</v>
      </c>
      <c r="J7182">
        <v>5</v>
      </c>
      <c r="K7182">
        <v>5</v>
      </c>
    </row>
    <row r="7183" spans="1:12" x14ac:dyDescent="0.25">
      <c r="A7183" t="s">
        <v>435</v>
      </c>
      <c r="B7183" t="s">
        <v>435</v>
      </c>
      <c r="C7183">
        <v>2017</v>
      </c>
      <c r="D7183" t="s">
        <v>45</v>
      </c>
      <c r="E7183">
        <v>626</v>
      </c>
      <c r="F7183" t="s">
        <v>45</v>
      </c>
      <c r="G7183">
        <v>728</v>
      </c>
      <c r="H7183" t="s">
        <v>371</v>
      </c>
      <c r="I7183" s="109">
        <v>5</v>
      </c>
      <c r="J7183" s="109">
        <v>5</v>
      </c>
      <c r="K7183" s="109">
        <v>5</v>
      </c>
      <c r="L7183" s="108">
        <f>AVERAGE(I7183:K7183)</f>
        <v>5</v>
      </c>
    </row>
    <row r="7184" spans="1:12" hidden="1" x14ac:dyDescent="0.25">
      <c r="A7184" t="s">
        <v>434</v>
      </c>
      <c r="B7184" t="s">
        <v>434</v>
      </c>
      <c r="C7184">
        <v>1976</v>
      </c>
      <c r="D7184" t="s">
        <v>373</v>
      </c>
      <c r="E7184" t="s">
        <v>373</v>
      </c>
      <c r="F7184" t="s">
        <v>373</v>
      </c>
      <c r="G7184" t="s">
        <v>373</v>
      </c>
      <c r="H7184" t="s">
        <v>375</v>
      </c>
      <c r="I7184">
        <v>3</v>
      </c>
      <c r="J7184" t="s">
        <v>373</v>
      </c>
      <c r="K7184" t="s">
        <v>373</v>
      </c>
    </row>
    <row r="7185" spans="1:11" hidden="1" x14ac:dyDescent="0.25">
      <c r="A7185" t="s">
        <v>434</v>
      </c>
      <c r="B7185" t="s">
        <v>434</v>
      </c>
      <c r="C7185">
        <v>1977</v>
      </c>
      <c r="D7185" t="s">
        <v>373</v>
      </c>
      <c r="E7185" t="s">
        <v>373</v>
      </c>
      <c r="F7185" t="s">
        <v>373</v>
      </c>
      <c r="G7185" t="s">
        <v>373</v>
      </c>
      <c r="H7185" t="s">
        <v>375</v>
      </c>
      <c r="I7185">
        <v>3</v>
      </c>
      <c r="J7185" t="s">
        <v>373</v>
      </c>
      <c r="K7185" t="s">
        <v>373</v>
      </c>
    </row>
    <row r="7186" spans="1:11" hidden="1" x14ac:dyDescent="0.25">
      <c r="A7186" t="s">
        <v>434</v>
      </c>
      <c r="B7186" t="s">
        <v>434</v>
      </c>
      <c r="C7186">
        <v>1978</v>
      </c>
      <c r="D7186" t="s">
        <v>373</v>
      </c>
      <c r="E7186" t="s">
        <v>373</v>
      </c>
      <c r="F7186" t="s">
        <v>373</v>
      </c>
      <c r="G7186" t="s">
        <v>373</v>
      </c>
      <c r="H7186" t="s">
        <v>375</v>
      </c>
      <c r="I7186">
        <v>3</v>
      </c>
      <c r="J7186" t="s">
        <v>373</v>
      </c>
      <c r="K7186" t="s">
        <v>373</v>
      </c>
    </row>
    <row r="7187" spans="1:11" hidden="1" x14ac:dyDescent="0.25">
      <c r="A7187" t="s">
        <v>434</v>
      </c>
      <c r="B7187" t="s">
        <v>434</v>
      </c>
      <c r="C7187">
        <v>1979</v>
      </c>
      <c r="D7187" t="s">
        <v>373</v>
      </c>
      <c r="E7187" t="s">
        <v>373</v>
      </c>
      <c r="F7187" t="s">
        <v>373</v>
      </c>
      <c r="G7187" t="s">
        <v>373</v>
      </c>
      <c r="H7187" t="s">
        <v>375</v>
      </c>
      <c r="I7187">
        <v>4</v>
      </c>
      <c r="J7187" t="s">
        <v>373</v>
      </c>
      <c r="K7187">
        <v>3</v>
      </c>
    </row>
    <row r="7188" spans="1:11" hidden="1" x14ac:dyDescent="0.25">
      <c r="A7188" t="s">
        <v>434</v>
      </c>
      <c r="B7188" t="s">
        <v>434</v>
      </c>
      <c r="C7188">
        <v>1980</v>
      </c>
      <c r="D7188" t="s">
        <v>373</v>
      </c>
      <c r="E7188" t="s">
        <v>373</v>
      </c>
      <c r="F7188" t="s">
        <v>373</v>
      </c>
      <c r="G7188" t="s">
        <v>373</v>
      </c>
      <c r="H7188" t="s">
        <v>375</v>
      </c>
      <c r="I7188">
        <v>3</v>
      </c>
      <c r="J7188" t="s">
        <v>373</v>
      </c>
      <c r="K7188">
        <v>3</v>
      </c>
    </row>
    <row r="7189" spans="1:11" hidden="1" x14ac:dyDescent="0.25">
      <c r="A7189" t="s">
        <v>434</v>
      </c>
      <c r="B7189" t="s">
        <v>434</v>
      </c>
      <c r="C7189">
        <v>1981</v>
      </c>
      <c r="D7189" t="s">
        <v>373</v>
      </c>
      <c r="E7189" t="s">
        <v>373</v>
      </c>
      <c r="F7189" t="s">
        <v>373</v>
      </c>
      <c r="G7189" t="s">
        <v>373</v>
      </c>
      <c r="H7189" t="s">
        <v>375</v>
      </c>
      <c r="I7189">
        <v>3</v>
      </c>
      <c r="J7189" t="s">
        <v>373</v>
      </c>
      <c r="K7189">
        <v>3</v>
      </c>
    </row>
    <row r="7190" spans="1:11" hidden="1" x14ac:dyDescent="0.25">
      <c r="A7190" t="s">
        <v>434</v>
      </c>
      <c r="B7190" t="s">
        <v>434</v>
      </c>
      <c r="C7190">
        <v>1982</v>
      </c>
      <c r="D7190" t="s">
        <v>373</v>
      </c>
      <c r="E7190" t="s">
        <v>373</v>
      </c>
      <c r="F7190" t="s">
        <v>373</v>
      </c>
      <c r="G7190" t="s">
        <v>373</v>
      </c>
      <c r="H7190" t="s">
        <v>375</v>
      </c>
      <c r="I7190">
        <v>3</v>
      </c>
      <c r="J7190" t="s">
        <v>373</v>
      </c>
      <c r="K7190">
        <v>3</v>
      </c>
    </row>
    <row r="7191" spans="1:11" hidden="1" x14ac:dyDescent="0.25">
      <c r="A7191" t="s">
        <v>434</v>
      </c>
      <c r="B7191" t="s">
        <v>434</v>
      </c>
      <c r="C7191">
        <v>1983</v>
      </c>
      <c r="D7191" t="s">
        <v>373</v>
      </c>
      <c r="E7191" t="s">
        <v>373</v>
      </c>
      <c r="F7191" t="s">
        <v>373</v>
      </c>
      <c r="G7191" t="s">
        <v>373</v>
      </c>
      <c r="H7191" t="s">
        <v>375</v>
      </c>
      <c r="I7191">
        <v>3</v>
      </c>
      <c r="J7191" t="s">
        <v>373</v>
      </c>
      <c r="K7191">
        <v>3</v>
      </c>
    </row>
    <row r="7192" spans="1:11" hidden="1" x14ac:dyDescent="0.25">
      <c r="A7192" t="s">
        <v>434</v>
      </c>
      <c r="B7192" t="s">
        <v>434</v>
      </c>
      <c r="C7192">
        <v>1984</v>
      </c>
      <c r="D7192" t="s">
        <v>373</v>
      </c>
      <c r="E7192" t="s">
        <v>373</v>
      </c>
      <c r="F7192" t="s">
        <v>373</v>
      </c>
      <c r="G7192" t="s">
        <v>373</v>
      </c>
      <c r="H7192" t="s">
        <v>375</v>
      </c>
      <c r="I7192">
        <v>2</v>
      </c>
      <c r="J7192" t="s">
        <v>373</v>
      </c>
      <c r="K7192">
        <v>2</v>
      </c>
    </row>
    <row r="7193" spans="1:11" hidden="1" x14ac:dyDescent="0.25">
      <c r="A7193" t="s">
        <v>434</v>
      </c>
      <c r="B7193" t="s">
        <v>434</v>
      </c>
      <c r="C7193">
        <v>1985</v>
      </c>
      <c r="D7193" t="s">
        <v>373</v>
      </c>
      <c r="E7193" t="s">
        <v>373</v>
      </c>
      <c r="F7193" t="s">
        <v>373</v>
      </c>
      <c r="G7193" t="s">
        <v>373</v>
      </c>
      <c r="H7193" t="s">
        <v>375</v>
      </c>
      <c r="I7193">
        <v>2</v>
      </c>
      <c r="J7193" t="s">
        <v>373</v>
      </c>
      <c r="K7193">
        <v>2</v>
      </c>
    </row>
    <row r="7194" spans="1:11" hidden="1" x14ac:dyDescent="0.25">
      <c r="A7194" t="s">
        <v>434</v>
      </c>
      <c r="B7194" t="s">
        <v>434</v>
      </c>
      <c r="C7194">
        <v>1986</v>
      </c>
      <c r="D7194" t="s">
        <v>373</v>
      </c>
      <c r="E7194" t="s">
        <v>373</v>
      </c>
      <c r="F7194" t="s">
        <v>373</v>
      </c>
      <c r="G7194" t="s">
        <v>373</v>
      </c>
      <c r="H7194" t="s">
        <v>375</v>
      </c>
      <c r="I7194">
        <v>3</v>
      </c>
      <c r="J7194" t="s">
        <v>373</v>
      </c>
      <c r="K7194">
        <v>3</v>
      </c>
    </row>
    <row r="7195" spans="1:11" hidden="1" x14ac:dyDescent="0.25">
      <c r="A7195" t="s">
        <v>434</v>
      </c>
      <c r="B7195" t="s">
        <v>434</v>
      </c>
      <c r="C7195">
        <v>1987</v>
      </c>
      <c r="D7195" t="s">
        <v>373</v>
      </c>
      <c r="E7195" t="s">
        <v>373</v>
      </c>
      <c r="F7195" t="s">
        <v>373</v>
      </c>
      <c r="G7195" t="s">
        <v>373</v>
      </c>
      <c r="H7195" t="s">
        <v>375</v>
      </c>
      <c r="I7195">
        <v>3</v>
      </c>
      <c r="J7195" t="s">
        <v>373</v>
      </c>
      <c r="K7195">
        <v>4</v>
      </c>
    </row>
    <row r="7196" spans="1:11" hidden="1" x14ac:dyDescent="0.25">
      <c r="A7196" t="s">
        <v>434</v>
      </c>
      <c r="B7196" t="s">
        <v>434</v>
      </c>
      <c r="C7196">
        <v>1988</v>
      </c>
      <c r="D7196" t="s">
        <v>373</v>
      </c>
      <c r="E7196" t="s">
        <v>373</v>
      </c>
      <c r="F7196" t="s">
        <v>373</v>
      </c>
      <c r="G7196" t="s">
        <v>373</v>
      </c>
      <c r="H7196" t="s">
        <v>375</v>
      </c>
      <c r="I7196">
        <v>2</v>
      </c>
      <c r="J7196" t="s">
        <v>373</v>
      </c>
      <c r="K7196">
        <v>2</v>
      </c>
    </row>
    <row r="7197" spans="1:11" hidden="1" x14ac:dyDescent="0.25">
      <c r="A7197" t="s">
        <v>434</v>
      </c>
      <c r="B7197" t="s">
        <v>434</v>
      </c>
      <c r="C7197">
        <v>1989</v>
      </c>
      <c r="D7197" t="s">
        <v>373</v>
      </c>
      <c r="E7197" t="s">
        <v>373</v>
      </c>
      <c r="F7197" t="s">
        <v>373</v>
      </c>
      <c r="G7197" t="s">
        <v>373</v>
      </c>
      <c r="H7197" t="s">
        <v>375</v>
      </c>
      <c r="I7197">
        <v>2</v>
      </c>
      <c r="J7197" t="s">
        <v>373</v>
      </c>
      <c r="K7197">
        <v>2</v>
      </c>
    </row>
    <row r="7198" spans="1:11" hidden="1" x14ac:dyDescent="0.25">
      <c r="A7198" t="s">
        <v>434</v>
      </c>
      <c r="B7198" t="s">
        <v>434</v>
      </c>
      <c r="C7198">
        <v>1990</v>
      </c>
      <c r="D7198" t="s">
        <v>373</v>
      </c>
      <c r="E7198" t="s">
        <v>373</v>
      </c>
      <c r="F7198" t="s">
        <v>373</v>
      </c>
      <c r="G7198" t="s">
        <v>373</v>
      </c>
      <c r="H7198" t="s">
        <v>375</v>
      </c>
      <c r="I7198">
        <v>3</v>
      </c>
      <c r="J7198" t="s">
        <v>373</v>
      </c>
      <c r="K7198">
        <v>3</v>
      </c>
    </row>
    <row r="7199" spans="1:11" hidden="1" x14ac:dyDescent="0.25">
      <c r="A7199" t="s">
        <v>434</v>
      </c>
      <c r="B7199" t="s">
        <v>434</v>
      </c>
      <c r="C7199">
        <v>1991</v>
      </c>
      <c r="D7199" t="s">
        <v>373</v>
      </c>
      <c r="E7199" t="s">
        <v>373</v>
      </c>
      <c r="F7199" t="s">
        <v>373</v>
      </c>
      <c r="G7199" t="s">
        <v>373</v>
      </c>
      <c r="H7199" t="s">
        <v>375</v>
      </c>
      <c r="I7199">
        <v>3</v>
      </c>
      <c r="J7199" t="s">
        <v>373</v>
      </c>
      <c r="K7199">
        <v>4</v>
      </c>
    </row>
    <row r="7200" spans="1:11" hidden="1" x14ac:dyDescent="0.25">
      <c r="A7200" t="s">
        <v>434</v>
      </c>
      <c r="B7200" t="s">
        <v>434</v>
      </c>
      <c r="C7200">
        <v>1992</v>
      </c>
      <c r="D7200" t="s">
        <v>373</v>
      </c>
      <c r="E7200" t="s">
        <v>373</v>
      </c>
      <c r="F7200" t="s">
        <v>373</v>
      </c>
      <c r="G7200" t="s">
        <v>373</v>
      </c>
      <c r="H7200" t="s">
        <v>375</v>
      </c>
      <c r="I7200" t="s">
        <v>373</v>
      </c>
      <c r="J7200" t="s">
        <v>373</v>
      </c>
      <c r="K7200" t="s">
        <v>373</v>
      </c>
    </row>
    <row r="7201" spans="1:11" hidden="1" x14ac:dyDescent="0.25">
      <c r="A7201" t="s">
        <v>434</v>
      </c>
      <c r="B7201" t="s">
        <v>434</v>
      </c>
      <c r="C7201">
        <v>1993</v>
      </c>
      <c r="D7201" t="s">
        <v>373</v>
      </c>
      <c r="E7201" t="s">
        <v>373</v>
      </c>
      <c r="F7201" t="s">
        <v>373</v>
      </c>
      <c r="G7201" t="s">
        <v>373</v>
      </c>
      <c r="H7201" t="s">
        <v>375</v>
      </c>
      <c r="I7201" t="s">
        <v>373</v>
      </c>
      <c r="J7201" t="s">
        <v>373</v>
      </c>
      <c r="K7201" t="s">
        <v>373</v>
      </c>
    </row>
    <row r="7202" spans="1:11" hidden="1" x14ac:dyDescent="0.25">
      <c r="A7202" t="s">
        <v>434</v>
      </c>
      <c r="B7202" t="s">
        <v>434</v>
      </c>
      <c r="C7202">
        <v>1994</v>
      </c>
      <c r="D7202" t="s">
        <v>373</v>
      </c>
      <c r="E7202" t="s">
        <v>373</v>
      </c>
      <c r="F7202" t="s">
        <v>373</v>
      </c>
      <c r="G7202" t="s">
        <v>373</v>
      </c>
      <c r="H7202" t="s">
        <v>375</v>
      </c>
      <c r="I7202" t="s">
        <v>373</v>
      </c>
      <c r="J7202" t="s">
        <v>373</v>
      </c>
      <c r="K7202" t="s">
        <v>373</v>
      </c>
    </row>
    <row r="7203" spans="1:11" hidden="1" x14ac:dyDescent="0.25">
      <c r="A7203" t="s">
        <v>434</v>
      </c>
      <c r="B7203" t="s">
        <v>434</v>
      </c>
      <c r="C7203">
        <v>1995</v>
      </c>
      <c r="D7203" t="s">
        <v>373</v>
      </c>
      <c r="E7203" t="s">
        <v>373</v>
      </c>
      <c r="F7203" t="s">
        <v>373</v>
      </c>
      <c r="G7203" t="s">
        <v>373</v>
      </c>
      <c r="H7203" t="s">
        <v>375</v>
      </c>
      <c r="I7203" t="s">
        <v>373</v>
      </c>
      <c r="J7203" t="s">
        <v>373</v>
      </c>
      <c r="K7203" t="s">
        <v>373</v>
      </c>
    </row>
    <row r="7204" spans="1:11" hidden="1" x14ac:dyDescent="0.25">
      <c r="A7204" t="s">
        <v>434</v>
      </c>
      <c r="B7204" t="s">
        <v>434</v>
      </c>
      <c r="C7204">
        <v>1996</v>
      </c>
      <c r="D7204" t="s">
        <v>373</v>
      </c>
      <c r="E7204" t="s">
        <v>373</v>
      </c>
      <c r="F7204" t="s">
        <v>373</v>
      </c>
      <c r="G7204" t="s">
        <v>373</v>
      </c>
      <c r="H7204" t="s">
        <v>375</v>
      </c>
      <c r="I7204" t="s">
        <v>373</v>
      </c>
      <c r="J7204" t="s">
        <v>373</v>
      </c>
      <c r="K7204" t="s">
        <v>373</v>
      </c>
    </row>
    <row r="7205" spans="1:11" hidden="1" x14ac:dyDescent="0.25">
      <c r="A7205" t="s">
        <v>434</v>
      </c>
      <c r="B7205" t="s">
        <v>434</v>
      </c>
      <c r="C7205">
        <v>1997</v>
      </c>
      <c r="D7205" t="s">
        <v>373</v>
      </c>
      <c r="E7205" t="s">
        <v>373</v>
      </c>
      <c r="F7205" t="s">
        <v>373</v>
      </c>
      <c r="G7205" t="s">
        <v>373</v>
      </c>
      <c r="H7205" t="s">
        <v>375</v>
      </c>
      <c r="I7205" t="s">
        <v>373</v>
      </c>
      <c r="J7205" t="s">
        <v>373</v>
      </c>
      <c r="K7205" t="s">
        <v>373</v>
      </c>
    </row>
    <row r="7206" spans="1:11" hidden="1" x14ac:dyDescent="0.25">
      <c r="A7206" t="s">
        <v>434</v>
      </c>
      <c r="B7206" t="s">
        <v>434</v>
      </c>
      <c r="C7206">
        <v>1998</v>
      </c>
      <c r="D7206" t="s">
        <v>373</v>
      </c>
      <c r="E7206" t="s">
        <v>373</v>
      </c>
      <c r="F7206" t="s">
        <v>373</v>
      </c>
      <c r="G7206" t="s">
        <v>373</v>
      </c>
      <c r="H7206" t="s">
        <v>375</v>
      </c>
      <c r="I7206" t="s">
        <v>373</v>
      </c>
      <c r="J7206" t="s">
        <v>373</v>
      </c>
      <c r="K7206" t="s">
        <v>373</v>
      </c>
    </row>
    <row r="7207" spans="1:11" hidden="1" x14ac:dyDescent="0.25">
      <c r="A7207" t="s">
        <v>434</v>
      </c>
      <c r="B7207" t="s">
        <v>434</v>
      </c>
      <c r="C7207">
        <v>1999</v>
      </c>
      <c r="D7207" t="s">
        <v>373</v>
      </c>
      <c r="E7207" t="s">
        <v>373</v>
      </c>
      <c r="F7207" t="s">
        <v>373</v>
      </c>
      <c r="G7207" t="s">
        <v>373</v>
      </c>
      <c r="H7207" t="s">
        <v>375</v>
      </c>
      <c r="I7207" t="s">
        <v>373</v>
      </c>
      <c r="J7207" t="s">
        <v>373</v>
      </c>
      <c r="K7207" t="s">
        <v>373</v>
      </c>
    </row>
    <row r="7208" spans="1:11" hidden="1" x14ac:dyDescent="0.25">
      <c r="A7208" t="s">
        <v>434</v>
      </c>
      <c r="B7208" t="s">
        <v>434</v>
      </c>
      <c r="C7208">
        <v>2000</v>
      </c>
      <c r="D7208" t="s">
        <v>373</v>
      </c>
      <c r="E7208" t="s">
        <v>373</v>
      </c>
      <c r="F7208" t="s">
        <v>373</v>
      </c>
      <c r="G7208" t="s">
        <v>373</v>
      </c>
      <c r="H7208" t="s">
        <v>375</v>
      </c>
      <c r="I7208" t="s">
        <v>373</v>
      </c>
      <c r="J7208" t="s">
        <v>373</v>
      </c>
      <c r="K7208" t="s">
        <v>373</v>
      </c>
    </row>
    <row r="7209" spans="1:11" hidden="1" x14ac:dyDescent="0.25">
      <c r="A7209" t="s">
        <v>434</v>
      </c>
      <c r="B7209" t="s">
        <v>434</v>
      </c>
      <c r="C7209">
        <v>2001</v>
      </c>
      <c r="D7209" t="s">
        <v>373</v>
      </c>
      <c r="E7209" t="s">
        <v>373</v>
      </c>
      <c r="F7209" t="s">
        <v>373</v>
      </c>
      <c r="G7209" t="s">
        <v>373</v>
      </c>
      <c r="H7209" t="s">
        <v>375</v>
      </c>
      <c r="I7209" t="s">
        <v>373</v>
      </c>
      <c r="J7209" t="s">
        <v>373</v>
      </c>
      <c r="K7209" t="s">
        <v>373</v>
      </c>
    </row>
    <row r="7210" spans="1:11" hidden="1" x14ac:dyDescent="0.25">
      <c r="A7210" t="s">
        <v>434</v>
      </c>
      <c r="B7210" t="s">
        <v>434</v>
      </c>
      <c r="C7210">
        <v>2002</v>
      </c>
      <c r="D7210" t="s">
        <v>373</v>
      </c>
      <c r="E7210" t="s">
        <v>373</v>
      </c>
      <c r="F7210" t="s">
        <v>373</v>
      </c>
      <c r="G7210" t="s">
        <v>373</v>
      </c>
      <c r="H7210" t="s">
        <v>375</v>
      </c>
      <c r="I7210" t="s">
        <v>373</v>
      </c>
      <c r="J7210" t="s">
        <v>373</v>
      </c>
      <c r="K7210" t="s">
        <v>373</v>
      </c>
    </row>
    <row r="7211" spans="1:11" hidden="1" x14ac:dyDescent="0.25">
      <c r="A7211" t="s">
        <v>434</v>
      </c>
      <c r="B7211" t="s">
        <v>434</v>
      </c>
      <c r="C7211">
        <v>2003</v>
      </c>
      <c r="D7211" t="s">
        <v>373</v>
      </c>
      <c r="E7211" t="s">
        <v>373</v>
      </c>
      <c r="F7211" t="s">
        <v>373</v>
      </c>
      <c r="G7211" t="s">
        <v>373</v>
      </c>
      <c r="H7211" t="s">
        <v>375</v>
      </c>
      <c r="I7211" t="s">
        <v>373</v>
      </c>
      <c r="J7211" t="s">
        <v>373</v>
      </c>
      <c r="K7211" t="s">
        <v>373</v>
      </c>
    </row>
    <row r="7212" spans="1:11" hidden="1" x14ac:dyDescent="0.25">
      <c r="A7212" t="s">
        <v>434</v>
      </c>
      <c r="B7212" t="s">
        <v>434</v>
      </c>
      <c r="C7212">
        <v>2004</v>
      </c>
      <c r="D7212" t="s">
        <v>373</v>
      </c>
      <c r="E7212" t="s">
        <v>373</v>
      </c>
      <c r="F7212" t="s">
        <v>373</v>
      </c>
      <c r="G7212" t="s">
        <v>373</v>
      </c>
      <c r="H7212" t="s">
        <v>375</v>
      </c>
      <c r="I7212" t="s">
        <v>373</v>
      </c>
      <c r="J7212" t="s">
        <v>373</v>
      </c>
      <c r="K7212" t="s">
        <v>373</v>
      </c>
    </row>
    <row r="7213" spans="1:11" hidden="1" x14ac:dyDescent="0.25">
      <c r="A7213" t="s">
        <v>434</v>
      </c>
      <c r="B7213" t="s">
        <v>434</v>
      </c>
      <c r="C7213">
        <v>2005</v>
      </c>
      <c r="D7213" t="s">
        <v>373</v>
      </c>
      <c r="E7213" t="s">
        <v>373</v>
      </c>
      <c r="F7213" t="s">
        <v>373</v>
      </c>
      <c r="G7213" t="s">
        <v>373</v>
      </c>
      <c r="H7213" t="s">
        <v>375</v>
      </c>
      <c r="I7213" t="s">
        <v>373</v>
      </c>
      <c r="J7213" t="s">
        <v>373</v>
      </c>
      <c r="K7213" t="s">
        <v>373</v>
      </c>
    </row>
    <row r="7214" spans="1:11" hidden="1" x14ac:dyDescent="0.25">
      <c r="A7214" t="s">
        <v>434</v>
      </c>
      <c r="B7214" t="s">
        <v>434</v>
      </c>
      <c r="C7214">
        <v>2006</v>
      </c>
      <c r="D7214" t="s">
        <v>373</v>
      </c>
      <c r="E7214" t="s">
        <v>373</v>
      </c>
      <c r="F7214" t="s">
        <v>373</v>
      </c>
      <c r="G7214" t="s">
        <v>373</v>
      </c>
      <c r="H7214" t="s">
        <v>375</v>
      </c>
      <c r="I7214" t="s">
        <v>373</v>
      </c>
      <c r="J7214" t="s">
        <v>373</v>
      </c>
      <c r="K7214" t="s">
        <v>373</v>
      </c>
    </row>
    <row r="7215" spans="1:11" hidden="1" x14ac:dyDescent="0.25">
      <c r="A7215" t="s">
        <v>434</v>
      </c>
      <c r="B7215" t="s">
        <v>434</v>
      </c>
      <c r="C7215">
        <v>2007</v>
      </c>
      <c r="D7215" t="s">
        <v>373</v>
      </c>
      <c r="E7215" t="s">
        <v>373</v>
      </c>
      <c r="F7215" t="s">
        <v>373</v>
      </c>
      <c r="G7215" t="s">
        <v>373</v>
      </c>
      <c r="H7215" t="s">
        <v>375</v>
      </c>
      <c r="I7215" t="s">
        <v>373</v>
      </c>
      <c r="J7215" t="s">
        <v>373</v>
      </c>
      <c r="K7215" t="s">
        <v>373</v>
      </c>
    </row>
    <row r="7216" spans="1:11" hidden="1" x14ac:dyDescent="0.25">
      <c r="A7216" t="s">
        <v>434</v>
      </c>
      <c r="B7216" t="s">
        <v>434</v>
      </c>
      <c r="C7216">
        <v>2008</v>
      </c>
      <c r="D7216" t="s">
        <v>373</v>
      </c>
      <c r="E7216" t="s">
        <v>373</v>
      </c>
      <c r="F7216" t="s">
        <v>373</v>
      </c>
      <c r="G7216" t="s">
        <v>373</v>
      </c>
      <c r="H7216" t="s">
        <v>375</v>
      </c>
      <c r="I7216" t="s">
        <v>373</v>
      </c>
      <c r="J7216" t="s">
        <v>373</v>
      </c>
      <c r="K7216" t="s">
        <v>373</v>
      </c>
    </row>
    <row r="7217" spans="1:12" hidden="1" x14ac:dyDescent="0.25">
      <c r="A7217" t="s">
        <v>434</v>
      </c>
      <c r="B7217" t="s">
        <v>434</v>
      </c>
      <c r="C7217">
        <v>2009</v>
      </c>
      <c r="D7217" t="s">
        <v>373</v>
      </c>
      <c r="E7217" t="s">
        <v>373</v>
      </c>
      <c r="F7217" t="s">
        <v>373</v>
      </c>
      <c r="G7217" t="s">
        <v>373</v>
      </c>
      <c r="H7217" t="s">
        <v>375</v>
      </c>
      <c r="I7217" t="s">
        <v>373</v>
      </c>
      <c r="J7217" t="s">
        <v>373</v>
      </c>
      <c r="K7217" t="s">
        <v>373</v>
      </c>
    </row>
    <row r="7218" spans="1:12" hidden="1" x14ac:dyDescent="0.25">
      <c r="A7218" t="s">
        <v>434</v>
      </c>
      <c r="B7218" t="s">
        <v>434</v>
      </c>
      <c r="C7218">
        <v>2010</v>
      </c>
      <c r="D7218" t="s">
        <v>373</v>
      </c>
      <c r="E7218" t="s">
        <v>373</v>
      </c>
      <c r="F7218" t="s">
        <v>373</v>
      </c>
      <c r="G7218" t="s">
        <v>373</v>
      </c>
      <c r="H7218" t="s">
        <v>375</v>
      </c>
      <c r="I7218" t="s">
        <v>373</v>
      </c>
      <c r="J7218" t="s">
        <v>373</v>
      </c>
      <c r="K7218" t="s">
        <v>373</v>
      </c>
    </row>
    <row r="7219" spans="1:12" hidden="1" x14ac:dyDescent="0.25">
      <c r="A7219" t="s">
        <v>434</v>
      </c>
      <c r="B7219" t="s">
        <v>434</v>
      </c>
      <c r="C7219">
        <v>2011</v>
      </c>
      <c r="D7219" t="s">
        <v>373</v>
      </c>
      <c r="E7219" t="s">
        <v>373</v>
      </c>
      <c r="F7219" t="s">
        <v>373</v>
      </c>
      <c r="G7219" t="s">
        <v>373</v>
      </c>
      <c r="H7219" t="s">
        <v>375</v>
      </c>
      <c r="I7219" t="s">
        <v>373</v>
      </c>
      <c r="J7219" t="s">
        <v>373</v>
      </c>
      <c r="K7219" t="s">
        <v>373</v>
      </c>
    </row>
    <row r="7220" spans="1:12" hidden="1" x14ac:dyDescent="0.25">
      <c r="A7220" t="s">
        <v>434</v>
      </c>
      <c r="B7220" t="s">
        <v>434</v>
      </c>
      <c r="C7220">
        <v>2012</v>
      </c>
      <c r="D7220" t="s">
        <v>373</v>
      </c>
      <c r="E7220" t="s">
        <v>373</v>
      </c>
      <c r="F7220" t="s">
        <v>373</v>
      </c>
      <c r="G7220" t="s">
        <v>373</v>
      </c>
      <c r="H7220" t="s">
        <v>375</v>
      </c>
      <c r="I7220" t="s">
        <v>373</v>
      </c>
      <c r="J7220" t="s">
        <v>373</v>
      </c>
      <c r="K7220" t="s">
        <v>373</v>
      </c>
    </row>
    <row r="7221" spans="1:12" hidden="1" x14ac:dyDescent="0.25">
      <c r="A7221" t="s">
        <v>434</v>
      </c>
      <c r="B7221" t="s">
        <v>434</v>
      </c>
      <c r="C7221">
        <v>2013</v>
      </c>
      <c r="D7221" t="s">
        <v>373</v>
      </c>
      <c r="E7221" t="s">
        <v>373</v>
      </c>
      <c r="F7221" t="s">
        <v>373</v>
      </c>
      <c r="G7221" t="s">
        <v>373</v>
      </c>
      <c r="H7221" t="s">
        <v>375</v>
      </c>
      <c r="I7221" t="s">
        <v>373</v>
      </c>
      <c r="J7221" t="s">
        <v>373</v>
      </c>
      <c r="K7221" t="s">
        <v>373</v>
      </c>
    </row>
    <row r="7222" spans="1:12" hidden="1" x14ac:dyDescent="0.25">
      <c r="A7222" t="s">
        <v>434</v>
      </c>
      <c r="B7222" t="s">
        <v>434</v>
      </c>
      <c r="C7222">
        <v>2014</v>
      </c>
      <c r="D7222" t="s">
        <v>373</v>
      </c>
      <c r="E7222" t="s">
        <v>373</v>
      </c>
      <c r="F7222" t="s">
        <v>373</v>
      </c>
      <c r="G7222" t="s">
        <v>373</v>
      </c>
      <c r="H7222" t="s">
        <v>375</v>
      </c>
      <c r="I7222" t="s">
        <v>373</v>
      </c>
      <c r="J7222" t="s">
        <v>373</v>
      </c>
      <c r="K7222" t="s">
        <v>373</v>
      </c>
    </row>
    <row r="7223" spans="1:12" hidden="1" x14ac:dyDescent="0.25">
      <c r="A7223" t="s">
        <v>434</v>
      </c>
      <c r="B7223" t="s">
        <v>434</v>
      </c>
      <c r="C7223">
        <v>2015</v>
      </c>
      <c r="D7223" t="s">
        <v>373</v>
      </c>
      <c r="E7223" t="s">
        <v>373</v>
      </c>
      <c r="F7223" t="s">
        <v>373</v>
      </c>
      <c r="G7223" t="s">
        <v>373</v>
      </c>
      <c r="H7223" t="s">
        <v>375</v>
      </c>
      <c r="I7223" t="s">
        <v>373</v>
      </c>
      <c r="J7223" t="s">
        <v>373</v>
      </c>
      <c r="K7223" t="s">
        <v>373</v>
      </c>
    </row>
    <row r="7224" spans="1:12" hidden="1" x14ac:dyDescent="0.25">
      <c r="A7224" t="s">
        <v>434</v>
      </c>
      <c r="B7224" t="s">
        <v>434</v>
      </c>
      <c r="C7224">
        <v>2016</v>
      </c>
      <c r="D7224" t="s">
        <v>373</v>
      </c>
      <c r="E7224" t="s">
        <v>373</v>
      </c>
      <c r="F7224" t="s">
        <v>373</v>
      </c>
      <c r="G7224" t="s">
        <v>373</v>
      </c>
      <c r="H7224" t="s">
        <v>375</v>
      </c>
      <c r="I7224" t="s">
        <v>373</v>
      </c>
      <c r="J7224" t="s">
        <v>373</v>
      </c>
      <c r="K7224" t="s">
        <v>373</v>
      </c>
    </row>
    <row r="7225" spans="1:12" x14ac:dyDescent="0.25">
      <c r="A7225" t="s">
        <v>434</v>
      </c>
      <c r="B7225" t="s">
        <v>434</v>
      </c>
      <c r="C7225">
        <v>2017</v>
      </c>
      <c r="D7225" t="s">
        <v>373</v>
      </c>
      <c r="E7225" t="s">
        <v>373</v>
      </c>
      <c r="F7225" t="s">
        <v>373</v>
      </c>
      <c r="G7225" t="s">
        <v>373</v>
      </c>
      <c r="H7225" t="s">
        <v>375</v>
      </c>
      <c r="I7225" s="109" t="s">
        <v>373</v>
      </c>
      <c r="J7225" s="109" t="s">
        <v>373</v>
      </c>
      <c r="K7225" s="109" t="s">
        <v>373</v>
      </c>
      <c r="L7225" s="108" t="e">
        <f>AVERAGE(I7225:K7225)</f>
        <v>#DIV/0!</v>
      </c>
    </row>
    <row r="7226" spans="1:12" hidden="1" x14ac:dyDescent="0.25">
      <c r="A7226" t="s">
        <v>433</v>
      </c>
      <c r="B7226" t="s">
        <v>433</v>
      </c>
      <c r="C7226">
        <v>1976</v>
      </c>
      <c r="D7226" t="s">
        <v>432</v>
      </c>
      <c r="E7226">
        <v>230</v>
      </c>
      <c r="F7226" t="s">
        <v>431</v>
      </c>
      <c r="G7226">
        <v>724</v>
      </c>
      <c r="H7226" t="s">
        <v>375</v>
      </c>
      <c r="I7226">
        <v>3</v>
      </c>
      <c r="J7226" t="s">
        <v>373</v>
      </c>
      <c r="K7226">
        <v>2</v>
      </c>
    </row>
    <row r="7227" spans="1:12" hidden="1" x14ac:dyDescent="0.25">
      <c r="A7227" t="s">
        <v>433</v>
      </c>
      <c r="B7227" t="s">
        <v>433</v>
      </c>
      <c r="C7227">
        <v>1977</v>
      </c>
      <c r="D7227" t="s">
        <v>432</v>
      </c>
      <c r="E7227">
        <v>230</v>
      </c>
      <c r="F7227" t="s">
        <v>431</v>
      </c>
      <c r="G7227">
        <v>724</v>
      </c>
      <c r="H7227" t="s">
        <v>375</v>
      </c>
      <c r="I7227">
        <v>2</v>
      </c>
      <c r="J7227" t="s">
        <v>373</v>
      </c>
      <c r="K7227">
        <v>1</v>
      </c>
    </row>
    <row r="7228" spans="1:12" hidden="1" x14ac:dyDescent="0.25">
      <c r="A7228" t="s">
        <v>433</v>
      </c>
      <c r="B7228" t="s">
        <v>433</v>
      </c>
      <c r="C7228">
        <v>1978</v>
      </c>
      <c r="D7228" t="s">
        <v>432</v>
      </c>
      <c r="E7228">
        <v>230</v>
      </c>
      <c r="F7228" t="s">
        <v>431</v>
      </c>
      <c r="G7228">
        <v>724</v>
      </c>
      <c r="H7228" t="s">
        <v>375</v>
      </c>
      <c r="I7228">
        <v>2</v>
      </c>
      <c r="J7228" t="s">
        <v>373</v>
      </c>
      <c r="K7228">
        <v>1</v>
      </c>
    </row>
    <row r="7229" spans="1:12" hidden="1" x14ac:dyDescent="0.25">
      <c r="A7229" t="s">
        <v>433</v>
      </c>
      <c r="B7229" t="s">
        <v>433</v>
      </c>
      <c r="C7229">
        <v>1979</v>
      </c>
      <c r="D7229" t="s">
        <v>432</v>
      </c>
      <c r="E7229">
        <v>230</v>
      </c>
      <c r="F7229" t="s">
        <v>431</v>
      </c>
      <c r="G7229">
        <v>724</v>
      </c>
      <c r="H7229" t="s">
        <v>375</v>
      </c>
      <c r="I7229">
        <v>2</v>
      </c>
      <c r="J7229" t="s">
        <v>373</v>
      </c>
      <c r="K7229">
        <v>1</v>
      </c>
    </row>
    <row r="7230" spans="1:12" hidden="1" x14ac:dyDescent="0.25">
      <c r="A7230" t="s">
        <v>433</v>
      </c>
      <c r="B7230" t="s">
        <v>433</v>
      </c>
      <c r="C7230">
        <v>1980</v>
      </c>
      <c r="D7230" t="s">
        <v>432</v>
      </c>
      <c r="E7230">
        <v>230</v>
      </c>
      <c r="F7230" t="s">
        <v>431</v>
      </c>
      <c r="G7230">
        <v>724</v>
      </c>
      <c r="H7230" t="s">
        <v>375</v>
      </c>
      <c r="I7230">
        <v>3</v>
      </c>
      <c r="J7230" t="s">
        <v>373</v>
      </c>
      <c r="K7230">
        <v>2</v>
      </c>
    </row>
    <row r="7231" spans="1:12" hidden="1" x14ac:dyDescent="0.25">
      <c r="A7231" t="s">
        <v>433</v>
      </c>
      <c r="B7231" t="s">
        <v>433</v>
      </c>
      <c r="C7231">
        <v>1981</v>
      </c>
      <c r="D7231" t="s">
        <v>432</v>
      </c>
      <c r="E7231">
        <v>230</v>
      </c>
      <c r="F7231" t="s">
        <v>431</v>
      </c>
      <c r="G7231">
        <v>724</v>
      </c>
      <c r="H7231" t="s">
        <v>375</v>
      </c>
      <c r="I7231">
        <v>2</v>
      </c>
      <c r="J7231" t="s">
        <v>373</v>
      </c>
      <c r="K7231">
        <v>1</v>
      </c>
    </row>
    <row r="7232" spans="1:12" hidden="1" x14ac:dyDescent="0.25">
      <c r="A7232" t="s">
        <v>433</v>
      </c>
      <c r="B7232" t="s">
        <v>433</v>
      </c>
      <c r="C7232">
        <v>1982</v>
      </c>
      <c r="D7232" t="s">
        <v>432</v>
      </c>
      <c r="E7232">
        <v>230</v>
      </c>
      <c r="F7232" t="s">
        <v>431</v>
      </c>
      <c r="G7232">
        <v>724</v>
      </c>
      <c r="H7232" t="s">
        <v>375</v>
      </c>
      <c r="I7232">
        <v>2</v>
      </c>
      <c r="J7232" t="s">
        <v>373</v>
      </c>
      <c r="K7232">
        <v>2</v>
      </c>
    </row>
    <row r="7233" spans="1:11" hidden="1" x14ac:dyDescent="0.25">
      <c r="A7233" t="s">
        <v>433</v>
      </c>
      <c r="B7233" t="s">
        <v>433</v>
      </c>
      <c r="C7233">
        <v>1983</v>
      </c>
      <c r="D7233" t="s">
        <v>432</v>
      </c>
      <c r="E7233">
        <v>230</v>
      </c>
      <c r="F7233" t="s">
        <v>431</v>
      </c>
      <c r="G7233">
        <v>724</v>
      </c>
      <c r="H7233" t="s">
        <v>375</v>
      </c>
      <c r="I7233">
        <v>2</v>
      </c>
      <c r="J7233" t="s">
        <v>373</v>
      </c>
      <c r="K7233">
        <v>2</v>
      </c>
    </row>
    <row r="7234" spans="1:11" hidden="1" x14ac:dyDescent="0.25">
      <c r="A7234" t="s">
        <v>433</v>
      </c>
      <c r="B7234" t="s">
        <v>433</v>
      </c>
      <c r="C7234">
        <v>1984</v>
      </c>
      <c r="D7234" t="s">
        <v>432</v>
      </c>
      <c r="E7234">
        <v>230</v>
      </c>
      <c r="F7234" t="s">
        <v>431</v>
      </c>
      <c r="G7234">
        <v>724</v>
      </c>
      <c r="H7234" t="s">
        <v>375</v>
      </c>
      <c r="I7234">
        <v>2</v>
      </c>
      <c r="J7234" t="s">
        <v>373</v>
      </c>
      <c r="K7234">
        <v>1</v>
      </c>
    </row>
    <row r="7235" spans="1:11" hidden="1" x14ac:dyDescent="0.25">
      <c r="A7235" t="s">
        <v>433</v>
      </c>
      <c r="B7235" t="s">
        <v>433</v>
      </c>
      <c r="C7235">
        <v>1985</v>
      </c>
      <c r="D7235" t="s">
        <v>432</v>
      </c>
      <c r="E7235">
        <v>230</v>
      </c>
      <c r="F7235" t="s">
        <v>431</v>
      </c>
      <c r="G7235">
        <v>724</v>
      </c>
      <c r="H7235" t="s">
        <v>375</v>
      </c>
      <c r="I7235">
        <v>2</v>
      </c>
      <c r="J7235" t="s">
        <v>373</v>
      </c>
      <c r="K7235">
        <v>2</v>
      </c>
    </row>
    <row r="7236" spans="1:11" hidden="1" x14ac:dyDescent="0.25">
      <c r="A7236" t="s">
        <v>433</v>
      </c>
      <c r="B7236" t="s">
        <v>433</v>
      </c>
      <c r="C7236">
        <v>1986</v>
      </c>
      <c r="D7236" t="s">
        <v>432</v>
      </c>
      <c r="E7236">
        <v>230</v>
      </c>
      <c r="F7236" t="s">
        <v>431</v>
      </c>
      <c r="G7236">
        <v>724</v>
      </c>
      <c r="H7236" t="s">
        <v>375</v>
      </c>
      <c r="I7236">
        <v>2</v>
      </c>
      <c r="J7236" t="s">
        <v>373</v>
      </c>
      <c r="K7236">
        <v>2</v>
      </c>
    </row>
    <row r="7237" spans="1:11" hidden="1" x14ac:dyDescent="0.25">
      <c r="A7237" t="s">
        <v>433</v>
      </c>
      <c r="B7237" t="s">
        <v>433</v>
      </c>
      <c r="C7237">
        <v>1987</v>
      </c>
      <c r="D7237" t="s">
        <v>432</v>
      </c>
      <c r="E7237">
        <v>230</v>
      </c>
      <c r="F7237" t="s">
        <v>431</v>
      </c>
      <c r="G7237">
        <v>724</v>
      </c>
      <c r="H7237" t="s">
        <v>375</v>
      </c>
      <c r="I7237">
        <v>2</v>
      </c>
      <c r="J7237" t="s">
        <v>373</v>
      </c>
      <c r="K7237">
        <v>1</v>
      </c>
    </row>
    <row r="7238" spans="1:11" hidden="1" x14ac:dyDescent="0.25">
      <c r="A7238" t="s">
        <v>433</v>
      </c>
      <c r="B7238" t="s">
        <v>433</v>
      </c>
      <c r="C7238">
        <v>1988</v>
      </c>
      <c r="D7238" t="s">
        <v>432</v>
      </c>
      <c r="E7238">
        <v>230</v>
      </c>
      <c r="F7238" t="s">
        <v>431</v>
      </c>
      <c r="G7238">
        <v>724</v>
      </c>
      <c r="H7238" t="s">
        <v>375</v>
      </c>
      <c r="I7238">
        <v>2</v>
      </c>
      <c r="J7238" t="s">
        <v>373</v>
      </c>
      <c r="K7238">
        <v>1</v>
      </c>
    </row>
    <row r="7239" spans="1:11" hidden="1" x14ac:dyDescent="0.25">
      <c r="A7239" t="s">
        <v>433</v>
      </c>
      <c r="B7239" t="s">
        <v>433</v>
      </c>
      <c r="C7239">
        <v>1989</v>
      </c>
      <c r="D7239" t="s">
        <v>432</v>
      </c>
      <c r="E7239">
        <v>230</v>
      </c>
      <c r="F7239" t="s">
        <v>431</v>
      </c>
      <c r="G7239">
        <v>724</v>
      </c>
      <c r="H7239" t="s">
        <v>375</v>
      </c>
      <c r="I7239">
        <v>2</v>
      </c>
      <c r="J7239" t="s">
        <v>373</v>
      </c>
      <c r="K7239">
        <v>1</v>
      </c>
    </row>
    <row r="7240" spans="1:11" hidden="1" x14ac:dyDescent="0.25">
      <c r="A7240" t="s">
        <v>433</v>
      </c>
      <c r="B7240" t="s">
        <v>433</v>
      </c>
      <c r="C7240">
        <v>1990</v>
      </c>
      <c r="D7240" t="s">
        <v>432</v>
      </c>
      <c r="E7240">
        <v>230</v>
      </c>
      <c r="F7240" t="s">
        <v>431</v>
      </c>
      <c r="G7240">
        <v>724</v>
      </c>
      <c r="H7240" t="s">
        <v>375</v>
      </c>
      <c r="I7240">
        <v>2</v>
      </c>
      <c r="J7240" t="s">
        <v>373</v>
      </c>
      <c r="K7240">
        <v>1</v>
      </c>
    </row>
    <row r="7241" spans="1:11" hidden="1" x14ac:dyDescent="0.25">
      <c r="A7241" t="s">
        <v>433</v>
      </c>
      <c r="B7241" t="s">
        <v>433</v>
      </c>
      <c r="C7241">
        <v>1991</v>
      </c>
      <c r="D7241" t="s">
        <v>432</v>
      </c>
      <c r="E7241">
        <v>230</v>
      </c>
      <c r="F7241" t="s">
        <v>431</v>
      </c>
      <c r="G7241">
        <v>724</v>
      </c>
      <c r="H7241" t="s">
        <v>375</v>
      </c>
      <c r="I7241">
        <v>1</v>
      </c>
      <c r="J7241" t="s">
        <v>373</v>
      </c>
      <c r="K7241">
        <v>1</v>
      </c>
    </row>
    <row r="7242" spans="1:11" hidden="1" x14ac:dyDescent="0.25">
      <c r="A7242" t="s">
        <v>433</v>
      </c>
      <c r="B7242" t="s">
        <v>433</v>
      </c>
      <c r="C7242">
        <v>1992</v>
      </c>
      <c r="D7242" t="s">
        <v>432</v>
      </c>
      <c r="E7242">
        <v>230</v>
      </c>
      <c r="F7242" t="s">
        <v>431</v>
      </c>
      <c r="G7242">
        <v>724</v>
      </c>
      <c r="H7242" t="s">
        <v>375</v>
      </c>
      <c r="I7242">
        <v>2</v>
      </c>
      <c r="J7242" t="s">
        <v>373</v>
      </c>
      <c r="K7242">
        <v>1</v>
      </c>
    </row>
    <row r="7243" spans="1:11" hidden="1" x14ac:dyDescent="0.25">
      <c r="A7243" t="s">
        <v>433</v>
      </c>
      <c r="B7243" t="s">
        <v>433</v>
      </c>
      <c r="C7243">
        <v>1993</v>
      </c>
      <c r="D7243" t="s">
        <v>432</v>
      </c>
      <c r="E7243">
        <v>230</v>
      </c>
      <c r="F7243" t="s">
        <v>431</v>
      </c>
      <c r="G7243">
        <v>724</v>
      </c>
      <c r="H7243" t="s">
        <v>375</v>
      </c>
      <c r="I7243">
        <v>1</v>
      </c>
      <c r="J7243" t="s">
        <v>373</v>
      </c>
      <c r="K7243">
        <v>2</v>
      </c>
    </row>
    <row r="7244" spans="1:11" hidden="1" x14ac:dyDescent="0.25">
      <c r="A7244" t="s">
        <v>433</v>
      </c>
      <c r="B7244" t="s">
        <v>433</v>
      </c>
      <c r="C7244">
        <v>1994</v>
      </c>
      <c r="D7244" t="s">
        <v>432</v>
      </c>
      <c r="E7244">
        <v>230</v>
      </c>
      <c r="F7244" t="s">
        <v>431</v>
      </c>
      <c r="G7244">
        <v>724</v>
      </c>
      <c r="H7244" t="s">
        <v>375</v>
      </c>
      <c r="I7244">
        <v>2</v>
      </c>
      <c r="J7244" t="s">
        <v>373</v>
      </c>
      <c r="K7244">
        <v>2</v>
      </c>
    </row>
    <row r="7245" spans="1:11" hidden="1" x14ac:dyDescent="0.25">
      <c r="A7245" t="s">
        <v>433</v>
      </c>
      <c r="B7245" t="s">
        <v>433</v>
      </c>
      <c r="C7245">
        <v>1995</v>
      </c>
      <c r="D7245" t="s">
        <v>432</v>
      </c>
      <c r="E7245">
        <v>230</v>
      </c>
      <c r="F7245" t="s">
        <v>431</v>
      </c>
      <c r="G7245">
        <v>724</v>
      </c>
      <c r="H7245" t="s">
        <v>375</v>
      </c>
      <c r="I7245">
        <v>2</v>
      </c>
      <c r="J7245" t="s">
        <v>373</v>
      </c>
      <c r="K7245">
        <v>2</v>
      </c>
    </row>
    <row r="7246" spans="1:11" hidden="1" x14ac:dyDescent="0.25">
      <c r="A7246" t="s">
        <v>433</v>
      </c>
      <c r="B7246" t="s">
        <v>433</v>
      </c>
      <c r="C7246">
        <v>1996</v>
      </c>
      <c r="D7246" t="s">
        <v>432</v>
      </c>
      <c r="E7246">
        <v>230</v>
      </c>
      <c r="F7246" t="s">
        <v>431</v>
      </c>
      <c r="G7246">
        <v>724</v>
      </c>
      <c r="H7246" t="s">
        <v>375</v>
      </c>
      <c r="I7246" t="s">
        <v>373</v>
      </c>
      <c r="J7246" t="s">
        <v>373</v>
      </c>
      <c r="K7246">
        <v>2</v>
      </c>
    </row>
    <row r="7247" spans="1:11" hidden="1" x14ac:dyDescent="0.25">
      <c r="A7247" t="s">
        <v>433</v>
      </c>
      <c r="B7247" t="s">
        <v>433</v>
      </c>
      <c r="C7247">
        <v>1997</v>
      </c>
      <c r="D7247" t="s">
        <v>432</v>
      </c>
      <c r="E7247">
        <v>230</v>
      </c>
      <c r="F7247" t="s">
        <v>431</v>
      </c>
      <c r="G7247">
        <v>724</v>
      </c>
      <c r="H7247" t="s">
        <v>375</v>
      </c>
      <c r="I7247">
        <v>2</v>
      </c>
      <c r="J7247" t="s">
        <v>373</v>
      </c>
      <c r="K7247">
        <v>2</v>
      </c>
    </row>
    <row r="7248" spans="1:11" hidden="1" x14ac:dyDescent="0.25">
      <c r="A7248" t="s">
        <v>433</v>
      </c>
      <c r="B7248" t="s">
        <v>433</v>
      </c>
      <c r="C7248">
        <v>1998</v>
      </c>
      <c r="D7248" t="s">
        <v>432</v>
      </c>
      <c r="E7248">
        <v>230</v>
      </c>
      <c r="F7248" t="s">
        <v>431</v>
      </c>
      <c r="G7248">
        <v>724</v>
      </c>
      <c r="H7248" t="s">
        <v>375</v>
      </c>
      <c r="I7248">
        <v>2</v>
      </c>
      <c r="J7248" t="s">
        <v>373</v>
      </c>
      <c r="K7248">
        <v>2</v>
      </c>
    </row>
    <row r="7249" spans="1:11" hidden="1" x14ac:dyDescent="0.25">
      <c r="A7249" t="s">
        <v>433</v>
      </c>
      <c r="B7249" t="s">
        <v>433</v>
      </c>
      <c r="C7249">
        <v>1999</v>
      </c>
      <c r="D7249" t="s">
        <v>432</v>
      </c>
      <c r="E7249">
        <v>230</v>
      </c>
      <c r="F7249" t="s">
        <v>431</v>
      </c>
      <c r="G7249">
        <v>724</v>
      </c>
      <c r="H7249" t="s">
        <v>375</v>
      </c>
      <c r="I7249">
        <v>1</v>
      </c>
      <c r="J7249" t="s">
        <v>373</v>
      </c>
      <c r="K7249">
        <v>2</v>
      </c>
    </row>
    <row r="7250" spans="1:11" hidden="1" x14ac:dyDescent="0.25">
      <c r="A7250" t="s">
        <v>433</v>
      </c>
      <c r="B7250" t="s">
        <v>433</v>
      </c>
      <c r="C7250">
        <v>2000</v>
      </c>
      <c r="D7250" t="s">
        <v>432</v>
      </c>
      <c r="E7250">
        <v>230</v>
      </c>
      <c r="F7250" t="s">
        <v>431</v>
      </c>
      <c r="G7250">
        <v>724</v>
      </c>
      <c r="H7250" t="s">
        <v>375</v>
      </c>
      <c r="I7250">
        <v>2</v>
      </c>
      <c r="J7250" t="s">
        <v>373</v>
      </c>
      <c r="K7250">
        <v>1</v>
      </c>
    </row>
    <row r="7251" spans="1:11" hidden="1" x14ac:dyDescent="0.25">
      <c r="A7251" t="s">
        <v>433</v>
      </c>
      <c r="B7251" t="s">
        <v>433</v>
      </c>
      <c r="C7251">
        <v>2001</v>
      </c>
      <c r="D7251" t="s">
        <v>432</v>
      </c>
      <c r="E7251">
        <v>230</v>
      </c>
      <c r="F7251" t="s">
        <v>431</v>
      </c>
      <c r="G7251">
        <v>724</v>
      </c>
      <c r="H7251" t="s">
        <v>375</v>
      </c>
      <c r="I7251">
        <v>2</v>
      </c>
      <c r="J7251" t="s">
        <v>373</v>
      </c>
      <c r="K7251">
        <v>2</v>
      </c>
    </row>
    <row r="7252" spans="1:11" hidden="1" x14ac:dyDescent="0.25">
      <c r="A7252" t="s">
        <v>433</v>
      </c>
      <c r="B7252" t="s">
        <v>433</v>
      </c>
      <c r="C7252">
        <v>2002</v>
      </c>
      <c r="D7252" t="s">
        <v>432</v>
      </c>
      <c r="E7252">
        <v>230</v>
      </c>
      <c r="F7252" t="s">
        <v>431</v>
      </c>
      <c r="G7252">
        <v>724</v>
      </c>
      <c r="H7252" t="s">
        <v>375</v>
      </c>
      <c r="I7252">
        <v>3</v>
      </c>
      <c r="J7252" t="s">
        <v>373</v>
      </c>
      <c r="K7252">
        <v>3</v>
      </c>
    </row>
    <row r="7253" spans="1:11" hidden="1" x14ac:dyDescent="0.25">
      <c r="A7253" t="s">
        <v>433</v>
      </c>
      <c r="B7253" t="s">
        <v>433</v>
      </c>
      <c r="C7253">
        <v>2003</v>
      </c>
      <c r="D7253" t="s">
        <v>432</v>
      </c>
      <c r="E7253">
        <v>230</v>
      </c>
      <c r="F7253" t="s">
        <v>431</v>
      </c>
      <c r="G7253">
        <v>724</v>
      </c>
      <c r="H7253" t="s">
        <v>375</v>
      </c>
      <c r="I7253">
        <v>3</v>
      </c>
      <c r="J7253" t="s">
        <v>373</v>
      </c>
      <c r="K7253">
        <v>2</v>
      </c>
    </row>
    <row r="7254" spans="1:11" hidden="1" x14ac:dyDescent="0.25">
      <c r="A7254" t="s">
        <v>433</v>
      </c>
      <c r="B7254" t="s">
        <v>433</v>
      </c>
      <c r="C7254">
        <v>2004</v>
      </c>
      <c r="D7254" t="s">
        <v>432</v>
      </c>
      <c r="E7254">
        <v>230</v>
      </c>
      <c r="F7254" t="s">
        <v>431</v>
      </c>
      <c r="G7254">
        <v>724</v>
      </c>
      <c r="H7254" t="s">
        <v>375</v>
      </c>
      <c r="I7254">
        <v>3</v>
      </c>
      <c r="J7254" t="s">
        <v>373</v>
      </c>
      <c r="K7254">
        <v>2</v>
      </c>
    </row>
    <row r="7255" spans="1:11" hidden="1" x14ac:dyDescent="0.25">
      <c r="A7255" t="s">
        <v>433</v>
      </c>
      <c r="B7255" t="s">
        <v>433</v>
      </c>
      <c r="C7255">
        <v>2005</v>
      </c>
      <c r="D7255" t="s">
        <v>432</v>
      </c>
      <c r="E7255">
        <v>230</v>
      </c>
      <c r="F7255" t="s">
        <v>431</v>
      </c>
      <c r="G7255">
        <v>724</v>
      </c>
      <c r="H7255" t="s">
        <v>375</v>
      </c>
      <c r="I7255">
        <v>2</v>
      </c>
      <c r="J7255" t="s">
        <v>373</v>
      </c>
      <c r="K7255">
        <v>2</v>
      </c>
    </row>
    <row r="7256" spans="1:11" hidden="1" x14ac:dyDescent="0.25">
      <c r="A7256" t="s">
        <v>433</v>
      </c>
      <c r="B7256" t="s">
        <v>433</v>
      </c>
      <c r="C7256">
        <v>2006</v>
      </c>
      <c r="D7256" t="s">
        <v>432</v>
      </c>
      <c r="E7256">
        <v>230</v>
      </c>
      <c r="F7256" t="s">
        <v>431</v>
      </c>
      <c r="G7256">
        <v>724</v>
      </c>
      <c r="H7256" t="s">
        <v>375</v>
      </c>
      <c r="I7256">
        <v>2</v>
      </c>
      <c r="J7256" t="s">
        <v>373</v>
      </c>
      <c r="K7256">
        <v>2</v>
      </c>
    </row>
    <row r="7257" spans="1:11" hidden="1" x14ac:dyDescent="0.25">
      <c r="A7257" t="s">
        <v>433</v>
      </c>
      <c r="B7257" t="s">
        <v>433</v>
      </c>
      <c r="C7257">
        <v>2007</v>
      </c>
      <c r="D7257" t="s">
        <v>432</v>
      </c>
      <c r="E7257">
        <v>230</v>
      </c>
      <c r="F7257" t="s">
        <v>431</v>
      </c>
      <c r="G7257">
        <v>724</v>
      </c>
      <c r="H7257" t="s">
        <v>375</v>
      </c>
      <c r="I7257">
        <v>3</v>
      </c>
      <c r="J7257" t="s">
        <v>373</v>
      </c>
      <c r="K7257">
        <v>2</v>
      </c>
    </row>
    <row r="7258" spans="1:11" hidden="1" x14ac:dyDescent="0.25">
      <c r="A7258" t="s">
        <v>433</v>
      </c>
      <c r="B7258" t="s">
        <v>433</v>
      </c>
      <c r="C7258">
        <v>2008</v>
      </c>
      <c r="D7258" t="s">
        <v>432</v>
      </c>
      <c r="E7258">
        <v>230</v>
      </c>
      <c r="F7258" t="s">
        <v>431</v>
      </c>
      <c r="G7258">
        <v>724</v>
      </c>
      <c r="H7258" t="s">
        <v>375</v>
      </c>
      <c r="I7258">
        <v>3</v>
      </c>
      <c r="J7258" t="s">
        <v>373</v>
      </c>
      <c r="K7258">
        <v>2</v>
      </c>
    </row>
    <row r="7259" spans="1:11" hidden="1" x14ac:dyDescent="0.25">
      <c r="A7259" t="s">
        <v>433</v>
      </c>
      <c r="B7259" t="s">
        <v>433</v>
      </c>
      <c r="C7259">
        <v>2009</v>
      </c>
      <c r="D7259" t="s">
        <v>432</v>
      </c>
      <c r="E7259">
        <v>230</v>
      </c>
      <c r="F7259" t="s">
        <v>431</v>
      </c>
      <c r="G7259">
        <v>724</v>
      </c>
      <c r="H7259" t="s">
        <v>375</v>
      </c>
      <c r="I7259">
        <v>3</v>
      </c>
      <c r="J7259" t="s">
        <v>373</v>
      </c>
      <c r="K7259">
        <v>1</v>
      </c>
    </row>
    <row r="7260" spans="1:11" hidden="1" x14ac:dyDescent="0.25">
      <c r="A7260" t="s">
        <v>433</v>
      </c>
      <c r="B7260" t="s">
        <v>433</v>
      </c>
      <c r="C7260">
        <v>2010</v>
      </c>
      <c r="D7260" t="s">
        <v>432</v>
      </c>
      <c r="E7260">
        <v>230</v>
      </c>
      <c r="F7260" t="s">
        <v>431</v>
      </c>
      <c r="G7260">
        <v>724</v>
      </c>
      <c r="H7260" t="s">
        <v>375</v>
      </c>
      <c r="I7260">
        <v>2</v>
      </c>
      <c r="J7260" t="s">
        <v>373</v>
      </c>
      <c r="K7260">
        <v>1</v>
      </c>
    </row>
    <row r="7261" spans="1:11" hidden="1" x14ac:dyDescent="0.25">
      <c r="A7261" t="s">
        <v>433</v>
      </c>
      <c r="B7261" t="s">
        <v>433</v>
      </c>
      <c r="C7261">
        <v>2011</v>
      </c>
      <c r="D7261" t="s">
        <v>432</v>
      </c>
      <c r="E7261">
        <v>230</v>
      </c>
      <c r="F7261" t="s">
        <v>431</v>
      </c>
      <c r="G7261">
        <v>724</v>
      </c>
      <c r="H7261" t="s">
        <v>375</v>
      </c>
      <c r="I7261">
        <v>2</v>
      </c>
      <c r="J7261" t="s">
        <v>373</v>
      </c>
      <c r="K7261">
        <v>1</v>
      </c>
    </row>
    <row r="7262" spans="1:11" hidden="1" x14ac:dyDescent="0.25">
      <c r="A7262" t="s">
        <v>433</v>
      </c>
      <c r="B7262" t="s">
        <v>433</v>
      </c>
      <c r="C7262">
        <v>2012</v>
      </c>
      <c r="D7262" t="s">
        <v>432</v>
      </c>
      <c r="E7262">
        <v>230</v>
      </c>
      <c r="F7262" t="s">
        <v>431</v>
      </c>
      <c r="G7262">
        <v>724</v>
      </c>
      <c r="H7262" t="s">
        <v>375</v>
      </c>
      <c r="I7262">
        <v>2</v>
      </c>
      <c r="J7262" t="s">
        <v>373</v>
      </c>
      <c r="K7262">
        <v>1</v>
      </c>
    </row>
    <row r="7263" spans="1:11" hidden="1" x14ac:dyDescent="0.25">
      <c r="A7263" t="s">
        <v>433</v>
      </c>
      <c r="B7263" t="s">
        <v>433</v>
      </c>
      <c r="C7263">
        <v>2013</v>
      </c>
      <c r="D7263" t="s">
        <v>432</v>
      </c>
      <c r="E7263">
        <v>230</v>
      </c>
      <c r="F7263" t="s">
        <v>431</v>
      </c>
      <c r="G7263">
        <v>724</v>
      </c>
      <c r="H7263" t="s">
        <v>375</v>
      </c>
      <c r="I7263" t="s">
        <v>373</v>
      </c>
      <c r="J7263">
        <v>1</v>
      </c>
      <c r="K7263">
        <v>1</v>
      </c>
    </row>
    <row r="7264" spans="1:11" hidden="1" x14ac:dyDescent="0.25">
      <c r="A7264" t="s">
        <v>433</v>
      </c>
      <c r="B7264" t="s">
        <v>433</v>
      </c>
      <c r="C7264">
        <v>2014</v>
      </c>
      <c r="D7264" t="s">
        <v>432</v>
      </c>
      <c r="E7264">
        <v>230</v>
      </c>
      <c r="F7264" t="s">
        <v>431</v>
      </c>
      <c r="G7264">
        <v>724</v>
      </c>
      <c r="H7264" t="s">
        <v>375</v>
      </c>
      <c r="I7264">
        <v>2</v>
      </c>
      <c r="J7264" t="s">
        <v>373</v>
      </c>
      <c r="K7264">
        <v>1</v>
      </c>
    </row>
    <row r="7265" spans="1:12" hidden="1" x14ac:dyDescent="0.25">
      <c r="A7265" t="s">
        <v>433</v>
      </c>
      <c r="B7265" t="s">
        <v>433</v>
      </c>
      <c r="C7265">
        <v>2015</v>
      </c>
      <c r="D7265" t="s">
        <v>432</v>
      </c>
      <c r="E7265">
        <v>230</v>
      </c>
      <c r="F7265" t="s">
        <v>431</v>
      </c>
      <c r="G7265">
        <v>724</v>
      </c>
      <c r="H7265" t="s">
        <v>375</v>
      </c>
      <c r="I7265">
        <v>2</v>
      </c>
      <c r="J7265" t="s">
        <v>373</v>
      </c>
      <c r="K7265">
        <v>1</v>
      </c>
    </row>
    <row r="7266" spans="1:12" hidden="1" x14ac:dyDescent="0.25">
      <c r="A7266" t="s">
        <v>433</v>
      </c>
      <c r="B7266" t="s">
        <v>433</v>
      </c>
      <c r="C7266">
        <v>2016</v>
      </c>
      <c r="D7266" t="s">
        <v>432</v>
      </c>
      <c r="E7266">
        <v>230</v>
      </c>
      <c r="F7266" t="s">
        <v>431</v>
      </c>
      <c r="G7266">
        <v>724</v>
      </c>
      <c r="H7266" t="s">
        <v>375</v>
      </c>
      <c r="I7266">
        <v>2</v>
      </c>
      <c r="J7266" t="s">
        <v>373</v>
      </c>
      <c r="K7266">
        <v>2</v>
      </c>
    </row>
    <row r="7267" spans="1:12" x14ac:dyDescent="0.25">
      <c r="A7267" t="s">
        <v>433</v>
      </c>
      <c r="B7267" t="s">
        <v>433</v>
      </c>
      <c r="C7267">
        <v>2017</v>
      </c>
      <c r="D7267" t="s">
        <v>432</v>
      </c>
      <c r="E7267">
        <v>230</v>
      </c>
      <c r="F7267" t="s">
        <v>431</v>
      </c>
      <c r="G7267">
        <v>724</v>
      </c>
      <c r="H7267" t="s">
        <v>375</v>
      </c>
      <c r="I7267" s="109">
        <v>2</v>
      </c>
      <c r="J7267" s="109" t="s">
        <v>373</v>
      </c>
      <c r="K7267" s="109">
        <v>2</v>
      </c>
      <c r="L7267" s="108">
        <f>AVERAGE(I7267:K7267)</f>
        <v>2</v>
      </c>
    </row>
    <row r="7268" spans="1:12" hidden="1" x14ac:dyDescent="0.25">
      <c r="A7268" t="s">
        <v>255</v>
      </c>
      <c r="B7268" t="s">
        <v>255</v>
      </c>
      <c r="C7268">
        <v>1976</v>
      </c>
      <c r="D7268" t="s">
        <v>430</v>
      </c>
      <c r="E7268">
        <v>780</v>
      </c>
      <c r="F7268" t="s">
        <v>87</v>
      </c>
      <c r="G7268">
        <v>144</v>
      </c>
      <c r="H7268" t="s">
        <v>429</v>
      </c>
      <c r="I7268">
        <v>3</v>
      </c>
      <c r="J7268" t="s">
        <v>373</v>
      </c>
      <c r="K7268">
        <v>2</v>
      </c>
    </row>
    <row r="7269" spans="1:12" hidden="1" x14ac:dyDescent="0.25">
      <c r="A7269" t="s">
        <v>255</v>
      </c>
      <c r="B7269" t="s">
        <v>255</v>
      </c>
      <c r="C7269">
        <v>1977</v>
      </c>
      <c r="D7269" t="s">
        <v>430</v>
      </c>
      <c r="E7269">
        <v>780</v>
      </c>
      <c r="F7269" t="s">
        <v>87</v>
      </c>
      <c r="G7269">
        <v>144</v>
      </c>
      <c r="H7269" t="s">
        <v>429</v>
      </c>
      <c r="I7269">
        <v>2</v>
      </c>
      <c r="J7269" t="s">
        <v>373</v>
      </c>
      <c r="K7269">
        <v>1</v>
      </c>
    </row>
    <row r="7270" spans="1:12" hidden="1" x14ac:dyDescent="0.25">
      <c r="A7270" t="s">
        <v>255</v>
      </c>
      <c r="B7270" t="s">
        <v>255</v>
      </c>
      <c r="C7270">
        <v>1978</v>
      </c>
      <c r="D7270" t="s">
        <v>430</v>
      </c>
      <c r="E7270">
        <v>780</v>
      </c>
      <c r="F7270" t="s">
        <v>87</v>
      </c>
      <c r="G7270">
        <v>144</v>
      </c>
      <c r="H7270" t="s">
        <v>429</v>
      </c>
      <c r="I7270">
        <v>2</v>
      </c>
      <c r="J7270" t="s">
        <v>373</v>
      </c>
      <c r="K7270">
        <v>1</v>
      </c>
    </row>
    <row r="7271" spans="1:12" hidden="1" x14ac:dyDescent="0.25">
      <c r="A7271" t="s">
        <v>255</v>
      </c>
      <c r="B7271" t="s">
        <v>255</v>
      </c>
      <c r="C7271">
        <v>1979</v>
      </c>
      <c r="D7271" t="s">
        <v>430</v>
      </c>
      <c r="E7271">
        <v>780</v>
      </c>
      <c r="F7271" t="s">
        <v>87</v>
      </c>
      <c r="G7271">
        <v>144</v>
      </c>
      <c r="H7271" t="s">
        <v>429</v>
      </c>
      <c r="I7271">
        <v>3</v>
      </c>
      <c r="J7271" t="s">
        <v>373</v>
      </c>
      <c r="K7271">
        <v>2</v>
      </c>
    </row>
    <row r="7272" spans="1:12" hidden="1" x14ac:dyDescent="0.25">
      <c r="A7272" t="s">
        <v>255</v>
      </c>
      <c r="B7272" t="s">
        <v>255</v>
      </c>
      <c r="C7272">
        <v>1980</v>
      </c>
      <c r="D7272" t="s">
        <v>430</v>
      </c>
      <c r="E7272">
        <v>780</v>
      </c>
      <c r="F7272" t="s">
        <v>87</v>
      </c>
      <c r="G7272">
        <v>144</v>
      </c>
      <c r="H7272" t="s">
        <v>429</v>
      </c>
      <c r="I7272">
        <v>2</v>
      </c>
      <c r="J7272" t="s">
        <v>373</v>
      </c>
      <c r="K7272">
        <v>1</v>
      </c>
    </row>
    <row r="7273" spans="1:12" hidden="1" x14ac:dyDescent="0.25">
      <c r="A7273" t="s">
        <v>255</v>
      </c>
      <c r="B7273" t="s">
        <v>255</v>
      </c>
      <c r="C7273">
        <v>1981</v>
      </c>
      <c r="D7273" t="s">
        <v>430</v>
      </c>
      <c r="E7273">
        <v>780</v>
      </c>
      <c r="F7273" t="s">
        <v>87</v>
      </c>
      <c r="G7273">
        <v>144</v>
      </c>
      <c r="H7273" t="s">
        <v>429</v>
      </c>
      <c r="I7273">
        <v>3</v>
      </c>
      <c r="J7273" t="s">
        <v>373</v>
      </c>
      <c r="K7273">
        <v>2</v>
      </c>
    </row>
    <row r="7274" spans="1:12" hidden="1" x14ac:dyDescent="0.25">
      <c r="A7274" t="s">
        <v>255</v>
      </c>
      <c r="B7274" t="s">
        <v>255</v>
      </c>
      <c r="C7274">
        <v>1982</v>
      </c>
      <c r="D7274" t="s">
        <v>430</v>
      </c>
      <c r="E7274">
        <v>780</v>
      </c>
      <c r="F7274" t="s">
        <v>87</v>
      </c>
      <c r="G7274">
        <v>144</v>
      </c>
      <c r="H7274" t="s">
        <v>429</v>
      </c>
      <c r="I7274">
        <v>3</v>
      </c>
      <c r="J7274" t="s">
        <v>373</v>
      </c>
      <c r="K7274">
        <v>2</v>
      </c>
    </row>
    <row r="7275" spans="1:12" hidden="1" x14ac:dyDescent="0.25">
      <c r="A7275" t="s">
        <v>255</v>
      </c>
      <c r="B7275" t="s">
        <v>255</v>
      </c>
      <c r="C7275">
        <v>1983</v>
      </c>
      <c r="D7275" t="s">
        <v>430</v>
      </c>
      <c r="E7275">
        <v>780</v>
      </c>
      <c r="F7275" t="s">
        <v>87</v>
      </c>
      <c r="G7275">
        <v>144</v>
      </c>
      <c r="H7275" t="s">
        <v>429</v>
      </c>
      <c r="I7275">
        <v>5</v>
      </c>
      <c r="J7275" t="s">
        <v>373</v>
      </c>
      <c r="K7275">
        <v>4</v>
      </c>
    </row>
    <row r="7276" spans="1:12" hidden="1" x14ac:dyDescent="0.25">
      <c r="A7276" t="s">
        <v>255</v>
      </c>
      <c r="B7276" t="s">
        <v>255</v>
      </c>
      <c r="C7276">
        <v>1984</v>
      </c>
      <c r="D7276" t="s">
        <v>430</v>
      </c>
      <c r="E7276">
        <v>780</v>
      </c>
      <c r="F7276" t="s">
        <v>87</v>
      </c>
      <c r="G7276">
        <v>144</v>
      </c>
      <c r="H7276" t="s">
        <v>429</v>
      </c>
      <c r="I7276">
        <v>5</v>
      </c>
      <c r="J7276" t="s">
        <v>373</v>
      </c>
      <c r="K7276">
        <v>4</v>
      </c>
    </row>
    <row r="7277" spans="1:12" hidden="1" x14ac:dyDescent="0.25">
      <c r="A7277" t="s">
        <v>255</v>
      </c>
      <c r="B7277" t="s">
        <v>255</v>
      </c>
      <c r="C7277">
        <v>1985</v>
      </c>
      <c r="D7277" t="s">
        <v>430</v>
      </c>
      <c r="E7277">
        <v>780</v>
      </c>
      <c r="F7277" t="s">
        <v>87</v>
      </c>
      <c r="G7277">
        <v>144</v>
      </c>
      <c r="H7277" t="s">
        <v>429</v>
      </c>
      <c r="I7277">
        <v>5</v>
      </c>
      <c r="J7277" t="s">
        <v>373</v>
      </c>
      <c r="K7277">
        <v>4</v>
      </c>
    </row>
    <row r="7278" spans="1:12" hidden="1" x14ac:dyDescent="0.25">
      <c r="A7278" t="s">
        <v>255</v>
      </c>
      <c r="B7278" t="s">
        <v>255</v>
      </c>
      <c r="C7278">
        <v>1986</v>
      </c>
      <c r="D7278" t="s">
        <v>430</v>
      </c>
      <c r="E7278">
        <v>780</v>
      </c>
      <c r="F7278" t="s">
        <v>87</v>
      </c>
      <c r="G7278">
        <v>144</v>
      </c>
      <c r="H7278" t="s">
        <v>429</v>
      </c>
      <c r="I7278">
        <v>5</v>
      </c>
      <c r="J7278" t="s">
        <v>373</v>
      </c>
      <c r="K7278">
        <v>4</v>
      </c>
    </row>
    <row r="7279" spans="1:12" hidden="1" x14ac:dyDescent="0.25">
      <c r="A7279" t="s">
        <v>255</v>
      </c>
      <c r="B7279" t="s">
        <v>255</v>
      </c>
      <c r="C7279">
        <v>1987</v>
      </c>
      <c r="D7279" t="s">
        <v>430</v>
      </c>
      <c r="E7279">
        <v>780</v>
      </c>
      <c r="F7279" t="s">
        <v>87</v>
      </c>
      <c r="G7279">
        <v>144</v>
      </c>
      <c r="H7279" t="s">
        <v>429</v>
      </c>
      <c r="I7279">
        <v>5</v>
      </c>
      <c r="J7279" t="s">
        <v>373</v>
      </c>
      <c r="K7279">
        <v>4</v>
      </c>
    </row>
    <row r="7280" spans="1:12" hidden="1" x14ac:dyDescent="0.25">
      <c r="A7280" t="s">
        <v>255</v>
      </c>
      <c r="B7280" t="s">
        <v>255</v>
      </c>
      <c r="C7280">
        <v>1988</v>
      </c>
      <c r="D7280" t="s">
        <v>430</v>
      </c>
      <c r="E7280">
        <v>780</v>
      </c>
      <c r="F7280" t="s">
        <v>87</v>
      </c>
      <c r="G7280">
        <v>144</v>
      </c>
      <c r="H7280" t="s">
        <v>429</v>
      </c>
      <c r="I7280">
        <v>4</v>
      </c>
      <c r="J7280" t="s">
        <v>373</v>
      </c>
      <c r="K7280">
        <v>5</v>
      </c>
    </row>
    <row r="7281" spans="1:11" hidden="1" x14ac:dyDescent="0.25">
      <c r="A7281" t="s">
        <v>255</v>
      </c>
      <c r="B7281" t="s">
        <v>255</v>
      </c>
      <c r="C7281">
        <v>1989</v>
      </c>
      <c r="D7281" t="s">
        <v>430</v>
      </c>
      <c r="E7281">
        <v>780</v>
      </c>
      <c r="F7281" t="s">
        <v>87</v>
      </c>
      <c r="G7281">
        <v>144</v>
      </c>
      <c r="H7281" t="s">
        <v>429</v>
      </c>
      <c r="I7281">
        <v>5</v>
      </c>
      <c r="J7281" t="s">
        <v>373</v>
      </c>
      <c r="K7281">
        <v>5</v>
      </c>
    </row>
    <row r="7282" spans="1:11" hidden="1" x14ac:dyDescent="0.25">
      <c r="A7282" t="s">
        <v>255</v>
      </c>
      <c r="B7282" t="s">
        <v>255</v>
      </c>
      <c r="C7282">
        <v>1990</v>
      </c>
      <c r="D7282" t="s">
        <v>430</v>
      </c>
      <c r="E7282">
        <v>780</v>
      </c>
      <c r="F7282" t="s">
        <v>87</v>
      </c>
      <c r="G7282">
        <v>144</v>
      </c>
      <c r="H7282" t="s">
        <v>429</v>
      </c>
      <c r="I7282">
        <v>5</v>
      </c>
      <c r="J7282" t="s">
        <v>373</v>
      </c>
      <c r="K7282">
        <v>5</v>
      </c>
    </row>
    <row r="7283" spans="1:11" hidden="1" x14ac:dyDescent="0.25">
      <c r="A7283" t="s">
        <v>255</v>
      </c>
      <c r="B7283" t="s">
        <v>255</v>
      </c>
      <c r="C7283">
        <v>1991</v>
      </c>
      <c r="D7283" t="s">
        <v>430</v>
      </c>
      <c r="E7283">
        <v>780</v>
      </c>
      <c r="F7283" t="s">
        <v>87</v>
      </c>
      <c r="G7283">
        <v>144</v>
      </c>
      <c r="H7283" t="s">
        <v>429</v>
      </c>
      <c r="I7283">
        <v>5</v>
      </c>
      <c r="J7283" t="s">
        <v>373</v>
      </c>
      <c r="K7283">
        <v>4</v>
      </c>
    </row>
    <row r="7284" spans="1:11" hidden="1" x14ac:dyDescent="0.25">
      <c r="A7284" t="s">
        <v>255</v>
      </c>
      <c r="B7284" t="s">
        <v>255</v>
      </c>
      <c r="C7284">
        <v>1992</v>
      </c>
      <c r="D7284" t="s">
        <v>430</v>
      </c>
      <c r="E7284">
        <v>780</v>
      </c>
      <c r="F7284" t="s">
        <v>87</v>
      </c>
      <c r="G7284">
        <v>144</v>
      </c>
      <c r="H7284" t="s">
        <v>429</v>
      </c>
      <c r="I7284">
        <v>5</v>
      </c>
      <c r="J7284" t="s">
        <v>373</v>
      </c>
      <c r="K7284">
        <v>4</v>
      </c>
    </row>
    <row r="7285" spans="1:11" hidden="1" x14ac:dyDescent="0.25">
      <c r="A7285" t="s">
        <v>255</v>
      </c>
      <c r="B7285" t="s">
        <v>255</v>
      </c>
      <c r="C7285">
        <v>1993</v>
      </c>
      <c r="D7285" t="s">
        <v>430</v>
      </c>
      <c r="E7285">
        <v>780</v>
      </c>
      <c r="F7285" t="s">
        <v>87</v>
      </c>
      <c r="G7285">
        <v>144</v>
      </c>
      <c r="H7285" t="s">
        <v>429</v>
      </c>
      <c r="I7285">
        <v>5</v>
      </c>
      <c r="J7285" t="s">
        <v>373</v>
      </c>
      <c r="K7285">
        <v>4</v>
      </c>
    </row>
    <row r="7286" spans="1:11" hidden="1" x14ac:dyDescent="0.25">
      <c r="A7286" t="s">
        <v>255</v>
      </c>
      <c r="B7286" t="s">
        <v>255</v>
      </c>
      <c r="C7286">
        <v>1994</v>
      </c>
      <c r="D7286" t="s">
        <v>430</v>
      </c>
      <c r="E7286">
        <v>780</v>
      </c>
      <c r="F7286" t="s">
        <v>87</v>
      </c>
      <c r="G7286">
        <v>144</v>
      </c>
      <c r="H7286" t="s">
        <v>429</v>
      </c>
      <c r="I7286">
        <v>4</v>
      </c>
      <c r="J7286" t="s">
        <v>373</v>
      </c>
      <c r="K7286">
        <v>3</v>
      </c>
    </row>
    <row r="7287" spans="1:11" hidden="1" x14ac:dyDescent="0.25">
      <c r="A7287" t="s">
        <v>255</v>
      </c>
      <c r="B7287" t="s">
        <v>255</v>
      </c>
      <c r="C7287">
        <v>1995</v>
      </c>
      <c r="D7287" t="s">
        <v>430</v>
      </c>
      <c r="E7287">
        <v>780</v>
      </c>
      <c r="F7287" t="s">
        <v>87</v>
      </c>
      <c r="G7287">
        <v>144</v>
      </c>
      <c r="H7287" t="s">
        <v>429</v>
      </c>
      <c r="I7287">
        <v>4</v>
      </c>
      <c r="J7287" t="s">
        <v>373</v>
      </c>
      <c r="K7287">
        <v>5</v>
      </c>
    </row>
    <row r="7288" spans="1:11" hidden="1" x14ac:dyDescent="0.25">
      <c r="A7288" t="s">
        <v>255</v>
      </c>
      <c r="B7288" t="s">
        <v>255</v>
      </c>
      <c r="C7288">
        <v>1996</v>
      </c>
      <c r="D7288" t="s">
        <v>430</v>
      </c>
      <c r="E7288">
        <v>780</v>
      </c>
      <c r="F7288" t="s">
        <v>87</v>
      </c>
      <c r="G7288">
        <v>144</v>
      </c>
      <c r="H7288" t="s">
        <v>429</v>
      </c>
      <c r="I7288">
        <v>5</v>
      </c>
      <c r="J7288" t="s">
        <v>373</v>
      </c>
      <c r="K7288">
        <v>4</v>
      </c>
    </row>
    <row r="7289" spans="1:11" hidden="1" x14ac:dyDescent="0.25">
      <c r="A7289" t="s">
        <v>255</v>
      </c>
      <c r="B7289" t="s">
        <v>255</v>
      </c>
      <c r="C7289">
        <v>1997</v>
      </c>
      <c r="D7289" t="s">
        <v>430</v>
      </c>
      <c r="E7289">
        <v>780</v>
      </c>
      <c r="F7289" t="s">
        <v>87</v>
      </c>
      <c r="G7289">
        <v>144</v>
      </c>
      <c r="H7289" t="s">
        <v>429</v>
      </c>
      <c r="I7289">
        <v>4</v>
      </c>
      <c r="J7289" t="s">
        <v>373</v>
      </c>
      <c r="K7289">
        <v>4</v>
      </c>
    </row>
    <row r="7290" spans="1:11" hidden="1" x14ac:dyDescent="0.25">
      <c r="A7290" t="s">
        <v>255</v>
      </c>
      <c r="B7290" t="s">
        <v>255</v>
      </c>
      <c r="C7290">
        <v>1998</v>
      </c>
      <c r="D7290" t="s">
        <v>430</v>
      </c>
      <c r="E7290">
        <v>780</v>
      </c>
      <c r="F7290" t="s">
        <v>87</v>
      </c>
      <c r="G7290">
        <v>144</v>
      </c>
      <c r="H7290" t="s">
        <v>429</v>
      </c>
      <c r="I7290">
        <v>4</v>
      </c>
      <c r="J7290" t="s">
        <v>373</v>
      </c>
      <c r="K7290">
        <v>4</v>
      </c>
    </row>
    <row r="7291" spans="1:11" hidden="1" x14ac:dyDescent="0.25">
      <c r="A7291" t="s">
        <v>255</v>
      </c>
      <c r="B7291" t="s">
        <v>255</v>
      </c>
      <c r="C7291">
        <v>1999</v>
      </c>
      <c r="D7291" t="s">
        <v>430</v>
      </c>
      <c r="E7291">
        <v>780</v>
      </c>
      <c r="F7291" t="s">
        <v>87</v>
      </c>
      <c r="G7291">
        <v>144</v>
      </c>
      <c r="H7291" t="s">
        <v>429</v>
      </c>
      <c r="I7291">
        <v>4</v>
      </c>
      <c r="J7291" t="s">
        <v>373</v>
      </c>
      <c r="K7291">
        <v>4</v>
      </c>
    </row>
    <row r="7292" spans="1:11" hidden="1" x14ac:dyDescent="0.25">
      <c r="A7292" t="s">
        <v>255</v>
      </c>
      <c r="B7292" t="s">
        <v>255</v>
      </c>
      <c r="C7292">
        <v>2000</v>
      </c>
      <c r="D7292" t="s">
        <v>430</v>
      </c>
      <c r="E7292">
        <v>780</v>
      </c>
      <c r="F7292" t="s">
        <v>87</v>
      </c>
      <c r="G7292">
        <v>144</v>
      </c>
      <c r="H7292" t="s">
        <v>429</v>
      </c>
      <c r="I7292">
        <v>4</v>
      </c>
      <c r="J7292" t="s">
        <v>373</v>
      </c>
      <c r="K7292">
        <v>5</v>
      </c>
    </row>
    <row r="7293" spans="1:11" hidden="1" x14ac:dyDescent="0.25">
      <c r="A7293" t="s">
        <v>255</v>
      </c>
      <c r="B7293" t="s">
        <v>255</v>
      </c>
      <c r="C7293">
        <v>2001</v>
      </c>
      <c r="D7293" t="s">
        <v>430</v>
      </c>
      <c r="E7293">
        <v>780</v>
      </c>
      <c r="F7293" t="s">
        <v>87</v>
      </c>
      <c r="G7293">
        <v>144</v>
      </c>
      <c r="H7293" t="s">
        <v>429</v>
      </c>
      <c r="I7293">
        <v>4</v>
      </c>
      <c r="J7293" t="s">
        <v>373</v>
      </c>
      <c r="K7293">
        <v>4</v>
      </c>
    </row>
    <row r="7294" spans="1:11" hidden="1" x14ac:dyDescent="0.25">
      <c r="A7294" t="s">
        <v>255</v>
      </c>
      <c r="B7294" t="s">
        <v>255</v>
      </c>
      <c r="C7294">
        <v>2002</v>
      </c>
      <c r="D7294" t="s">
        <v>430</v>
      </c>
      <c r="E7294">
        <v>780</v>
      </c>
      <c r="F7294" t="s">
        <v>87</v>
      </c>
      <c r="G7294">
        <v>144</v>
      </c>
      <c r="H7294" t="s">
        <v>429</v>
      </c>
      <c r="I7294">
        <v>3</v>
      </c>
      <c r="J7294" t="s">
        <v>373</v>
      </c>
      <c r="K7294">
        <v>3</v>
      </c>
    </row>
    <row r="7295" spans="1:11" hidden="1" x14ac:dyDescent="0.25">
      <c r="A7295" t="s">
        <v>255</v>
      </c>
      <c r="B7295" t="s">
        <v>255</v>
      </c>
      <c r="C7295">
        <v>2003</v>
      </c>
      <c r="D7295" t="s">
        <v>430</v>
      </c>
      <c r="E7295">
        <v>780</v>
      </c>
      <c r="F7295" t="s">
        <v>87</v>
      </c>
      <c r="G7295">
        <v>144</v>
      </c>
      <c r="H7295" t="s">
        <v>429</v>
      </c>
      <c r="I7295">
        <v>3</v>
      </c>
      <c r="J7295" t="s">
        <v>373</v>
      </c>
      <c r="K7295">
        <v>3</v>
      </c>
    </row>
    <row r="7296" spans="1:11" hidden="1" x14ac:dyDescent="0.25">
      <c r="A7296" t="s">
        <v>255</v>
      </c>
      <c r="B7296" t="s">
        <v>255</v>
      </c>
      <c r="C7296">
        <v>2004</v>
      </c>
      <c r="D7296" t="s">
        <v>430</v>
      </c>
      <c r="E7296">
        <v>780</v>
      </c>
      <c r="F7296" t="s">
        <v>87</v>
      </c>
      <c r="G7296">
        <v>144</v>
      </c>
      <c r="H7296" t="s">
        <v>429</v>
      </c>
      <c r="I7296">
        <v>4</v>
      </c>
      <c r="J7296" t="s">
        <v>373</v>
      </c>
      <c r="K7296">
        <v>3</v>
      </c>
    </row>
    <row r="7297" spans="1:12" hidden="1" x14ac:dyDescent="0.25">
      <c r="A7297" t="s">
        <v>255</v>
      </c>
      <c r="B7297" t="s">
        <v>255</v>
      </c>
      <c r="C7297">
        <v>2005</v>
      </c>
      <c r="D7297" t="s">
        <v>430</v>
      </c>
      <c r="E7297">
        <v>780</v>
      </c>
      <c r="F7297" t="s">
        <v>87</v>
      </c>
      <c r="G7297">
        <v>144</v>
      </c>
      <c r="H7297" t="s">
        <v>429</v>
      </c>
      <c r="I7297">
        <v>5</v>
      </c>
      <c r="J7297" t="s">
        <v>373</v>
      </c>
      <c r="K7297">
        <v>4</v>
      </c>
    </row>
    <row r="7298" spans="1:12" hidden="1" x14ac:dyDescent="0.25">
      <c r="A7298" t="s">
        <v>255</v>
      </c>
      <c r="B7298" t="s">
        <v>255</v>
      </c>
      <c r="C7298">
        <v>2006</v>
      </c>
      <c r="D7298" t="s">
        <v>430</v>
      </c>
      <c r="E7298">
        <v>780</v>
      </c>
      <c r="F7298" t="s">
        <v>87</v>
      </c>
      <c r="G7298">
        <v>144</v>
      </c>
      <c r="H7298" t="s">
        <v>429</v>
      </c>
      <c r="I7298">
        <v>5</v>
      </c>
      <c r="J7298" t="s">
        <v>373</v>
      </c>
      <c r="K7298">
        <v>5</v>
      </c>
    </row>
    <row r="7299" spans="1:12" hidden="1" x14ac:dyDescent="0.25">
      <c r="A7299" t="s">
        <v>255</v>
      </c>
      <c r="B7299" t="s">
        <v>255</v>
      </c>
      <c r="C7299">
        <v>2007</v>
      </c>
      <c r="D7299" t="s">
        <v>430</v>
      </c>
      <c r="E7299">
        <v>780</v>
      </c>
      <c r="F7299" t="s">
        <v>87</v>
      </c>
      <c r="G7299">
        <v>144</v>
      </c>
      <c r="H7299" t="s">
        <v>429</v>
      </c>
      <c r="I7299">
        <v>5</v>
      </c>
      <c r="J7299" t="s">
        <v>373</v>
      </c>
      <c r="K7299">
        <v>5</v>
      </c>
    </row>
    <row r="7300" spans="1:12" hidden="1" x14ac:dyDescent="0.25">
      <c r="A7300" t="s">
        <v>255</v>
      </c>
      <c r="B7300" t="s">
        <v>255</v>
      </c>
      <c r="C7300">
        <v>2008</v>
      </c>
      <c r="D7300" t="s">
        <v>430</v>
      </c>
      <c r="E7300">
        <v>780</v>
      </c>
      <c r="F7300" t="s">
        <v>87</v>
      </c>
      <c r="G7300">
        <v>144</v>
      </c>
      <c r="H7300" t="s">
        <v>429</v>
      </c>
      <c r="I7300">
        <v>4</v>
      </c>
      <c r="J7300" t="s">
        <v>373</v>
      </c>
      <c r="K7300">
        <v>5</v>
      </c>
    </row>
    <row r="7301" spans="1:12" hidden="1" x14ac:dyDescent="0.25">
      <c r="A7301" t="s">
        <v>255</v>
      </c>
      <c r="B7301" t="s">
        <v>255</v>
      </c>
      <c r="C7301">
        <v>2009</v>
      </c>
      <c r="D7301" t="s">
        <v>430</v>
      </c>
      <c r="E7301">
        <v>780</v>
      </c>
      <c r="F7301" t="s">
        <v>87</v>
      </c>
      <c r="G7301">
        <v>144</v>
      </c>
      <c r="H7301" t="s">
        <v>429</v>
      </c>
      <c r="I7301">
        <v>5</v>
      </c>
      <c r="J7301" t="s">
        <v>373</v>
      </c>
      <c r="K7301">
        <v>5</v>
      </c>
    </row>
    <row r="7302" spans="1:12" hidden="1" x14ac:dyDescent="0.25">
      <c r="A7302" t="s">
        <v>255</v>
      </c>
      <c r="B7302" t="s">
        <v>255</v>
      </c>
      <c r="C7302">
        <v>2010</v>
      </c>
      <c r="D7302" t="s">
        <v>430</v>
      </c>
      <c r="E7302">
        <v>780</v>
      </c>
      <c r="F7302" t="s">
        <v>87</v>
      </c>
      <c r="G7302">
        <v>144</v>
      </c>
      <c r="H7302" t="s">
        <v>429</v>
      </c>
      <c r="I7302">
        <v>5</v>
      </c>
      <c r="J7302" t="s">
        <v>373</v>
      </c>
      <c r="K7302">
        <v>4</v>
      </c>
    </row>
    <row r="7303" spans="1:12" hidden="1" x14ac:dyDescent="0.25">
      <c r="A7303" t="s">
        <v>255</v>
      </c>
      <c r="B7303" t="s">
        <v>255</v>
      </c>
      <c r="C7303">
        <v>2011</v>
      </c>
      <c r="D7303" t="s">
        <v>430</v>
      </c>
      <c r="E7303">
        <v>780</v>
      </c>
      <c r="F7303" t="s">
        <v>87</v>
      </c>
      <c r="G7303">
        <v>144</v>
      </c>
      <c r="H7303" t="s">
        <v>429</v>
      </c>
      <c r="I7303">
        <v>5</v>
      </c>
      <c r="J7303" t="s">
        <v>373</v>
      </c>
      <c r="K7303">
        <v>4</v>
      </c>
    </row>
    <row r="7304" spans="1:12" hidden="1" x14ac:dyDescent="0.25">
      <c r="A7304" t="s">
        <v>255</v>
      </c>
      <c r="B7304" t="s">
        <v>255</v>
      </c>
      <c r="C7304">
        <v>2012</v>
      </c>
      <c r="D7304" t="s">
        <v>430</v>
      </c>
      <c r="E7304">
        <v>780</v>
      </c>
      <c r="F7304" t="s">
        <v>87</v>
      </c>
      <c r="G7304">
        <v>144</v>
      </c>
      <c r="H7304" t="s">
        <v>429</v>
      </c>
      <c r="I7304">
        <v>4</v>
      </c>
      <c r="J7304" t="s">
        <v>373</v>
      </c>
      <c r="K7304">
        <v>4</v>
      </c>
    </row>
    <row r="7305" spans="1:12" hidden="1" x14ac:dyDescent="0.25">
      <c r="A7305" t="s">
        <v>255</v>
      </c>
      <c r="B7305" t="s">
        <v>255</v>
      </c>
      <c r="C7305">
        <v>2013</v>
      </c>
      <c r="D7305" t="s">
        <v>430</v>
      </c>
      <c r="E7305">
        <v>780</v>
      </c>
      <c r="F7305" t="s">
        <v>87</v>
      </c>
      <c r="G7305">
        <v>144</v>
      </c>
      <c r="H7305" t="s">
        <v>429</v>
      </c>
      <c r="I7305" t="s">
        <v>373</v>
      </c>
      <c r="J7305">
        <v>3</v>
      </c>
      <c r="K7305">
        <v>4</v>
      </c>
    </row>
    <row r="7306" spans="1:12" hidden="1" x14ac:dyDescent="0.25">
      <c r="A7306" t="s">
        <v>255</v>
      </c>
      <c r="B7306" t="s">
        <v>255</v>
      </c>
      <c r="C7306">
        <v>2014</v>
      </c>
      <c r="D7306" t="s">
        <v>430</v>
      </c>
      <c r="E7306">
        <v>780</v>
      </c>
      <c r="F7306" t="s">
        <v>87</v>
      </c>
      <c r="G7306">
        <v>144</v>
      </c>
      <c r="H7306" t="s">
        <v>429</v>
      </c>
      <c r="I7306">
        <v>4</v>
      </c>
      <c r="J7306">
        <v>3</v>
      </c>
      <c r="K7306">
        <v>4</v>
      </c>
    </row>
    <row r="7307" spans="1:12" hidden="1" x14ac:dyDescent="0.25">
      <c r="A7307" t="s">
        <v>255</v>
      </c>
      <c r="B7307" t="s">
        <v>255</v>
      </c>
      <c r="C7307">
        <v>2015</v>
      </c>
      <c r="D7307" t="s">
        <v>430</v>
      </c>
      <c r="E7307">
        <v>780</v>
      </c>
      <c r="F7307" t="s">
        <v>87</v>
      </c>
      <c r="G7307">
        <v>144</v>
      </c>
      <c r="H7307" t="s">
        <v>429</v>
      </c>
      <c r="I7307">
        <v>3</v>
      </c>
      <c r="J7307">
        <v>3</v>
      </c>
      <c r="K7307">
        <v>3</v>
      </c>
    </row>
    <row r="7308" spans="1:12" hidden="1" x14ac:dyDescent="0.25">
      <c r="A7308" t="s">
        <v>255</v>
      </c>
      <c r="B7308" t="s">
        <v>255</v>
      </c>
      <c r="C7308">
        <v>2016</v>
      </c>
      <c r="D7308" t="s">
        <v>430</v>
      </c>
      <c r="E7308">
        <v>780</v>
      </c>
      <c r="F7308" t="s">
        <v>87</v>
      </c>
      <c r="G7308">
        <v>144</v>
      </c>
      <c r="H7308" t="s">
        <v>429</v>
      </c>
      <c r="I7308">
        <v>3</v>
      </c>
      <c r="J7308">
        <v>3</v>
      </c>
      <c r="K7308">
        <v>3</v>
      </c>
    </row>
    <row r="7309" spans="1:12" x14ac:dyDescent="0.25">
      <c r="A7309" t="s">
        <v>255</v>
      </c>
      <c r="B7309" t="s">
        <v>255</v>
      </c>
      <c r="C7309">
        <v>2017</v>
      </c>
      <c r="D7309" t="s">
        <v>430</v>
      </c>
      <c r="E7309">
        <v>780</v>
      </c>
      <c r="F7309" t="s">
        <v>87</v>
      </c>
      <c r="G7309">
        <v>144</v>
      </c>
      <c r="H7309" t="s">
        <v>429</v>
      </c>
      <c r="I7309" s="109">
        <v>3</v>
      </c>
      <c r="J7309" s="109">
        <v>3</v>
      </c>
      <c r="K7309" s="109">
        <v>3</v>
      </c>
      <c r="L7309" s="108">
        <f>AVERAGE(I7309:K7309)</f>
        <v>3</v>
      </c>
    </row>
    <row r="7310" spans="1:12" hidden="1" x14ac:dyDescent="0.25">
      <c r="A7310" t="s">
        <v>256</v>
      </c>
      <c r="B7310" t="s">
        <v>256</v>
      </c>
      <c r="C7310">
        <v>1976</v>
      </c>
      <c r="D7310" t="s">
        <v>428</v>
      </c>
      <c r="E7310">
        <v>625</v>
      </c>
      <c r="F7310" t="s">
        <v>46</v>
      </c>
      <c r="G7310">
        <v>729</v>
      </c>
      <c r="H7310" t="s">
        <v>371</v>
      </c>
      <c r="I7310">
        <v>4</v>
      </c>
      <c r="J7310" t="s">
        <v>373</v>
      </c>
      <c r="K7310">
        <v>3</v>
      </c>
    </row>
    <row r="7311" spans="1:12" hidden="1" x14ac:dyDescent="0.25">
      <c r="A7311" t="s">
        <v>256</v>
      </c>
      <c r="B7311" t="s">
        <v>256</v>
      </c>
      <c r="C7311">
        <v>1977</v>
      </c>
      <c r="D7311" t="s">
        <v>428</v>
      </c>
      <c r="E7311">
        <v>625</v>
      </c>
      <c r="F7311" t="s">
        <v>46</v>
      </c>
      <c r="G7311">
        <v>729</v>
      </c>
      <c r="H7311" t="s">
        <v>371</v>
      </c>
      <c r="I7311">
        <v>3</v>
      </c>
      <c r="J7311" t="s">
        <v>373</v>
      </c>
      <c r="K7311">
        <v>2</v>
      </c>
    </row>
    <row r="7312" spans="1:12" hidden="1" x14ac:dyDescent="0.25">
      <c r="A7312" t="s">
        <v>256</v>
      </c>
      <c r="B7312" t="s">
        <v>256</v>
      </c>
      <c r="C7312">
        <v>1978</v>
      </c>
      <c r="D7312" t="s">
        <v>428</v>
      </c>
      <c r="E7312">
        <v>625</v>
      </c>
      <c r="F7312" t="s">
        <v>46</v>
      </c>
      <c r="G7312">
        <v>729</v>
      </c>
      <c r="H7312" t="s">
        <v>371</v>
      </c>
      <c r="I7312">
        <v>3</v>
      </c>
      <c r="J7312" t="s">
        <v>373</v>
      </c>
      <c r="K7312">
        <v>2</v>
      </c>
    </row>
    <row r="7313" spans="1:11" hidden="1" x14ac:dyDescent="0.25">
      <c r="A7313" t="s">
        <v>256</v>
      </c>
      <c r="B7313" t="s">
        <v>256</v>
      </c>
      <c r="C7313">
        <v>1979</v>
      </c>
      <c r="D7313" t="s">
        <v>428</v>
      </c>
      <c r="E7313">
        <v>625</v>
      </c>
      <c r="F7313" t="s">
        <v>46</v>
      </c>
      <c r="G7313">
        <v>729</v>
      </c>
      <c r="H7313" t="s">
        <v>371</v>
      </c>
      <c r="I7313">
        <v>3</v>
      </c>
      <c r="J7313" t="s">
        <v>373</v>
      </c>
      <c r="K7313">
        <v>3</v>
      </c>
    </row>
    <row r="7314" spans="1:11" hidden="1" x14ac:dyDescent="0.25">
      <c r="A7314" t="s">
        <v>256</v>
      </c>
      <c r="B7314" t="s">
        <v>256</v>
      </c>
      <c r="C7314">
        <v>1980</v>
      </c>
      <c r="D7314" t="s">
        <v>428</v>
      </c>
      <c r="E7314">
        <v>625</v>
      </c>
      <c r="F7314" t="s">
        <v>46</v>
      </c>
      <c r="G7314">
        <v>729</v>
      </c>
      <c r="H7314" t="s">
        <v>371</v>
      </c>
      <c r="I7314">
        <v>3</v>
      </c>
      <c r="J7314" t="s">
        <v>373</v>
      </c>
      <c r="K7314">
        <v>2</v>
      </c>
    </row>
    <row r="7315" spans="1:11" hidden="1" x14ac:dyDescent="0.25">
      <c r="A7315" t="s">
        <v>256</v>
      </c>
      <c r="B7315" t="s">
        <v>256</v>
      </c>
      <c r="C7315">
        <v>1981</v>
      </c>
      <c r="D7315" t="s">
        <v>428</v>
      </c>
      <c r="E7315">
        <v>625</v>
      </c>
      <c r="F7315" t="s">
        <v>46</v>
      </c>
      <c r="G7315">
        <v>729</v>
      </c>
      <c r="H7315" t="s">
        <v>371</v>
      </c>
      <c r="I7315">
        <v>3</v>
      </c>
      <c r="J7315" t="s">
        <v>373</v>
      </c>
      <c r="K7315">
        <v>3</v>
      </c>
    </row>
    <row r="7316" spans="1:11" hidden="1" x14ac:dyDescent="0.25">
      <c r="A7316" t="s">
        <v>256</v>
      </c>
      <c r="B7316" t="s">
        <v>256</v>
      </c>
      <c r="C7316">
        <v>1982</v>
      </c>
      <c r="D7316" t="s">
        <v>428</v>
      </c>
      <c r="E7316">
        <v>625</v>
      </c>
      <c r="F7316" t="s">
        <v>46</v>
      </c>
      <c r="G7316">
        <v>729</v>
      </c>
      <c r="H7316" t="s">
        <v>371</v>
      </c>
      <c r="I7316">
        <v>3</v>
      </c>
      <c r="J7316" t="s">
        <v>373</v>
      </c>
      <c r="K7316">
        <v>2</v>
      </c>
    </row>
    <row r="7317" spans="1:11" hidden="1" x14ac:dyDescent="0.25">
      <c r="A7317" t="s">
        <v>256</v>
      </c>
      <c r="B7317" t="s">
        <v>256</v>
      </c>
      <c r="C7317">
        <v>1983</v>
      </c>
      <c r="D7317" t="s">
        <v>428</v>
      </c>
      <c r="E7317">
        <v>625</v>
      </c>
      <c r="F7317" t="s">
        <v>46</v>
      </c>
      <c r="G7317">
        <v>729</v>
      </c>
      <c r="H7317" t="s">
        <v>371</v>
      </c>
      <c r="I7317">
        <v>3</v>
      </c>
      <c r="J7317" t="s">
        <v>373</v>
      </c>
      <c r="K7317">
        <v>2</v>
      </c>
    </row>
    <row r="7318" spans="1:11" hidden="1" x14ac:dyDescent="0.25">
      <c r="A7318" t="s">
        <v>256</v>
      </c>
      <c r="B7318" t="s">
        <v>256</v>
      </c>
      <c r="C7318">
        <v>1984</v>
      </c>
      <c r="D7318" t="s">
        <v>428</v>
      </c>
      <c r="E7318">
        <v>625</v>
      </c>
      <c r="F7318" t="s">
        <v>46</v>
      </c>
      <c r="G7318">
        <v>729</v>
      </c>
      <c r="H7318" t="s">
        <v>371</v>
      </c>
      <c r="I7318">
        <v>3</v>
      </c>
      <c r="J7318" t="s">
        <v>373</v>
      </c>
      <c r="K7318">
        <v>3</v>
      </c>
    </row>
    <row r="7319" spans="1:11" hidden="1" x14ac:dyDescent="0.25">
      <c r="A7319" t="s">
        <v>256</v>
      </c>
      <c r="B7319" t="s">
        <v>256</v>
      </c>
      <c r="C7319">
        <v>1985</v>
      </c>
      <c r="D7319" t="s">
        <v>428</v>
      </c>
      <c r="E7319">
        <v>625</v>
      </c>
      <c r="F7319" t="s">
        <v>46</v>
      </c>
      <c r="G7319">
        <v>729</v>
      </c>
      <c r="H7319" t="s">
        <v>371</v>
      </c>
      <c r="I7319">
        <v>3</v>
      </c>
      <c r="J7319" t="s">
        <v>373</v>
      </c>
      <c r="K7319">
        <v>3</v>
      </c>
    </row>
    <row r="7320" spans="1:11" hidden="1" x14ac:dyDescent="0.25">
      <c r="A7320" t="s">
        <v>256</v>
      </c>
      <c r="B7320" t="s">
        <v>256</v>
      </c>
      <c r="C7320">
        <v>1986</v>
      </c>
      <c r="D7320" t="s">
        <v>428</v>
      </c>
      <c r="E7320">
        <v>625</v>
      </c>
      <c r="F7320" t="s">
        <v>46</v>
      </c>
      <c r="G7320">
        <v>729</v>
      </c>
      <c r="H7320" t="s">
        <v>371</v>
      </c>
      <c r="I7320">
        <v>3</v>
      </c>
      <c r="J7320" t="s">
        <v>373</v>
      </c>
      <c r="K7320">
        <v>4</v>
      </c>
    </row>
    <row r="7321" spans="1:11" hidden="1" x14ac:dyDescent="0.25">
      <c r="A7321" t="s">
        <v>256</v>
      </c>
      <c r="B7321" t="s">
        <v>256</v>
      </c>
      <c r="C7321">
        <v>1987</v>
      </c>
      <c r="D7321" t="s">
        <v>428</v>
      </c>
      <c r="E7321">
        <v>625</v>
      </c>
      <c r="F7321" t="s">
        <v>46</v>
      </c>
      <c r="G7321">
        <v>729</v>
      </c>
      <c r="H7321" t="s">
        <v>371</v>
      </c>
      <c r="I7321">
        <v>4</v>
      </c>
      <c r="J7321" t="s">
        <v>373</v>
      </c>
      <c r="K7321">
        <v>4</v>
      </c>
    </row>
    <row r="7322" spans="1:11" hidden="1" x14ac:dyDescent="0.25">
      <c r="A7322" t="s">
        <v>256</v>
      </c>
      <c r="B7322" t="s">
        <v>256</v>
      </c>
      <c r="C7322">
        <v>1988</v>
      </c>
      <c r="D7322" t="s">
        <v>428</v>
      </c>
      <c r="E7322">
        <v>625</v>
      </c>
      <c r="F7322" t="s">
        <v>46</v>
      </c>
      <c r="G7322">
        <v>729</v>
      </c>
      <c r="H7322" t="s">
        <v>371</v>
      </c>
      <c r="I7322">
        <v>5</v>
      </c>
      <c r="J7322" t="s">
        <v>373</v>
      </c>
      <c r="K7322">
        <v>5</v>
      </c>
    </row>
    <row r="7323" spans="1:11" hidden="1" x14ac:dyDescent="0.25">
      <c r="A7323" t="s">
        <v>256</v>
      </c>
      <c r="B7323" t="s">
        <v>256</v>
      </c>
      <c r="C7323">
        <v>1989</v>
      </c>
      <c r="D7323" t="s">
        <v>428</v>
      </c>
      <c r="E7323">
        <v>625</v>
      </c>
      <c r="F7323" t="s">
        <v>46</v>
      </c>
      <c r="G7323">
        <v>729</v>
      </c>
      <c r="H7323" t="s">
        <v>371</v>
      </c>
      <c r="I7323">
        <v>4</v>
      </c>
      <c r="J7323" t="s">
        <v>373</v>
      </c>
      <c r="K7323">
        <v>3</v>
      </c>
    </row>
    <row r="7324" spans="1:11" hidden="1" x14ac:dyDescent="0.25">
      <c r="A7324" t="s">
        <v>256</v>
      </c>
      <c r="B7324" t="s">
        <v>256</v>
      </c>
      <c r="C7324">
        <v>1990</v>
      </c>
      <c r="D7324" t="s">
        <v>428</v>
      </c>
      <c r="E7324">
        <v>625</v>
      </c>
      <c r="F7324" t="s">
        <v>46</v>
      </c>
      <c r="G7324">
        <v>729</v>
      </c>
      <c r="H7324" t="s">
        <v>371</v>
      </c>
      <c r="I7324">
        <v>4</v>
      </c>
      <c r="J7324" t="s">
        <v>373</v>
      </c>
      <c r="K7324">
        <v>4</v>
      </c>
    </row>
    <row r="7325" spans="1:11" hidden="1" x14ac:dyDescent="0.25">
      <c r="A7325" t="s">
        <v>256</v>
      </c>
      <c r="B7325" t="s">
        <v>256</v>
      </c>
      <c r="C7325">
        <v>1991</v>
      </c>
      <c r="D7325" t="s">
        <v>428</v>
      </c>
      <c r="E7325">
        <v>625</v>
      </c>
      <c r="F7325" t="s">
        <v>46</v>
      </c>
      <c r="G7325">
        <v>729</v>
      </c>
      <c r="H7325" t="s">
        <v>371</v>
      </c>
      <c r="I7325">
        <v>4</v>
      </c>
      <c r="J7325" t="s">
        <v>373</v>
      </c>
      <c r="K7325">
        <v>5</v>
      </c>
    </row>
    <row r="7326" spans="1:11" hidden="1" x14ac:dyDescent="0.25">
      <c r="A7326" t="s">
        <v>256</v>
      </c>
      <c r="B7326" t="s">
        <v>256</v>
      </c>
      <c r="C7326">
        <v>1992</v>
      </c>
      <c r="D7326" t="s">
        <v>428</v>
      </c>
      <c r="E7326">
        <v>625</v>
      </c>
      <c r="F7326" t="s">
        <v>46</v>
      </c>
      <c r="G7326">
        <v>729</v>
      </c>
      <c r="H7326" t="s">
        <v>371</v>
      </c>
      <c r="I7326">
        <v>5</v>
      </c>
      <c r="J7326" t="s">
        <v>373</v>
      </c>
      <c r="K7326">
        <v>5</v>
      </c>
    </row>
    <row r="7327" spans="1:11" hidden="1" x14ac:dyDescent="0.25">
      <c r="A7327" t="s">
        <v>256</v>
      </c>
      <c r="B7327" t="s">
        <v>256</v>
      </c>
      <c r="C7327">
        <v>1993</v>
      </c>
      <c r="D7327" t="s">
        <v>428</v>
      </c>
      <c r="E7327">
        <v>625</v>
      </c>
      <c r="F7327" t="s">
        <v>46</v>
      </c>
      <c r="G7327">
        <v>729</v>
      </c>
      <c r="H7327" t="s">
        <v>371</v>
      </c>
      <c r="I7327">
        <v>5</v>
      </c>
      <c r="J7327" t="s">
        <v>373</v>
      </c>
      <c r="K7327">
        <v>5</v>
      </c>
    </row>
    <row r="7328" spans="1:11" hidden="1" x14ac:dyDescent="0.25">
      <c r="A7328" t="s">
        <v>256</v>
      </c>
      <c r="B7328" t="s">
        <v>256</v>
      </c>
      <c r="C7328">
        <v>1994</v>
      </c>
      <c r="D7328" t="s">
        <v>428</v>
      </c>
      <c r="E7328">
        <v>625</v>
      </c>
      <c r="F7328" t="s">
        <v>46</v>
      </c>
      <c r="G7328">
        <v>729</v>
      </c>
      <c r="H7328" t="s">
        <v>371</v>
      </c>
      <c r="I7328">
        <v>5</v>
      </c>
      <c r="J7328" t="s">
        <v>373</v>
      </c>
      <c r="K7328">
        <v>5</v>
      </c>
    </row>
    <row r="7329" spans="1:11" hidden="1" x14ac:dyDescent="0.25">
      <c r="A7329" t="s">
        <v>256</v>
      </c>
      <c r="B7329" t="s">
        <v>256</v>
      </c>
      <c r="C7329">
        <v>1995</v>
      </c>
      <c r="D7329" t="s">
        <v>428</v>
      </c>
      <c r="E7329">
        <v>625</v>
      </c>
      <c r="F7329" t="s">
        <v>46</v>
      </c>
      <c r="G7329">
        <v>729</v>
      </c>
      <c r="H7329" t="s">
        <v>371</v>
      </c>
      <c r="I7329">
        <v>4</v>
      </c>
      <c r="J7329" t="s">
        <v>373</v>
      </c>
      <c r="K7329">
        <v>5</v>
      </c>
    </row>
    <row r="7330" spans="1:11" hidden="1" x14ac:dyDescent="0.25">
      <c r="A7330" t="s">
        <v>256</v>
      </c>
      <c r="B7330" t="s">
        <v>256</v>
      </c>
      <c r="C7330">
        <v>1996</v>
      </c>
      <c r="D7330" t="s">
        <v>428</v>
      </c>
      <c r="E7330">
        <v>625</v>
      </c>
      <c r="F7330" t="s">
        <v>46</v>
      </c>
      <c r="G7330">
        <v>729</v>
      </c>
      <c r="H7330" t="s">
        <v>371</v>
      </c>
      <c r="I7330">
        <v>5</v>
      </c>
      <c r="J7330" t="s">
        <v>373</v>
      </c>
      <c r="K7330">
        <v>4</v>
      </c>
    </row>
    <row r="7331" spans="1:11" hidden="1" x14ac:dyDescent="0.25">
      <c r="A7331" t="s">
        <v>256</v>
      </c>
      <c r="B7331" t="s">
        <v>256</v>
      </c>
      <c r="C7331">
        <v>1997</v>
      </c>
      <c r="D7331" t="s">
        <v>428</v>
      </c>
      <c r="E7331">
        <v>625</v>
      </c>
      <c r="F7331" t="s">
        <v>46</v>
      </c>
      <c r="G7331">
        <v>729</v>
      </c>
      <c r="H7331" t="s">
        <v>371</v>
      </c>
      <c r="I7331">
        <v>4</v>
      </c>
      <c r="J7331" t="s">
        <v>373</v>
      </c>
      <c r="K7331">
        <v>5</v>
      </c>
    </row>
    <row r="7332" spans="1:11" hidden="1" x14ac:dyDescent="0.25">
      <c r="A7332" t="s">
        <v>256</v>
      </c>
      <c r="B7332" t="s">
        <v>256</v>
      </c>
      <c r="C7332">
        <v>1998</v>
      </c>
      <c r="D7332" t="s">
        <v>428</v>
      </c>
      <c r="E7332">
        <v>625</v>
      </c>
      <c r="F7332" t="s">
        <v>46</v>
      </c>
      <c r="G7332">
        <v>729</v>
      </c>
      <c r="H7332" t="s">
        <v>371</v>
      </c>
      <c r="I7332">
        <v>4</v>
      </c>
      <c r="J7332" t="s">
        <v>373</v>
      </c>
      <c r="K7332">
        <v>5</v>
      </c>
    </row>
    <row r="7333" spans="1:11" hidden="1" x14ac:dyDescent="0.25">
      <c r="A7333" t="s">
        <v>256</v>
      </c>
      <c r="B7333" t="s">
        <v>256</v>
      </c>
      <c r="C7333">
        <v>1999</v>
      </c>
      <c r="D7333" t="s">
        <v>428</v>
      </c>
      <c r="E7333">
        <v>625</v>
      </c>
      <c r="F7333" t="s">
        <v>46</v>
      </c>
      <c r="G7333">
        <v>729</v>
      </c>
      <c r="H7333" t="s">
        <v>371</v>
      </c>
      <c r="I7333">
        <v>5</v>
      </c>
      <c r="J7333" t="s">
        <v>373</v>
      </c>
      <c r="K7333">
        <v>5</v>
      </c>
    </row>
    <row r="7334" spans="1:11" hidden="1" x14ac:dyDescent="0.25">
      <c r="A7334" t="s">
        <v>256</v>
      </c>
      <c r="B7334" t="s">
        <v>256</v>
      </c>
      <c r="C7334">
        <v>2000</v>
      </c>
      <c r="D7334" t="s">
        <v>428</v>
      </c>
      <c r="E7334">
        <v>625</v>
      </c>
      <c r="F7334" t="s">
        <v>46</v>
      </c>
      <c r="G7334">
        <v>729</v>
      </c>
      <c r="H7334" t="s">
        <v>371</v>
      </c>
      <c r="I7334">
        <v>5</v>
      </c>
      <c r="J7334" t="s">
        <v>373</v>
      </c>
      <c r="K7334">
        <v>5</v>
      </c>
    </row>
    <row r="7335" spans="1:11" hidden="1" x14ac:dyDescent="0.25">
      <c r="A7335" t="s">
        <v>256</v>
      </c>
      <c r="B7335" t="s">
        <v>256</v>
      </c>
      <c r="C7335">
        <v>2001</v>
      </c>
      <c r="D7335" t="s">
        <v>428</v>
      </c>
      <c r="E7335">
        <v>625</v>
      </c>
      <c r="F7335" t="s">
        <v>46</v>
      </c>
      <c r="G7335">
        <v>729</v>
      </c>
      <c r="H7335" t="s">
        <v>371</v>
      </c>
      <c r="I7335">
        <v>5</v>
      </c>
      <c r="J7335" t="s">
        <v>373</v>
      </c>
      <c r="K7335">
        <v>5</v>
      </c>
    </row>
    <row r="7336" spans="1:11" hidden="1" x14ac:dyDescent="0.25">
      <c r="A7336" t="s">
        <v>256</v>
      </c>
      <c r="B7336" t="s">
        <v>256</v>
      </c>
      <c r="C7336">
        <v>2002</v>
      </c>
      <c r="D7336" t="s">
        <v>428</v>
      </c>
      <c r="E7336">
        <v>625</v>
      </c>
      <c r="F7336" t="s">
        <v>46</v>
      </c>
      <c r="G7336">
        <v>729</v>
      </c>
      <c r="H7336" t="s">
        <v>371</v>
      </c>
      <c r="I7336">
        <v>4</v>
      </c>
      <c r="J7336" t="s">
        <v>373</v>
      </c>
      <c r="K7336">
        <v>5</v>
      </c>
    </row>
    <row r="7337" spans="1:11" hidden="1" x14ac:dyDescent="0.25">
      <c r="A7337" t="s">
        <v>256</v>
      </c>
      <c r="B7337" t="s">
        <v>256</v>
      </c>
      <c r="C7337">
        <v>2003</v>
      </c>
      <c r="D7337" t="s">
        <v>428</v>
      </c>
      <c r="E7337">
        <v>625</v>
      </c>
      <c r="F7337" t="s">
        <v>46</v>
      </c>
      <c r="G7337">
        <v>729</v>
      </c>
      <c r="H7337" t="s">
        <v>371</v>
      </c>
      <c r="I7337">
        <v>5</v>
      </c>
      <c r="J7337" t="s">
        <v>373</v>
      </c>
      <c r="K7337">
        <v>5</v>
      </c>
    </row>
    <row r="7338" spans="1:11" hidden="1" x14ac:dyDescent="0.25">
      <c r="A7338" t="s">
        <v>256</v>
      </c>
      <c r="B7338" t="s">
        <v>256</v>
      </c>
      <c r="C7338">
        <v>2004</v>
      </c>
      <c r="D7338" t="s">
        <v>428</v>
      </c>
      <c r="E7338">
        <v>625</v>
      </c>
      <c r="F7338" t="s">
        <v>46</v>
      </c>
      <c r="G7338">
        <v>729</v>
      </c>
      <c r="H7338" t="s">
        <v>371</v>
      </c>
      <c r="I7338">
        <v>5</v>
      </c>
      <c r="J7338" t="s">
        <v>373</v>
      </c>
      <c r="K7338">
        <v>5</v>
      </c>
    </row>
    <row r="7339" spans="1:11" hidden="1" x14ac:dyDescent="0.25">
      <c r="A7339" t="s">
        <v>256</v>
      </c>
      <c r="B7339" t="s">
        <v>256</v>
      </c>
      <c r="C7339">
        <v>2005</v>
      </c>
      <c r="D7339" t="s">
        <v>428</v>
      </c>
      <c r="E7339">
        <v>625</v>
      </c>
      <c r="F7339" t="s">
        <v>46</v>
      </c>
      <c r="G7339">
        <v>729</v>
      </c>
      <c r="H7339" t="s">
        <v>371</v>
      </c>
      <c r="I7339">
        <v>5</v>
      </c>
      <c r="J7339" t="s">
        <v>373</v>
      </c>
      <c r="K7339">
        <v>5</v>
      </c>
    </row>
    <row r="7340" spans="1:11" hidden="1" x14ac:dyDescent="0.25">
      <c r="A7340" t="s">
        <v>256</v>
      </c>
      <c r="B7340" t="s">
        <v>256</v>
      </c>
      <c r="C7340">
        <v>2006</v>
      </c>
      <c r="D7340" t="s">
        <v>428</v>
      </c>
      <c r="E7340">
        <v>625</v>
      </c>
      <c r="F7340" t="s">
        <v>46</v>
      </c>
      <c r="G7340">
        <v>729</v>
      </c>
      <c r="H7340" t="s">
        <v>371</v>
      </c>
      <c r="I7340">
        <v>5</v>
      </c>
      <c r="J7340" t="s">
        <v>373</v>
      </c>
      <c r="K7340">
        <v>5</v>
      </c>
    </row>
    <row r="7341" spans="1:11" hidden="1" x14ac:dyDescent="0.25">
      <c r="A7341" t="s">
        <v>256</v>
      </c>
      <c r="B7341" t="s">
        <v>256</v>
      </c>
      <c r="C7341">
        <v>2007</v>
      </c>
      <c r="D7341" t="s">
        <v>428</v>
      </c>
      <c r="E7341">
        <v>625</v>
      </c>
      <c r="F7341" t="s">
        <v>46</v>
      </c>
      <c r="G7341">
        <v>729</v>
      </c>
      <c r="H7341" t="s">
        <v>371</v>
      </c>
      <c r="I7341">
        <v>5</v>
      </c>
      <c r="J7341" t="s">
        <v>373</v>
      </c>
      <c r="K7341">
        <v>5</v>
      </c>
    </row>
    <row r="7342" spans="1:11" hidden="1" x14ac:dyDescent="0.25">
      <c r="A7342" t="s">
        <v>256</v>
      </c>
      <c r="B7342" t="s">
        <v>256</v>
      </c>
      <c r="C7342">
        <v>2008</v>
      </c>
      <c r="D7342" t="s">
        <v>428</v>
      </c>
      <c r="E7342">
        <v>625</v>
      </c>
      <c r="F7342" t="s">
        <v>46</v>
      </c>
      <c r="G7342">
        <v>729</v>
      </c>
      <c r="H7342" t="s">
        <v>371</v>
      </c>
      <c r="I7342">
        <v>5</v>
      </c>
      <c r="J7342" t="s">
        <v>373</v>
      </c>
      <c r="K7342">
        <v>5</v>
      </c>
    </row>
    <row r="7343" spans="1:11" hidden="1" x14ac:dyDescent="0.25">
      <c r="A7343" t="s">
        <v>256</v>
      </c>
      <c r="B7343" t="s">
        <v>256</v>
      </c>
      <c r="C7343">
        <v>2009</v>
      </c>
      <c r="D7343" t="s">
        <v>428</v>
      </c>
      <c r="E7343">
        <v>625</v>
      </c>
      <c r="F7343" t="s">
        <v>46</v>
      </c>
      <c r="G7343">
        <v>729</v>
      </c>
      <c r="H7343" t="s">
        <v>371</v>
      </c>
      <c r="I7343">
        <v>5</v>
      </c>
      <c r="J7343" t="s">
        <v>373</v>
      </c>
      <c r="K7343">
        <v>5</v>
      </c>
    </row>
    <row r="7344" spans="1:11" hidden="1" x14ac:dyDescent="0.25">
      <c r="A7344" t="s">
        <v>256</v>
      </c>
      <c r="B7344" t="s">
        <v>256</v>
      </c>
      <c r="C7344">
        <v>2010</v>
      </c>
      <c r="D7344" t="s">
        <v>428</v>
      </c>
      <c r="E7344">
        <v>625</v>
      </c>
      <c r="F7344" t="s">
        <v>46</v>
      </c>
      <c r="G7344">
        <v>729</v>
      </c>
      <c r="H7344" t="s">
        <v>371</v>
      </c>
      <c r="I7344">
        <v>5</v>
      </c>
      <c r="J7344" t="s">
        <v>373</v>
      </c>
      <c r="K7344">
        <v>5</v>
      </c>
    </row>
    <row r="7345" spans="1:12" hidden="1" x14ac:dyDescent="0.25">
      <c r="A7345" t="s">
        <v>256</v>
      </c>
      <c r="B7345" t="s">
        <v>256</v>
      </c>
      <c r="C7345">
        <v>2011</v>
      </c>
      <c r="D7345" t="s">
        <v>428</v>
      </c>
      <c r="E7345">
        <v>625</v>
      </c>
      <c r="F7345" t="s">
        <v>46</v>
      </c>
      <c r="G7345">
        <v>729</v>
      </c>
      <c r="H7345" t="s">
        <v>371</v>
      </c>
      <c r="I7345">
        <v>5</v>
      </c>
      <c r="J7345" t="s">
        <v>373</v>
      </c>
      <c r="K7345">
        <v>5</v>
      </c>
    </row>
    <row r="7346" spans="1:12" hidden="1" x14ac:dyDescent="0.25">
      <c r="A7346" t="s">
        <v>256</v>
      </c>
      <c r="B7346" t="s">
        <v>256</v>
      </c>
      <c r="C7346">
        <v>2012</v>
      </c>
      <c r="D7346" t="s">
        <v>428</v>
      </c>
      <c r="E7346">
        <v>625</v>
      </c>
      <c r="F7346" t="s">
        <v>46</v>
      </c>
      <c r="G7346">
        <v>729</v>
      </c>
      <c r="H7346" t="s">
        <v>371</v>
      </c>
      <c r="I7346">
        <v>5</v>
      </c>
      <c r="J7346" t="s">
        <v>373</v>
      </c>
      <c r="K7346">
        <v>5</v>
      </c>
    </row>
    <row r="7347" spans="1:12" hidden="1" x14ac:dyDescent="0.25">
      <c r="A7347" t="s">
        <v>256</v>
      </c>
      <c r="B7347" t="s">
        <v>256</v>
      </c>
      <c r="C7347">
        <v>2013</v>
      </c>
      <c r="D7347" t="s">
        <v>428</v>
      </c>
      <c r="E7347">
        <v>625</v>
      </c>
      <c r="F7347" t="s">
        <v>46</v>
      </c>
      <c r="G7347">
        <v>729</v>
      </c>
      <c r="H7347" t="s">
        <v>371</v>
      </c>
      <c r="I7347" t="s">
        <v>373</v>
      </c>
      <c r="J7347">
        <v>5</v>
      </c>
      <c r="K7347">
        <v>5</v>
      </c>
    </row>
    <row r="7348" spans="1:12" hidden="1" x14ac:dyDescent="0.25">
      <c r="A7348" t="s">
        <v>256</v>
      </c>
      <c r="B7348" t="s">
        <v>256</v>
      </c>
      <c r="C7348">
        <v>2014</v>
      </c>
      <c r="D7348" t="s">
        <v>428</v>
      </c>
      <c r="E7348">
        <v>625</v>
      </c>
      <c r="F7348" t="s">
        <v>46</v>
      </c>
      <c r="G7348">
        <v>729</v>
      </c>
      <c r="H7348" t="s">
        <v>371</v>
      </c>
      <c r="I7348">
        <v>5</v>
      </c>
      <c r="J7348">
        <v>5</v>
      </c>
      <c r="K7348">
        <v>5</v>
      </c>
    </row>
    <row r="7349" spans="1:12" hidden="1" x14ac:dyDescent="0.25">
      <c r="A7349" t="s">
        <v>256</v>
      </c>
      <c r="B7349" t="s">
        <v>256</v>
      </c>
      <c r="C7349">
        <v>2015</v>
      </c>
      <c r="D7349" t="s">
        <v>428</v>
      </c>
      <c r="E7349">
        <v>625</v>
      </c>
      <c r="F7349" t="s">
        <v>46</v>
      </c>
      <c r="G7349">
        <v>729</v>
      </c>
      <c r="H7349" t="s">
        <v>371</v>
      </c>
      <c r="I7349">
        <v>5</v>
      </c>
      <c r="J7349">
        <v>5</v>
      </c>
      <c r="K7349">
        <v>5</v>
      </c>
    </row>
    <row r="7350" spans="1:12" hidden="1" x14ac:dyDescent="0.25">
      <c r="A7350" t="s">
        <v>256</v>
      </c>
      <c r="B7350" t="s">
        <v>256</v>
      </c>
      <c r="C7350">
        <v>2016</v>
      </c>
      <c r="D7350" t="s">
        <v>428</v>
      </c>
      <c r="E7350">
        <v>625</v>
      </c>
      <c r="F7350" t="s">
        <v>46</v>
      </c>
      <c r="G7350">
        <v>729</v>
      </c>
      <c r="H7350" t="s">
        <v>371</v>
      </c>
      <c r="I7350">
        <v>5</v>
      </c>
      <c r="J7350">
        <v>5</v>
      </c>
      <c r="K7350">
        <v>5</v>
      </c>
    </row>
    <row r="7351" spans="1:12" x14ac:dyDescent="0.25">
      <c r="A7351" t="s">
        <v>256</v>
      </c>
      <c r="B7351" t="s">
        <v>256</v>
      </c>
      <c r="C7351">
        <v>2017</v>
      </c>
      <c r="D7351" t="s">
        <v>428</v>
      </c>
      <c r="E7351">
        <v>625</v>
      </c>
      <c r="F7351" t="s">
        <v>46</v>
      </c>
      <c r="G7351">
        <v>729</v>
      </c>
      <c r="H7351" t="s">
        <v>371</v>
      </c>
      <c r="I7351" s="109">
        <v>4</v>
      </c>
      <c r="J7351" s="109">
        <v>5</v>
      </c>
      <c r="K7351" s="109">
        <v>5</v>
      </c>
      <c r="L7351" s="108">
        <f>AVERAGE(I7351:K7351)</f>
        <v>4.666666666666667</v>
      </c>
    </row>
    <row r="7352" spans="1:12" hidden="1" x14ac:dyDescent="0.25">
      <c r="A7352" t="s">
        <v>257</v>
      </c>
      <c r="B7352" t="s">
        <v>257</v>
      </c>
      <c r="C7352">
        <v>1976</v>
      </c>
      <c r="D7352" t="s">
        <v>147</v>
      </c>
      <c r="E7352">
        <v>115</v>
      </c>
      <c r="F7352" t="s">
        <v>147</v>
      </c>
      <c r="G7352">
        <v>740</v>
      </c>
      <c r="H7352" t="s">
        <v>393</v>
      </c>
      <c r="I7352" t="s">
        <v>373</v>
      </c>
      <c r="J7352" t="s">
        <v>373</v>
      </c>
      <c r="K7352" t="s">
        <v>373</v>
      </c>
    </row>
    <row r="7353" spans="1:12" hidden="1" x14ac:dyDescent="0.25">
      <c r="A7353" t="s">
        <v>257</v>
      </c>
      <c r="B7353" t="s">
        <v>257</v>
      </c>
      <c r="C7353">
        <v>1977</v>
      </c>
      <c r="D7353" t="s">
        <v>147</v>
      </c>
      <c r="E7353">
        <v>115</v>
      </c>
      <c r="F7353" t="s">
        <v>147</v>
      </c>
      <c r="G7353">
        <v>740</v>
      </c>
      <c r="H7353" t="s">
        <v>393</v>
      </c>
      <c r="I7353" t="s">
        <v>373</v>
      </c>
      <c r="J7353" t="s">
        <v>373</v>
      </c>
      <c r="K7353" t="s">
        <v>373</v>
      </c>
    </row>
    <row r="7354" spans="1:12" hidden="1" x14ac:dyDescent="0.25">
      <c r="A7354" t="s">
        <v>257</v>
      </c>
      <c r="B7354" t="s">
        <v>257</v>
      </c>
      <c r="C7354">
        <v>1978</v>
      </c>
      <c r="D7354" t="s">
        <v>147</v>
      </c>
      <c r="E7354">
        <v>115</v>
      </c>
      <c r="F7354" t="s">
        <v>147</v>
      </c>
      <c r="G7354">
        <v>740</v>
      </c>
      <c r="H7354" t="s">
        <v>393</v>
      </c>
      <c r="I7354" t="s">
        <v>373</v>
      </c>
      <c r="J7354" t="s">
        <v>373</v>
      </c>
      <c r="K7354" t="s">
        <v>373</v>
      </c>
    </row>
    <row r="7355" spans="1:12" hidden="1" x14ac:dyDescent="0.25">
      <c r="A7355" t="s">
        <v>257</v>
      </c>
      <c r="B7355" t="s">
        <v>257</v>
      </c>
      <c r="C7355">
        <v>1979</v>
      </c>
      <c r="D7355" t="s">
        <v>147</v>
      </c>
      <c r="E7355">
        <v>115</v>
      </c>
      <c r="F7355" t="s">
        <v>147</v>
      </c>
      <c r="G7355">
        <v>740</v>
      </c>
      <c r="H7355" t="s">
        <v>393</v>
      </c>
      <c r="I7355" t="s">
        <v>373</v>
      </c>
      <c r="J7355" t="s">
        <v>373</v>
      </c>
      <c r="K7355">
        <v>1</v>
      </c>
    </row>
    <row r="7356" spans="1:12" hidden="1" x14ac:dyDescent="0.25">
      <c r="A7356" t="s">
        <v>257</v>
      </c>
      <c r="B7356" t="s">
        <v>257</v>
      </c>
      <c r="C7356">
        <v>1980</v>
      </c>
      <c r="D7356" t="s">
        <v>147</v>
      </c>
      <c r="E7356">
        <v>115</v>
      </c>
      <c r="F7356" t="s">
        <v>147</v>
      </c>
      <c r="G7356">
        <v>740</v>
      </c>
      <c r="H7356" t="s">
        <v>393</v>
      </c>
      <c r="I7356" t="s">
        <v>373</v>
      </c>
      <c r="J7356" t="s">
        <v>373</v>
      </c>
      <c r="K7356">
        <v>2</v>
      </c>
    </row>
    <row r="7357" spans="1:12" hidden="1" x14ac:dyDescent="0.25">
      <c r="A7357" t="s">
        <v>257</v>
      </c>
      <c r="B7357" t="s">
        <v>257</v>
      </c>
      <c r="C7357">
        <v>1981</v>
      </c>
      <c r="D7357" t="s">
        <v>147</v>
      </c>
      <c r="E7357">
        <v>115</v>
      </c>
      <c r="F7357" t="s">
        <v>147</v>
      </c>
      <c r="G7357">
        <v>740</v>
      </c>
      <c r="H7357" t="s">
        <v>393</v>
      </c>
      <c r="I7357">
        <v>3</v>
      </c>
      <c r="J7357" t="s">
        <v>373</v>
      </c>
      <c r="K7357">
        <v>2</v>
      </c>
    </row>
    <row r="7358" spans="1:12" hidden="1" x14ac:dyDescent="0.25">
      <c r="A7358" t="s">
        <v>257</v>
      </c>
      <c r="B7358" t="s">
        <v>257</v>
      </c>
      <c r="C7358">
        <v>1982</v>
      </c>
      <c r="D7358" t="s">
        <v>147</v>
      </c>
      <c r="E7358">
        <v>115</v>
      </c>
      <c r="F7358" t="s">
        <v>147</v>
      </c>
      <c r="G7358">
        <v>740</v>
      </c>
      <c r="H7358" t="s">
        <v>393</v>
      </c>
      <c r="I7358">
        <v>3</v>
      </c>
      <c r="J7358" t="s">
        <v>373</v>
      </c>
      <c r="K7358">
        <v>3</v>
      </c>
    </row>
    <row r="7359" spans="1:12" hidden="1" x14ac:dyDescent="0.25">
      <c r="A7359" t="s">
        <v>257</v>
      </c>
      <c r="B7359" t="s">
        <v>257</v>
      </c>
      <c r="C7359">
        <v>1983</v>
      </c>
      <c r="D7359" t="s">
        <v>147</v>
      </c>
      <c r="E7359">
        <v>115</v>
      </c>
      <c r="F7359" t="s">
        <v>147</v>
      </c>
      <c r="G7359">
        <v>740</v>
      </c>
      <c r="H7359" t="s">
        <v>393</v>
      </c>
      <c r="I7359">
        <v>3</v>
      </c>
      <c r="J7359" t="s">
        <v>373</v>
      </c>
      <c r="K7359">
        <v>3</v>
      </c>
    </row>
    <row r="7360" spans="1:12" hidden="1" x14ac:dyDescent="0.25">
      <c r="A7360" t="s">
        <v>257</v>
      </c>
      <c r="B7360" t="s">
        <v>257</v>
      </c>
      <c r="C7360">
        <v>1984</v>
      </c>
      <c r="D7360" t="s">
        <v>147</v>
      </c>
      <c r="E7360">
        <v>115</v>
      </c>
      <c r="F7360" t="s">
        <v>147</v>
      </c>
      <c r="G7360">
        <v>740</v>
      </c>
      <c r="H7360" t="s">
        <v>393</v>
      </c>
      <c r="I7360" t="s">
        <v>373</v>
      </c>
      <c r="J7360" t="s">
        <v>373</v>
      </c>
      <c r="K7360">
        <v>3</v>
      </c>
    </row>
    <row r="7361" spans="1:11" hidden="1" x14ac:dyDescent="0.25">
      <c r="A7361" t="s">
        <v>257</v>
      </c>
      <c r="B7361" t="s">
        <v>257</v>
      </c>
      <c r="C7361">
        <v>1985</v>
      </c>
      <c r="D7361" t="s">
        <v>147</v>
      </c>
      <c r="E7361">
        <v>115</v>
      </c>
      <c r="F7361" t="s">
        <v>147</v>
      </c>
      <c r="G7361">
        <v>740</v>
      </c>
      <c r="H7361" t="s">
        <v>393</v>
      </c>
      <c r="I7361">
        <v>3</v>
      </c>
      <c r="J7361" t="s">
        <v>373</v>
      </c>
      <c r="K7361">
        <v>2</v>
      </c>
    </row>
    <row r="7362" spans="1:11" hidden="1" x14ac:dyDescent="0.25">
      <c r="A7362" t="s">
        <v>257</v>
      </c>
      <c r="B7362" t="s">
        <v>257</v>
      </c>
      <c r="C7362">
        <v>1986</v>
      </c>
      <c r="D7362" t="s">
        <v>147</v>
      </c>
      <c r="E7362">
        <v>115</v>
      </c>
      <c r="F7362" t="s">
        <v>147</v>
      </c>
      <c r="G7362">
        <v>740</v>
      </c>
      <c r="H7362" t="s">
        <v>393</v>
      </c>
      <c r="I7362">
        <v>5</v>
      </c>
      <c r="J7362" t="s">
        <v>373</v>
      </c>
      <c r="K7362">
        <v>5</v>
      </c>
    </row>
    <row r="7363" spans="1:11" hidden="1" x14ac:dyDescent="0.25">
      <c r="A7363" t="s">
        <v>257</v>
      </c>
      <c r="B7363" t="s">
        <v>257</v>
      </c>
      <c r="C7363">
        <v>1987</v>
      </c>
      <c r="D7363" t="s">
        <v>147</v>
      </c>
      <c r="E7363">
        <v>115</v>
      </c>
      <c r="F7363" t="s">
        <v>147</v>
      </c>
      <c r="G7363">
        <v>740</v>
      </c>
      <c r="H7363" t="s">
        <v>393</v>
      </c>
      <c r="I7363">
        <v>4</v>
      </c>
      <c r="J7363" t="s">
        <v>373</v>
      </c>
      <c r="K7363">
        <v>4</v>
      </c>
    </row>
    <row r="7364" spans="1:11" hidden="1" x14ac:dyDescent="0.25">
      <c r="A7364" t="s">
        <v>257</v>
      </c>
      <c r="B7364" t="s">
        <v>257</v>
      </c>
      <c r="C7364">
        <v>1988</v>
      </c>
      <c r="D7364" t="s">
        <v>147</v>
      </c>
      <c r="E7364">
        <v>115</v>
      </c>
      <c r="F7364" t="s">
        <v>147</v>
      </c>
      <c r="G7364">
        <v>740</v>
      </c>
      <c r="H7364" t="s">
        <v>393</v>
      </c>
      <c r="I7364">
        <v>2</v>
      </c>
      <c r="J7364" t="s">
        <v>373</v>
      </c>
      <c r="K7364">
        <v>3</v>
      </c>
    </row>
    <row r="7365" spans="1:11" hidden="1" x14ac:dyDescent="0.25">
      <c r="A7365" t="s">
        <v>257</v>
      </c>
      <c r="B7365" t="s">
        <v>257</v>
      </c>
      <c r="C7365">
        <v>1989</v>
      </c>
      <c r="D7365" t="s">
        <v>147</v>
      </c>
      <c r="E7365">
        <v>115</v>
      </c>
      <c r="F7365" t="s">
        <v>147</v>
      </c>
      <c r="G7365">
        <v>740</v>
      </c>
      <c r="H7365" t="s">
        <v>393</v>
      </c>
      <c r="I7365" t="s">
        <v>373</v>
      </c>
      <c r="J7365" t="s">
        <v>373</v>
      </c>
      <c r="K7365">
        <v>2</v>
      </c>
    </row>
    <row r="7366" spans="1:11" hidden="1" x14ac:dyDescent="0.25">
      <c r="A7366" t="s">
        <v>257</v>
      </c>
      <c r="B7366" t="s">
        <v>257</v>
      </c>
      <c r="C7366">
        <v>1990</v>
      </c>
      <c r="D7366" t="s">
        <v>147</v>
      </c>
      <c r="E7366">
        <v>115</v>
      </c>
      <c r="F7366" t="s">
        <v>147</v>
      </c>
      <c r="G7366">
        <v>740</v>
      </c>
      <c r="H7366" t="s">
        <v>393</v>
      </c>
      <c r="I7366">
        <v>3</v>
      </c>
      <c r="J7366" t="s">
        <v>373</v>
      </c>
      <c r="K7366">
        <v>3</v>
      </c>
    </row>
    <row r="7367" spans="1:11" hidden="1" x14ac:dyDescent="0.25">
      <c r="A7367" t="s">
        <v>257</v>
      </c>
      <c r="B7367" t="s">
        <v>257</v>
      </c>
      <c r="C7367">
        <v>1991</v>
      </c>
      <c r="D7367" t="s">
        <v>147</v>
      </c>
      <c r="E7367">
        <v>115</v>
      </c>
      <c r="F7367" t="s">
        <v>147</v>
      </c>
      <c r="G7367">
        <v>740</v>
      </c>
      <c r="H7367" t="s">
        <v>393</v>
      </c>
      <c r="I7367" t="s">
        <v>373</v>
      </c>
      <c r="J7367" t="s">
        <v>373</v>
      </c>
      <c r="K7367">
        <v>2</v>
      </c>
    </row>
    <row r="7368" spans="1:11" hidden="1" x14ac:dyDescent="0.25">
      <c r="A7368" t="s">
        <v>257</v>
      </c>
      <c r="B7368" t="s">
        <v>257</v>
      </c>
      <c r="C7368">
        <v>1992</v>
      </c>
      <c r="D7368" t="s">
        <v>147</v>
      </c>
      <c r="E7368">
        <v>115</v>
      </c>
      <c r="F7368" t="s">
        <v>147</v>
      </c>
      <c r="G7368">
        <v>740</v>
      </c>
      <c r="H7368" t="s">
        <v>393</v>
      </c>
      <c r="I7368">
        <v>1</v>
      </c>
      <c r="J7368" t="s">
        <v>373</v>
      </c>
      <c r="K7368">
        <v>2</v>
      </c>
    </row>
    <row r="7369" spans="1:11" hidden="1" x14ac:dyDescent="0.25">
      <c r="A7369" t="s">
        <v>257</v>
      </c>
      <c r="B7369" t="s">
        <v>257</v>
      </c>
      <c r="C7369">
        <v>1993</v>
      </c>
      <c r="D7369" t="s">
        <v>147</v>
      </c>
      <c r="E7369">
        <v>115</v>
      </c>
      <c r="F7369" t="s">
        <v>147</v>
      </c>
      <c r="G7369">
        <v>740</v>
      </c>
      <c r="H7369" t="s">
        <v>393</v>
      </c>
      <c r="I7369" t="s">
        <v>373</v>
      </c>
      <c r="J7369" t="s">
        <v>373</v>
      </c>
      <c r="K7369">
        <v>2</v>
      </c>
    </row>
    <row r="7370" spans="1:11" hidden="1" x14ac:dyDescent="0.25">
      <c r="A7370" t="s">
        <v>257</v>
      </c>
      <c r="B7370" t="s">
        <v>257</v>
      </c>
      <c r="C7370">
        <v>1994</v>
      </c>
      <c r="D7370" t="s">
        <v>147</v>
      </c>
      <c r="E7370">
        <v>115</v>
      </c>
      <c r="F7370" t="s">
        <v>147</v>
      </c>
      <c r="G7370">
        <v>740</v>
      </c>
      <c r="H7370" t="s">
        <v>393</v>
      </c>
      <c r="I7370" t="s">
        <v>373</v>
      </c>
      <c r="J7370" t="s">
        <v>373</v>
      </c>
      <c r="K7370">
        <v>2</v>
      </c>
    </row>
    <row r="7371" spans="1:11" hidden="1" x14ac:dyDescent="0.25">
      <c r="A7371" t="s">
        <v>257</v>
      </c>
      <c r="B7371" t="s">
        <v>257</v>
      </c>
      <c r="C7371">
        <v>1995</v>
      </c>
      <c r="D7371" t="s">
        <v>147</v>
      </c>
      <c r="E7371">
        <v>115</v>
      </c>
      <c r="F7371" t="s">
        <v>147</v>
      </c>
      <c r="G7371">
        <v>740</v>
      </c>
      <c r="H7371" t="s">
        <v>393</v>
      </c>
      <c r="I7371" t="s">
        <v>373</v>
      </c>
      <c r="J7371" t="s">
        <v>373</v>
      </c>
      <c r="K7371">
        <v>2</v>
      </c>
    </row>
    <row r="7372" spans="1:11" hidden="1" x14ac:dyDescent="0.25">
      <c r="A7372" t="s">
        <v>257</v>
      </c>
      <c r="B7372" t="s">
        <v>257</v>
      </c>
      <c r="C7372">
        <v>1996</v>
      </c>
      <c r="D7372" t="s">
        <v>147</v>
      </c>
      <c r="E7372">
        <v>115</v>
      </c>
      <c r="F7372" t="s">
        <v>147</v>
      </c>
      <c r="G7372">
        <v>740</v>
      </c>
      <c r="H7372" t="s">
        <v>393</v>
      </c>
      <c r="I7372">
        <v>1</v>
      </c>
      <c r="J7372" t="s">
        <v>373</v>
      </c>
      <c r="K7372">
        <v>2</v>
      </c>
    </row>
    <row r="7373" spans="1:11" hidden="1" x14ac:dyDescent="0.25">
      <c r="A7373" t="s">
        <v>257</v>
      </c>
      <c r="B7373" t="s">
        <v>257</v>
      </c>
      <c r="C7373">
        <v>1997</v>
      </c>
      <c r="D7373" t="s">
        <v>147</v>
      </c>
      <c r="E7373">
        <v>115</v>
      </c>
      <c r="F7373" t="s">
        <v>147</v>
      </c>
      <c r="G7373">
        <v>740</v>
      </c>
      <c r="H7373" t="s">
        <v>393</v>
      </c>
      <c r="I7373" t="s">
        <v>373</v>
      </c>
      <c r="J7373" t="s">
        <v>373</v>
      </c>
      <c r="K7373">
        <v>2</v>
      </c>
    </row>
    <row r="7374" spans="1:11" hidden="1" x14ac:dyDescent="0.25">
      <c r="A7374" t="s">
        <v>257</v>
      </c>
      <c r="B7374" t="s">
        <v>257</v>
      </c>
      <c r="C7374">
        <v>1998</v>
      </c>
      <c r="D7374" t="s">
        <v>147</v>
      </c>
      <c r="E7374">
        <v>115</v>
      </c>
      <c r="F7374" t="s">
        <v>147</v>
      </c>
      <c r="G7374">
        <v>740</v>
      </c>
      <c r="H7374" t="s">
        <v>393</v>
      </c>
      <c r="I7374" t="s">
        <v>373</v>
      </c>
      <c r="J7374" t="s">
        <v>373</v>
      </c>
      <c r="K7374">
        <v>1</v>
      </c>
    </row>
    <row r="7375" spans="1:11" hidden="1" x14ac:dyDescent="0.25">
      <c r="A7375" t="s">
        <v>257</v>
      </c>
      <c r="B7375" t="s">
        <v>257</v>
      </c>
      <c r="C7375">
        <v>1999</v>
      </c>
      <c r="D7375" t="s">
        <v>147</v>
      </c>
      <c r="E7375">
        <v>115</v>
      </c>
      <c r="F7375" t="s">
        <v>147</v>
      </c>
      <c r="G7375">
        <v>740</v>
      </c>
      <c r="H7375" t="s">
        <v>393</v>
      </c>
      <c r="I7375" t="s">
        <v>373</v>
      </c>
      <c r="J7375" t="s">
        <v>373</v>
      </c>
      <c r="K7375">
        <v>1</v>
      </c>
    </row>
    <row r="7376" spans="1:11" hidden="1" x14ac:dyDescent="0.25">
      <c r="A7376" t="s">
        <v>257</v>
      </c>
      <c r="B7376" t="s">
        <v>257</v>
      </c>
      <c r="C7376">
        <v>2000</v>
      </c>
      <c r="D7376" t="s">
        <v>147</v>
      </c>
      <c r="E7376">
        <v>115</v>
      </c>
      <c r="F7376" t="s">
        <v>147</v>
      </c>
      <c r="G7376">
        <v>740</v>
      </c>
      <c r="H7376" t="s">
        <v>393</v>
      </c>
      <c r="I7376">
        <v>2</v>
      </c>
      <c r="J7376" t="s">
        <v>373</v>
      </c>
      <c r="K7376">
        <v>2</v>
      </c>
    </row>
    <row r="7377" spans="1:11" hidden="1" x14ac:dyDescent="0.25">
      <c r="A7377" t="s">
        <v>257</v>
      </c>
      <c r="B7377" t="s">
        <v>257</v>
      </c>
      <c r="C7377">
        <v>2001</v>
      </c>
      <c r="D7377" t="s">
        <v>147</v>
      </c>
      <c r="E7377">
        <v>115</v>
      </c>
      <c r="F7377" t="s">
        <v>147</v>
      </c>
      <c r="G7377">
        <v>740</v>
      </c>
      <c r="H7377" t="s">
        <v>393</v>
      </c>
      <c r="I7377">
        <v>2</v>
      </c>
      <c r="J7377" t="s">
        <v>373</v>
      </c>
      <c r="K7377">
        <v>2</v>
      </c>
    </row>
    <row r="7378" spans="1:11" hidden="1" x14ac:dyDescent="0.25">
      <c r="A7378" t="s">
        <v>257</v>
      </c>
      <c r="B7378" t="s">
        <v>257</v>
      </c>
      <c r="C7378">
        <v>2002</v>
      </c>
      <c r="D7378" t="s">
        <v>147</v>
      </c>
      <c r="E7378">
        <v>115</v>
      </c>
      <c r="F7378" t="s">
        <v>147</v>
      </c>
      <c r="G7378">
        <v>740</v>
      </c>
      <c r="H7378" t="s">
        <v>393</v>
      </c>
      <c r="I7378">
        <v>2</v>
      </c>
      <c r="J7378" t="s">
        <v>373</v>
      </c>
      <c r="K7378">
        <v>2</v>
      </c>
    </row>
    <row r="7379" spans="1:11" hidden="1" x14ac:dyDescent="0.25">
      <c r="A7379" t="s">
        <v>257</v>
      </c>
      <c r="B7379" t="s">
        <v>257</v>
      </c>
      <c r="C7379">
        <v>2003</v>
      </c>
      <c r="D7379" t="s">
        <v>147</v>
      </c>
      <c r="E7379">
        <v>115</v>
      </c>
      <c r="F7379" t="s">
        <v>147</v>
      </c>
      <c r="G7379">
        <v>740</v>
      </c>
      <c r="H7379" t="s">
        <v>393</v>
      </c>
      <c r="I7379">
        <v>2</v>
      </c>
      <c r="J7379" t="s">
        <v>373</v>
      </c>
      <c r="K7379">
        <v>1</v>
      </c>
    </row>
    <row r="7380" spans="1:11" hidden="1" x14ac:dyDescent="0.25">
      <c r="A7380" t="s">
        <v>257</v>
      </c>
      <c r="B7380" t="s">
        <v>257</v>
      </c>
      <c r="C7380">
        <v>2004</v>
      </c>
      <c r="D7380" t="s">
        <v>147</v>
      </c>
      <c r="E7380">
        <v>115</v>
      </c>
      <c r="F7380" t="s">
        <v>147</v>
      </c>
      <c r="G7380">
        <v>740</v>
      </c>
      <c r="H7380" t="s">
        <v>393</v>
      </c>
      <c r="I7380" t="s">
        <v>373</v>
      </c>
      <c r="J7380" t="s">
        <v>373</v>
      </c>
      <c r="K7380">
        <v>2</v>
      </c>
    </row>
    <row r="7381" spans="1:11" hidden="1" x14ac:dyDescent="0.25">
      <c r="A7381" t="s">
        <v>257</v>
      </c>
      <c r="B7381" t="s">
        <v>257</v>
      </c>
      <c r="C7381">
        <v>2005</v>
      </c>
      <c r="D7381" t="s">
        <v>147</v>
      </c>
      <c r="E7381">
        <v>115</v>
      </c>
      <c r="F7381" t="s">
        <v>147</v>
      </c>
      <c r="G7381">
        <v>740</v>
      </c>
      <c r="H7381" t="s">
        <v>393</v>
      </c>
      <c r="I7381" t="s">
        <v>373</v>
      </c>
      <c r="J7381" t="s">
        <v>373</v>
      </c>
      <c r="K7381">
        <v>2</v>
      </c>
    </row>
    <row r="7382" spans="1:11" hidden="1" x14ac:dyDescent="0.25">
      <c r="A7382" t="s">
        <v>257</v>
      </c>
      <c r="B7382" t="s">
        <v>257</v>
      </c>
      <c r="C7382">
        <v>2006</v>
      </c>
      <c r="D7382" t="s">
        <v>147</v>
      </c>
      <c r="E7382">
        <v>115</v>
      </c>
      <c r="F7382" t="s">
        <v>147</v>
      </c>
      <c r="G7382">
        <v>740</v>
      </c>
      <c r="H7382" t="s">
        <v>393</v>
      </c>
      <c r="I7382" t="s">
        <v>373</v>
      </c>
      <c r="J7382" t="s">
        <v>373</v>
      </c>
      <c r="K7382">
        <v>2</v>
      </c>
    </row>
    <row r="7383" spans="1:11" hidden="1" x14ac:dyDescent="0.25">
      <c r="A7383" t="s">
        <v>257</v>
      </c>
      <c r="B7383" t="s">
        <v>257</v>
      </c>
      <c r="C7383">
        <v>2007</v>
      </c>
      <c r="D7383" t="s">
        <v>147</v>
      </c>
      <c r="E7383">
        <v>115</v>
      </c>
      <c r="F7383" t="s">
        <v>147</v>
      </c>
      <c r="G7383">
        <v>740</v>
      </c>
      <c r="H7383" t="s">
        <v>393</v>
      </c>
      <c r="I7383" t="s">
        <v>373</v>
      </c>
      <c r="J7383" t="s">
        <v>373</v>
      </c>
      <c r="K7383">
        <v>2</v>
      </c>
    </row>
    <row r="7384" spans="1:11" hidden="1" x14ac:dyDescent="0.25">
      <c r="A7384" t="s">
        <v>257</v>
      </c>
      <c r="B7384" t="s">
        <v>257</v>
      </c>
      <c r="C7384">
        <v>2008</v>
      </c>
      <c r="D7384" t="s">
        <v>147</v>
      </c>
      <c r="E7384">
        <v>115</v>
      </c>
      <c r="F7384" t="s">
        <v>147</v>
      </c>
      <c r="G7384">
        <v>740</v>
      </c>
      <c r="H7384" t="s">
        <v>393</v>
      </c>
      <c r="I7384">
        <v>1</v>
      </c>
      <c r="J7384" t="s">
        <v>373</v>
      </c>
      <c r="K7384">
        <v>2</v>
      </c>
    </row>
    <row r="7385" spans="1:11" hidden="1" x14ac:dyDescent="0.25">
      <c r="A7385" t="s">
        <v>257</v>
      </c>
      <c r="B7385" t="s">
        <v>257</v>
      </c>
      <c r="C7385">
        <v>2009</v>
      </c>
      <c r="D7385" t="s">
        <v>147</v>
      </c>
      <c r="E7385">
        <v>115</v>
      </c>
      <c r="F7385" t="s">
        <v>147</v>
      </c>
      <c r="G7385">
        <v>740</v>
      </c>
      <c r="H7385" t="s">
        <v>393</v>
      </c>
      <c r="I7385">
        <v>1</v>
      </c>
      <c r="J7385" t="s">
        <v>373</v>
      </c>
      <c r="K7385">
        <v>2</v>
      </c>
    </row>
    <row r="7386" spans="1:11" hidden="1" x14ac:dyDescent="0.25">
      <c r="A7386" t="s">
        <v>257</v>
      </c>
      <c r="B7386" t="s">
        <v>257</v>
      </c>
      <c r="C7386">
        <v>2010</v>
      </c>
      <c r="D7386" t="s">
        <v>147</v>
      </c>
      <c r="E7386">
        <v>115</v>
      </c>
      <c r="F7386" t="s">
        <v>147</v>
      </c>
      <c r="G7386">
        <v>740</v>
      </c>
      <c r="H7386" t="s">
        <v>393</v>
      </c>
      <c r="I7386" t="s">
        <v>373</v>
      </c>
      <c r="J7386" t="s">
        <v>373</v>
      </c>
      <c r="K7386">
        <v>2</v>
      </c>
    </row>
    <row r="7387" spans="1:11" hidden="1" x14ac:dyDescent="0.25">
      <c r="A7387" t="s">
        <v>257</v>
      </c>
      <c r="B7387" t="s">
        <v>257</v>
      </c>
      <c r="C7387">
        <v>2011</v>
      </c>
      <c r="D7387" t="s">
        <v>147</v>
      </c>
      <c r="E7387">
        <v>115</v>
      </c>
      <c r="F7387" t="s">
        <v>147</v>
      </c>
      <c r="G7387">
        <v>740</v>
      </c>
      <c r="H7387" t="s">
        <v>393</v>
      </c>
      <c r="I7387" t="s">
        <v>373</v>
      </c>
      <c r="J7387" t="s">
        <v>373</v>
      </c>
      <c r="K7387">
        <v>2</v>
      </c>
    </row>
    <row r="7388" spans="1:11" hidden="1" x14ac:dyDescent="0.25">
      <c r="A7388" t="s">
        <v>257</v>
      </c>
      <c r="B7388" t="s">
        <v>257</v>
      </c>
      <c r="C7388">
        <v>2012</v>
      </c>
      <c r="D7388" t="s">
        <v>147</v>
      </c>
      <c r="E7388">
        <v>115</v>
      </c>
      <c r="F7388" t="s">
        <v>147</v>
      </c>
      <c r="G7388">
        <v>740</v>
      </c>
      <c r="H7388" t="s">
        <v>393</v>
      </c>
      <c r="I7388">
        <v>1</v>
      </c>
      <c r="J7388" t="s">
        <v>373</v>
      </c>
      <c r="K7388">
        <v>2</v>
      </c>
    </row>
    <row r="7389" spans="1:11" hidden="1" x14ac:dyDescent="0.25">
      <c r="A7389" t="s">
        <v>257</v>
      </c>
      <c r="B7389" t="s">
        <v>257</v>
      </c>
      <c r="C7389">
        <v>2013</v>
      </c>
      <c r="D7389" t="s">
        <v>147</v>
      </c>
      <c r="E7389">
        <v>115</v>
      </c>
      <c r="F7389" t="s">
        <v>147</v>
      </c>
      <c r="G7389">
        <v>740</v>
      </c>
      <c r="H7389" t="s">
        <v>393</v>
      </c>
      <c r="I7389" t="s">
        <v>373</v>
      </c>
      <c r="J7389" t="s">
        <v>373</v>
      </c>
      <c r="K7389">
        <v>2</v>
      </c>
    </row>
    <row r="7390" spans="1:11" hidden="1" x14ac:dyDescent="0.25">
      <c r="A7390" t="s">
        <v>257</v>
      </c>
      <c r="B7390" t="s">
        <v>257</v>
      </c>
      <c r="C7390">
        <v>2014</v>
      </c>
      <c r="D7390" t="s">
        <v>147</v>
      </c>
      <c r="E7390">
        <v>115</v>
      </c>
      <c r="F7390" t="s">
        <v>147</v>
      </c>
      <c r="G7390">
        <v>740</v>
      </c>
      <c r="H7390" t="s">
        <v>393</v>
      </c>
      <c r="I7390">
        <v>1</v>
      </c>
      <c r="J7390" t="s">
        <v>373</v>
      </c>
      <c r="K7390">
        <v>2</v>
      </c>
    </row>
    <row r="7391" spans="1:11" hidden="1" x14ac:dyDescent="0.25">
      <c r="A7391" t="s">
        <v>257</v>
      </c>
      <c r="B7391" t="s">
        <v>257</v>
      </c>
      <c r="C7391">
        <v>2015</v>
      </c>
      <c r="D7391" t="s">
        <v>147</v>
      </c>
      <c r="E7391">
        <v>115</v>
      </c>
      <c r="F7391" t="s">
        <v>147</v>
      </c>
      <c r="G7391">
        <v>740</v>
      </c>
      <c r="H7391" t="s">
        <v>393</v>
      </c>
      <c r="I7391" t="s">
        <v>373</v>
      </c>
      <c r="J7391" t="s">
        <v>373</v>
      </c>
      <c r="K7391">
        <v>1</v>
      </c>
    </row>
    <row r="7392" spans="1:11" hidden="1" x14ac:dyDescent="0.25">
      <c r="A7392" t="s">
        <v>257</v>
      </c>
      <c r="B7392" t="s">
        <v>257</v>
      </c>
      <c r="C7392">
        <v>2016</v>
      </c>
      <c r="D7392" t="s">
        <v>147</v>
      </c>
      <c r="E7392">
        <v>115</v>
      </c>
      <c r="F7392" t="s">
        <v>147</v>
      </c>
      <c r="G7392">
        <v>740</v>
      </c>
      <c r="H7392" t="s">
        <v>393</v>
      </c>
      <c r="I7392" t="s">
        <v>373</v>
      </c>
      <c r="J7392" t="s">
        <v>373</v>
      </c>
      <c r="K7392">
        <v>2</v>
      </c>
    </row>
    <row r="7393" spans="1:12" x14ac:dyDescent="0.25">
      <c r="A7393" t="s">
        <v>257</v>
      </c>
      <c r="B7393" t="s">
        <v>257</v>
      </c>
      <c r="C7393">
        <v>2017</v>
      </c>
      <c r="D7393" t="s">
        <v>147</v>
      </c>
      <c r="E7393">
        <v>115</v>
      </c>
      <c r="F7393" t="s">
        <v>147</v>
      </c>
      <c r="G7393">
        <v>740</v>
      </c>
      <c r="H7393" t="s">
        <v>393</v>
      </c>
      <c r="I7393" s="109" t="s">
        <v>373</v>
      </c>
      <c r="J7393" s="109" t="s">
        <v>373</v>
      </c>
      <c r="K7393" s="109">
        <v>2</v>
      </c>
      <c r="L7393" s="108">
        <f>AVERAGE(I7393:K7393)</f>
        <v>2</v>
      </c>
    </row>
    <row r="7394" spans="1:12" hidden="1" x14ac:dyDescent="0.25">
      <c r="A7394" t="s">
        <v>427</v>
      </c>
      <c r="B7394" t="s">
        <v>427</v>
      </c>
      <c r="C7394">
        <v>1976</v>
      </c>
      <c r="D7394" t="s">
        <v>426</v>
      </c>
      <c r="E7394">
        <v>572</v>
      </c>
      <c r="F7394" t="s">
        <v>47</v>
      </c>
      <c r="G7394">
        <v>748</v>
      </c>
      <c r="H7394" t="s">
        <v>371</v>
      </c>
      <c r="I7394">
        <v>1</v>
      </c>
      <c r="J7394" t="s">
        <v>373</v>
      </c>
      <c r="K7394">
        <v>2</v>
      </c>
    </row>
    <row r="7395" spans="1:12" hidden="1" x14ac:dyDescent="0.25">
      <c r="A7395" t="s">
        <v>427</v>
      </c>
      <c r="B7395" t="s">
        <v>427</v>
      </c>
      <c r="C7395">
        <v>1977</v>
      </c>
      <c r="D7395" t="s">
        <v>426</v>
      </c>
      <c r="E7395">
        <v>572</v>
      </c>
      <c r="F7395" t="s">
        <v>47</v>
      </c>
      <c r="G7395">
        <v>748</v>
      </c>
      <c r="H7395" t="s">
        <v>371</v>
      </c>
      <c r="I7395">
        <v>2</v>
      </c>
      <c r="J7395" t="s">
        <v>373</v>
      </c>
      <c r="K7395">
        <v>2</v>
      </c>
    </row>
    <row r="7396" spans="1:12" hidden="1" x14ac:dyDescent="0.25">
      <c r="A7396" t="s">
        <v>427</v>
      </c>
      <c r="B7396" t="s">
        <v>427</v>
      </c>
      <c r="C7396">
        <v>1978</v>
      </c>
      <c r="D7396" t="s">
        <v>426</v>
      </c>
      <c r="E7396">
        <v>572</v>
      </c>
      <c r="F7396" t="s">
        <v>47</v>
      </c>
      <c r="G7396">
        <v>748</v>
      </c>
      <c r="H7396" t="s">
        <v>371</v>
      </c>
      <c r="I7396">
        <v>2</v>
      </c>
      <c r="J7396" t="s">
        <v>373</v>
      </c>
      <c r="K7396">
        <v>1</v>
      </c>
    </row>
    <row r="7397" spans="1:12" hidden="1" x14ac:dyDescent="0.25">
      <c r="A7397" t="s">
        <v>427</v>
      </c>
      <c r="B7397" t="s">
        <v>427</v>
      </c>
      <c r="C7397">
        <v>1979</v>
      </c>
      <c r="D7397" t="s">
        <v>426</v>
      </c>
      <c r="E7397">
        <v>572</v>
      </c>
      <c r="F7397" t="s">
        <v>47</v>
      </c>
      <c r="G7397">
        <v>748</v>
      </c>
      <c r="H7397" t="s">
        <v>371</v>
      </c>
      <c r="I7397">
        <v>2</v>
      </c>
      <c r="J7397" t="s">
        <v>373</v>
      </c>
      <c r="K7397">
        <v>2</v>
      </c>
    </row>
    <row r="7398" spans="1:12" hidden="1" x14ac:dyDescent="0.25">
      <c r="A7398" t="s">
        <v>427</v>
      </c>
      <c r="B7398" t="s">
        <v>427</v>
      </c>
      <c r="C7398">
        <v>1980</v>
      </c>
      <c r="D7398" t="s">
        <v>426</v>
      </c>
      <c r="E7398">
        <v>572</v>
      </c>
      <c r="F7398" t="s">
        <v>47</v>
      </c>
      <c r="G7398">
        <v>748</v>
      </c>
      <c r="H7398" t="s">
        <v>371</v>
      </c>
      <c r="I7398">
        <v>2</v>
      </c>
      <c r="J7398" t="s">
        <v>373</v>
      </c>
      <c r="K7398">
        <v>1</v>
      </c>
    </row>
    <row r="7399" spans="1:12" hidden="1" x14ac:dyDescent="0.25">
      <c r="A7399" t="s">
        <v>427</v>
      </c>
      <c r="B7399" t="s">
        <v>427</v>
      </c>
      <c r="C7399">
        <v>1981</v>
      </c>
      <c r="D7399" t="s">
        <v>426</v>
      </c>
      <c r="E7399">
        <v>572</v>
      </c>
      <c r="F7399" t="s">
        <v>47</v>
      </c>
      <c r="G7399">
        <v>748</v>
      </c>
      <c r="H7399" t="s">
        <v>371</v>
      </c>
      <c r="I7399">
        <v>2</v>
      </c>
      <c r="J7399" t="s">
        <v>373</v>
      </c>
      <c r="K7399">
        <v>1</v>
      </c>
    </row>
    <row r="7400" spans="1:12" hidden="1" x14ac:dyDescent="0.25">
      <c r="A7400" t="s">
        <v>427</v>
      </c>
      <c r="B7400" t="s">
        <v>427</v>
      </c>
      <c r="C7400">
        <v>1982</v>
      </c>
      <c r="D7400" t="s">
        <v>426</v>
      </c>
      <c r="E7400">
        <v>572</v>
      </c>
      <c r="F7400" t="s">
        <v>47</v>
      </c>
      <c r="G7400">
        <v>748</v>
      </c>
      <c r="H7400" t="s">
        <v>371</v>
      </c>
      <c r="I7400">
        <v>2</v>
      </c>
      <c r="J7400" t="s">
        <v>373</v>
      </c>
      <c r="K7400">
        <v>1</v>
      </c>
    </row>
    <row r="7401" spans="1:12" hidden="1" x14ac:dyDescent="0.25">
      <c r="A7401" t="s">
        <v>427</v>
      </c>
      <c r="B7401" t="s">
        <v>427</v>
      </c>
      <c r="C7401">
        <v>1983</v>
      </c>
      <c r="D7401" t="s">
        <v>426</v>
      </c>
      <c r="E7401">
        <v>572</v>
      </c>
      <c r="F7401" t="s">
        <v>47</v>
      </c>
      <c r="G7401">
        <v>748</v>
      </c>
      <c r="H7401" t="s">
        <v>371</v>
      </c>
      <c r="I7401">
        <v>2</v>
      </c>
      <c r="J7401" t="s">
        <v>373</v>
      </c>
      <c r="K7401">
        <v>2</v>
      </c>
    </row>
    <row r="7402" spans="1:12" hidden="1" x14ac:dyDescent="0.25">
      <c r="A7402" t="s">
        <v>427</v>
      </c>
      <c r="B7402" t="s">
        <v>427</v>
      </c>
      <c r="C7402">
        <v>1984</v>
      </c>
      <c r="D7402" t="s">
        <v>426</v>
      </c>
      <c r="E7402">
        <v>572</v>
      </c>
      <c r="F7402" t="s">
        <v>47</v>
      </c>
      <c r="G7402">
        <v>748</v>
      </c>
      <c r="H7402" t="s">
        <v>371</v>
      </c>
      <c r="I7402">
        <v>3</v>
      </c>
      <c r="J7402" t="s">
        <v>373</v>
      </c>
      <c r="K7402">
        <v>2</v>
      </c>
    </row>
    <row r="7403" spans="1:12" hidden="1" x14ac:dyDescent="0.25">
      <c r="A7403" t="s">
        <v>427</v>
      </c>
      <c r="B7403" t="s">
        <v>427</v>
      </c>
      <c r="C7403">
        <v>1985</v>
      </c>
      <c r="D7403" t="s">
        <v>426</v>
      </c>
      <c r="E7403">
        <v>572</v>
      </c>
      <c r="F7403" t="s">
        <v>47</v>
      </c>
      <c r="G7403">
        <v>748</v>
      </c>
      <c r="H7403" t="s">
        <v>371</v>
      </c>
      <c r="I7403">
        <v>2</v>
      </c>
      <c r="J7403" t="s">
        <v>373</v>
      </c>
      <c r="K7403">
        <v>2</v>
      </c>
    </row>
    <row r="7404" spans="1:12" hidden="1" x14ac:dyDescent="0.25">
      <c r="A7404" t="s">
        <v>427</v>
      </c>
      <c r="B7404" t="s">
        <v>427</v>
      </c>
      <c r="C7404">
        <v>1986</v>
      </c>
      <c r="D7404" t="s">
        <v>426</v>
      </c>
      <c r="E7404">
        <v>572</v>
      </c>
      <c r="F7404" t="s">
        <v>47</v>
      </c>
      <c r="G7404">
        <v>748</v>
      </c>
      <c r="H7404" t="s">
        <v>371</v>
      </c>
      <c r="I7404">
        <v>2</v>
      </c>
      <c r="J7404" t="s">
        <v>373</v>
      </c>
      <c r="K7404">
        <v>1</v>
      </c>
    </row>
    <row r="7405" spans="1:12" hidden="1" x14ac:dyDescent="0.25">
      <c r="A7405" t="s">
        <v>427</v>
      </c>
      <c r="B7405" t="s">
        <v>427</v>
      </c>
      <c r="C7405">
        <v>1987</v>
      </c>
      <c r="D7405" t="s">
        <v>426</v>
      </c>
      <c r="E7405">
        <v>572</v>
      </c>
      <c r="F7405" t="s">
        <v>47</v>
      </c>
      <c r="G7405">
        <v>748</v>
      </c>
      <c r="H7405" t="s">
        <v>371</v>
      </c>
      <c r="I7405">
        <v>2</v>
      </c>
      <c r="J7405" t="s">
        <v>373</v>
      </c>
      <c r="K7405">
        <v>2</v>
      </c>
    </row>
    <row r="7406" spans="1:12" hidden="1" x14ac:dyDescent="0.25">
      <c r="A7406" t="s">
        <v>427</v>
      </c>
      <c r="B7406" t="s">
        <v>427</v>
      </c>
      <c r="C7406">
        <v>1988</v>
      </c>
      <c r="D7406" t="s">
        <v>426</v>
      </c>
      <c r="E7406">
        <v>572</v>
      </c>
      <c r="F7406" t="s">
        <v>47</v>
      </c>
      <c r="G7406">
        <v>748</v>
      </c>
      <c r="H7406" t="s">
        <v>371</v>
      </c>
      <c r="I7406">
        <v>1</v>
      </c>
      <c r="J7406" t="s">
        <v>373</v>
      </c>
      <c r="K7406">
        <v>2</v>
      </c>
    </row>
    <row r="7407" spans="1:12" hidden="1" x14ac:dyDescent="0.25">
      <c r="A7407" t="s">
        <v>427</v>
      </c>
      <c r="B7407" t="s">
        <v>427</v>
      </c>
      <c r="C7407">
        <v>1989</v>
      </c>
      <c r="D7407" t="s">
        <v>426</v>
      </c>
      <c r="E7407">
        <v>572</v>
      </c>
      <c r="F7407" t="s">
        <v>47</v>
      </c>
      <c r="G7407">
        <v>748</v>
      </c>
      <c r="H7407" t="s">
        <v>371</v>
      </c>
      <c r="I7407">
        <v>2</v>
      </c>
      <c r="J7407" t="s">
        <v>373</v>
      </c>
      <c r="K7407">
        <v>2</v>
      </c>
    </row>
    <row r="7408" spans="1:12" hidden="1" x14ac:dyDescent="0.25">
      <c r="A7408" t="s">
        <v>427</v>
      </c>
      <c r="B7408" t="s">
        <v>427</v>
      </c>
      <c r="C7408">
        <v>1990</v>
      </c>
      <c r="D7408" t="s">
        <v>426</v>
      </c>
      <c r="E7408">
        <v>572</v>
      </c>
      <c r="F7408" t="s">
        <v>47</v>
      </c>
      <c r="G7408">
        <v>748</v>
      </c>
      <c r="H7408" t="s">
        <v>371</v>
      </c>
      <c r="I7408">
        <v>2</v>
      </c>
      <c r="J7408" t="s">
        <v>373</v>
      </c>
      <c r="K7408">
        <v>2</v>
      </c>
    </row>
    <row r="7409" spans="1:11" hidden="1" x14ac:dyDescent="0.25">
      <c r="A7409" t="s">
        <v>427</v>
      </c>
      <c r="B7409" t="s">
        <v>427</v>
      </c>
      <c r="C7409">
        <v>1991</v>
      </c>
      <c r="D7409" t="s">
        <v>426</v>
      </c>
      <c r="E7409">
        <v>572</v>
      </c>
      <c r="F7409" t="s">
        <v>47</v>
      </c>
      <c r="G7409">
        <v>748</v>
      </c>
      <c r="H7409" t="s">
        <v>371</v>
      </c>
      <c r="I7409">
        <v>2</v>
      </c>
      <c r="J7409" t="s">
        <v>373</v>
      </c>
      <c r="K7409">
        <v>2</v>
      </c>
    </row>
    <row r="7410" spans="1:11" hidden="1" x14ac:dyDescent="0.25">
      <c r="A7410" t="s">
        <v>427</v>
      </c>
      <c r="B7410" t="s">
        <v>427</v>
      </c>
      <c r="C7410">
        <v>1992</v>
      </c>
      <c r="D7410" t="s">
        <v>426</v>
      </c>
      <c r="E7410">
        <v>572</v>
      </c>
      <c r="F7410" t="s">
        <v>47</v>
      </c>
      <c r="G7410">
        <v>748</v>
      </c>
      <c r="H7410" t="s">
        <v>371</v>
      </c>
      <c r="I7410">
        <v>1</v>
      </c>
      <c r="J7410" t="s">
        <v>373</v>
      </c>
      <c r="K7410">
        <v>2</v>
      </c>
    </row>
    <row r="7411" spans="1:11" hidden="1" x14ac:dyDescent="0.25">
      <c r="A7411" t="s">
        <v>427</v>
      </c>
      <c r="B7411" t="s">
        <v>427</v>
      </c>
      <c r="C7411">
        <v>1993</v>
      </c>
      <c r="D7411" t="s">
        <v>426</v>
      </c>
      <c r="E7411">
        <v>572</v>
      </c>
      <c r="F7411" t="s">
        <v>47</v>
      </c>
      <c r="G7411">
        <v>748</v>
      </c>
      <c r="H7411" t="s">
        <v>371</v>
      </c>
      <c r="I7411">
        <v>3</v>
      </c>
      <c r="J7411" t="s">
        <v>373</v>
      </c>
      <c r="K7411">
        <v>2</v>
      </c>
    </row>
    <row r="7412" spans="1:11" hidden="1" x14ac:dyDescent="0.25">
      <c r="A7412" t="s">
        <v>427</v>
      </c>
      <c r="B7412" t="s">
        <v>427</v>
      </c>
      <c r="C7412">
        <v>1994</v>
      </c>
      <c r="D7412" t="s">
        <v>426</v>
      </c>
      <c r="E7412">
        <v>572</v>
      </c>
      <c r="F7412" t="s">
        <v>47</v>
      </c>
      <c r="G7412">
        <v>748</v>
      </c>
      <c r="H7412" t="s">
        <v>371</v>
      </c>
      <c r="I7412">
        <v>3</v>
      </c>
      <c r="J7412" t="s">
        <v>373</v>
      </c>
      <c r="K7412">
        <v>2</v>
      </c>
    </row>
    <row r="7413" spans="1:11" hidden="1" x14ac:dyDescent="0.25">
      <c r="A7413" t="s">
        <v>427</v>
      </c>
      <c r="B7413" t="s">
        <v>427</v>
      </c>
      <c r="C7413">
        <v>1995</v>
      </c>
      <c r="D7413" t="s">
        <v>426</v>
      </c>
      <c r="E7413">
        <v>572</v>
      </c>
      <c r="F7413" t="s">
        <v>47</v>
      </c>
      <c r="G7413">
        <v>748</v>
      </c>
      <c r="H7413" t="s">
        <v>371</v>
      </c>
      <c r="I7413">
        <v>2</v>
      </c>
      <c r="J7413" t="s">
        <v>373</v>
      </c>
      <c r="K7413">
        <v>2</v>
      </c>
    </row>
    <row r="7414" spans="1:11" hidden="1" x14ac:dyDescent="0.25">
      <c r="A7414" t="s">
        <v>427</v>
      </c>
      <c r="B7414" t="s">
        <v>427</v>
      </c>
      <c r="C7414">
        <v>1996</v>
      </c>
      <c r="D7414" t="s">
        <v>426</v>
      </c>
      <c r="E7414">
        <v>572</v>
      </c>
      <c r="F7414" t="s">
        <v>47</v>
      </c>
      <c r="G7414">
        <v>748</v>
      </c>
      <c r="H7414" t="s">
        <v>371</v>
      </c>
      <c r="I7414">
        <v>1</v>
      </c>
      <c r="J7414" t="s">
        <v>373</v>
      </c>
      <c r="K7414">
        <v>2</v>
      </c>
    </row>
    <row r="7415" spans="1:11" hidden="1" x14ac:dyDescent="0.25">
      <c r="A7415" t="s">
        <v>427</v>
      </c>
      <c r="B7415" t="s">
        <v>427</v>
      </c>
      <c r="C7415">
        <v>1997</v>
      </c>
      <c r="D7415" t="s">
        <v>426</v>
      </c>
      <c r="E7415">
        <v>572</v>
      </c>
      <c r="F7415" t="s">
        <v>47</v>
      </c>
      <c r="G7415">
        <v>748</v>
      </c>
      <c r="H7415" t="s">
        <v>371</v>
      </c>
      <c r="I7415">
        <v>2</v>
      </c>
      <c r="J7415" t="s">
        <v>373</v>
      </c>
      <c r="K7415">
        <v>2</v>
      </c>
    </row>
    <row r="7416" spans="1:11" hidden="1" x14ac:dyDescent="0.25">
      <c r="A7416" t="s">
        <v>427</v>
      </c>
      <c r="B7416" t="s">
        <v>427</v>
      </c>
      <c r="C7416">
        <v>1998</v>
      </c>
      <c r="D7416" t="s">
        <v>426</v>
      </c>
      <c r="E7416">
        <v>572</v>
      </c>
      <c r="F7416" t="s">
        <v>47</v>
      </c>
      <c r="G7416">
        <v>748</v>
      </c>
      <c r="H7416" t="s">
        <v>371</v>
      </c>
      <c r="I7416">
        <v>2</v>
      </c>
      <c r="J7416" t="s">
        <v>373</v>
      </c>
      <c r="K7416">
        <v>2</v>
      </c>
    </row>
    <row r="7417" spans="1:11" hidden="1" x14ac:dyDescent="0.25">
      <c r="A7417" t="s">
        <v>427</v>
      </c>
      <c r="B7417" t="s">
        <v>427</v>
      </c>
      <c r="C7417">
        <v>1999</v>
      </c>
      <c r="D7417" t="s">
        <v>426</v>
      </c>
      <c r="E7417">
        <v>572</v>
      </c>
      <c r="F7417" t="s">
        <v>47</v>
      </c>
      <c r="G7417">
        <v>748</v>
      </c>
      <c r="H7417" t="s">
        <v>371</v>
      </c>
      <c r="I7417">
        <v>2</v>
      </c>
      <c r="J7417" t="s">
        <v>373</v>
      </c>
      <c r="K7417">
        <v>2</v>
      </c>
    </row>
    <row r="7418" spans="1:11" hidden="1" x14ac:dyDescent="0.25">
      <c r="A7418" t="s">
        <v>427</v>
      </c>
      <c r="B7418" t="s">
        <v>427</v>
      </c>
      <c r="C7418">
        <v>2000</v>
      </c>
      <c r="D7418" t="s">
        <v>426</v>
      </c>
      <c r="E7418">
        <v>572</v>
      </c>
      <c r="F7418" t="s">
        <v>47</v>
      </c>
      <c r="G7418">
        <v>748</v>
      </c>
      <c r="H7418" t="s">
        <v>371</v>
      </c>
      <c r="I7418">
        <v>2</v>
      </c>
      <c r="J7418" t="s">
        <v>373</v>
      </c>
      <c r="K7418">
        <v>2</v>
      </c>
    </row>
    <row r="7419" spans="1:11" hidden="1" x14ac:dyDescent="0.25">
      <c r="A7419" t="s">
        <v>427</v>
      </c>
      <c r="B7419" t="s">
        <v>427</v>
      </c>
      <c r="C7419">
        <v>2001</v>
      </c>
      <c r="D7419" t="s">
        <v>426</v>
      </c>
      <c r="E7419">
        <v>572</v>
      </c>
      <c r="F7419" t="s">
        <v>47</v>
      </c>
      <c r="G7419">
        <v>748</v>
      </c>
      <c r="H7419" t="s">
        <v>371</v>
      </c>
      <c r="I7419">
        <v>2</v>
      </c>
      <c r="J7419" t="s">
        <v>373</v>
      </c>
      <c r="K7419">
        <v>2</v>
      </c>
    </row>
    <row r="7420" spans="1:11" hidden="1" x14ac:dyDescent="0.25">
      <c r="A7420" t="s">
        <v>427</v>
      </c>
      <c r="B7420" t="s">
        <v>427</v>
      </c>
      <c r="C7420">
        <v>2002</v>
      </c>
      <c r="D7420" t="s">
        <v>426</v>
      </c>
      <c r="E7420">
        <v>572</v>
      </c>
      <c r="F7420" t="s">
        <v>47</v>
      </c>
      <c r="G7420">
        <v>748</v>
      </c>
      <c r="H7420" t="s">
        <v>371</v>
      </c>
      <c r="I7420">
        <v>2</v>
      </c>
      <c r="J7420" t="s">
        <v>373</v>
      </c>
      <c r="K7420">
        <v>2</v>
      </c>
    </row>
    <row r="7421" spans="1:11" hidden="1" x14ac:dyDescent="0.25">
      <c r="A7421" t="s">
        <v>427</v>
      </c>
      <c r="B7421" t="s">
        <v>427</v>
      </c>
      <c r="C7421">
        <v>2003</v>
      </c>
      <c r="D7421" t="s">
        <v>426</v>
      </c>
      <c r="E7421">
        <v>572</v>
      </c>
      <c r="F7421" t="s">
        <v>47</v>
      </c>
      <c r="G7421">
        <v>748</v>
      </c>
      <c r="H7421" t="s">
        <v>371</v>
      </c>
      <c r="I7421">
        <v>2</v>
      </c>
      <c r="J7421" t="s">
        <v>373</v>
      </c>
      <c r="K7421">
        <v>2</v>
      </c>
    </row>
    <row r="7422" spans="1:11" hidden="1" x14ac:dyDescent="0.25">
      <c r="A7422" t="s">
        <v>427</v>
      </c>
      <c r="B7422" t="s">
        <v>427</v>
      </c>
      <c r="C7422">
        <v>2004</v>
      </c>
      <c r="D7422" t="s">
        <v>426</v>
      </c>
      <c r="E7422">
        <v>572</v>
      </c>
      <c r="F7422" t="s">
        <v>47</v>
      </c>
      <c r="G7422">
        <v>748</v>
      </c>
      <c r="H7422" t="s">
        <v>371</v>
      </c>
      <c r="I7422">
        <v>2</v>
      </c>
      <c r="J7422" t="s">
        <v>373</v>
      </c>
      <c r="K7422">
        <v>2</v>
      </c>
    </row>
    <row r="7423" spans="1:11" hidden="1" x14ac:dyDescent="0.25">
      <c r="A7423" t="s">
        <v>427</v>
      </c>
      <c r="B7423" t="s">
        <v>427</v>
      </c>
      <c r="C7423">
        <v>2005</v>
      </c>
      <c r="D7423" t="s">
        <v>426</v>
      </c>
      <c r="E7423">
        <v>572</v>
      </c>
      <c r="F7423" t="s">
        <v>47</v>
      </c>
      <c r="G7423">
        <v>748</v>
      </c>
      <c r="H7423" t="s">
        <v>371</v>
      </c>
      <c r="I7423">
        <v>3</v>
      </c>
      <c r="J7423" t="s">
        <v>373</v>
      </c>
      <c r="K7423">
        <v>2</v>
      </c>
    </row>
    <row r="7424" spans="1:11" hidden="1" x14ac:dyDescent="0.25">
      <c r="A7424" t="s">
        <v>427</v>
      </c>
      <c r="B7424" t="s">
        <v>427</v>
      </c>
      <c r="C7424">
        <v>2006</v>
      </c>
      <c r="D7424" t="s">
        <v>426</v>
      </c>
      <c r="E7424">
        <v>572</v>
      </c>
      <c r="F7424" t="s">
        <v>47</v>
      </c>
      <c r="G7424">
        <v>748</v>
      </c>
      <c r="H7424" t="s">
        <v>371</v>
      </c>
      <c r="I7424">
        <v>3</v>
      </c>
      <c r="J7424" t="s">
        <v>373</v>
      </c>
      <c r="K7424">
        <v>3</v>
      </c>
    </row>
    <row r="7425" spans="1:12" hidden="1" x14ac:dyDescent="0.25">
      <c r="A7425" t="s">
        <v>427</v>
      </c>
      <c r="B7425" t="s">
        <v>427</v>
      </c>
      <c r="C7425">
        <v>2007</v>
      </c>
      <c r="D7425" t="s">
        <v>426</v>
      </c>
      <c r="E7425">
        <v>572</v>
      </c>
      <c r="F7425" t="s">
        <v>47</v>
      </c>
      <c r="G7425">
        <v>748</v>
      </c>
      <c r="H7425" t="s">
        <v>371</v>
      </c>
      <c r="I7425">
        <v>3</v>
      </c>
      <c r="J7425" t="s">
        <v>373</v>
      </c>
      <c r="K7425">
        <v>3</v>
      </c>
    </row>
    <row r="7426" spans="1:12" hidden="1" x14ac:dyDescent="0.25">
      <c r="A7426" t="s">
        <v>427</v>
      </c>
      <c r="B7426" t="s">
        <v>427</v>
      </c>
      <c r="C7426">
        <v>2008</v>
      </c>
      <c r="D7426" t="s">
        <v>426</v>
      </c>
      <c r="E7426">
        <v>572</v>
      </c>
      <c r="F7426" t="s">
        <v>47</v>
      </c>
      <c r="G7426">
        <v>748</v>
      </c>
      <c r="H7426" t="s">
        <v>371</v>
      </c>
      <c r="I7426">
        <v>3</v>
      </c>
      <c r="J7426" t="s">
        <v>373</v>
      </c>
      <c r="K7426">
        <v>3</v>
      </c>
    </row>
    <row r="7427" spans="1:12" hidden="1" x14ac:dyDescent="0.25">
      <c r="A7427" t="s">
        <v>427</v>
      </c>
      <c r="B7427" t="s">
        <v>427</v>
      </c>
      <c r="C7427">
        <v>2009</v>
      </c>
      <c r="D7427" t="s">
        <v>426</v>
      </c>
      <c r="E7427">
        <v>572</v>
      </c>
      <c r="F7427" t="s">
        <v>47</v>
      </c>
      <c r="G7427">
        <v>748</v>
      </c>
      <c r="H7427" t="s">
        <v>371</v>
      </c>
      <c r="I7427">
        <v>3</v>
      </c>
      <c r="J7427" t="s">
        <v>373</v>
      </c>
      <c r="K7427">
        <v>3</v>
      </c>
    </row>
    <row r="7428" spans="1:12" hidden="1" x14ac:dyDescent="0.25">
      <c r="A7428" t="s">
        <v>427</v>
      </c>
      <c r="B7428" t="s">
        <v>427</v>
      </c>
      <c r="C7428">
        <v>2010</v>
      </c>
      <c r="D7428" t="s">
        <v>426</v>
      </c>
      <c r="E7428">
        <v>572</v>
      </c>
      <c r="F7428" t="s">
        <v>47</v>
      </c>
      <c r="G7428">
        <v>748</v>
      </c>
      <c r="H7428" t="s">
        <v>371</v>
      </c>
      <c r="I7428">
        <v>3</v>
      </c>
      <c r="J7428" t="s">
        <v>373</v>
      </c>
      <c r="K7428">
        <v>3</v>
      </c>
    </row>
    <row r="7429" spans="1:12" hidden="1" x14ac:dyDescent="0.25">
      <c r="A7429" t="s">
        <v>427</v>
      </c>
      <c r="B7429" t="s">
        <v>427</v>
      </c>
      <c r="C7429">
        <v>2011</v>
      </c>
      <c r="D7429" t="s">
        <v>426</v>
      </c>
      <c r="E7429">
        <v>572</v>
      </c>
      <c r="F7429" t="s">
        <v>47</v>
      </c>
      <c r="G7429">
        <v>748</v>
      </c>
      <c r="H7429" t="s">
        <v>371</v>
      </c>
      <c r="I7429">
        <v>2</v>
      </c>
      <c r="J7429" t="s">
        <v>373</v>
      </c>
      <c r="K7429">
        <v>3</v>
      </c>
    </row>
    <row r="7430" spans="1:12" hidden="1" x14ac:dyDescent="0.25">
      <c r="A7430" t="s">
        <v>427</v>
      </c>
      <c r="B7430" t="s">
        <v>427</v>
      </c>
      <c r="C7430">
        <v>2012</v>
      </c>
      <c r="D7430" t="s">
        <v>426</v>
      </c>
      <c r="E7430">
        <v>572</v>
      </c>
      <c r="F7430" t="s">
        <v>47</v>
      </c>
      <c r="G7430">
        <v>748</v>
      </c>
      <c r="H7430" t="s">
        <v>371</v>
      </c>
      <c r="I7430">
        <v>3</v>
      </c>
      <c r="J7430" t="s">
        <v>373</v>
      </c>
      <c r="K7430">
        <v>3</v>
      </c>
    </row>
    <row r="7431" spans="1:12" hidden="1" x14ac:dyDescent="0.25">
      <c r="A7431" t="s">
        <v>427</v>
      </c>
      <c r="B7431" t="s">
        <v>427</v>
      </c>
      <c r="C7431">
        <v>2013</v>
      </c>
      <c r="D7431" t="s">
        <v>426</v>
      </c>
      <c r="E7431">
        <v>572</v>
      </c>
      <c r="F7431" t="s">
        <v>47</v>
      </c>
      <c r="G7431">
        <v>748</v>
      </c>
      <c r="H7431" t="s">
        <v>371</v>
      </c>
      <c r="I7431" t="s">
        <v>373</v>
      </c>
      <c r="J7431" t="s">
        <v>373</v>
      </c>
      <c r="K7431">
        <v>3</v>
      </c>
    </row>
    <row r="7432" spans="1:12" hidden="1" x14ac:dyDescent="0.25">
      <c r="A7432" t="s">
        <v>427</v>
      </c>
      <c r="B7432" t="s">
        <v>427</v>
      </c>
      <c r="C7432">
        <v>2014</v>
      </c>
      <c r="D7432" t="s">
        <v>426</v>
      </c>
      <c r="E7432">
        <v>572</v>
      </c>
      <c r="F7432" t="s">
        <v>47</v>
      </c>
      <c r="G7432">
        <v>748</v>
      </c>
      <c r="H7432" t="s">
        <v>371</v>
      </c>
      <c r="I7432">
        <v>2</v>
      </c>
      <c r="J7432" t="s">
        <v>373</v>
      </c>
      <c r="K7432">
        <v>3</v>
      </c>
    </row>
    <row r="7433" spans="1:12" hidden="1" x14ac:dyDescent="0.25">
      <c r="A7433" t="s">
        <v>427</v>
      </c>
      <c r="B7433" t="s">
        <v>427</v>
      </c>
      <c r="C7433">
        <v>2015</v>
      </c>
      <c r="D7433" t="s">
        <v>426</v>
      </c>
      <c r="E7433">
        <v>572</v>
      </c>
      <c r="F7433" t="s">
        <v>47</v>
      </c>
      <c r="G7433">
        <v>748</v>
      </c>
      <c r="H7433" t="s">
        <v>371</v>
      </c>
      <c r="I7433">
        <v>2</v>
      </c>
      <c r="J7433">
        <v>2</v>
      </c>
      <c r="K7433">
        <v>3</v>
      </c>
    </row>
    <row r="7434" spans="1:12" hidden="1" x14ac:dyDescent="0.25">
      <c r="A7434" t="s">
        <v>427</v>
      </c>
      <c r="B7434" t="s">
        <v>427</v>
      </c>
      <c r="C7434">
        <v>2016</v>
      </c>
      <c r="D7434" t="s">
        <v>426</v>
      </c>
      <c r="E7434">
        <v>572</v>
      </c>
      <c r="F7434" t="s">
        <v>47</v>
      </c>
      <c r="G7434">
        <v>748</v>
      </c>
      <c r="H7434" t="s">
        <v>371</v>
      </c>
      <c r="I7434">
        <v>2</v>
      </c>
      <c r="J7434">
        <v>2</v>
      </c>
      <c r="K7434">
        <v>3</v>
      </c>
    </row>
    <row r="7435" spans="1:12" x14ac:dyDescent="0.25">
      <c r="A7435" t="s">
        <v>427</v>
      </c>
      <c r="B7435" t="s">
        <v>427</v>
      </c>
      <c r="C7435">
        <v>2017</v>
      </c>
      <c r="D7435" t="s">
        <v>426</v>
      </c>
      <c r="E7435">
        <v>572</v>
      </c>
      <c r="F7435" t="s">
        <v>47</v>
      </c>
      <c r="G7435">
        <v>748</v>
      </c>
      <c r="H7435" t="s">
        <v>371</v>
      </c>
      <c r="I7435" s="109">
        <v>2</v>
      </c>
      <c r="J7435" s="109">
        <v>2</v>
      </c>
      <c r="K7435" s="109">
        <v>2</v>
      </c>
      <c r="L7435" s="108">
        <f>AVERAGE(I7435:K7435)</f>
        <v>2</v>
      </c>
    </row>
    <row r="7436" spans="1:12" hidden="1" x14ac:dyDescent="0.25">
      <c r="A7436" t="s">
        <v>425</v>
      </c>
      <c r="B7436" t="s">
        <v>425</v>
      </c>
      <c r="C7436">
        <v>1976</v>
      </c>
      <c r="D7436" t="s">
        <v>424</v>
      </c>
      <c r="E7436">
        <v>380</v>
      </c>
      <c r="F7436" t="s">
        <v>423</v>
      </c>
      <c r="G7436">
        <v>752</v>
      </c>
      <c r="H7436" t="s">
        <v>375</v>
      </c>
      <c r="I7436">
        <v>2</v>
      </c>
      <c r="J7436" t="s">
        <v>373</v>
      </c>
      <c r="K7436">
        <v>1</v>
      </c>
    </row>
    <row r="7437" spans="1:12" hidden="1" x14ac:dyDescent="0.25">
      <c r="A7437" t="s">
        <v>425</v>
      </c>
      <c r="B7437" t="s">
        <v>425</v>
      </c>
      <c r="C7437">
        <v>1977</v>
      </c>
      <c r="D7437" t="s">
        <v>424</v>
      </c>
      <c r="E7437">
        <v>380</v>
      </c>
      <c r="F7437" t="s">
        <v>423</v>
      </c>
      <c r="G7437">
        <v>752</v>
      </c>
      <c r="H7437" t="s">
        <v>375</v>
      </c>
      <c r="I7437" t="s">
        <v>373</v>
      </c>
      <c r="J7437" t="s">
        <v>373</v>
      </c>
      <c r="K7437">
        <v>1</v>
      </c>
    </row>
    <row r="7438" spans="1:12" hidden="1" x14ac:dyDescent="0.25">
      <c r="A7438" t="s">
        <v>425</v>
      </c>
      <c r="B7438" t="s">
        <v>425</v>
      </c>
      <c r="C7438">
        <v>1978</v>
      </c>
      <c r="D7438" t="s">
        <v>424</v>
      </c>
      <c r="E7438">
        <v>380</v>
      </c>
      <c r="F7438" t="s">
        <v>423</v>
      </c>
      <c r="G7438">
        <v>752</v>
      </c>
      <c r="H7438" t="s">
        <v>375</v>
      </c>
      <c r="I7438" t="s">
        <v>373</v>
      </c>
      <c r="J7438" t="s">
        <v>373</v>
      </c>
      <c r="K7438">
        <v>1</v>
      </c>
    </row>
    <row r="7439" spans="1:12" hidden="1" x14ac:dyDescent="0.25">
      <c r="A7439" t="s">
        <v>425</v>
      </c>
      <c r="B7439" t="s">
        <v>425</v>
      </c>
      <c r="C7439">
        <v>1979</v>
      </c>
      <c r="D7439" t="s">
        <v>424</v>
      </c>
      <c r="E7439">
        <v>380</v>
      </c>
      <c r="F7439" t="s">
        <v>423</v>
      </c>
      <c r="G7439">
        <v>752</v>
      </c>
      <c r="H7439" t="s">
        <v>375</v>
      </c>
      <c r="I7439" t="s">
        <v>373</v>
      </c>
      <c r="J7439" t="s">
        <v>373</v>
      </c>
      <c r="K7439">
        <v>1</v>
      </c>
    </row>
    <row r="7440" spans="1:12" hidden="1" x14ac:dyDescent="0.25">
      <c r="A7440" t="s">
        <v>425</v>
      </c>
      <c r="B7440" t="s">
        <v>425</v>
      </c>
      <c r="C7440">
        <v>1980</v>
      </c>
      <c r="D7440" t="s">
        <v>424</v>
      </c>
      <c r="E7440">
        <v>380</v>
      </c>
      <c r="F7440" t="s">
        <v>423</v>
      </c>
      <c r="G7440">
        <v>752</v>
      </c>
      <c r="H7440" t="s">
        <v>375</v>
      </c>
      <c r="I7440" t="s">
        <v>373</v>
      </c>
      <c r="J7440" t="s">
        <v>373</v>
      </c>
      <c r="K7440">
        <v>1</v>
      </c>
    </row>
    <row r="7441" spans="1:11" hidden="1" x14ac:dyDescent="0.25">
      <c r="A7441" t="s">
        <v>425</v>
      </c>
      <c r="B7441" t="s">
        <v>425</v>
      </c>
      <c r="C7441">
        <v>1981</v>
      </c>
      <c r="D7441" t="s">
        <v>424</v>
      </c>
      <c r="E7441">
        <v>380</v>
      </c>
      <c r="F7441" t="s">
        <v>423</v>
      </c>
      <c r="G7441">
        <v>752</v>
      </c>
      <c r="H7441" t="s">
        <v>375</v>
      </c>
      <c r="I7441" t="s">
        <v>373</v>
      </c>
      <c r="J7441" t="s">
        <v>373</v>
      </c>
      <c r="K7441">
        <v>1</v>
      </c>
    </row>
    <row r="7442" spans="1:11" hidden="1" x14ac:dyDescent="0.25">
      <c r="A7442" t="s">
        <v>425</v>
      </c>
      <c r="B7442" t="s">
        <v>425</v>
      </c>
      <c r="C7442">
        <v>1982</v>
      </c>
      <c r="D7442" t="s">
        <v>424</v>
      </c>
      <c r="E7442">
        <v>380</v>
      </c>
      <c r="F7442" t="s">
        <v>423</v>
      </c>
      <c r="G7442">
        <v>752</v>
      </c>
      <c r="H7442" t="s">
        <v>375</v>
      </c>
      <c r="I7442" t="s">
        <v>373</v>
      </c>
      <c r="J7442" t="s">
        <v>373</v>
      </c>
      <c r="K7442">
        <v>1</v>
      </c>
    </row>
    <row r="7443" spans="1:11" hidden="1" x14ac:dyDescent="0.25">
      <c r="A7443" t="s">
        <v>425</v>
      </c>
      <c r="B7443" t="s">
        <v>425</v>
      </c>
      <c r="C7443">
        <v>1983</v>
      </c>
      <c r="D7443" t="s">
        <v>424</v>
      </c>
      <c r="E7443">
        <v>380</v>
      </c>
      <c r="F7443" t="s">
        <v>423</v>
      </c>
      <c r="G7443">
        <v>752</v>
      </c>
      <c r="H7443" t="s">
        <v>375</v>
      </c>
      <c r="I7443" t="s">
        <v>373</v>
      </c>
      <c r="J7443" t="s">
        <v>373</v>
      </c>
      <c r="K7443">
        <v>1</v>
      </c>
    </row>
    <row r="7444" spans="1:11" hidden="1" x14ac:dyDescent="0.25">
      <c r="A7444" t="s">
        <v>425</v>
      </c>
      <c r="B7444" t="s">
        <v>425</v>
      </c>
      <c r="C7444">
        <v>1984</v>
      </c>
      <c r="D7444" t="s">
        <v>424</v>
      </c>
      <c r="E7444">
        <v>380</v>
      </c>
      <c r="F7444" t="s">
        <v>423</v>
      </c>
      <c r="G7444">
        <v>752</v>
      </c>
      <c r="H7444" t="s">
        <v>375</v>
      </c>
      <c r="I7444" t="s">
        <v>373</v>
      </c>
      <c r="J7444" t="s">
        <v>373</v>
      </c>
      <c r="K7444">
        <v>1</v>
      </c>
    </row>
    <row r="7445" spans="1:11" hidden="1" x14ac:dyDescent="0.25">
      <c r="A7445" t="s">
        <v>425</v>
      </c>
      <c r="B7445" t="s">
        <v>425</v>
      </c>
      <c r="C7445">
        <v>1985</v>
      </c>
      <c r="D7445" t="s">
        <v>424</v>
      </c>
      <c r="E7445">
        <v>380</v>
      </c>
      <c r="F7445" t="s">
        <v>423</v>
      </c>
      <c r="G7445">
        <v>752</v>
      </c>
      <c r="H7445" t="s">
        <v>375</v>
      </c>
      <c r="I7445" t="s">
        <v>373</v>
      </c>
      <c r="J7445" t="s">
        <v>373</v>
      </c>
      <c r="K7445">
        <v>1</v>
      </c>
    </row>
    <row r="7446" spans="1:11" hidden="1" x14ac:dyDescent="0.25">
      <c r="A7446" t="s">
        <v>425</v>
      </c>
      <c r="B7446" t="s">
        <v>425</v>
      </c>
      <c r="C7446">
        <v>1986</v>
      </c>
      <c r="D7446" t="s">
        <v>424</v>
      </c>
      <c r="E7446">
        <v>380</v>
      </c>
      <c r="F7446" t="s">
        <v>423</v>
      </c>
      <c r="G7446">
        <v>752</v>
      </c>
      <c r="H7446" t="s">
        <v>375</v>
      </c>
      <c r="I7446" t="s">
        <v>373</v>
      </c>
      <c r="J7446" t="s">
        <v>373</v>
      </c>
      <c r="K7446">
        <v>1</v>
      </c>
    </row>
    <row r="7447" spans="1:11" hidden="1" x14ac:dyDescent="0.25">
      <c r="A7447" t="s">
        <v>425</v>
      </c>
      <c r="B7447" t="s">
        <v>425</v>
      </c>
      <c r="C7447">
        <v>1987</v>
      </c>
      <c r="D7447" t="s">
        <v>424</v>
      </c>
      <c r="E7447">
        <v>380</v>
      </c>
      <c r="F7447" t="s">
        <v>423</v>
      </c>
      <c r="G7447">
        <v>752</v>
      </c>
      <c r="H7447" t="s">
        <v>375</v>
      </c>
      <c r="I7447" t="s">
        <v>373</v>
      </c>
      <c r="J7447" t="s">
        <v>373</v>
      </c>
      <c r="K7447">
        <v>1</v>
      </c>
    </row>
    <row r="7448" spans="1:11" hidden="1" x14ac:dyDescent="0.25">
      <c r="A7448" t="s">
        <v>425</v>
      </c>
      <c r="B7448" t="s">
        <v>425</v>
      </c>
      <c r="C7448">
        <v>1988</v>
      </c>
      <c r="D7448" t="s">
        <v>424</v>
      </c>
      <c r="E7448">
        <v>380</v>
      </c>
      <c r="F7448" t="s">
        <v>423</v>
      </c>
      <c r="G7448">
        <v>752</v>
      </c>
      <c r="H7448" t="s">
        <v>375</v>
      </c>
      <c r="I7448">
        <v>1</v>
      </c>
      <c r="J7448" t="s">
        <v>373</v>
      </c>
      <c r="K7448">
        <v>1</v>
      </c>
    </row>
    <row r="7449" spans="1:11" hidden="1" x14ac:dyDescent="0.25">
      <c r="A7449" t="s">
        <v>425</v>
      </c>
      <c r="B7449" t="s">
        <v>425</v>
      </c>
      <c r="C7449">
        <v>1989</v>
      </c>
      <c r="D7449" t="s">
        <v>424</v>
      </c>
      <c r="E7449">
        <v>380</v>
      </c>
      <c r="F7449" t="s">
        <v>423</v>
      </c>
      <c r="G7449">
        <v>752</v>
      </c>
      <c r="H7449" t="s">
        <v>375</v>
      </c>
      <c r="I7449">
        <v>1</v>
      </c>
      <c r="J7449" t="s">
        <v>373</v>
      </c>
      <c r="K7449">
        <v>1</v>
      </c>
    </row>
    <row r="7450" spans="1:11" hidden="1" x14ac:dyDescent="0.25">
      <c r="A7450" t="s">
        <v>425</v>
      </c>
      <c r="B7450" t="s">
        <v>425</v>
      </c>
      <c r="C7450">
        <v>1990</v>
      </c>
      <c r="D7450" t="s">
        <v>424</v>
      </c>
      <c r="E7450">
        <v>380</v>
      </c>
      <c r="F7450" t="s">
        <v>423</v>
      </c>
      <c r="G7450">
        <v>752</v>
      </c>
      <c r="H7450" t="s">
        <v>375</v>
      </c>
      <c r="I7450" t="s">
        <v>373</v>
      </c>
      <c r="J7450" t="s">
        <v>373</v>
      </c>
      <c r="K7450">
        <v>1</v>
      </c>
    </row>
    <row r="7451" spans="1:11" hidden="1" x14ac:dyDescent="0.25">
      <c r="A7451" t="s">
        <v>425</v>
      </c>
      <c r="B7451" t="s">
        <v>425</v>
      </c>
      <c r="C7451">
        <v>1991</v>
      </c>
      <c r="D7451" t="s">
        <v>424</v>
      </c>
      <c r="E7451">
        <v>380</v>
      </c>
      <c r="F7451" t="s">
        <v>423</v>
      </c>
      <c r="G7451">
        <v>752</v>
      </c>
      <c r="H7451" t="s">
        <v>375</v>
      </c>
      <c r="I7451" t="s">
        <v>373</v>
      </c>
      <c r="J7451" t="s">
        <v>373</v>
      </c>
      <c r="K7451">
        <v>1</v>
      </c>
    </row>
    <row r="7452" spans="1:11" hidden="1" x14ac:dyDescent="0.25">
      <c r="A7452" t="s">
        <v>425</v>
      </c>
      <c r="B7452" t="s">
        <v>425</v>
      </c>
      <c r="C7452">
        <v>1992</v>
      </c>
      <c r="D7452" t="s">
        <v>424</v>
      </c>
      <c r="E7452">
        <v>380</v>
      </c>
      <c r="F7452" t="s">
        <v>423</v>
      </c>
      <c r="G7452">
        <v>752</v>
      </c>
      <c r="H7452" t="s">
        <v>375</v>
      </c>
      <c r="I7452" t="s">
        <v>373</v>
      </c>
      <c r="J7452" t="s">
        <v>373</v>
      </c>
      <c r="K7452">
        <v>1</v>
      </c>
    </row>
    <row r="7453" spans="1:11" hidden="1" x14ac:dyDescent="0.25">
      <c r="A7453" t="s">
        <v>425</v>
      </c>
      <c r="B7453" t="s">
        <v>425</v>
      </c>
      <c r="C7453">
        <v>1993</v>
      </c>
      <c r="D7453" t="s">
        <v>424</v>
      </c>
      <c r="E7453">
        <v>380</v>
      </c>
      <c r="F7453" t="s">
        <v>423</v>
      </c>
      <c r="G7453">
        <v>752</v>
      </c>
      <c r="H7453" t="s">
        <v>375</v>
      </c>
      <c r="I7453">
        <v>1</v>
      </c>
      <c r="J7453" t="s">
        <v>373</v>
      </c>
      <c r="K7453">
        <v>1</v>
      </c>
    </row>
    <row r="7454" spans="1:11" hidden="1" x14ac:dyDescent="0.25">
      <c r="A7454" t="s">
        <v>425</v>
      </c>
      <c r="B7454" t="s">
        <v>425</v>
      </c>
      <c r="C7454">
        <v>1994</v>
      </c>
      <c r="D7454" t="s">
        <v>424</v>
      </c>
      <c r="E7454">
        <v>380</v>
      </c>
      <c r="F7454" t="s">
        <v>423</v>
      </c>
      <c r="G7454">
        <v>752</v>
      </c>
      <c r="H7454" t="s">
        <v>375</v>
      </c>
      <c r="I7454">
        <v>1</v>
      </c>
      <c r="J7454" t="s">
        <v>373</v>
      </c>
      <c r="K7454">
        <v>1</v>
      </c>
    </row>
    <row r="7455" spans="1:11" hidden="1" x14ac:dyDescent="0.25">
      <c r="A7455" t="s">
        <v>425</v>
      </c>
      <c r="B7455" t="s">
        <v>425</v>
      </c>
      <c r="C7455">
        <v>1995</v>
      </c>
      <c r="D7455" t="s">
        <v>424</v>
      </c>
      <c r="E7455">
        <v>380</v>
      </c>
      <c r="F7455" t="s">
        <v>423</v>
      </c>
      <c r="G7455">
        <v>752</v>
      </c>
      <c r="H7455" t="s">
        <v>375</v>
      </c>
      <c r="I7455" t="s">
        <v>373</v>
      </c>
      <c r="J7455" t="s">
        <v>373</v>
      </c>
      <c r="K7455">
        <v>1</v>
      </c>
    </row>
    <row r="7456" spans="1:11" hidden="1" x14ac:dyDescent="0.25">
      <c r="A7456" t="s">
        <v>425</v>
      </c>
      <c r="B7456" t="s">
        <v>425</v>
      </c>
      <c r="C7456">
        <v>1996</v>
      </c>
      <c r="D7456" t="s">
        <v>424</v>
      </c>
      <c r="E7456">
        <v>380</v>
      </c>
      <c r="F7456" t="s">
        <v>423</v>
      </c>
      <c r="G7456">
        <v>752</v>
      </c>
      <c r="H7456" t="s">
        <v>375</v>
      </c>
      <c r="I7456" t="s">
        <v>373</v>
      </c>
      <c r="J7456" t="s">
        <v>373</v>
      </c>
      <c r="K7456">
        <v>1</v>
      </c>
    </row>
    <row r="7457" spans="1:11" hidden="1" x14ac:dyDescent="0.25">
      <c r="A7457" t="s">
        <v>425</v>
      </c>
      <c r="B7457" t="s">
        <v>425</v>
      </c>
      <c r="C7457">
        <v>1997</v>
      </c>
      <c r="D7457" t="s">
        <v>424</v>
      </c>
      <c r="E7457">
        <v>380</v>
      </c>
      <c r="F7457" t="s">
        <v>423</v>
      </c>
      <c r="G7457">
        <v>752</v>
      </c>
      <c r="H7457" t="s">
        <v>375</v>
      </c>
      <c r="I7457" t="s">
        <v>373</v>
      </c>
      <c r="J7457" t="s">
        <v>373</v>
      </c>
      <c r="K7457">
        <v>1</v>
      </c>
    </row>
    <row r="7458" spans="1:11" hidden="1" x14ac:dyDescent="0.25">
      <c r="A7458" t="s">
        <v>425</v>
      </c>
      <c r="B7458" t="s">
        <v>425</v>
      </c>
      <c r="C7458">
        <v>1998</v>
      </c>
      <c r="D7458" t="s">
        <v>424</v>
      </c>
      <c r="E7458">
        <v>380</v>
      </c>
      <c r="F7458" t="s">
        <v>423</v>
      </c>
      <c r="G7458">
        <v>752</v>
      </c>
      <c r="H7458" t="s">
        <v>375</v>
      </c>
      <c r="I7458">
        <v>1</v>
      </c>
      <c r="J7458" t="s">
        <v>373</v>
      </c>
      <c r="K7458">
        <v>1</v>
      </c>
    </row>
    <row r="7459" spans="1:11" hidden="1" x14ac:dyDescent="0.25">
      <c r="A7459" t="s">
        <v>425</v>
      </c>
      <c r="B7459" t="s">
        <v>425</v>
      </c>
      <c r="C7459">
        <v>1999</v>
      </c>
      <c r="D7459" t="s">
        <v>424</v>
      </c>
      <c r="E7459">
        <v>380</v>
      </c>
      <c r="F7459" t="s">
        <v>423</v>
      </c>
      <c r="G7459">
        <v>752</v>
      </c>
      <c r="H7459" t="s">
        <v>375</v>
      </c>
      <c r="I7459">
        <v>1</v>
      </c>
      <c r="J7459" t="s">
        <v>373</v>
      </c>
      <c r="K7459">
        <v>1</v>
      </c>
    </row>
    <row r="7460" spans="1:11" hidden="1" x14ac:dyDescent="0.25">
      <c r="A7460" t="s">
        <v>425</v>
      </c>
      <c r="B7460" t="s">
        <v>425</v>
      </c>
      <c r="C7460">
        <v>2000</v>
      </c>
      <c r="D7460" t="s">
        <v>424</v>
      </c>
      <c r="E7460">
        <v>380</v>
      </c>
      <c r="F7460" t="s">
        <v>423</v>
      </c>
      <c r="G7460">
        <v>752</v>
      </c>
      <c r="H7460" t="s">
        <v>375</v>
      </c>
      <c r="I7460">
        <v>1</v>
      </c>
      <c r="J7460" t="s">
        <v>373</v>
      </c>
      <c r="K7460">
        <v>1</v>
      </c>
    </row>
    <row r="7461" spans="1:11" hidden="1" x14ac:dyDescent="0.25">
      <c r="A7461" t="s">
        <v>425</v>
      </c>
      <c r="B7461" t="s">
        <v>425</v>
      </c>
      <c r="C7461">
        <v>2001</v>
      </c>
      <c r="D7461" t="s">
        <v>424</v>
      </c>
      <c r="E7461">
        <v>380</v>
      </c>
      <c r="F7461" t="s">
        <v>423</v>
      </c>
      <c r="G7461">
        <v>752</v>
      </c>
      <c r="H7461" t="s">
        <v>375</v>
      </c>
      <c r="I7461">
        <v>1</v>
      </c>
      <c r="J7461" t="s">
        <v>373</v>
      </c>
      <c r="K7461">
        <v>1</v>
      </c>
    </row>
    <row r="7462" spans="1:11" hidden="1" x14ac:dyDescent="0.25">
      <c r="A7462" t="s">
        <v>425</v>
      </c>
      <c r="B7462" t="s">
        <v>425</v>
      </c>
      <c r="C7462">
        <v>2002</v>
      </c>
      <c r="D7462" t="s">
        <v>424</v>
      </c>
      <c r="E7462">
        <v>380</v>
      </c>
      <c r="F7462" t="s">
        <v>423</v>
      </c>
      <c r="G7462">
        <v>752</v>
      </c>
      <c r="H7462" t="s">
        <v>375</v>
      </c>
      <c r="I7462">
        <v>2</v>
      </c>
      <c r="J7462" t="s">
        <v>373</v>
      </c>
      <c r="K7462">
        <v>1</v>
      </c>
    </row>
    <row r="7463" spans="1:11" hidden="1" x14ac:dyDescent="0.25">
      <c r="A7463" t="s">
        <v>425</v>
      </c>
      <c r="B7463" t="s">
        <v>425</v>
      </c>
      <c r="C7463">
        <v>2003</v>
      </c>
      <c r="D7463" t="s">
        <v>424</v>
      </c>
      <c r="E7463">
        <v>380</v>
      </c>
      <c r="F7463" t="s">
        <v>423</v>
      </c>
      <c r="G7463">
        <v>752</v>
      </c>
      <c r="H7463" t="s">
        <v>375</v>
      </c>
      <c r="I7463">
        <v>1</v>
      </c>
      <c r="J7463" t="s">
        <v>373</v>
      </c>
      <c r="K7463">
        <v>1</v>
      </c>
    </row>
    <row r="7464" spans="1:11" hidden="1" x14ac:dyDescent="0.25">
      <c r="A7464" t="s">
        <v>425</v>
      </c>
      <c r="B7464" t="s">
        <v>425</v>
      </c>
      <c r="C7464">
        <v>2004</v>
      </c>
      <c r="D7464" t="s">
        <v>424</v>
      </c>
      <c r="E7464">
        <v>380</v>
      </c>
      <c r="F7464" t="s">
        <v>423</v>
      </c>
      <c r="G7464">
        <v>752</v>
      </c>
      <c r="H7464" t="s">
        <v>375</v>
      </c>
      <c r="I7464">
        <v>1</v>
      </c>
      <c r="J7464" t="s">
        <v>373</v>
      </c>
      <c r="K7464">
        <v>1</v>
      </c>
    </row>
    <row r="7465" spans="1:11" hidden="1" x14ac:dyDescent="0.25">
      <c r="A7465" t="s">
        <v>425</v>
      </c>
      <c r="B7465" t="s">
        <v>425</v>
      </c>
      <c r="C7465">
        <v>2005</v>
      </c>
      <c r="D7465" t="s">
        <v>424</v>
      </c>
      <c r="E7465">
        <v>380</v>
      </c>
      <c r="F7465" t="s">
        <v>423</v>
      </c>
      <c r="G7465">
        <v>752</v>
      </c>
      <c r="H7465" t="s">
        <v>375</v>
      </c>
      <c r="I7465">
        <v>1</v>
      </c>
      <c r="J7465" t="s">
        <v>373</v>
      </c>
      <c r="K7465">
        <v>1</v>
      </c>
    </row>
    <row r="7466" spans="1:11" hidden="1" x14ac:dyDescent="0.25">
      <c r="A7466" t="s">
        <v>425</v>
      </c>
      <c r="B7466" t="s">
        <v>425</v>
      </c>
      <c r="C7466">
        <v>2006</v>
      </c>
      <c r="D7466" t="s">
        <v>424</v>
      </c>
      <c r="E7466">
        <v>380</v>
      </c>
      <c r="F7466" t="s">
        <v>423</v>
      </c>
      <c r="G7466">
        <v>752</v>
      </c>
      <c r="H7466" t="s">
        <v>375</v>
      </c>
      <c r="I7466">
        <v>1</v>
      </c>
      <c r="J7466" t="s">
        <v>373</v>
      </c>
      <c r="K7466">
        <v>1</v>
      </c>
    </row>
    <row r="7467" spans="1:11" hidden="1" x14ac:dyDescent="0.25">
      <c r="A7467" t="s">
        <v>425</v>
      </c>
      <c r="B7467" t="s">
        <v>425</v>
      </c>
      <c r="C7467">
        <v>2007</v>
      </c>
      <c r="D7467" t="s">
        <v>424</v>
      </c>
      <c r="E7467">
        <v>380</v>
      </c>
      <c r="F7467" t="s">
        <v>423</v>
      </c>
      <c r="G7467">
        <v>752</v>
      </c>
      <c r="H7467" t="s">
        <v>375</v>
      </c>
      <c r="I7467">
        <v>1</v>
      </c>
      <c r="J7467" t="s">
        <v>373</v>
      </c>
      <c r="K7467">
        <v>1</v>
      </c>
    </row>
    <row r="7468" spans="1:11" hidden="1" x14ac:dyDescent="0.25">
      <c r="A7468" t="s">
        <v>425</v>
      </c>
      <c r="B7468" t="s">
        <v>425</v>
      </c>
      <c r="C7468">
        <v>2008</v>
      </c>
      <c r="D7468" t="s">
        <v>424</v>
      </c>
      <c r="E7468">
        <v>380</v>
      </c>
      <c r="F7468" t="s">
        <v>423</v>
      </c>
      <c r="G7468">
        <v>752</v>
      </c>
      <c r="H7468" t="s">
        <v>375</v>
      </c>
      <c r="I7468">
        <v>1</v>
      </c>
      <c r="J7468" t="s">
        <v>373</v>
      </c>
      <c r="K7468">
        <v>1</v>
      </c>
    </row>
    <row r="7469" spans="1:11" hidden="1" x14ac:dyDescent="0.25">
      <c r="A7469" t="s">
        <v>425</v>
      </c>
      <c r="B7469" t="s">
        <v>425</v>
      </c>
      <c r="C7469">
        <v>2009</v>
      </c>
      <c r="D7469" t="s">
        <v>424</v>
      </c>
      <c r="E7469">
        <v>380</v>
      </c>
      <c r="F7469" t="s">
        <v>423</v>
      </c>
      <c r="G7469">
        <v>752</v>
      </c>
      <c r="H7469" t="s">
        <v>375</v>
      </c>
      <c r="I7469">
        <v>1</v>
      </c>
      <c r="J7469" t="s">
        <v>373</v>
      </c>
      <c r="K7469">
        <v>1</v>
      </c>
    </row>
    <row r="7470" spans="1:11" hidden="1" x14ac:dyDescent="0.25">
      <c r="A7470" t="s">
        <v>425</v>
      </c>
      <c r="B7470" t="s">
        <v>425</v>
      </c>
      <c r="C7470">
        <v>2010</v>
      </c>
      <c r="D7470" t="s">
        <v>424</v>
      </c>
      <c r="E7470">
        <v>380</v>
      </c>
      <c r="F7470" t="s">
        <v>423</v>
      </c>
      <c r="G7470">
        <v>752</v>
      </c>
      <c r="H7470" t="s">
        <v>375</v>
      </c>
      <c r="I7470">
        <v>1</v>
      </c>
      <c r="J7470" t="s">
        <v>373</v>
      </c>
      <c r="K7470">
        <v>1</v>
      </c>
    </row>
    <row r="7471" spans="1:11" hidden="1" x14ac:dyDescent="0.25">
      <c r="A7471" t="s">
        <v>425</v>
      </c>
      <c r="B7471" t="s">
        <v>425</v>
      </c>
      <c r="C7471">
        <v>2011</v>
      </c>
      <c r="D7471" t="s">
        <v>424</v>
      </c>
      <c r="E7471">
        <v>380</v>
      </c>
      <c r="F7471" t="s">
        <v>423</v>
      </c>
      <c r="G7471">
        <v>752</v>
      </c>
      <c r="H7471" t="s">
        <v>375</v>
      </c>
      <c r="I7471">
        <v>1</v>
      </c>
      <c r="J7471" t="s">
        <v>373</v>
      </c>
      <c r="K7471">
        <v>1</v>
      </c>
    </row>
    <row r="7472" spans="1:11" hidden="1" x14ac:dyDescent="0.25">
      <c r="A7472" t="s">
        <v>425</v>
      </c>
      <c r="B7472" t="s">
        <v>425</v>
      </c>
      <c r="C7472">
        <v>2012</v>
      </c>
      <c r="D7472" t="s">
        <v>424</v>
      </c>
      <c r="E7472">
        <v>380</v>
      </c>
      <c r="F7472" t="s">
        <v>423</v>
      </c>
      <c r="G7472">
        <v>752</v>
      </c>
      <c r="H7472" t="s">
        <v>375</v>
      </c>
      <c r="I7472">
        <v>1</v>
      </c>
      <c r="J7472" t="s">
        <v>373</v>
      </c>
      <c r="K7472">
        <v>1</v>
      </c>
    </row>
    <row r="7473" spans="1:12" hidden="1" x14ac:dyDescent="0.25">
      <c r="A7473" t="s">
        <v>425</v>
      </c>
      <c r="B7473" t="s">
        <v>425</v>
      </c>
      <c r="C7473">
        <v>2013</v>
      </c>
      <c r="D7473" t="s">
        <v>424</v>
      </c>
      <c r="E7473">
        <v>380</v>
      </c>
      <c r="F7473" t="s">
        <v>423</v>
      </c>
      <c r="G7473">
        <v>752</v>
      </c>
      <c r="H7473" t="s">
        <v>375</v>
      </c>
      <c r="I7473" t="s">
        <v>373</v>
      </c>
      <c r="J7473" t="s">
        <v>373</v>
      </c>
      <c r="K7473">
        <v>1</v>
      </c>
    </row>
    <row r="7474" spans="1:12" hidden="1" x14ac:dyDescent="0.25">
      <c r="A7474" t="s">
        <v>425</v>
      </c>
      <c r="B7474" t="s">
        <v>425</v>
      </c>
      <c r="C7474">
        <v>2014</v>
      </c>
      <c r="D7474" t="s">
        <v>424</v>
      </c>
      <c r="E7474">
        <v>380</v>
      </c>
      <c r="F7474" t="s">
        <v>423</v>
      </c>
      <c r="G7474">
        <v>752</v>
      </c>
      <c r="H7474" t="s">
        <v>375</v>
      </c>
      <c r="I7474">
        <v>1</v>
      </c>
      <c r="J7474" t="s">
        <v>373</v>
      </c>
      <c r="K7474">
        <v>1</v>
      </c>
    </row>
    <row r="7475" spans="1:12" hidden="1" x14ac:dyDescent="0.25">
      <c r="A7475" t="s">
        <v>425</v>
      </c>
      <c r="B7475" t="s">
        <v>425</v>
      </c>
      <c r="C7475">
        <v>2015</v>
      </c>
      <c r="D7475" t="s">
        <v>424</v>
      </c>
      <c r="E7475">
        <v>380</v>
      </c>
      <c r="F7475" t="s">
        <v>423</v>
      </c>
      <c r="G7475">
        <v>752</v>
      </c>
      <c r="H7475" t="s">
        <v>375</v>
      </c>
      <c r="I7475">
        <v>1</v>
      </c>
      <c r="J7475" t="s">
        <v>373</v>
      </c>
      <c r="K7475">
        <v>1</v>
      </c>
    </row>
    <row r="7476" spans="1:12" hidden="1" x14ac:dyDescent="0.25">
      <c r="A7476" t="s">
        <v>425</v>
      </c>
      <c r="B7476" t="s">
        <v>425</v>
      </c>
      <c r="C7476">
        <v>2016</v>
      </c>
      <c r="D7476" t="s">
        <v>424</v>
      </c>
      <c r="E7476">
        <v>380</v>
      </c>
      <c r="F7476" t="s">
        <v>423</v>
      </c>
      <c r="G7476">
        <v>752</v>
      </c>
      <c r="H7476" t="s">
        <v>375</v>
      </c>
      <c r="I7476">
        <v>1</v>
      </c>
      <c r="J7476" t="s">
        <v>373</v>
      </c>
      <c r="K7476">
        <v>1</v>
      </c>
    </row>
    <row r="7477" spans="1:12" x14ac:dyDescent="0.25">
      <c r="A7477" t="s">
        <v>425</v>
      </c>
      <c r="B7477" t="s">
        <v>425</v>
      </c>
      <c r="C7477">
        <v>2017</v>
      </c>
      <c r="D7477" t="s">
        <v>424</v>
      </c>
      <c r="E7477">
        <v>380</v>
      </c>
      <c r="F7477" t="s">
        <v>423</v>
      </c>
      <c r="G7477">
        <v>752</v>
      </c>
      <c r="H7477" t="s">
        <v>375</v>
      </c>
      <c r="I7477" s="109">
        <v>1</v>
      </c>
      <c r="J7477" s="109" t="s">
        <v>373</v>
      </c>
      <c r="K7477" s="109">
        <v>1</v>
      </c>
      <c r="L7477" s="108">
        <f>AVERAGE(I7477:K7477)</f>
        <v>1</v>
      </c>
    </row>
    <row r="7478" spans="1:12" hidden="1" x14ac:dyDescent="0.25">
      <c r="A7478" t="s">
        <v>422</v>
      </c>
      <c r="B7478" t="s">
        <v>422</v>
      </c>
      <c r="C7478">
        <v>1976</v>
      </c>
      <c r="D7478" t="s">
        <v>47</v>
      </c>
      <c r="E7478">
        <v>225</v>
      </c>
      <c r="F7478" t="s">
        <v>421</v>
      </c>
      <c r="G7478">
        <v>756</v>
      </c>
      <c r="H7478" t="s">
        <v>375</v>
      </c>
      <c r="I7478">
        <v>1</v>
      </c>
      <c r="J7478" t="s">
        <v>373</v>
      </c>
      <c r="K7478">
        <v>1</v>
      </c>
    </row>
    <row r="7479" spans="1:12" hidden="1" x14ac:dyDescent="0.25">
      <c r="A7479" t="s">
        <v>422</v>
      </c>
      <c r="B7479" t="s">
        <v>422</v>
      </c>
      <c r="C7479">
        <v>1977</v>
      </c>
      <c r="D7479" t="s">
        <v>47</v>
      </c>
      <c r="E7479">
        <v>225</v>
      </c>
      <c r="F7479" t="s">
        <v>421</v>
      </c>
      <c r="G7479">
        <v>756</v>
      </c>
      <c r="H7479" t="s">
        <v>375</v>
      </c>
      <c r="I7479">
        <v>2</v>
      </c>
      <c r="J7479" t="s">
        <v>373</v>
      </c>
      <c r="K7479">
        <v>1</v>
      </c>
    </row>
    <row r="7480" spans="1:12" hidden="1" x14ac:dyDescent="0.25">
      <c r="A7480" t="s">
        <v>422</v>
      </c>
      <c r="B7480" t="s">
        <v>422</v>
      </c>
      <c r="C7480">
        <v>1978</v>
      </c>
      <c r="D7480" t="s">
        <v>47</v>
      </c>
      <c r="E7480">
        <v>225</v>
      </c>
      <c r="F7480" t="s">
        <v>421</v>
      </c>
      <c r="G7480">
        <v>756</v>
      </c>
      <c r="H7480" t="s">
        <v>375</v>
      </c>
      <c r="I7480">
        <v>2</v>
      </c>
      <c r="J7480" t="s">
        <v>373</v>
      </c>
      <c r="K7480">
        <v>1</v>
      </c>
    </row>
    <row r="7481" spans="1:12" hidden="1" x14ac:dyDescent="0.25">
      <c r="A7481" t="s">
        <v>422</v>
      </c>
      <c r="B7481" t="s">
        <v>422</v>
      </c>
      <c r="C7481">
        <v>1979</v>
      </c>
      <c r="D7481" t="s">
        <v>47</v>
      </c>
      <c r="E7481">
        <v>225</v>
      </c>
      <c r="F7481" t="s">
        <v>421</v>
      </c>
      <c r="G7481">
        <v>756</v>
      </c>
      <c r="H7481" t="s">
        <v>375</v>
      </c>
      <c r="I7481">
        <v>1</v>
      </c>
      <c r="J7481" t="s">
        <v>373</v>
      </c>
      <c r="K7481">
        <v>1</v>
      </c>
    </row>
    <row r="7482" spans="1:12" hidden="1" x14ac:dyDescent="0.25">
      <c r="A7482" t="s">
        <v>422</v>
      </c>
      <c r="B7482" t="s">
        <v>422</v>
      </c>
      <c r="C7482">
        <v>1980</v>
      </c>
      <c r="D7482" t="s">
        <v>47</v>
      </c>
      <c r="E7482">
        <v>225</v>
      </c>
      <c r="F7482" t="s">
        <v>421</v>
      </c>
      <c r="G7482">
        <v>756</v>
      </c>
      <c r="H7482" t="s">
        <v>375</v>
      </c>
      <c r="I7482">
        <v>2</v>
      </c>
      <c r="J7482" t="s">
        <v>373</v>
      </c>
      <c r="K7482">
        <v>1</v>
      </c>
    </row>
    <row r="7483" spans="1:12" hidden="1" x14ac:dyDescent="0.25">
      <c r="A7483" t="s">
        <v>422</v>
      </c>
      <c r="B7483" t="s">
        <v>422</v>
      </c>
      <c r="C7483">
        <v>1981</v>
      </c>
      <c r="D7483" t="s">
        <v>47</v>
      </c>
      <c r="E7483">
        <v>225</v>
      </c>
      <c r="F7483" t="s">
        <v>421</v>
      </c>
      <c r="G7483">
        <v>756</v>
      </c>
      <c r="H7483" t="s">
        <v>375</v>
      </c>
      <c r="I7483">
        <v>2</v>
      </c>
      <c r="J7483" t="s">
        <v>373</v>
      </c>
      <c r="K7483">
        <v>1</v>
      </c>
    </row>
    <row r="7484" spans="1:12" hidden="1" x14ac:dyDescent="0.25">
      <c r="A7484" t="s">
        <v>422</v>
      </c>
      <c r="B7484" t="s">
        <v>422</v>
      </c>
      <c r="C7484">
        <v>1982</v>
      </c>
      <c r="D7484" t="s">
        <v>47</v>
      </c>
      <c r="E7484">
        <v>225</v>
      </c>
      <c r="F7484" t="s">
        <v>421</v>
      </c>
      <c r="G7484">
        <v>756</v>
      </c>
      <c r="H7484" t="s">
        <v>375</v>
      </c>
      <c r="I7484">
        <v>2</v>
      </c>
      <c r="J7484" t="s">
        <v>373</v>
      </c>
      <c r="K7484">
        <v>1</v>
      </c>
    </row>
    <row r="7485" spans="1:12" hidden="1" x14ac:dyDescent="0.25">
      <c r="A7485" t="s">
        <v>422</v>
      </c>
      <c r="B7485" t="s">
        <v>422</v>
      </c>
      <c r="C7485">
        <v>1983</v>
      </c>
      <c r="D7485" t="s">
        <v>47</v>
      </c>
      <c r="E7485">
        <v>225</v>
      </c>
      <c r="F7485" t="s">
        <v>421</v>
      </c>
      <c r="G7485">
        <v>756</v>
      </c>
      <c r="H7485" t="s">
        <v>375</v>
      </c>
      <c r="I7485">
        <v>2</v>
      </c>
      <c r="J7485" t="s">
        <v>373</v>
      </c>
      <c r="K7485">
        <v>1</v>
      </c>
    </row>
    <row r="7486" spans="1:12" hidden="1" x14ac:dyDescent="0.25">
      <c r="A7486" t="s">
        <v>422</v>
      </c>
      <c r="B7486" t="s">
        <v>422</v>
      </c>
      <c r="C7486">
        <v>1984</v>
      </c>
      <c r="D7486" t="s">
        <v>47</v>
      </c>
      <c r="E7486">
        <v>225</v>
      </c>
      <c r="F7486" t="s">
        <v>421</v>
      </c>
      <c r="G7486">
        <v>756</v>
      </c>
      <c r="H7486" t="s">
        <v>375</v>
      </c>
      <c r="I7486">
        <v>2</v>
      </c>
      <c r="J7486" t="s">
        <v>373</v>
      </c>
      <c r="K7486">
        <v>1</v>
      </c>
    </row>
    <row r="7487" spans="1:12" hidden="1" x14ac:dyDescent="0.25">
      <c r="A7487" t="s">
        <v>422</v>
      </c>
      <c r="B7487" t="s">
        <v>422</v>
      </c>
      <c r="C7487">
        <v>1985</v>
      </c>
      <c r="D7487" t="s">
        <v>47</v>
      </c>
      <c r="E7487">
        <v>225</v>
      </c>
      <c r="F7487" t="s">
        <v>421</v>
      </c>
      <c r="G7487">
        <v>756</v>
      </c>
      <c r="H7487" t="s">
        <v>375</v>
      </c>
      <c r="I7487">
        <v>2</v>
      </c>
      <c r="J7487" t="s">
        <v>373</v>
      </c>
      <c r="K7487">
        <v>1</v>
      </c>
    </row>
    <row r="7488" spans="1:12" hidden="1" x14ac:dyDescent="0.25">
      <c r="A7488" t="s">
        <v>422</v>
      </c>
      <c r="B7488" t="s">
        <v>422</v>
      </c>
      <c r="C7488">
        <v>1986</v>
      </c>
      <c r="D7488" t="s">
        <v>47</v>
      </c>
      <c r="E7488">
        <v>225</v>
      </c>
      <c r="F7488" t="s">
        <v>421</v>
      </c>
      <c r="G7488">
        <v>756</v>
      </c>
      <c r="H7488" t="s">
        <v>375</v>
      </c>
      <c r="I7488">
        <v>2</v>
      </c>
      <c r="J7488" t="s">
        <v>373</v>
      </c>
      <c r="K7488">
        <v>1</v>
      </c>
    </row>
    <row r="7489" spans="1:11" hidden="1" x14ac:dyDescent="0.25">
      <c r="A7489" t="s">
        <v>422</v>
      </c>
      <c r="B7489" t="s">
        <v>422</v>
      </c>
      <c r="C7489">
        <v>1987</v>
      </c>
      <c r="D7489" t="s">
        <v>47</v>
      </c>
      <c r="E7489">
        <v>225</v>
      </c>
      <c r="F7489" t="s">
        <v>421</v>
      </c>
      <c r="G7489">
        <v>756</v>
      </c>
      <c r="H7489" t="s">
        <v>375</v>
      </c>
      <c r="I7489">
        <v>2</v>
      </c>
      <c r="J7489" t="s">
        <v>373</v>
      </c>
      <c r="K7489">
        <v>1</v>
      </c>
    </row>
    <row r="7490" spans="1:11" hidden="1" x14ac:dyDescent="0.25">
      <c r="A7490" t="s">
        <v>422</v>
      </c>
      <c r="B7490" t="s">
        <v>422</v>
      </c>
      <c r="C7490">
        <v>1988</v>
      </c>
      <c r="D7490" t="s">
        <v>47</v>
      </c>
      <c r="E7490">
        <v>225</v>
      </c>
      <c r="F7490" t="s">
        <v>421</v>
      </c>
      <c r="G7490">
        <v>756</v>
      </c>
      <c r="H7490" t="s">
        <v>375</v>
      </c>
      <c r="I7490">
        <v>2</v>
      </c>
      <c r="J7490" t="s">
        <v>373</v>
      </c>
      <c r="K7490">
        <v>1</v>
      </c>
    </row>
    <row r="7491" spans="1:11" hidden="1" x14ac:dyDescent="0.25">
      <c r="A7491" t="s">
        <v>422</v>
      </c>
      <c r="B7491" t="s">
        <v>422</v>
      </c>
      <c r="C7491">
        <v>1989</v>
      </c>
      <c r="D7491" t="s">
        <v>47</v>
      </c>
      <c r="E7491">
        <v>225</v>
      </c>
      <c r="F7491" t="s">
        <v>421</v>
      </c>
      <c r="G7491">
        <v>756</v>
      </c>
      <c r="H7491" t="s">
        <v>375</v>
      </c>
      <c r="I7491">
        <v>2</v>
      </c>
      <c r="J7491" t="s">
        <v>373</v>
      </c>
      <c r="K7491">
        <v>1</v>
      </c>
    </row>
    <row r="7492" spans="1:11" hidden="1" x14ac:dyDescent="0.25">
      <c r="A7492" t="s">
        <v>422</v>
      </c>
      <c r="B7492" t="s">
        <v>422</v>
      </c>
      <c r="C7492">
        <v>1990</v>
      </c>
      <c r="D7492" t="s">
        <v>47</v>
      </c>
      <c r="E7492">
        <v>225</v>
      </c>
      <c r="F7492" t="s">
        <v>421</v>
      </c>
      <c r="G7492">
        <v>756</v>
      </c>
      <c r="H7492" t="s">
        <v>375</v>
      </c>
      <c r="I7492">
        <v>2</v>
      </c>
      <c r="J7492" t="s">
        <v>373</v>
      </c>
      <c r="K7492">
        <v>1</v>
      </c>
    </row>
    <row r="7493" spans="1:11" hidden="1" x14ac:dyDescent="0.25">
      <c r="A7493" t="s">
        <v>422</v>
      </c>
      <c r="B7493" t="s">
        <v>422</v>
      </c>
      <c r="C7493">
        <v>1991</v>
      </c>
      <c r="D7493" t="s">
        <v>47</v>
      </c>
      <c r="E7493">
        <v>225</v>
      </c>
      <c r="F7493" t="s">
        <v>421</v>
      </c>
      <c r="G7493">
        <v>756</v>
      </c>
      <c r="H7493" t="s">
        <v>375</v>
      </c>
      <c r="I7493">
        <v>2</v>
      </c>
      <c r="J7493" t="s">
        <v>373</v>
      </c>
      <c r="K7493">
        <v>1</v>
      </c>
    </row>
    <row r="7494" spans="1:11" hidden="1" x14ac:dyDescent="0.25">
      <c r="A7494" t="s">
        <v>422</v>
      </c>
      <c r="B7494" t="s">
        <v>422</v>
      </c>
      <c r="C7494">
        <v>1992</v>
      </c>
      <c r="D7494" t="s">
        <v>47</v>
      </c>
      <c r="E7494">
        <v>225</v>
      </c>
      <c r="F7494" t="s">
        <v>421</v>
      </c>
      <c r="G7494">
        <v>756</v>
      </c>
      <c r="H7494" t="s">
        <v>375</v>
      </c>
      <c r="I7494">
        <v>2</v>
      </c>
      <c r="J7494" t="s">
        <v>373</v>
      </c>
      <c r="K7494">
        <v>1</v>
      </c>
    </row>
    <row r="7495" spans="1:11" hidden="1" x14ac:dyDescent="0.25">
      <c r="A7495" t="s">
        <v>422</v>
      </c>
      <c r="B7495" t="s">
        <v>422</v>
      </c>
      <c r="C7495">
        <v>1993</v>
      </c>
      <c r="D7495" t="s">
        <v>47</v>
      </c>
      <c r="E7495">
        <v>225</v>
      </c>
      <c r="F7495" t="s">
        <v>421</v>
      </c>
      <c r="G7495">
        <v>756</v>
      </c>
      <c r="H7495" t="s">
        <v>375</v>
      </c>
      <c r="I7495">
        <v>2</v>
      </c>
      <c r="J7495" t="s">
        <v>373</v>
      </c>
      <c r="K7495">
        <v>1</v>
      </c>
    </row>
    <row r="7496" spans="1:11" hidden="1" x14ac:dyDescent="0.25">
      <c r="A7496" t="s">
        <v>422</v>
      </c>
      <c r="B7496" t="s">
        <v>422</v>
      </c>
      <c r="C7496">
        <v>1994</v>
      </c>
      <c r="D7496" t="s">
        <v>47</v>
      </c>
      <c r="E7496">
        <v>225</v>
      </c>
      <c r="F7496" t="s">
        <v>421</v>
      </c>
      <c r="G7496">
        <v>756</v>
      </c>
      <c r="H7496" t="s">
        <v>375</v>
      </c>
      <c r="I7496">
        <v>2</v>
      </c>
      <c r="J7496" t="s">
        <v>373</v>
      </c>
      <c r="K7496">
        <v>1</v>
      </c>
    </row>
    <row r="7497" spans="1:11" hidden="1" x14ac:dyDescent="0.25">
      <c r="A7497" t="s">
        <v>422</v>
      </c>
      <c r="B7497" t="s">
        <v>422</v>
      </c>
      <c r="C7497">
        <v>1995</v>
      </c>
      <c r="D7497" t="s">
        <v>47</v>
      </c>
      <c r="E7497">
        <v>225</v>
      </c>
      <c r="F7497" t="s">
        <v>421</v>
      </c>
      <c r="G7497">
        <v>756</v>
      </c>
      <c r="H7497" t="s">
        <v>375</v>
      </c>
      <c r="I7497">
        <v>1</v>
      </c>
      <c r="J7497" t="s">
        <v>373</v>
      </c>
      <c r="K7497">
        <v>1</v>
      </c>
    </row>
    <row r="7498" spans="1:11" hidden="1" x14ac:dyDescent="0.25">
      <c r="A7498" t="s">
        <v>422</v>
      </c>
      <c r="B7498" t="s">
        <v>422</v>
      </c>
      <c r="C7498">
        <v>1996</v>
      </c>
      <c r="D7498" t="s">
        <v>47</v>
      </c>
      <c r="E7498">
        <v>225</v>
      </c>
      <c r="F7498" t="s">
        <v>421</v>
      </c>
      <c r="G7498">
        <v>756</v>
      </c>
      <c r="H7498" t="s">
        <v>375</v>
      </c>
      <c r="I7498" t="s">
        <v>373</v>
      </c>
      <c r="J7498" t="s">
        <v>373</v>
      </c>
      <c r="K7498">
        <v>1</v>
      </c>
    </row>
    <row r="7499" spans="1:11" hidden="1" x14ac:dyDescent="0.25">
      <c r="A7499" t="s">
        <v>422</v>
      </c>
      <c r="B7499" t="s">
        <v>422</v>
      </c>
      <c r="C7499">
        <v>1997</v>
      </c>
      <c r="D7499" t="s">
        <v>47</v>
      </c>
      <c r="E7499">
        <v>225</v>
      </c>
      <c r="F7499" t="s">
        <v>421</v>
      </c>
      <c r="G7499">
        <v>756</v>
      </c>
      <c r="H7499" t="s">
        <v>375</v>
      </c>
      <c r="I7499">
        <v>1</v>
      </c>
      <c r="J7499" t="s">
        <v>373</v>
      </c>
      <c r="K7499">
        <v>1</v>
      </c>
    </row>
    <row r="7500" spans="1:11" hidden="1" x14ac:dyDescent="0.25">
      <c r="A7500" t="s">
        <v>422</v>
      </c>
      <c r="B7500" t="s">
        <v>422</v>
      </c>
      <c r="C7500">
        <v>1998</v>
      </c>
      <c r="D7500" t="s">
        <v>47</v>
      </c>
      <c r="E7500">
        <v>225</v>
      </c>
      <c r="F7500" t="s">
        <v>421</v>
      </c>
      <c r="G7500">
        <v>756</v>
      </c>
      <c r="H7500" t="s">
        <v>375</v>
      </c>
      <c r="I7500">
        <v>1</v>
      </c>
      <c r="J7500" t="s">
        <v>373</v>
      </c>
      <c r="K7500">
        <v>1</v>
      </c>
    </row>
    <row r="7501" spans="1:11" hidden="1" x14ac:dyDescent="0.25">
      <c r="A7501" t="s">
        <v>422</v>
      </c>
      <c r="B7501" t="s">
        <v>422</v>
      </c>
      <c r="C7501">
        <v>1999</v>
      </c>
      <c r="D7501" t="s">
        <v>47</v>
      </c>
      <c r="E7501">
        <v>225</v>
      </c>
      <c r="F7501" t="s">
        <v>421</v>
      </c>
      <c r="G7501">
        <v>756</v>
      </c>
      <c r="H7501" t="s">
        <v>375</v>
      </c>
      <c r="I7501">
        <v>1</v>
      </c>
      <c r="J7501" t="s">
        <v>373</v>
      </c>
      <c r="K7501">
        <v>1</v>
      </c>
    </row>
    <row r="7502" spans="1:11" hidden="1" x14ac:dyDescent="0.25">
      <c r="A7502" t="s">
        <v>422</v>
      </c>
      <c r="B7502" t="s">
        <v>422</v>
      </c>
      <c r="C7502">
        <v>2000</v>
      </c>
      <c r="D7502" t="s">
        <v>47</v>
      </c>
      <c r="E7502">
        <v>225</v>
      </c>
      <c r="F7502" t="s">
        <v>421</v>
      </c>
      <c r="G7502">
        <v>756</v>
      </c>
      <c r="H7502" t="s">
        <v>375</v>
      </c>
      <c r="I7502">
        <v>1</v>
      </c>
      <c r="J7502" t="s">
        <v>373</v>
      </c>
      <c r="K7502">
        <v>1</v>
      </c>
    </row>
    <row r="7503" spans="1:11" hidden="1" x14ac:dyDescent="0.25">
      <c r="A7503" t="s">
        <v>422</v>
      </c>
      <c r="B7503" t="s">
        <v>422</v>
      </c>
      <c r="C7503">
        <v>2001</v>
      </c>
      <c r="D7503" t="s">
        <v>47</v>
      </c>
      <c r="E7503">
        <v>225</v>
      </c>
      <c r="F7503" t="s">
        <v>421</v>
      </c>
      <c r="G7503">
        <v>756</v>
      </c>
      <c r="H7503" t="s">
        <v>375</v>
      </c>
      <c r="I7503">
        <v>1</v>
      </c>
      <c r="J7503" t="s">
        <v>373</v>
      </c>
      <c r="K7503">
        <v>1</v>
      </c>
    </row>
    <row r="7504" spans="1:11" hidden="1" x14ac:dyDescent="0.25">
      <c r="A7504" t="s">
        <v>422</v>
      </c>
      <c r="B7504" t="s">
        <v>422</v>
      </c>
      <c r="C7504">
        <v>2002</v>
      </c>
      <c r="D7504" t="s">
        <v>47</v>
      </c>
      <c r="E7504">
        <v>225</v>
      </c>
      <c r="F7504" t="s">
        <v>421</v>
      </c>
      <c r="G7504">
        <v>756</v>
      </c>
      <c r="H7504" t="s">
        <v>375</v>
      </c>
      <c r="I7504">
        <v>2</v>
      </c>
      <c r="J7504" t="s">
        <v>373</v>
      </c>
      <c r="K7504">
        <v>2</v>
      </c>
    </row>
    <row r="7505" spans="1:12" hidden="1" x14ac:dyDescent="0.25">
      <c r="A7505" t="s">
        <v>422</v>
      </c>
      <c r="B7505" t="s">
        <v>422</v>
      </c>
      <c r="C7505">
        <v>2003</v>
      </c>
      <c r="D7505" t="s">
        <v>47</v>
      </c>
      <c r="E7505">
        <v>225</v>
      </c>
      <c r="F7505" t="s">
        <v>421</v>
      </c>
      <c r="G7505">
        <v>756</v>
      </c>
      <c r="H7505" t="s">
        <v>375</v>
      </c>
      <c r="I7505">
        <v>2</v>
      </c>
      <c r="J7505" t="s">
        <v>373</v>
      </c>
      <c r="K7505">
        <v>2</v>
      </c>
    </row>
    <row r="7506" spans="1:12" hidden="1" x14ac:dyDescent="0.25">
      <c r="A7506" t="s">
        <v>422</v>
      </c>
      <c r="B7506" t="s">
        <v>422</v>
      </c>
      <c r="C7506">
        <v>2004</v>
      </c>
      <c r="D7506" t="s">
        <v>47</v>
      </c>
      <c r="E7506">
        <v>225</v>
      </c>
      <c r="F7506" t="s">
        <v>421</v>
      </c>
      <c r="G7506">
        <v>756</v>
      </c>
      <c r="H7506" t="s">
        <v>375</v>
      </c>
      <c r="I7506">
        <v>2</v>
      </c>
      <c r="J7506" t="s">
        <v>373</v>
      </c>
      <c r="K7506">
        <v>2</v>
      </c>
    </row>
    <row r="7507" spans="1:12" hidden="1" x14ac:dyDescent="0.25">
      <c r="A7507" t="s">
        <v>422</v>
      </c>
      <c r="B7507" t="s">
        <v>422</v>
      </c>
      <c r="C7507">
        <v>2005</v>
      </c>
      <c r="D7507" t="s">
        <v>47</v>
      </c>
      <c r="E7507">
        <v>225</v>
      </c>
      <c r="F7507" t="s">
        <v>421</v>
      </c>
      <c r="G7507">
        <v>756</v>
      </c>
      <c r="H7507" t="s">
        <v>375</v>
      </c>
      <c r="I7507">
        <v>2</v>
      </c>
      <c r="J7507" t="s">
        <v>373</v>
      </c>
      <c r="K7507">
        <v>1</v>
      </c>
    </row>
    <row r="7508" spans="1:12" hidden="1" x14ac:dyDescent="0.25">
      <c r="A7508" t="s">
        <v>422</v>
      </c>
      <c r="B7508" t="s">
        <v>422</v>
      </c>
      <c r="C7508">
        <v>2006</v>
      </c>
      <c r="D7508" t="s">
        <v>47</v>
      </c>
      <c r="E7508">
        <v>225</v>
      </c>
      <c r="F7508" t="s">
        <v>421</v>
      </c>
      <c r="G7508">
        <v>756</v>
      </c>
      <c r="H7508" t="s">
        <v>375</v>
      </c>
      <c r="I7508">
        <v>1</v>
      </c>
      <c r="J7508" t="s">
        <v>373</v>
      </c>
      <c r="K7508">
        <v>2</v>
      </c>
    </row>
    <row r="7509" spans="1:12" hidden="1" x14ac:dyDescent="0.25">
      <c r="A7509" t="s">
        <v>422</v>
      </c>
      <c r="B7509" t="s">
        <v>422</v>
      </c>
      <c r="C7509">
        <v>2007</v>
      </c>
      <c r="D7509" t="s">
        <v>47</v>
      </c>
      <c r="E7509">
        <v>225</v>
      </c>
      <c r="F7509" t="s">
        <v>421</v>
      </c>
      <c r="G7509">
        <v>756</v>
      </c>
      <c r="H7509" t="s">
        <v>375</v>
      </c>
      <c r="I7509">
        <v>2</v>
      </c>
      <c r="J7509" t="s">
        <v>373</v>
      </c>
      <c r="K7509">
        <v>2</v>
      </c>
    </row>
    <row r="7510" spans="1:12" hidden="1" x14ac:dyDescent="0.25">
      <c r="A7510" t="s">
        <v>422</v>
      </c>
      <c r="B7510" t="s">
        <v>422</v>
      </c>
      <c r="C7510">
        <v>2008</v>
      </c>
      <c r="D7510" t="s">
        <v>47</v>
      </c>
      <c r="E7510">
        <v>225</v>
      </c>
      <c r="F7510" t="s">
        <v>421</v>
      </c>
      <c r="G7510">
        <v>756</v>
      </c>
      <c r="H7510" t="s">
        <v>375</v>
      </c>
      <c r="I7510">
        <v>2</v>
      </c>
      <c r="J7510" t="s">
        <v>373</v>
      </c>
      <c r="K7510">
        <v>2</v>
      </c>
    </row>
    <row r="7511" spans="1:12" hidden="1" x14ac:dyDescent="0.25">
      <c r="A7511" t="s">
        <v>422</v>
      </c>
      <c r="B7511" t="s">
        <v>422</v>
      </c>
      <c r="C7511">
        <v>2009</v>
      </c>
      <c r="D7511" t="s">
        <v>47</v>
      </c>
      <c r="E7511">
        <v>225</v>
      </c>
      <c r="F7511" t="s">
        <v>421</v>
      </c>
      <c r="G7511">
        <v>756</v>
      </c>
      <c r="H7511" t="s">
        <v>375</v>
      </c>
      <c r="I7511">
        <v>2</v>
      </c>
      <c r="J7511" t="s">
        <v>373</v>
      </c>
      <c r="K7511">
        <v>1</v>
      </c>
    </row>
    <row r="7512" spans="1:12" hidden="1" x14ac:dyDescent="0.25">
      <c r="A7512" t="s">
        <v>422</v>
      </c>
      <c r="B7512" t="s">
        <v>422</v>
      </c>
      <c r="C7512">
        <v>2010</v>
      </c>
      <c r="D7512" t="s">
        <v>47</v>
      </c>
      <c r="E7512">
        <v>225</v>
      </c>
      <c r="F7512" t="s">
        <v>421</v>
      </c>
      <c r="G7512">
        <v>756</v>
      </c>
      <c r="H7512" t="s">
        <v>375</v>
      </c>
      <c r="I7512">
        <v>1</v>
      </c>
      <c r="J7512" t="s">
        <v>373</v>
      </c>
      <c r="K7512">
        <v>1</v>
      </c>
    </row>
    <row r="7513" spans="1:12" hidden="1" x14ac:dyDescent="0.25">
      <c r="A7513" t="s">
        <v>422</v>
      </c>
      <c r="B7513" t="s">
        <v>422</v>
      </c>
      <c r="C7513">
        <v>2011</v>
      </c>
      <c r="D7513" t="s">
        <v>47</v>
      </c>
      <c r="E7513">
        <v>225</v>
      </c>
      <c r="F7513" t="s">
        <v>421</v>
      </c>
      <c r="G7513">
        <v>756</v>
      </c>
      <c r="H7513" t="s">
        <v>375</v>
      </c>
      <c r="I7513">
        <v>1</v>
      </c>
      <c r="J7513" t="s">
        <v>373</v>
      </c>
      <c r="K7513">
        <v>1</v>
      </c>
    </row>
    <row r="7514" spans="1:12" hidden="1" x14ac:dyDescent="0.25">
      <c r="A7514" t="s">
        <v>422</v>
      </c>
      <c r="B7514" t="s">
        <v>422</v>
      </c>
      <c r="C7514">
        <v>2012</v>
      </c>
      <c r="D7514" t="s">
        <v>47</v>
      </c>
      <c r="E7514">
        <v>225</v>
      </c>
      <c r="F7514" t="s">
        <v>421</v>
      </c>
      <c r="G7514">
        <v>756</v>
      </c>
      <c r="H7514" t="s">
        <v>375</v>
      </c>
      <c r="I7514">
        <v>1</v>
      </c>
      <c r="J7514" t="s">
        <v>373</v>
      </c>
      <c r="K7514">
        <v>1</v>
      </c>
    </row>
    <row r="7515" spans="1:12" hidden="1" x14ac:dyDescent="0.25">
      <c r="A7515" t="s">
        <v>422</v>
      </c>
      <c r="B7515" t="s">
        <v>422</v>
      </c>
      <c r="C7515">
        <v>2013</v>
      </c>
      <c r="D7515" t="s">
        <v>47</v>
      </c>
      <c r="E7515">
        <v>225</v>
      </c>
      <c r="F7515" t="s">
        <v>421</v>
      </c>
      <c r="G7515">
        <v>756</v>
      </c>
      <c r="H7515" t="s">
        <v>375</v>
      </c>
      <c r="I7515" t="s">
        <v>373</v>
      </c>
      <c r="J7515" t="s">
        <v>373</v>
      </c>
      <c r="K7515">
        <v>1</v>
      </c>
    </row>
    <row r="7516" spans="1:12" hidden="1" x14ac:dyDescent="0.25">
      <c r="A7516" t="s">
        <v>422</v>
      </c>
      <c r="B7516" t="s">
        <v>422</v>
      </c>
      <c r="C7516">
        <v>2014</v>
      </c>
      <c r="D7516" t="s">
        <v>47</v>
      </c>
      <c r="E7516">
        <v>225</v>
      </c>
      <c r="F7516" t="s">
        <v>421</v>
      </c>
      <c r="G7516">
        <v>756</v>
      </c>
      <c r="H7516" t="s">
        <v>375</v>
      </c>
      <c r="I7516">
        <v>1</v>
      </c>
      <c r="J7516" t="s">
        <v>373</v>
      </c>
      <c r="K7516">
        <v>1</v>
      </c>
    </row>
    <row r="7517" spans="1:12" hidden="1" x14ac:dyDescent="0.25">
      <c r="A7517" t="s">
        <v>422</v>
      </c>
      <c r="B7517" t="s">
        <v>422</v>
      </c>
      <c r="C7517">
        <v>2015</v>
      </c>
      <c r="D7517" t="s">
        <v>47</v>
      </c>
      <c r="E7517">
        <v>225</v>
      </c>
      <c r="F7517" t="s">
        <v>421</v>
      </c>
      <c r="G7517">
        <v>756</v>
      </c>
      <c r="H7517" t="s">
        <v>375</v>
      </c>
      <c r="I7517">
        <v>1</v>
      </c>
      <c r="J7517" t="s">
        <v>373</v>
      </c>
      <c r="K7517">
        <v>1</v>
      </c>
    </row>
    <row r="7518" spans="1:12" hidden="1" x14ac:dyDescent="0.25">
      <c r="A7518" t="s">
        <v>422</v>
      </c>
      <c r="B7518" t="s">
        <v>422</v>
      </c>
      <c r="C7518">
        <v>2016</v>
      </c>
      <c r="D7518" t="s">
        <v>47</v>
      </c>
      <c r="E7518">
        <v>225</v>
      </c>
      <c r="F7518" t="s">
        <v>421</v>
      </c>
      <c r="G7518">
        <v>756</v>
      </c>
      <c r="H7518" t="s">
        <v>375</v>
      </c>
      <c r="I7518">
        <v>1</v>
      </c>
      <c r="J7518" t="s">
        <v>373</v>
      </c>
      <c r="K7518">
        <v>2</v>
      </c>
    </row>
    <row r="7519" spans="1:12" x14ac:dyDescent="0.25">
      <c r="A7519" t="s">
        <v>422</v>
      </c>
      <c r="B7519" t="s">
        <v>422</v>
      </c>
      <c r="C7519">
        <v>2017</v>
      </c>
      <c r="D7519" t="s">
        <v>47</v>
      </c>
      <c r="E7519">
        <v>225</v>
      </c>
      <c r="F7519" t="s">
        <v>421</v>
      </c>
      <c r="G7519">
        <v>756</v>
      </c>
      <c r="H7519" t="s">
        <v>375</v>
      </c>
      <c r="I7519" s="109">
        <v>1</v>
      </c>
      <c r="J7519" s="109" t="s">
        <v>373</v>
      </c>
      <c r="K7519" s="109">
        <v>1</v>
      </c>
      <c r="L7519" s="108">
        <f>AVERAGE(I7519:K7519)</f>
        <v>1</v>
      </c>
    </row>
    <row r="7520" spans="1:12" hidden="1" x14ac:dyDescent="0.25">
      <c r="A7520" t="s">
        <v>420</v>
      </c>
      <c r="B7520" t="s">
        <v>419</v>
      </c>
      <c r="C7520">
        <v>1976</v>
      </c>
      <c r="D7520" t="s">
        <v>88</v>
      </c>
      <c r="E7520">
        <v>652</v>
      </c>
      <c r="F7520" t="s">
        <v>88</v>
      </c>
      <c r="G7520">
        <v>760</v>
      </c>
      <c r="H7520" t="s">
        <v>381</v>
      </c>
      <c r="I7520">
        <v>4</v>
      </c>
      <c r="J7520" t="s">
        <v>373</v>
      </c>
      <c r="K7520">
        <v>3</v>
      </c>
    </row>
    <row r="7521" spans="1:11" hidden="1" x14ac:dyDescent="0.25">
      <c r="A7521" t="s">
        <v>420</v>
      </c>
      <c r="B7521" t="s">
        <v>419</v>
      </c>
      <c r="C7521">
        <v>1977</v>
      </c>
      <c r="D7521" t="s">
        <v>88</v>
      </c>
      <c r="E7521">
        <v>652</v>
      </c>
      <c r="F7521" t="s">
        <v>88</v>
      </c>
      <c r="G7521">
        <v>760</v>
      </c>
      <c r="H7521" t="s">
        <v>381</v>
      </c>
      <c r="I7521">
        <v>3</v>
      </c>
      <c r="J7521" t="s">
        <v>373</v>
      </c>
      <c r="K7521">
        <v>3</v>
      </c>
    </row>
    <row r="7522" spans="1:11" hidden="1" x14ac:dyDescent="0.25">
      <c r="A7522" t="s">
        <v>420</v>
      </c>
      <c r="B7522" t="s">
        <v>419</v>
      </c>
      <c r="C7522">
        <v>1978</v>
      </c>
      <c r="D7522" t="s">
        <v>88</v>
      </c>
      <c r="E7522">
        <v>652</v>
      </c>
      <c r="F7522" t="s">
        <v>88</v>
      </c>
      <c r="G7522">
        <v>760</v>
      </c>
      <c r="H7522" t="s">
        <v>381</v>
      </c>
      <c r="I7522">
        <v>3</v>
      </c>
      <c r="J7522" t="s">
        <v>373</v>
      </c>
      <c r="K7522">
        <v>3</v>
      </c>
    </row>
    <row r="7523" spans="1:11" hidden="1" x14ac:dyDescent="0.25">
      <c r="A7523" t="s">
        <v>420</v>
      </c>
      <c r="B7523" t="s">
        <v>419</v>
      </c>
      <c r="C7523">
        <v>1979</v>
      </c>
      <c r="D7523" t="s">
        <v>88</v>
      </c>
      <c r="E7523">
        <v>652</v>
      </c>
      <c r="F7523" t="s">
        <v>88</v>
      </c>
      <c r="G7523">
        <v>760</v>
      </c>
      <c r="H7523" t="s">
        <v>381</v>
      </c>
      <c r="I7523">
        <v>3</v>
      </c>
      <c r="J7523" t="s">
        <v>373</v>
      </c>
      <c r="K7523">
        <v>3</v>
      </c>
    </row>
    <row r="7524" spans="1:11" hidden="1" x14ac:dyDescent="0.25">
      <c r="A7524" t="s">
        <v>420</v>
      </c>
      <c r="B7524" t="s">
        <v>419</v>
      </c>
      <c r="C7524">
        <v>1980</v>
      </c>
      <c r="D7524" t="s">
        <v>88</v>
      </c>
      <c r="E7524">
        <v>652</v>
      </c>
      <c r="F7524" t="s">
        <v>88</v>
      </c>
      <c r="G7524">
        <v>760</v>
      </c>
      <c r="H7524" t="s">
        <v>381</v>
      </c>
      <c r="I7524">
        <v>5</v>
      </c>
      <c r="J7524" t="s">
        <v>373</v>
      </c>
      <c r="K7524">
        <v>4</v>
      </c>
    </row>
    <row r="7525" spans="1:11" hidden="1" x14ac:dyDescent="0.25">
      <c r="A7525" t="s">
        <v>420</v>
      </c>
      <c r="B7525" t="s">
        <v>419</v>
      </c>
      <c r="C7525">
        <v>1981</v>
      </c>
      <c r="D7525" t="s">
        <v>88</v>
      </c>
      <c r="E7525">
        <v>652</v>
      </c>
      <c r="F7525" t="s">
        <v>88</v>
      </c>
      <c r="G7525">
        <v>760</v>
      </c>
      <c r="H7525" t="s">
        <v>381</v>
      </c>
      <c r="I7525">
        <v>5</v>
      </c>
      <c r="J7525" t="s">
        <v>373</v>
      </c>
      <c r="K7525">
        <v>5</v>
      </c>
    </row>
    <row r="7526" spans="1:11" hidden="1" x14ac:dyDescent="0.25">
      <c r="A7526" t="s">
        <v>420</v>
      </c>
      <c r="B7526" t="s">
        <v>419</v>
      </c>
      <c r="C7526">
        <v>1982</v>
      </c>
      <c r="D7526" t="s">
        <v>88</v>
      </c>
      <c r="E7526">
        <v>652</v>
      </c>
      <c r="F7526" t="s">
        <v>88</v>
      </c>
      <c r="G7526">
        <v>760</v>
      </c>
      <c r="H7526" t="s">
        <v>381</v>
      </c>
      <c r="I7526">
        <v>5</v>
      </c>
      <c r="J7526" t="s">
        <v>373</v>
      </c>
      <c r="K7526">
        <v>5</v>
      </c>
    </row>
    <row r="7527" spans="1:11" hidden="1" x14ac:dyDescent="0.25">
      <c r="A7527" t="s">
        <v>420</v>
      </c>
      <c r="B7527" t="s">
        <v>419</v>
      </c>
      <c r="C7527">
        <v>1983</v>
      </c>
      <c r="D7527" t="s">
        <v>88</v>
      </c>
      <c r="E7527">
        <v>652</v>
      </c>
      <c r="F7527" t="s">
        <v>88</v>
      </c>
      <c r="G7527">
        <v>760</v>
      </c>
      <c r="H7527" t="s">
        <v>381</v>
      </c>
      <c r="I7527">
        <v>4</v>
      </c>
      <c r="J7527" t="s">
        <v>373</v>
      </c>
      <c r="K7527">
        <v>4</v>
      </c>
    </row>
    <row r="7528" spans="1:11" hidden="1" x14ac:dyDescent="0.25">
      <c r="A7528" t="s">
        <v>420</v>
      </c>
      <c r="B7528" t="s">
        <v>419</v>
      </c>
      <c r="C7528">
        <v>1984</v>
      </c>
      <c r="D7528" t="s">
        <v>88</v>
      </c>
      <c r="E7528">
        <v>652</v>
      </c>
      <c r="F7528" t="s">
        <v>88</v>
      </c>
      <c r="G7528">
        <v>760</v>
      </c>
      <c r="H7528" t="s">
        <v>381</v>
      </c>
      <c r="I7528">
        <v>4</v>
      </c>
      <c r="J7528" t="s">
        <v>373</v>
      </c>
      <c r="K7528">
        <v>4</v>
      </c>
    </row>
    <row r="7529" spans="1:11" hidden="1" x14ac:dyDescent="0.25">
      <c r="A7529" t="s">
        <v>420</v>
      </c>
      <c r="B7529" t="s">
        <v>419</v>
      </c>
      <c r="C7529">
        <v>1985</v>
      </c>
      <c r="D7529" t="s">
        <v>88</v>
      </c>
      <c r="E7529">
        <v>652</v>
      </c>
      <c r="F7529" t="s">
        <v>88</v>
      </c>
      <c r="G7529">
        <v>760</v>
      </c>
      <c r="H7529" t="s">
        <v>381</v>
      </c>
      <c r="I7529">
        <v>3</v>
      </c>
      <c r="J7529" t="s">
        <v>373</v>
      </c>
      <c r="K7529">
        <v>4</v>
      </c>
    </row>
    <row r="7530" spans="1:11" hidden="1" x14ac:dyDescent="0.25">
      <c r="A7530" t="s">
        <v>420</v>
      </c>
      <c r="B7530" t="s">
        <v>419</v>
      </c>
      <c r="C7530">
        <v>1986</v>
      </c>
      <c r="D7530" t="s">
        <v>88</v>
      </c>
      <c r="E7530">
        <v>652</v>
      </c>
      <c r="F7530" t="s">
        <v>88</v>
      </c>
      <c r="G7530">
        <v>760</v>
      </c>
      <c r="H7530" t="s">
        <v>381</v>
      </c>
      <c r="I7530">
        <v>5</v>
      </c>
      <c r="J7530" t="s">
        <v>373</v>
      </c>
      <c r="K7530">
        <v>4</v>
      </c>
    </row>
    <row r="7531" spans="1:11" hidden="1" x14ac:dyDescent="0.25">
      <c r="A7531" t="s">
        <v>420</v>
      </c>
      <c r="B7531" t="s">
        <v>419</v>
      </c>
      <c r="C7531">
        <v>1987</v>
      </c>
      <c r="D7531" t="s">
        <v>88</v>
      </c>
      <c r="E7531">
        <v>652</v>
      </c>
      <c r="F7531" t="s">
        <v>88</v>
      </c>
      <c r="G7531">
        <v>760</v>
      </c>
      <c r="H7531" t="s">
        <v>381</v>
      </c>
      <c r="I7531">
        <v>5</v>
      </c>
      <c r="J7531" t="s">
        <v>373</v>
      </c>
      <c r="K7531">
        <v>4</v>
      </c>
    </row>
    <row r="7532" spans="1:11" hidden="1" x14ac:dyDescent="0.25">
      <c r="A7532" t="s">
        <v>420</v>
      </c>
      <c r="B7532" t="s">
        <v>419</v>
      </c>
      <c r="C7532">
        <v>1988</v>
      </c>
      <c r="D7532" t="s">
        <v>88</v>
      </c>
      <c r="E7532">
        <v>652</v>
      </c>
      <c r="F7532" t="s">
        <v>88</v>
      </c>
      <c r="G7532">
        <v>760</v>
      </c>
      <c r="H7532" t="s">
        <v>381</v>
      </c>
      <c r="I7532">
        <v>4</v>
      </c>
      <c r="J7532" t="s">
        <v>373</v>
      </c>
      <c r="K7532">
        <v>4</v>
      </c>
    </row>
    <row r="7533" spans="1:11" hidden="1" x14ac:dyDescent="0.25">
      <c r="A7533" t="s">
        <v>420</v>
      </c>
      <c r="B7533" t="s">
        <v>419</v>
      </c>
      <c r="C7533">
        <v>1989</v>
      </c>
      <c r="D7533" t="s">
        <v>88</v>
      </c>
      <c r="E7533">
        <v>652</v>
      </c>
      <c r="F7533" t="s">
        <v>88</v>
      </c>
      <c r="G7533">
        <v>760</v>
      </c>
      <c r="H7533" t="s">
        <v>381</v>
      </c>
      <c r="I7533">
        <v>4</v>
      </c>
      <c r="J7533" t="s">
        <v>373</v>
      </c>
      <c r="K7533">
        <v>3</v>
      </c>
    </row>
    <row r="7534" spans="1:11" hidden="1" x14ac:dyDescent="0.25">
      <c r="A7534" t="s">
        <v>420</v>
      </c>
      <c r="B7534" t="s">
        <v>419</v>
      </c>
      <c r="C7534">
        <v>1990</v>
      </c>
      <c r="D7534" t="s">
        <v>88</v>
      </c>
      <c r="E7534">
        <v>652</v>
      </c>
      <c r="F7534" t="s">
        <v>88</v>
      </c>
      <c r="G7534">
        <v>760</v>
      </c>
      <c r="H7534" t="s">
        <v>381</v>
      </c>
      <c r="I7534">
        <v>4</v>
      </c>
      <c r="J7534" t="s">
        <v>373</v>
      </c>
      <c r="K7534">
        <v>4</v>
      </c>
    </row>
    <row r="7535" spans="1:11" hidden="1" x14ac:dyDescent="0.25">
      <c r="A7535" t="s">
        <v>420</v>
      </c>
      <c r="B7535" t="s">
        <v>419</v>
      </c>
      <c r="C7535">
        <v>1991</v>
      </c>
      <c r="D7535" t="s">
        <v>88</v>
      </c>
      <c r="E7535">
        <v>652</v>
      </c>
      <c r="F7535" t="s">
        <v>88</v>
      </c>
      <c r="G7535">
        <v>760</v>
      </c>
      <c r="H7535" t="s">
        <v>381</v>
      </c>
      <c r="I7535">
        <v>4</v>
      </c>
      <c r="J7535" t="s">
        <v>373</v>
      </c>
      <c r="K7535">
        <v>3</v>
      </c>
    </row>
    <row r="7536" spans="1:11" hidden="1" x14ac:dyDescent="0.25">
      <c r="A7536" t="s">
        <v>420</v>
      </c>
      <c r="B7536" t="s">
        <v>419</v>
      </c>
      <c r="C7536">
        <v>1992</v>
      </c>
      <c r="D7536" t="s">
        <v>88</v>
      </c>
      <c r="E7536">
        <v>652</v>
      </c>
      <c r="F7536" t="s">
        <v>88</v>
      </c>
      <c r="G7536">
        <v>760</v>
      </c>
      <c r="H7536" t="s">
        <v>381</v>
      </c>
      <c r="I7536">
        <v>3</v>
      </c>
      <c r="J7536" t="s">
        <v>373</v>
      </c>
      <c r="K7536">
        <v>3</v>
      </c>
    </row>
    <row r="7537" spans="1:11" hidden="1" x14ac:dyDescent="0.25">
      <c r="A7537" t="s">
        <v>420</v>
      </c>
      <c r="B7537" t="s">
        <v>419</v>
      </c>
      <c r="C7537">
        <v>1993</v>
      </c>
      <c r="D7537" t="s">
        <v>88</v>
      </c>
      <c r="E7537">
        <v>652</v>
      </c>
      <c r="F7537" t="s">
        <v>88</v>
      </c>
      <c r="G7537">
        <v>760</v>
      </c>
      <c r="H7537" t="s">
        <v>381</v>
      </c>
      <c r="I7537">
        <v>3</v>
      </c>
      <c r="J7537" t="s">
        <v>373</v>
      </c>
      <c r="K7537">
        <v>4</v>
      </c>
    </row>
    <row r="7538" spans="1:11" hidden="1" x14ac:dyDescent="0.25">
      <c r="A7538" t="s">
        <v>420</v>
      </c>
      <c r="B7538" t="s">
        <v>419</v>
      </c>
      <c r="C7538">
        <v>1994</v>
      </c>
      <c r="D7538" t="s">
        <v>88</v>
      </c>
      <c r="E7538">
        <v>652</v>
      </c>
      <c r="F7538" t="s">
        <v>88</v>
      </c>
      <c r="G7538">
        <v>760</v>
      </c>
      <c r="H7538" t="s">
        <v>381</v>
      </c>
      <c r="I7538">
        <v>4</v>
      </c>
      <c r="J7538" t="s">
        <v>373</v>
      </c>
      <c r="K7538">
        <v>4</v>
      </c>
    </row>
    <row r="7539" spans="1:11" hidden="1" x14ac:dyDescent="0.25">
      <c r="A7539" t="s">
        <v>420</v>
      </c>
      <c r="B7539" t="s">
        <v>419</v>
      </c>
      <c r="C7539">
        <v>1995</v>
      </c>
      <c r="D7539" t="s">
        <v>88</v>
      </c>
      <c r="E7539">
        <v>652</v>
      </c>
      <c r="F7539" t="s">
        <v>88</v>
      </c>
      <c r="G7539">
        <v>760</v>
      </c>
      <c r="H7539" t="s">
        <v>381</v>
      </c>
      <c r="I7539">
        <v>3</v>
      </c>
      <c r="J7539" t="s">
        <v>373</v>
      </c>
      <c r="K7539">
        <v>3</v>
      </c>
    </row>
    <row r="7540" spans="1:11" hidden="1" x14ac:dyDescent="0.25">
      <c r="A7540" t="s">
        <v>420</v>
      </c>
      <c r="B7540" t="s">
        <v>419</v>
      </c>
      <c r="C7540">
        <v>1996</v>
      </c>
      <c r="D7540" t="s">
        <v>88</v>
      </c>
      <c r="E7540">
        <v>652</v>
      </c>
      <c r="F7540" t="s">
        <v>88</v>
      </c>
      <c r="G7540">
        <v>760</v>
      </c>
      <c r="H7540" t="s">
        <v>381</v>
      </c>
      <c r="I7540">
        <v>3</v>
      </c>
      <c r="J7540" t="s">
        <v>373</v>
      </c>
      <c r="K7540">
        <v>3</v>
      </c>
    </row>
    <row r="7541" spans="1:11" hidden="1" x14ac:dyDescent="0.25">
      <c r="A7541" t="s">
        <v>420</v>
      </c>
      <c r="B7541" t="s">
        <v>419</v>
      </c>
      <c r="C7541">
        <v>1997</v>
      </c>
      <c r="D7541" t="s">
        <v>88</v>
      </c>
      <c r="E7541">
        <v>652</v>
      </c>
      <c r="F7541" t="s">
        <v>88</v>
      </c>
      <c r="G7541">
        <v>760</v>
      </c>
      <c r="H7541" t="s">
        <v>381</v>
      </c>
      <c r="I7541">
        <v>3</v>
      </c>
      <c r="J7541" t="s">
        <v>373</v>
      </c>
      <c r="K7541">
        <v>3</v>
      </c>
    </row>
    <row r="7542" spans="1:11" hidden="1" x14ac:dyDescent="0.25">
      <c r="A7542" t="s">
        <v>420</v>
      </c>
      <c r="B7542" t="s">
        <v>419</v>
      </c>
      <c r="C7542">
        <v>1998</v>
      </c>
      <c r="D7542" t="s">
        <v>88</v>
      </c>
      <c r="E7542">
        <v>652</v>
      </c>
      <c r="F7542" t="s">
        <v>88</v>
      </c>
      <c r="G7542">
        <v>760</v>
      </c>
      <c r="H7542" t="s">
        <v>381</v>
      </c>
      <c r="I7542">
        <v>3</v>
      </c>
      <c r="J7542" t="s">
        <v>373</v>
      </c>
      <c r="K7542">
        <v>3</v>
      </c>
    </row>
    <row r="7543" spans="1:11" hidden="1" x14ac:dyDescent="0.25">
      <c r="A7543" t="s">
        <v>420</v>
      </c>
      <c r="B7543" t="s">
        <v>419</v>
      </c>
      <c r="C7543">
        <v>1999</v>
      </c>
      <c r="D7543" t="s">
        <v>88</v>
      </c>
      <c r="E7543">
        <v>652</v>
      </c>
      <c r="F7543" t="s">
        <v>88</v>
      </c>
      <c r="G7543">
        <v>760</v>
      </c>
      <c r="H7543" t="s">
        <v>381</v>
      </c>
      <c r="I7543">
        <v>3</v>
      </c>
      <c r="J7543" t="s">
        <v>373</v>
      </c>
      <c r="K7543">
        <v>3</v>
      </c>
    </row>
    <row r="7544" spans="1:11" hidden="1" x14ac:dyDescent="0.25">
      <c r="A7544" t="s">
        <v>420</v>
      </c>
      <c r="B7544" t="s">
        <v>419</v>
      </c>
      <c r="C7544">
        <v>2000</v>
      </c>
      <c r="D7544" t="s">
        <v>88</v>
      </c>
      <c r="E7544">
        <v>652</v>
      </c>
      <c r="F7544" t="s">
        <v>88</v>
      </c>
      <c r="G7544">
        <v>760</v>
      </c>
      <c r="H7544" t="s">
        <v>381</v>
      </c>
      <c r="I7544">
        <v>3</v>
      </c>
      <c r="J7544" t="s">
        <v>373</v>
      </c>
      <c r="K7544">
        <v>3</v>
      </c>
    </row>
    <row r="7545" spans="1:11" hidden="1" x14ac:dyDescent="0.25">
      <c r="A7545" t="s">
        <v>420</v>
      </c>
      <c r="B7545" t="s">
        <v>419</v>
      </c>
      <c r="C7545">
        <v>2001</v>
      </c>
      <c r="D7545" t="s">
        <v>88</v>
      </c>
      <c r="E7545">
        <v>652</v>
      </c>
      <c r="F7545" t="s">
        <v>88</v>
      </c>
      <c r="G7545">
        <v>760</v>
      </c>
      <c r="H7545" t="s">
        <v>381</v>
      </c>
      <c r="I7545">
        <v>3</v>
      </c>
      <c r="J7545" t="s">
        <v>373</v>
      </c>
      <c r="K7545">
        <v>3</v>
      </c>
    </row>
    <row r="7546" spans="1:11" hidden="1" x14ac:dyDescent="0.25">
      <c r="A7546" t="s">
        <v>420</v>
      </c>
      <c r="B7546" t="s">
        <v>419</v>
      </c>
      <c r="C7546">
        <v>2002</v>
      </c>
      <c r="D7546" t="s">
        <v>88</v>
      </c>
      <c r="E7546">
        <v>652</v>
      </c>
      <c r="F7546" t="s">
        <v>88</v>
      </c>
      <c r="G7546">
        <v>760</v>
      </c>
      <c r="H7546" t="s">
        <v>381</v>
      </c>
      <c r="I7546">
        <v>3</v>
      </c>
      <c r="J7546" t="s">
        <v>373</v>
      </c>
      <c r="K7546">
        <v>3</v>
      </c>
    </row>
    <row r="7547" spans="1:11" hidden="1" x14ac:dyDescent="0.25">
      <c r="A7547" t="s">
        <v>420</v>
      </c>
      <c r="B7547" t="s">
        <v>419</v>
      </c>
      <c r="C7547">
        <v>2003</v>
      </c>
      <c r="D7547" t="s">
        <v>88</v>
      </c>
      <c r="E7547">
        <v>652</v>
      </c>
      <c r="F7547" t="s">
        <v>88</v>
      </c>
      <c r="G7547">
        <v>760</v>
      </c>
      <c r="H7547" t="s">
        <v>381</v>
      </c>
      <c r="I7547">
        <v>3</v>
      </c>
      <c r="J7547" t="s">
        <v>373</v>
      </c>
      <c r="K7547">
        <v>3</v>
      </c>
    </row>
    <row r="7548" spans="1:11" hidden="1" x14ac:dyDescent="0.25">
      <c r="A7548" t="s">
        <v>420</v>
      </c>
      <c r="B7548" t="s">
        <v>419</v>
      </c>
      <c r="C7548">
        <v>2004</v>
      </c>
      <c r="D7548" t="s">
        <v>88</v>
      </c>
      <c r="E7548">
        <v>652</v>
      </c>
      <c r="F7548" t="s">
        <v>88</v>
      </c>
      <c r="G7548">
        <v>760</v>
      </c>
      <c r="H7548" t="s">
        <v>381</v>
      </c>
      <c r="I7548">
        <v>3</v>
      </c>
      <c r="J7548" t="s">
        <v>373</v>
      </c>
      <c r="K7548">
        <v>3</v>
      </c>
    </row>
    <row r="7549" spans="1:11" hidden="1" x14ac:dyDescent="0.25">
      <c r="A7549" t="s">
        <v>420</v>
      </c>
      <c r="B7549" t="s">
        <v>419</v>
      </c>
      <c r="C7549">
        <v>2005</v>
      </c>
      <c r="D7549" t="s">
        <v>88</v>
      </c>
      <c r="E7549">
        <v>652</v>
      </c>
      <c r="F7549" t="s">
        <v>88</v>
      </c>
      <c r="G7549">
        <v>760</v>
      </c>
      <c r="H7549" t="s">
        <v>381</v>
      </c>
      <c r="I7549">
        <v>3</v>
      </c>
      <c r="J7549" t="s">
        <v>373</v>
      </c>
      <c r="K7549">
        <v>3</v>
      </c>
    </row>
    <row r="7550" spans="1:11" hidden="1" x14ac:dyDescent="0.25">
      <c r="A7550" t="s">
        <v>420</v>
      </c>
      <c r="B7550" t="s">
        <v>419</v>
      </c>
      <c r="C7550">
        <v>2006</v>
      </c>
      <c r="D7550" t="s">
        <v>88</v>
      </c>
      <c r="E7550">
        <v>652</v>
      </c>
      <c r="F7550" t="s">
        <v>88</v>
      </c>
      <c r="G7550">
        <v>760</v>
      </c>
      <c r="H7550" t="s">
        <v>381</v>
      </c>
      <c r="I7550">
        <v>3</v>
      </c>
      <c r="J7550" t="s">
        <v>373</v>
      </c>
      <c r="K7550">
        <v>3</v>
      </c>
    </row>
    <row r="7551" spans="1:11" hidden="1" x14ac:dyDescent="0.25">
      <c r="A7551" t="s">
        <v>420</v>
      </c>
      <c r="B7551" t="s">
        <v>419</v>
      </c>
      <c r="C7551">
        <v>2007</v>
      </c>
      <c r="D7551" t="s">
        <v>88</v>
      </c>
      <c r="E7551">
        <v>652</v>
      </c>
      <c r="F7551" t="s">
        <v>88</v>
      </c>
      <c r="G7551">
        <v>760</v>
      </c>
      <c r="H7551" t="s">
        <v>381</v>
      </c>
      <c r="I7551">
        <v>4</v>
      </c>
      <c r="J7551" t="s">
        <v>373</v>
      </c>
      <c r="K7551">
        <v>3</v>
      </c>
    </row>
    <row r="7552" spans="1:11" hidden="1" x14ac:dyDescent="0.25">
      <c r="A7552" t="s">
        <v>420</v>
      </c>
      <c r="B7552" t="s">
        <v>419</v>
      </c>
      <c r="C7552">
        <v>2008</v>
      </c>
      <c r="D7552" t="s">
        <v>88</v>
      </c>
      <c r="E7552">
        <v>652</v>
      </c>
      <c r="F7552" t="s">
        <v>88</v>
      </c>
      <c r="G7552">
        <v>760</v>
      </c>
      <c r="H7552" t="s">
        <v>381</v>
      </c>
      <c r="I7552">
        <v>4</v>
      </c>
      <c r="J7552" t="s">
        <v>373</v>
      </c>
      <c r="K7552">
        <v>4</v>
      </c>
    </row>
    <row r="7553" spans="1:12" hidden="1" x14ac:dyDescent="0.25">
      <c r="A7553" t="s">
        <v>420</v>
      </c>
      <c r="B7553" t="s">
        <v>419</v>
      </c>
      <c r="C7553">
        <v>2009</v>
      </c>
      <c r="D7553" t="s">
        <v>88</v>
      </c>
      <c r="E7553">
        <v>652</v>
      </c>
      <c r="F7553" t="s">
        <v>88</v>
      </c>
      <c r="G7553">
        <v>760</v>
      </c>
      <c r="H7553" t="s">
        <v>381</v>
      </c>
      <c r="I7553">
        <v>4</v>
      </c>
      <c r="J7553" t="s">
        <v>373</v>
      </c>
      <c r="K7553">
        <v>4</v>
      </c>
    </row>
    <row r="7554" spans="1:12" hidden="1" x14ac:dyDescent="0.25">
      <c r="A7554" t="s">
        <v>420</v>
      </c>
      <c r="B7554" t="s">
        <v>419</v>
      </c>
      <c r="C7554">
        <v>2010</v>
      </c>
      <c r="D7554" t="s">
        <v>88</v>
      </c>
      <c r="E7554">
        <v>652</v>
      </c>
      <c r="F7554" t="s">
        <v>88</v>
      </c>
      <c r="G7554">
        <v>760</v>
      </c>
      <c r="H7554" t="s">
        <v>381</v>
      </c>
      <c r="I7554">
        <v>4</v>
      </c>
      <c r="J7554" t="s">
        <v>373</v>
      </c>
      <c r="K7554">
        <v>4</v>
      </c>
    </row>
    <row r="7555" spans="1:12" hidden="1" x14ac:dyDescent="0.25">
      <c r="A7555" t="s">
        <v>420</v>
      </c>
      <c r="B7555" t="s">
        <v>419</v>
      </c>
      <c r="C7555">
        <v>2011</v>
      </c>
      <c r="D7555" t="s">
        <v>88</v>
      </c>
      <c r="E7555">
        <v>652</v>
      </c>
      <c r="F7555" t="s">
        <v>88</v>
      </c>
      <c r="G7555">
        <v>760</v>
      </c>
      <c r="H7555" t="s">
        <v>381</v>
      </c>
      <c r="I7555">
        <v>5</v>
      </c>
      <c r="J7555" t="s">
        <v>373</v>
      </c>
      <c r="K7555">
        <v>5</v>
      </c>
    </row>
    <row r="7556" spans="1:12" hidden="1" x14ac:dyDescent="0.25">
      <c r="A7556" t="s">
        <v>420</v>
      </c>
      <c r="B7556" t="s">
        <v>419</v>
      </c>
      <c r="C7556">
        <v>2012</v>
      </c>
      <c r="D7556" t="s">
        <v>88</v>
      </c>
      <c r="E7556">
        <v>652</v>
      </c>
      <c r="F7556" t="s">
        <v>88</v>
      </c>
      <c r="G7556">
        <v>760</v>
      </c>
      <c r="H7556" t="s">
        <v>381</v>
      </c>
      <c r="I7556">
        <v>5</v>
      </c>
      <c r="J7556" t="s">
        <v>373</v>
      </c>
      <c r="K7556">
        <v>5</v>
      </c>
    </row>
    <row r="7557" spans="1:12" hidden="1" x14ac:dyDescent="0.25">
      <c r="A7557" t="s">
        <v>420</v>
      </c>
      <c r="B7557" t="s">
        <v>419</v>
      </c>
      <c r="C7557">
        <v>2013</v>
      </c>
      <c r="D7557" t="s">
        <v>88</v>
      </c>
      <c r="E7557">
        <v>652</v>
      </c>
      <c r="F7557" t="s">
        <v>88</v>
      </c>
      <c r="G7557">
        <v>760</v>
      </c>
      <c r="H7557" t="s">
        <v>381</v>
      </c>
      <c r="I7557" t="s">
        <v>373</v>
      </c>
      <c r="J7557">
        <v>5</v>
      </c>
      <c r="K7557">
        <v>5</v>
      </c>
    </row>
    <row r="7558" spans="1:12" hidden="1" x14ac:dyDescent="0.25">
      <c r="A7558" t="s">
        <v>420</v>
      </c>
      <c r="B7558" t="s">
        <v>419</v>
      </c>
      <c r="C7558">
        <v>2014</v>
      </c>
      <c r="D7558" t="s">
        <v>88</v>
      </c>
      <c r="E7558">
        <v>652</v>
      </c>
      <c r="F7558" t="s">
        <v>88</v>
      </c>
      <c r="G7558">
        <v>760</v>
      </c>
      <c r="H7558" t="s">
        <v>381</v>
      </c>
      <c r="I7558">
        <v>5</v>
      </c>
      <c r="J7558">
        <v>5</v>
      </c>
      <c r="K7558">
        <v>5</v>
      </c>
    </row>
    <row r="7559" spans="1:12" hidden="1" x14ac:dyDescent="0.25">
      <c r="A7559" t="s">
        <v>420</v>
      </c>
      <c r="B7559" t="s">
        <v>419</v>
      </c>
      <c r="C7559">
        <v>2015</v>
      </c>
      <c r="D7559" t="s">
        <v>88</v>
      </c>
      <c r="E7559">
        <v>652</v>
      </c>
      <c r="F7559" t="s">
        <v>88</v>
      </c>
      <c r="G7559">
        <v>760</v>
      </c>
      <c r="H7559" t="s">
        <v>381</v>
      </c>
      <c r="I7559">
        <v>5</v>
      </c>
      <c r="J7559">
        <v>5</v>
      </c>
      <c r="K7559">
        <v>5</v>
      </c>
    </row>
    <row r="7560" spans="1:12" hidden="1" x14ac:dyDescent="0.25">
      <c r="A7560" t="s">
        <v>420</v>
      </c>
      <c r="B7560" t="s">
        <v>419</v>
      </c>
      <c r="C7560">
        <v>2016</v>
      </c>
      <c r="D7560" t="s">
        <v>88</v>
      </c>
      <c r="E7560">
        <v>652</v>
      </c>
      <c r="F7560" t="s">
        <v>88</v>
      </c>
      <c r="G7560">
        <v>760</v>
      </c>
      <c r="H7560" t="s">
        <v>381</v>
      </c>
      <c r="I7560">
        <v>5</v>
      </c>
      <c r="J7560">
        <v>5</v>
      </c>
      <c r="K7560">
        <v>5</v>
      </c>
    </row>
    <row r="7561" spans="1:12" x14ac:dyDescent="0.25">
      <c r="A7561" t="s">
        <v>420</v>
      </c>
      <c r="B7561" t="s">
        <v>419</v>
      </c>
      <c r="C7561">
        <v>2017</v>
      </c>
      <c r="D7561" t="s">
        <v>88</v>
      </c>
      <c r="E7561">
        <v>652</v>
      </c>
      <c r="F7561" t="s">
        <v>88</v>
      </c>
      <c r="G7561">
        <v>760</v>
      </c>
      <c r="H7561" t="s">
        <v>381</v>
      </c>
      <c r="I7561" s="109">
        <v>5</v>
      </c>
      <c r="J7561" s="109">
        <v>5</v>
      </c>
      <c r="K7561" s="109">
        <v>5</v>
      </c>
      <c r="L7561" s="108">
        <f>AVERAGE(I7561:K7561)</f>
        <v>5</v>
      </c>
    </row>
    <row r="7562" spans="1:12" hidden="1" x14ac:dyDescent="0.25">
      <c r="A7562" t="s">
        <v>418</v>
      </c>
      <c r="B7562" t="s">
        <v>417</v>
      </c>
      <c r="C7562">
        <v>1976</v>
      </c>
      <c r="D7562" t="s">
        <v>416</v>
      </c>
      <c r="E7562">
        <v>713</v>
      </c>
      <c r="F7562" t="s">
        <v>415</v>
      </c>
      <c r="G7562" t="s">
        <v>373</v>
      </c>
      <c r="H7562" t="s">
        <v>390</v>
      </c>
      <c r="I7562" t="s">
        <v>373</v>
      </c>
      <c r="J7562" t="s">
        <v>373</v>
      </c>
      <c r="K7562" t="s">
        <v>373</v>
      </c>
    </row>
    <row r="7563" spans="1:12" hidden="1" x14ac:dyDescent="0.25">
      <c r="A7563" t="s">
        <v>418</v>
      </c>
      <c r="B7563" t="s">
        <v>417</v>
      </c>
      <c r="C7563">
        <v>1977</v>
      </c>
      <c r="D7563" t="s">
        <v>416</v>
      </c>
      <c r="E7563">
        <v>713</v>
      </c>
      <c r="F7563" t="s">
        <v>415</v>
      </c>
      <c r="G7563" t="s">
        <v>373</v>
      </c>
      <c r="H7563" t="s">
        <v>390</v>
      </c>
      <c r="I7563">
        <v>3</v>
      </c>
      <c r="J7563" t="s">
        <v>373</v>
      </c>
      <c r="K7563">
        <v>3</v>
      </c>
    </row>
    <row r="7564" spans="1:12" hidden="1" x14ac:dyDescent="0.25">
      <c r="A7564" t="s">
        <v>418</v>
      </c>
      <c r="B7564" t="s">
        <v>417</v>
      </c>
      <c r="C7564">
        <v>1978</v>
      </c>
      <c r="D7564" t="s">
        <v>416</v>
      </c>
      <c r="E7564">
        <v>713</v>
      </c>
      <c r="F7564" t="s">
        <v>415</v>
      </c>
      <c r="G7564" t="s">
        <v>373</v>
      </c>
      <c r="H7564" t="s">
        <v>390</v>
      </c>
      <c r="I7564">
        <v>3</v>
      </c>
      <c r="J7564" t="s">
        <v>373</v>
      </c>
      <c r="K7564">
        <v>2</v>
      </c>
    </row>
    <row r="7565" spans="1:12" hidden="1" x14ac:dyDescent="0.25">
      <c r="A7565" t="s">
        <v>418</v>
      </c>
      <c r="B7565" t="s">
        <v>417</v>
      </c>
      <c r="C7565">
        <v>1979</v>
      </c>
      <c r="D7565" t="s">
        <v>416</v>
      </c>
      <c r="E7565">
        <v>713</v>
      </c>
      <c r="F7565" t="s">
        <v>415</v>
      </c>
      <c r="G7565" t="s">
        <v>373</v>
      </c>
      <c r="H7565" t="s">
        <v>390</v>
      </c>
      <c r="I7565">
        <v>3</v>
      </c>
      <c r="J7565" t="s">
        <v>373</v>
      </c>
      <c r="K7565">
        <v>2</v>
      </c>
    </row>
    <row r="7566" spans="1:12" hidden="1" x14ac:dyDescent="0.25">
      <c r="A7566" t="s">
        <v>418</v>
      </c>
      <c r="B7566" t="s">
        <v>417</v>
      </c>
      <c r="C7566">
        <v>1980</v>
      </c>
      <c r="D7566" t="s">
        <v>416</v>
      </c>
      <c r="E7566">
        <v>713</v>
      </c>
      <c r="F7566" t="s">
        <v>415</v>
      </c>
      <c r="G7566" t="s">
        <v>373</v>
      </c>
      <c r="H7566" t="s">
        <v>390</v>
      </c>
      <c r="I7566">
        <v>3</v>
      </c>
      <c r="J7566" t="s">
        <v>373</v>
      </c>
      <c r="K7566">
        <v>3</v>
      </c>
    </row>
    <row r="7567" spans="1:12" hidden="1" x14ac:dyDescent="0.25">
      <c r="A7567" t="s">
        <v>418</v>
      </c>
      <c r="B7567" t="s">
        <v>417</v>
      </c>
      <c r="C7567">
        <v>1981</v>
      </c>
      <c r="D7567" t="s">
        <v>416</v>
      </c>
      <c r="E7567">
        <v>713</v>
      </c>
      <c r="F7567" t="s">
        <v>415</v>
      </c>
      <c r="G7567" t="s">
        <v>373</v>
      </c>
      <c r="H7567" t="s">
        <v>390</v>
      </c>
      <c r="I7567">
        <v>3</v>
      </c>
      <c r="J7567" t="s">
        <v>373</v>
      </c>
      <c r="K7567">
        <v>3</v>
      </c>
    </row>
    <row r="7568" spans="1:12" hidden="1" x14ac:dyDescent="0.25">
      <c r="A7568" t="s">
        <v>418</v>
      </c>
      <c r="B7568" t="s">
        <v>417</v>
      </c>
      <c r="C7568">
        <v>1982</v>
      </c>
      <c r="D7568" t="s">
        <v>416</v>
      </c>
      <c r="E7568">
        <v>713</v>
      </c>
      <c r="F7568" t="s">
        <v>415</v>
      </c>
      <c r="G7568" t="s">
        <v>373</v>
      </c>
      <c r="H7568" t="s">
        <v>390</v>
      </c>
      <c r="I7568">
        <v>3</v>
      </c>
      <c r="J7568" t="s">
        <v>373</v>
      </c>
      <c r="K7568">
        <v>2</v>
      </c>
    </row>
    <row r="7569" spans="1:11" hidden="1" x14ac:dyDescent="0.25">
      <c r="A7569" t="s">
        <v>418</v>
      </c>
      <c r="B7569" t="s">
        <v>417</v>
      </c>
      <c r="C7569">
        <v>1983</v>
      </c>
      <c r="D7569" t="s">
        <v>416</v>
      </c>
      <c r="E7569">
        <v>713</v>
      </c>
      <c r="F7569" t="s">
        <v>415</v>
      </c>
      <c r="G7569" t="s">
        <v>373</v>
      </c>
      <c r="H7569" t="s">
        <v>390</v>
      </c>
      <c r="I7569">
        <v>3</v>
      </c>
      <c r="J7569" t="s">
        <v>373</v>
      </c>
      <c r="K7569">
        <v>2</v>
      </c>
    </row>
    <row r="7570" spans="1:11" hidden="1" x14ac:dyDescent="0.25">
      <c r="A7570" t="s">
        <v>418</v>
      </c>
      <c r="B7570" t="s">
        <v>417</v>
      </c>
      <c r="C7570">
        <v>1984</v>
      </c>
      <c r="D7570" t="s">
        <v>416</v>
      </c>
      <c r="E7570">
        <v>713</v>
      </c>
      <c r="F7570" t="s">
        <v>415</v>
      </c>
      <c r="G7570" t="s">
        <v>373</v>
      </c>
      <c r="H7570" t="s">
        <v>390</v>
      </c>
      <c r="I7570">
        <v>2</v>
      </c>
      <c r="J7570" t="s">
        <v>373</v>
      </c>
      <c r="K7570">
        <v>2</v>
      </c>
    </row>
    <row r="7571" spans="1:11" hidden="1" x14ac:dyDescent="0.25">
      <c r="A7571" t="s">
        <v>418</v>
      </c>
      <c r="B7571" t="s">
        <v>417</v>
      </c>
      <c r="C7571">
        <v>1985</v>
      </c>
      <c r="D7571" t="s">
        <v>416</v>
      </c>
      <c r="E7571">
        <v>713</v>
      </c>
      <c r="F7571" t="s">
        <v>415</v>
      </c>
      <c r="G7571" t="s">
        <v>373</v>
      </c>
      <c r="H7571" t="s">
        <v>390</v>
      </c>
      <c r="I7571">
        <v>2</v>
      </c>
      <c r="J7571" t="s">
        <v>373</v>
      </c>
      <c r="K7571">
        <v>2</v>
      </c>
    </row>
    <row r="7572" spans="1:11" hidden="1" x14ac:dyDescent="0.25">
      <c r="A7572" t="s">
        <v>418</v>
      </c>
      <c r="B7572" t="s">
        <v>417</v>
      </c>
      <c r="C7572">
        <v>1986</v>
      </c>
      <c r="D7572" t="s">
        <v>416</v>
      </c>
      <c r="E7572">
        <v>713</v>
      </c>
      <c r="F7572" t="s">
        <v>415</v>
      </c>
      <c r="G7572" t="s">
        <v>373</v>
      </c>
      <c r="H7572" t="s">
        <v>390</v>
      </c>
      <c r="I7572">
        <v>2</v>
      </c>
      <c r="J7572" t="s">
        <v>373</v>
      </c>
      <c r="K7572">
        <v>2</v>
      </c>
    </row>
    <row r="7573" spans="1:11" hidden="1" x14ac:dyDescent="0.25">
      <c r="A7573" t="s">
        <v>418</v>
      </c>
      <c r="B7573" t="s">
        <v>417</v>
      </c>
      <c r="C7573">
        <v>1987</v>
      </c>
      <c r="D7573" t="s">
        <v>416</v>
      </c>
      <c r="E7573">
        <v>713</v>
      </c>
      <c r="F7573" t="s">
        <v>415</v>
      </c>
      <c r="G7573" t="s">
        <v>373</v>
      </c>
      <c r="H7573" t="s">
        <v>390</v>
      </c>
      <c r="I7573">
        <v>2</v>
      </c>
      <c r="J7573" t="s">
        <v>373</v>
      </c>
      <c r="K7573">
        <v>2</v>
      </c>
    </row>
    <row r="7574" spans="1:11" hidden="1" x14ac:dyDescent="0.25">
      <c r="A7574" t="s">
        <v>418</v>
      </c>
      <c r="B7574" t="s">
        <v>417</v>
      </c>
      <c r="C7574">
        <v>1988</v>
      </c>
      <c r="D7574" t="s">
        <v>416</v>
      </c>
      <c r="E7574">
        <v>713</v>
      </c>
      <c r="F7574" t="s">
        <v>415</v>
      </c>
      <c r="G7574" t="s">
        <v>373</v>
      </c>
      <c r="H7574" t="s">
        <v>390</v>
      </c>
      <c r="I7574">
        <v>2</v>
      </c>
      <c r="J7574" t="s">
        <v>373</v>
      </c>
      <c r="K7574">
        <v>3</v>
      </c>
    </row>
    <row r="7575" spans="1:11" hidden="1" x14ac:dyDescent="0.25">
      <c r="A7575" t="s">
        <v>418</v>
      </c>
      <c r="B7575" t="s">
        <v>417</v>
      </c>
      <c r="C7575">
        <v>1989</v>
      </c>
      <c r="D7575" t="s">
        <v>416</v>
      </c>
      <c r="E7575">
        <v>713</v>
      </c>
      <c r="F7575" t="s">
        <v>415</v>
      </c>
      <c r="G7575" t="s">
        <v>373</v>
      </c>
      <c r="H7575" t="s">
        <v>390</v>
      </c>
      <c r="I7575">
        <v>2</v>
      </c>
      <c r="J7575" t="s">
        <v>373</v>
      </c>
      <c r="K7575">
        <v>2</v>
      </c>
    </row>
    <row r="7576" spans="1:11" hidden="1" x14ac:dyDescent="0.25">
      <c r="A7576" t="s">
        <v>418</v>
      </c>
      <c r="B7576" t="s">
        <v>417</v>
      </c>
      <c r="C7576">
        <v>1990</v>
      </c>
      <c r="D7576" t="s">
        <v>416</v>
      </c>
      <c r="E7576">
        <v>713</v>
      </c>
      <c r="F7576" t="s">
        <v>415</v>
      </c>
      <c r="G7576" t="s">
        <v>373</v>
      </c>
      <c r="H7576" t="s">
        <v>390</v>
      </c>
      <c r="I7576">
        <v>2</v>
      </c>
      <c r="J7576" t="s">
        <v>373</v>
      </c>
      <c r="K7576">
        <v>2</v>
      </c>
    </row>
    <row r="7577" spans="1:11" hidden="1" x14ac:dyDescent="0.25">
      <c r="A7577" t="s">
        <v>418</v>
      </c>
      <c r="B7577" t="s">
        <v>417</v>
      </c>
      <c r="C7577">
        <v>1991</v>
      </c>
      <c r="D7577" t="s">
        <v>416</v>
      </c>
      <c r="E7577">
        <v>713</v>
      </c>
      <c r="F7577" t="s">
        <v>415</v>
      </c>
      <c r="G7577" t="s">
        <v>373</v>
      </c>
      <c r="H7577" t="s">
        <v>390</v>
      </c>
      <c r="I7577">
        <v>2</v>
      </c>
      <c r="J7577" t="s">
        <v>373</v>
      </c>
      <c r="K7577">
        <v>2</v>
      </c>
    </row>
    <row r="7578" spans="1:11" hidden="1" x14ac:dyDescent="0.25">
      <c r="A7578" t="s">
        <v>418</v>
      </c>
      <c r="B7578" t="s">
        <v>417</v>
      </c>
      <c r="C7578">
        <v>1992</v>
      </c>
      <c r="D7578" t="s">
        <v>416</v>
      </c>
      <c r="E7578">
        <v>713</v>
      </c>
      <c r="F7578" t="s">
        <v>415</v>
      </c>
      <c r="G7578" t="s">
        <v>373</v>
      </c>
      <c r="H7578" t="s">
        <v>390</v>
      </c>
      <c r="I7578">
        <v>1</v>
      </c>
      <c r="J7578" t="s">
        <v>373</v>
      </c>
      <c r="K7578">
        <v>2</v>
      </c>
    </row>
    <row r="7579" spans="1:11" hidden="1" x14ac:dyDescent="0.25">
      <c r="A7579" t="s">
        <v>418</v>
      </c>
      <c r="B7579" t="s">
        <v>417</v>
      </c>
      <c r="C7579">
        <v>1993</v>
      </c>
      <c r="D7579" t="s">
        <v>416</v>
      </c>
      <c r="E7579">
        <v>713</v>
      </c>
      <c r="F7579" t="s">
        <v>415</v>
      </c>
      <c r="G7579" t="s">
        <v>373</v>
      </c>
      <c r="H7579" t="s">
        <v>390</v>
      </c>
      <c r="I7579">
        <v>2</v>
      </c>
      <c r="J7579" t="s">
        <v>373</v>
      </c>
      <c r="K7579">
        <v>2</v>
      </c>
    </row>
    <row r="7580" spans="1:11" hidden="1" x14ac:dyDescent="0.25">
      <c r="A7580" t="s">
        <v>418</v>
      </c>
      <c r="B7580" t="s">
        <v>417</v>
      </c>
      <c r="C7580">
        <v>1994</v>
      </c>
      <c r="D7580" t="s">
        <v>416</v>
      </c>
      <c r="E7580">
        <v>713</v>
      </c>
      <c r="F7580" t="s">
        <v>415</v>
      </c>
      <c r="G7580" t="s">
        <v>373</v>
      </c>
      <c r="H7580" t="s">
        <v>390</v>
      </c>
      <c r="I7580">
        <v>2</v>
      </c>
      <c r="J7580" t="s">
        <v>373</v>
      </c>
      <c r="K7580">
        <v>2</v>
      </c>
    </row>
    <row r="7581" spans="1:11" hidden="1" x14ac:dyDescent="0.25">
      <c r="A7581" t="s">
        <v>418</v>
      </c>
      <c r="B7581" t="s">
        <v>417</v>
      </c>
      <c r="C7581">
        <v>1995</v>
      </c>
      <c r="D7581" t="s">
        <v>416</v>
      </c>
      <c r="E7581">
        <v>713</v>
      </c>
      <c r="F7581" t="s">
        <v>415</v>
      </c>
      <c r="G7581" t="s">
        <v>373</v>
      </c>
      <c r="H7581" t="s">
        <v>390</v>
      </c>
      <c r="I7581">
        <v>2</v>
      </c>
      <c r="J7581" t="s">
        <v>373</v>
      </c>
      <c r="K7581">
        <v>1</v>
      </c>
    </row>
    <row r="7582" spans="1:11" hidden="1" x14ac:dyDescent="0.25">
      <c r="A7582" t="s">
        <v>418</v>
      </c>
      <c r="B7582" t="s">
        <v>417</v>
      </c>
      <c r="C7582">
        <v>1996</v>
      </c>
      <c r="D7582" t="s">
        <v>416</v>
      </c>
      <c r="E7582">
        <v>713</v>
      </c>
      <c r="F7582" t="s">
        <v>415</v>
      </c>
      <c r="G7582" t="s">
        <v>373</v>
      </c>
      <c r="H7582" t="s">
        <v>390</v>
      </c>
      <c r="I7582">
        <v>1</v>
      </c>
      <c r="J7582" t="s">
        <v>373</v>
      </c>
      <c r="K7582">
        <v>1</v>
      </c>
    </row>
    <row r="7583" spans="1:11" hidden="1" x14ac:dyDescent="0.25">
      <c r="A7583" t="s">
        <v>418</v>
      </c>
      <c r="B7583" t="s">
        <v>417</v>
      </c>
      <c r="C7583">
        <v>1997</v>
      </c>
      <c r="D7583" t="s">
        <v>416</v>
      </c>
      <c r="E7583">
        <v>713</v>
      </c>
      <c r="F7583" t="s">
        <v>415</v>
      </c>
      <c r="G7583" t="s">
        <v>373</v>
      </c>
      <c r="H7583" t="s">
        <v>390</v>
      </c>
      <c r="I7583">
        <v>2</v>
      </c>
      <c r="J7583" t="s">
        <v>373</v>
      </c>
      <c r="K7583">
        <v>2</v>
      </c>
    </row>
    <row r="7584" spans="1:11" hidden="1" x14ac:dyDescent="0.25">
      <c r="A7584" t="s">
        <v>418</v>
      </c>
      <c r="B7584" t="s">
        <v>417</v>
      </c>
      <c r="C7584">
        <v>1998</v>
      </c>
      <c r="D7584" t="s">
        <v>416</v>
      </c>
      <c r="E7584">
        <v>713</v>
      </c>
      <c r="F7584" t="s">
        <v>415</v>
      </c>
      <c r="G7584" t="s">
        <v>373</v>
      </c>
      <c r="H7584" t="s">
        <v>390</v>
      </c>
      <c r="I7584">
        <v>2</v>
      </c>
      <c r="J7584" t="s">
        <v>373</v>
      </c>
      <c r="K7584">
        <v>1</v>
      </c>
    </row>
    <row r="7585" spans="1:11" hidden="1" x14ac:dyDescent="0.25">
      <c r="A7585" t="s">
        <v>418</v>
      </c>
      <c r="B7585" t="s">
        <v>417</v>
      </c>
      <c r="C7585">
        <v>1999</v>
      </c>
      <c r="D7585" t="s">
        <v>416</v>
      </c>
      <c r="E7585">
        <v>713</v>
      </c>
      <c r="F7585" t="s">
        <v>415</v>
      </c>
      <c r="G7585" t="s">
        <v>373</v>
      </c>
      <c r="H7585" t="s">
        <v>390</v>
      </c>
      <c r="I7585">
        <v>1</v>
      </c>
      <c r="J7585" t="s">
        <v>373</v>
      </c>
      <c r="K7585">
        <v>1</v>
      </c>
    </row>
    <row r="7586" spans="1:11" hidden="1" x14ac:dyDescent="0.25">
      <c r="A7586" t="s">
        <v>418</v>
      </c>
      <c r="B7586" t="s">
        <v>417</v>
      </c>
      <c r="C7586">
        <v>2000</v>
      </c>
      <c r="D7586" t="s">
        <v>416</v>
      </c>
      <c r="E7586">
        <v>713</v>
      </c>
      <c r="F7586" t="s">
        <v>415</v>
      </c>
      <c r="G7586" t="s">
        <v>373</v>
      </c>
      <c r="H7586" t="s">
        <v>390</v>
      </c>
      <c r="I7586">
        <v>1</v>
      </c>
      <c r="J7586" t="s">
        <v>373</v>
      </c>
      <c r="K7586">
        <v>1</v>
      </c>
    </row>
    <row r="7587" spans="1:11" hidden="1" x14ac:dyDescent="0.25">
      <c r="A7587" t="s">
        <v>418</v>
      </c>
      <c r="B7587" t="s">
        <v>417</v>
      </c>
      <c r="C7587">
        <v>2001</v>
      </c>
      <c r="D7587" t="s">
        <v>416</v>
      </c>
      <c r="E7587">
        <v>713</v>
      </c>
      <c r="F7587" t="s">
        <v>415</v>
      </c>
      <c r="G7587" t="s">
        <v>373</v>
      </c>
      <c r="H7587" t="s">
        <v>390</v>
      </c>
      <c r="I7587">
        <v>3</v>
      </c>
      <c r="J7587" t="s">
        <v>373</v>
      </c>
      <c r="K7587">
        <v>1</v>
      </c>
    </row>
    <row r="7588" spans="1:11" hidden="1" x14ac:dyDescent="0.25">
      <c r="A7588" t="s">
        <v>418</v>
      </c>
      <c r="B7588" t="s">
        <v>417</v>
      </c>
      <c r="C7588">
        <v>2002</v>
      </c>
      <c r="D7588" t="s">
        <v>416</v>
      </c>
      <c r="E7588">
        <v>713</v>
      </c>
      <c r="F7588" t="s">
        <v>415</v>
      </c>
      <c r="G7588" t="s">
        <v>373</v>
      </c>
      <c r="H7588" t="s">
        <v>390</v>
      </c>
      <c r="I7588">
        <v>1</v>
      </c>
      <c r="J7588" t="s">
        <v>373</v>
      </c>
      <c r="K7588">
        <v>1</v>
      </c>
    </row>
    <row r="7589" spans="1:11" hidden="1" x14ac:dyDescent="0.25">
      <c r="A7589" t="s">
        <v>418</v>
      </c>
      <c r="B7589" t="s">
        <v>417</v>
      </c>
      <c r="C7589">
        <v>2003</v>
      </c>
      <c r="D7589" t="s">
        <v>416</v>
      </c>
      <c r="E7589">
        <v>713</v>
      </c>
      <c r="F7589" t="s">
        <v>415</v>
      </c>
      <c r="G7589" t="s">
        <v>373</v>
      </c>
      <c r="H7589" t="s">
        <v>390</v>
      </c>
      <c r="I7589">
        <v>2</v>
      </c>
      <c r="J7589" t="s">
        <v>373</v>
      </c>
      <c r="K7589">
        <v>1</v>
      </c>
    </row>
    <row r="7590" spans="1:11" hidden="1" x14ac:dyDescent="0.25">
      <c r="A7590" t="s">
        <v>418</v>
      </c>
      <c r="B7590" t="s">
        <v>417</v>
      </c>
      <c r="C7590">
        <v>2004</v>
      </c>
      <c r="D7590" t="s">
        <v>416</v>
      </c>
      <c r="E7590">
        <v>713</v>
      </c>
      <c r="F7590" t="s">
        <v>415</v>
      </c>
      <c r="G7590" t="s">
        <v>373</v>
      </c>
      <c r="H7590" t="s">
        <v>390</v>
      </c>
      <c r="I7590">
        <v>1</v>
      </c>
      <c r="J7590" t="s">
        <v>373</v>
      </c>
      <c r="K7590" t="s">
        <v>373</v>
      </c>
    </row>
    <row r="7591" spans="1:11" hidden="1" x14ac:dyDescent="0.25">
      <c r="A7591" t="s">
        <v>418</v>
      </c>
      <c r="B7591" t="s">
        <v>417</v>
      </c>
      <c r="C7591">
        <v>2005</v>
      </c>
      <c r="D7591" t="s">
        <v>416</v>
      </c>
      <c r="E7591">
        <v>713</v>
      </c>
      <c r="F7591" t="s">
        <v>415</v>
      </c>
      <c r="G7591" t="s">
        <v>373</v>
      </c>
      <c r="H7591" t="s">
        <v>390</v>
      </c>
      <c r="I7591" t="s">
        <v>373</v>
      </c>
      <c r="J7591" t="s">
        <v>373</v>
      </c>
      <c r="K7591">
        <v>1</v>
      </c>
    </row>
    <row r="7592" spans="1:11" hidden="1" x14ac:dyDescent="0.25">
      <c r="A7592" t="s">
        <v>418</v>
      </c>
      <c r="B7592" t="s">
        <v>417</v>
      </c>
      <c r="C7592">
        <v>2006</v>
      </c>
      <c r="D7592" t="s">
        <v>416</v>
      </c>
      <c r="E7592">
        <v>713</v>
      </c>
      <c r="F7592" t="s">
        <v>415</v>
      </c>
      <c r="G7592" t="s">
        <v>373</v>
      </c>
      <c r="H7592" t="s">
        <v>390</v>
      </c>
      <c r="I7592">
        <v>1</v>
      </c>
      <c r="J7592" t="s">
        <v>373</v>
      </c>
      <c r="K7592">
        <v>1</v>
      </c>
    </row>
    <row r="7593" spans="1:11" hidden="1" x14ac:dyDescent="0.25">
      <c r="A7593" t="s">
        <v>418</v>
      </c>
      <c r="B7593" t="s">
        <v>417</v>
      </c>
      <c r="C7593">
        <v>2007</v>
      </c>
      <c r="D7593" t="s">
        <v>416</v>
      </c>
      <c r="E7593">
        <v>713</v>
      </c>
      <c r="F7593" t="s">
        <v>415</v>
      </c>
      <c r="G7593" t="s">
        <v>373</v>
      </c>
      <c r="H7593" t="s">
        <v>390</v>
      </c>
      <c r="I7593">
        <v>1</v>
      </c>
      <c r="J7593" t="s">
        <v>373</v>
      </c>
      <c r="K7593">
        <v>1</v>
      </c>
    </row>
    <row r="7594" spans="1:11" hidden="1" x14ac:dyDescent="0.25">
      <c r="A7594" t="s">
        <v>418</v>
      </c>
      <c r="B7594" t="s">
        <v>417</v>
      </c>
      <c r="C7594">
        <v>2008</v>
      </c>
      <c r="D7594" t="s">
        <v>416</v>
      </c>
      <c r="E7594">
        <v>713</v>
      </c>
      <c r="F7594" t="s">
        <v>415</v>
      </c>
      <c r="G7594" t="s">
        <v>373</v>
      </c>
      <c r="H7594" t="s">
        <v>390</v>
      </c>
      <c r="I7594">
        <v>1</v>
      </c>
      <c r="J7594" t="s">
        <v>373</v>
      </c>
      <c r="K7594">
        <v>1</v>
      </c>
    </row>
    <row r="7595" spans="1:11" hidden="1" x14ac:dyDescent="0.25">
      <c r="A7595" t="s">
        <v>418</v>
      </c>
      <c r="B7595" t="s">
        <v>417</v>
      </c>
      <c r="C7595">
        <v>2009</v>
      </c>
      <c r="D7595" t="s">
        <v>416</v>
      </c>
      <c r="E7595">
        <v>713</v>
      </c>
      <c r="F7595" t="s">
        <v>415</v>
      </c>
      <c r="G7595" t="s">
        <v>373</v>
      </c>
      <c r="H7595" t="s">
        <v>390</v>
      </c>
      <c r="I7595">
        <v>1</v>
      </c>
      <c r="J7595" t="s">
        <v>373</v>
      </c>
      <c r="K7595">
        <v>1</v>
      </c>
    </row>
    <row r="7596" spans="1:11" hidden="1" x14ac:dyDescent="0.25">
      <c r="A7596" t="s">
        <v>418</v>
      </c>
      <c r="B7596" t="s">
        <v>417</v>
      </c>
      <c r="C7596">
        <v>2010</v>
      </c>
      <c r="D7596" t="s">
        <v>416</v>
      </c>
      <c r="E7596">
        <v>713</v>
      </c>
      <c r="F7596" t="s">
        <v>415</v>
      </c>
      <c r="G7596" t="s">
        <v>373</v>
      </c>
      <c r="H7596" t="s">
        <v>390</v>
      </c>
      <c r="I7596">
        <v>1</v>
      </c>
      <c r="J7596" t="s">
        <v>373</v>
      </c>
      <c r="K7596">
        <v>1</v>
      </c>
    </row>
    <row r="7597" spans="1:11" hidden="1" x14ac:dyDescent="0.25">
      <c r="A7597" t="s">
        <v>418</v>
      </c>
      <c r="B7597" t="s">
        <v>417</v>
      </c>
      <c r="C7597">
        <v>2011</v>
      </c>
      <c r="D7597" t="s">
        <v>416</v>
      </c>
      <c r="E7597">
        <v>713</v>
      </c>
      <c r="F7597" t="s">
        <v>415</v>
      </c>
      <c r="G7597" t="s">
        <v>373</v>
      </c>
      <c r="H7597" t="s">
        <v>390</v>
      </c>
      <c r="I7597">
        <v>1</v>
      </c>
      <c r="J7597" t="s">
        <v>373</v>
      </c>
      <c r="K7597">
        <v>1</v>
      </c>
    </row>
    <row r="7598" spans="1:11" hidden="1" x14ac:dyDescent="0.25">
      <c r="A7598" t="s">
        <v>418</v>
      </c>
      <c r="B7598" t="s">
        <v>417</v>
      </c>
      <c r="C7598">
        <v>2012</v>
      </c>
      <c r="D7598" t="s">
        <v>416</v>
      </c>
      <c r="E7598">
        <v>713</v>
      </c>
      <c r="F7598" t="s">
        <v>415</v>
      </c>
      <c r="G7598" t="s">
        <v>373</v>
      </c>
      <c r="H7598" t="s">
        <v>390</v>
      </c>
      <c r="I7598">
        <v>1</v>
      </c>
      <c r="J7598" t="s">
        <v>373</v>
      </c>
      <c r="K7598">
        <v>1</v>
      </c>
    </row>
    <row r="7599" spans="1:11" hidden="1" x14ac:dyDescent="0.25">
      <c r="A7599" t="s">
        <v>418</v>
      </c>
      <c r="B7599" t="s">
        <v>417</v>
      </c>
      <c r="C7599">
        <v>2013</v>
      </c>
      <c r="D7599" t="s">
        <v>416</v>
      </c>
      <c r="E7599">
        <v>713</v>
      </c>
      <c r="F7599" t="s">
        <v>415</v>
      </c>
      <c r="G7599" t="s">
        <v>373</v>
      </c>
      <c r="H7599" t="s">
        <v>390</v>
      </c>
      <c r="I7599" t="s">
        <v>373</v>
      </c>
      <c r="J7599" t="s">
        <v>373</v>
      </c>
      <c r="K7599">
        <v>1</v>
      </c>
    </row>
    <row r="7600" spans="1:11" hidden="1" x14ac:dyDescent="0.25">
      <c r="A7600" t="s">
        <v>418</v>
      </c>
      <c r="B7600" t="s">
        <v>417</v>
      </c>
      <c r="C7600">
        <v>2014</v>
      </c>
      <c r="D7600" t="s">
        <v>416</v>
      </c>
      <c r="E7600">
        <v>713</v>
      </c>
      <c r="F7600" t="s">
        <v>415</v>
      </c>
      <c r="G7600" t="s">
        <v>373</v>
      </c>
      <c r="H7600" t="s">
        <v>390</v>
      </c>
      <c r="I7600">
        <v>2</v>
      </c>
      <c r="J7600" t="s">
        <v>373</v>
      </c>
      <c r="K7600">
        <v>1</v>
      </c>
    </row>
    <row r="7601" spans="1:12" hidden="1" x14ac:dyDescent="0.25">
      <c r="A7601" t="s">
        <v>418</v>
      </c>
      <c r="B7601" t="s">
        <v>417</v>
      </c>
      <c r="C7601">
        <v>2015</v>
      </c>
      <c r="D7601" t="s">
        <v>416</v>
      </c>
      <c r="E7601">
        <v>713</v>
      </c>
      <c r="F7601" t="s">
        <v>415</v>
      </c>
      <c r="G7601" t="s">
        <v>373</v>
      </c>
      <c r="H7601" t="s">
        <v>390</v>
      </c>
      <c r="I7601">
        <v>1</v>
      </c>
      <c r="J7601" t="s">
        <v>373</v>
      </c>
      <c r="K7601">
        <v>1</v>
      </c>
    </row>
    <row r="7602" spans="1:12" hidden="1" x14ac:dyDescent="0.25">
      <c r="A7602" t="s">
        <v>418</v>
      </c>
      <c r="B7602" t="s">
        <v>417</v>
      </c>
      <c r="C7602">
        <v>2016</v>
      </c>
      <c r="D7602" t="s">
        <v>416</v>
      </c>
      <c r="E7602">
        <v>713</v>
      </c>
      <c r="F7602" t="s">
        <v>415</v>
      </c>
      <c r="G7602" t="s">
        <v>373</v>
      </c>
      <c r="H7602" t="s">
        <v>390</v>
      </c>
      <c r="I7602">
        <v>1</v>
      </c>
      <c r="J7602" t="s">
        <v>373</v>
      </c>
      <c r="K7602">
        <v>1</v>
      </c>
    </row>
    <row r="7603" spans="1:12" x14ac:dyDescent="0.25">
      <c r="A7603" t="s">
        <v>418</v>
      </c>
      <c r="B7603" t="s">
        <v>417</v>
      </c>
      <c r="C7603">
        <v>2017</v>
      </c>
      <c r="D7603" t="s">
        <v>416</v>
      </c>
      <c r="E7603">
        <v>713</v>
      </c>
      <c r="F7603" t="s">
        <v>415</v>
      </c>
      <c r="G7603" t="s">
        <v>373</v>
      </c>
      <c r="H7603" t="s">
        <v>390</v>
      </c>
      <c r="I7603" s="109">
        <v>1</v>
      </c>
      <c r="J7603" s="109" t="s">
        <v>373</v>
      </c>
      <c r="K7603" s="109">
        <v>1</v>
      </c>
      <c r="L7603" s="108">
        <f>AVERAGE(I7603:K7603)</f>
        <v>1</v>
      </c>
    </row>
    <row r="7604" spans="1:12" hidden="1" x14ac:dyDescent="0.25">
      <c r="A7604" t="s">
        <v>258</v>
      </c>
      <c r="B7604" t="s">
        <v>258</v>
      </c>
      <c r="C7604">
        <v>1976</v>
      </c>
      <c r="D7604" t="s">
        <v>414</v>
      </c>
      <c r="E7604">
        <v>702</v>
      </c>
      <c r="F7604" t="s">
        <v>89</v>
      </c>
      <c r="G7604">
        <v>762</v>
      </c>
      <c r="H7604" t="s">
        <v>375</v>
      </c>
      <c r="I7604" t="s">
        <v>373</v>
      </c>
      <c r="J7604" t="s">
        <v>373</v>
      </c>
      <c r="K7604" t="s">
        <v>373</v>
      </c>
    </row>
    <row r="7605" spans="1:12" hidden="1" x14ac:dyDescent="0.25">
      <c r="A7605" t="s">
        <v>258</v>
      </c>
      <c r="B7605" t="s">
        <v>258</v>
      </c>
      <c r="C7605">
        <v>1977</v>
      </c>
      <c r="D7605" t="s">
        <v>414</v>
      </c>
      <c r="E7605">
        <v>702</v>
      </c>
      <c r="F7605" t="s">
        <v>89</v>
      </c>
      <c r="G7605">
        <v>762</v>
      </c>
      <c r="H7605" t="s">
        <v>375</v>
      </c>
      <c r="I7605" t="s">
        <v>373</v>
      </c>
      <c r="J7605" t="s">
        <v>373</v>
      </c>
      <c r="K7605" t="s">
        <v>373</v>
      </c>
    </row>
    <row r="7606" spans="1:12" hidden="1" x14ac:dyDescent="0.25">
      <c r="A7606" t="s">
        <v>258</v>
      </c>
      <c r="B7606" t="s">
        <v>258</v>
      </c>
      <c r="C7606">
        <v>1978</v>
      </c>
      <c r="D7606" t="s">
        <v>414</v>
      </c>
      <c r="E7606">
        <v>702</v>
      </c>
      <c r="F7606" t="s">
        <v>89</v>
      </c>
      <c r="G7606">
        <v>762</v>
      </c>
      <c r="H7606" t="s">
        <v>375</v>
      </c>
      <c r="I7606" t="s">
        <v>373</v>
      </c>
      <c r="J7606" t="s">
        <v>373</v>
      </c>
      <c r="K7606" t="s">
        <v>373</v>
      </c>
    </row>
    <row r="7607" spans="1:12" hidden="1" x14ac:dyDescent="0.25">
      <c r="A7607" t="s">
        <v>258</v>
      </c>
      <c r="B7607" t="s">
        <v>258</v>
      </c>
      <c r="C7607">
        <v>1979</v>
      </c>
      <c r="D7607" t="s">
        <v>414</v>
      </c>
      <c r="E7607">
        <v>702</v>
      </c>
      <c r="F7607" t="s">
        <v>89</v>
      </c>
      <c r="G7607">
        <v>762</v>
      </c>
      <c r="H7607" t="s">
        <v>375</v>
      </c>
      <c r="I7607" t="s">
        <v>373</v>
      </c>
      <c r="J7607" t="s">
        <v>373</v>
      </c>
      <c r="K7607" t="s">
        <v>373</v>
      </c>
    </row>
    <row r="7608" spans="1:12" hidden="1" x14ac:dyDescent="0.25">
      <c r="A7608" t="s">
        <v>258</v>
      </c>
      <c r="B7608" t="s">
        <v>258</v>
      </c>
      <c r="C7608">
        <v>1980</v>
      </c>
      <c r="D7608" t="s">
        <v>414</v>
      </c>
      <c r="E7608">
        <v>702</v>
      </c>
      <c r="F7608" t="s">
        <v>89</v>
      </c>
      <c r="G7608">
        <v>762</v>
      </c>
      <c r="H7608" t="s">
        <v>375</v>
      </c>
      <c r="I7608" t="s">
        <v>373</v>
      </c>
      <c r="J7608" t="s">
        <v>373</v>
      </c>
      <c r="K7608" t="s">
        <v>373</v>
      </c>
    </row>
    <row r="7609" spans="1:12" hidden="1" x14ac:dyDescent="0.25">
      <c r="A7609" t="s">
        <v>258</v>
      </c>
      <c r="B7609" t="s">
        <v>258</v>
      </c>
      <c r="C7609">
        <v>1981</v>
      </c>
      <c r="D7609" t="s">
        <v>414</v>
      </c>
      <c r="E7609">
        <v>702</v>
      </c>
      <c r="F7609" t="s">
        <v>89</v>
      </c>
      <c r="G7609">
        <v>762</v>
      </c>
      <c r="H7609" t="s">
        <v>375</v>
      </c>
      <c r="I7609" t="s">
        <v>373</v>
      </c>
      <c r="J7609" t="s">
        <v>373</v>
      </c>
      <c r="K7609" t="s">
        <v>373</v>
      </c>
    </row>
    <row r="7610" spans="1:12" hidden="1" x14ac:dyDescent="0.25">
      <c r="A7610" t="s">
        <v>258</v>
      </c>
      <c r="B7610" t="s">
        <v>258</v>
      </c>
      <c r="C7610">
        <v>1982</v>
      </c>
      <c r="D7610" t="s">
        <v>414</v>
      </c>
      <c r="E7610">
        <v>702</v>
      </c>
      <c r="F7610" t="s">
        <v>89</v>
      </c>
      <c r="G7610">
        <v>762</v>
      </c>
      <c r="H7610" t="s">
        <v>375</v>
      </c>
      <c r="I7610" t="s">
        <v>373</v>
      </c>
      <c r="J7610" t="s">
        <v>373</v>
      </c>
      <c r="K7610" t="s">
        <v>373</v>
      </c>
    </row>
    <row r="7611" spans="1:12" hidden="1" x14ac:dyDescent="0.25">
      <c r="A7611" t="s">
        <v>258</v>
      </c>
      <c r="B7611" t="s">
        <v>258</v>
      </c>
      <c r="C7611">
        <v>1983</v>
      </c>
      <c r="D7611" t="s">
        <v>414</v>
      </c>
      <c r="E7611">
        <v>702</v>
      </c>
      <c r="F7611" t="s">
        <v>89</v>
      </c>
      <c r="G7611">
        <v>762</v>
      </c>
      <c r="H7611" t="s">
        <v>375</v>
      </c>
      <c r="I7611" t="s">
        <v>373</v>
      </c>
      <c r="J7611" t="s">
        <v>373</v>
      </c>
      <c r="K7611" t="s">
        <v>373</v>
      </c>
    </row>
    <row r="7612" spans="1:12" hidden="1" x14ac:dyDescent="0.25">
      <c r="A7612" t="s">
        <v>258</v>
      </c>
      <c r="B7612" t="s">
        <v>258</v>
      </c>
      <c r="C7612">
        <v>1984</v>
      </c>
      <c r="D7612" t="s">
        <v>414</v>
      </c>
      <c r="E7612">
        <v>702</v>
      </c>
      <c r="F7612" t="s">
        <v>89</v>
      </c>
      <c r="G7612">
        <v>762</v>
      </c>
      <c r="H7612" t="s">
        <v>375</v>
      </c>
      <c r="I7612" t="s">
        <v>373</v>
      </c>
      <c r="J7612" t="s">
        <v>373</v>
      </c>
      <c r="K7612" t="s">
        <v>373</v>
      </c>
    </row>
    <row r="7613" spans="1:12" hidden="1" x14ac:dyDescent="0.25">
      <c r="A7613" t="s">
        <v>258</v>
      </c>
      <c r="B7613" t="s">
        <v>258</v>
      </c>
      <c r="C7613">
        <v>1985</v>
      </c>
      <c r="D7613" t="s">
        <v>414</v>
      </c>
      <c r="E7613">
        <v>702</v>
      </c>
      <c r="F7613" t="s">
        <v>89</v>
      </c>
      <c r="G7613">
        <v>762</v>
      </c>
      <c r="H7613" t="s">
        <v>375</v>
      </c>
      <c r="I7613" t="s">
        <v>373</v>
      </c>
      <c r="J7613" t="s">
        <v>373</v>
      </c>
      <c r="K7613" t="s">
        <v>373</v>
      </c>
    </row>
    <row r="7614" spans="1:12" hidden="1" x14ac:dyDescent="0.25">
      <c r="A7614" t="s">
        <v>258</v>
      </c>
      <c r="B7614" t="s">
        <v>258</v>
      </c>
      <c r="C7614">
        <v>1986</v>
      </c>
      <c r="D7614" t="s">
        <v>414</v>
      </c>
      <c r="E7614">
        <v>702</v>
      </c>
      <c r="F7614" t="s">
        <v>89</v>
      </c>
      <c r="G7614">
        <v>762</v>
      </c>
      <c r="H7614" t="s">
        <v>375</v>
      </c>
      <c r="I7614" t="s">
        <v>373</v>
      </c>
      <c r="J7614" t="s">
        <v>373</v>
      </c>
      <c r="K7614" t="s">
        <v>373</v>
      </c>
    </row>
    <row r="7615" spans="1:12" hidden="1" x14ac:dyDescent="0.25">
      <c r="A7615" t="s">
        <v>258</v>
      </c>
      <c r="B7615" t="s">
        <v>258</v>
      </c>
      <c r="C7615">
        <v>1987</v>
      </c>
      <c r="D7615" t="s">
        <v>414</v>
      </c>
      <c r="E7615">
        <v>702</v>
      </c>
      <c r="F7615" t="s">
        <v>89</v>
      </c>
      <c r="G7615">
        <v>762</v>
      </c>
      <c r="H7615" t="s">
        <v>375</v>
      </c>
      <c r="I7615" t="s">
        <v>373</v>
      </c>
      <c r="J7615" t="s">
        <v>373</v>
      </c>
      <c r="K7615" t="s">
        <v>373</v>
      </c>
    </row>
    <row r="7616" spans="1:12" hidden="1" x14ac:dyDescent="0.25">
      <c r="A7616" t="s">
        <v>258</v>
      </c>
      <c r="B7616" t="s">
        <v>258</v>
      </c>
      <c r="C7616">
        <v>1988</v>
      </c>
      <c r="D7616" t="s">
        <v>414</v>
      </c>
      <c r="E7616">
        <v>702</v>
      </c>
      <c r="F7616" t="s">
        <v>89</v>
      </c>
      <c r="G7616">
        <v>762</v>
      </c>
      <c r="H7616" t="s">
        <v>375</v>
      </c>
      <c r="I7616" t="s">
        <v>373</v>
      </c>
      <c r="J7616" t="s">
        <v>373</v>
      </c>
      <c r="K7616" t="s">
        <v>373</v>
      </c>
    </row>
    <row r="7617" spans="1:11" hidden="1" x14ac:dyDescent="0.25">
      <c r="A7617" t="s">
        <v>258</v>
      </c>
      <c r="B7617" t="s">
        <v>258</v>
      </c>
      <c r="C7617">
        <v>1989</v>
      </c>
      <c r="D7617" t="s">
        <v>414</v>
      </c>
      <c r="E7617">
        <v>702</v>
      </c>
      <c r="F7617" t="s">
        <v>89</v>
      </c>
      <c r="G7617">
        <v>762</v>
      </c>
      <c r="H7617" t="s">
        <v>375</v>
      </c>
      <c r="I7617" t="s">
        <v>373</v>
      </c>
      <c r="J7617" t="s">
        <v>373</v>
      </c>
      <c r="K7617" t="s">
        <v>373</v>
      </c>
    </row>
    <row r="7618" spans="1:11" hidden="1" x14ac:dyDescent="0.25">
      <c r="A7618" t="s">
        <v>258</v>
      </c>
      <c r="B7618" t="s">
        <v>258</v>
      </c>
      <c r="C7618">
        <v>1990</v>
      </c>
      <c r="D7618" t="s">
        <v>414</v>
      </c>
      <c r="E7618">
        <v>702</v>
      </c>
      <c r="F7618" t="s">
        <v>89</v>
      </c>
      <c r="G7618">
        <v>762</v>
      </c>
      <c r="H7618" t="s">
        <v>375</v>
      </c>
      <c r="I7618" t="s">
        <v>373</v>
      </c>
      <c r="J7618" t="s">
        <v>373</v>
      </c>
      <c r="K7618" t="s">
        <v>373</v>
      </c>
    </row>
    <row r="7619" spans="1:11" hidden="1" x14ac:dyDescent="0.25">
      <c r="A7619" t="s">
        <v>258</v>
      </c>
      <c r="B7619" t="s">
        <v>258</v>
      </c>
      <c r="C7619">
        <v>1991</v>
      </c>
      <c r="D7619" t="s">
        <v>414</v>
      </c>
      <c r="E7619">
        <v>702</v>
      </c>
      <c r="F7619" t="s">
        <v>89</v>
      </c>
      <c r="G7619">
        <v>762</v>
      </c>
      <c r="H7619" t="s">
        <v>375</v>
      </c>
      <c r="I7619" t="s">
        <v>373</v>
      </c>
      <c r="J7619" t="s">
        <v>373</v>
      </c>
      <c r="K7619" t="s">
        <v>373</v>
      </c>
    </row>
    <row r="7620" spans="1:11" hidden="1" x14ac:dyDescent="0.25">
      <c r="A7620" t="s">
        <v>258</v>
      </c>
      <c r="B7620" t="s">
        <v>258</v>
      </c>
      <c r="C7620">
        <v>1992</v>
      </c>
      <c r="D7620" t="s">
        <v>414</v>
      </c>
      <c r="E7620">
        <v>702</v>
      </c>
      <c r="F7620" t="s">
        <v>89</v>
      </c>
      <c r="G7620">
        <v>762</v>
      </c>
      <c r="H7620" t="s">
        <v>375</v>
      </c>
      <c r="I7620">
        <v>5</v>
      </c>
      <c r="J7620" t="s">
        <v>373</v>
      </c>
      <c r="K7620">
        <v>4</v>
      </c>
    </row>
    <row r="7621" spans="1:11" hidden="1" x14ac:dyDescent="0.25">
      <c r="A7621" t="s">
        <v>258</v>
      </c>
      <c r="B7621" t="s">
        <v>258</v>
      </c>
      <c r="C7621">
        <v>1993</v>
      </c>
      <c r="D7621" t="s">
        <v>414</v>
      </c>
      <c r="E7621">
        <v>702</v>
      </c>
      <c r="F7621" t="s">
        <v>89</v>
      </c>
      <c r="G7621">
        <v>762</v>
      </c>
      <c r="H7621" t="s">
        <v>375</v>
      </c>
      <c r="I7621">
        <v>4</v>
      </c>
      <c r="J7621" t="s">
        <v>373</v>
      </c>
      <c r="K7621">
        <v>5</v>
      </c>
    </row>
    <row r="7622" spans="1:11" hidden="1" x14ac:dyDescent="0.25">
      <c r="A7622" t="s">
        <v>258</v>
      </c>
      <c r="B7622" t="s">
        <v>258</v>
      </c>
      <c r="C7622">
        <v>1994</v>
      </c>
      <c r="D7622" t="s">
        <v>414</v>
      </c>
      <c r="E7622">
        <v>702</v>
      </c>
      <c r="F7622" t="s">
        <v>89</v>
      </c>
      <c r="G7622">
        <v>762</v>
      </c>
      <c r="H7622" t="s">
        <v>375</v>
      </c>
      <c r="I7622">
        <v>2</v>
      </c>
      <c r="J7622" t="s">
        <v>373</v>
      </c>
      <c r="K7622">
        <v>4</v>
      </c>
    </row>
    <row r="7623" spans="1:11" hidden="1" x14ac:dyDescent="0.25">
      <c r="A7623" t="s">
        <v>258</v>
      </c>
      <c r="B7623" t="s">
        <v>258</v>
      </c>
      <c r="C7623">
        <v>1995</v>
      </c>
      <c r="D7623" t="s">
        <v>414</v>
      </c>
      <c r="E7623">
        <v>702</v>
      </c>
      <c r="F7623" t="s">
        <v>89</v>
      </c>
      <c r="G7623">
        <v>762</v>
      </c>
      <c r="H7623" t="s">
        <v>375</v>
      </c>
      <c r="I7623">
        <v>2</v>
      </c>
      <c r="J7623" t="s">
        <v>373</v>
      </c>
      <c r="K7623">
        <v>3</v>
      </c>
    </row>
    <row r="7624" spans="1:11" hidden="1" x14ac:dyDescent="0.25">
      <c r="A7624" t="s">
        <v>258</v>
      </c>
      <c r="B7624" t="s">
        <v>258</v>
      </c>
      <c r="C7624">
        <v>1996</v>
      </c>
      <c r="D7624" t="s">
        <v>414</v>
      </c>
      <c r="E7624">
        <v>702</v>
      </c>
      <c r="F7624" t="s">
        <v>89</v>
      </c>
      <c r="G7624">
        <v>762</v>
      </c>
      <c r="H7624" t="s">
        <v>375</v>
      </c>
      <c r="I7624">
        <v>3</v>
      </c>
      <c r="J7624" t="s">
        <v>373</v>
      </c>
      <c r="K7624">
        <v>3</v>
      </c>
    </row>
    <row r="7625" spans="1:11" hidden="1" x14ac:dyDescent="0.25">
      <c r="A7625" t="s">
        <v>258</v>
      </c>
      <c r="B7625" t="s">
        <v>258</v>
      </c>
      <c r="C7625">
        <v>1997</v>
      </c>
      <c r="D7625" t="s">
        <v>414</v>
      </c>
      <c r="E7625">
        <v>702</v>
      </c>
      <c r="F7625" t="s">
        <v>89</v>
      </c>
      <c r="G7625">
        <v>762</v>
      </c>
      <c r="H7625" t="s">
        <v>375</v>
      </c>
      <c r="I7625">
        <v>2</v>
      </c>
      <c r="J7625" t="s">
        <v>373</v>
      </c>
      <c r="K7625">
        <v>3</v>
      </c>
    </row>
    <row r="7626" spans="1:11" hidden="1" x14ac:dyDescent="0.25">
      <c r="A7626" t="s">
        <v>258</v>
      </c>
      <c r="B7626" t="s">
        <v>258</v>
      </c>
      <c r="C7626">
        <v>1998</v>
      </c>
      <c r="D7626" t="s">
        <v>414</v>
      </c>
      <c r="E7626">
        <v>702</v>
      </c>
      <c r="F7626" t="s">
        <v>89</v>
      </c>
      <c r="G7626">
        <v>762</v>
      </c>
      <c r="H7626" t="s">
        <v>375</v>
      </c>
      <c r="I7626">
        <v>2</v>
      </c>
      <c r="J7626" t="s">
        <v>373</v>
      </c>
      <c r="K7626">
        <v>4</v>
      </c>
    </row>
    <row r="7627" spans="1:11" hidden="1" x14ac:dyDescent="0.25">
      <c r="A7627" t="s">
        <v>258</v>
      </c>
      <c r="B7627" t="s">
        <v>258</v>
      </c>
      <c r="C7627">
        <v>1999</v>
      </c>
      <c r="D7627" t="s">
        <v>414</v>
      </c>
      <c r="E7627">
        <v>702</v>
      </c>
      <c r="F7627" t="s">
        <v>89</v>
      </c>
      <c r="G7627">
        <v>762</v>
      </c>
      <c r="H7627" t="s">
        <v>375</v>
      </c>
      <c r="I7627">
        <v>3</v>
      </c>
      <c r="J7627" t="s">
        <v>373</v>
      </c>
      <c r="K7627">
        <v>3</v>
      </c>
    </row>
    <row r="7628" spans="1:11" hidden="1" x14ac:dyDescent="0.25">
      <c r="A7628" t="s">
        <v>258</v>
      </c>
      <c r="B7628" t="s">
        <v>258</v>
      </c>
      <c r="C7628">
        <v>2000</v>
      </c>
      <c r="D7628" t="s">
        <v>414</v>
      </c>
      <c r="E7628">
        <v>702</v>
      </c>
      <c r="F7628" t="s">
        <v>89</v>
      </c>
      <c r="G7628">
        <v>762</v>
      </c>
      <c r="H7628" t="s">
        <v>375</v>
      </c>
      <c r="I7628">
        <v>2</v>
      </c>
      <c r="J7628" t="s">
        <v>373</v>
      </c>
      <c r="K7628">
        <v>3</v>
      </c>
    </row>
    <row r="7629" spans="1:11" hidden="1" x14ac:dyDescent="0.25">
      <c r="A7629" t="s">
        <v>258</v>
      </c>
      <c r="B7629" t="s">
        <v>258</v>
      </c>
      <c r="C7629">
        <v>2001</v>
      </c>
      <c r="D7629" t="s">
        <v>414</v>
      </c>
      <c r="E7629">
        <v>702</v>
      </c>
      <c r="F7629" t="s">
        <v>89</v>
      </c>
      <c r="G7629">
        <v>762</v>
      </c>
      <c r="H7629" t="s">
        <v>375</v>
      </c>
      <c r="I7629">
        <v>2</v>
      </c>
      <c r="J7629" t="s">
        <v>373</v>
      </c>
      <c r="K7629">
        <v>3</v>
      </c>
    </row>
    <row r="7630" spans="1:11" hidden="1" x14ac:dyDescent="0.25">
      <c r="A7630" t="s">
        <v>258</v>
      </c>
      <c r="B7630" t="s">
        <v>258</v>
      </c>
      <c r="C7630">
        <v>2002</v>
      </c>
      <c r="D7630" t="s">
        <v>414</v>
      </c>
      <c r="E7630">
        <v>702</v>
      </c>
      <c r="F7630" t="s">
        <v>89</v>
      </c>
      <c r="G7630">
        <v>762</v>
      </c>
      <c r="H7630" t="s">
        <v>375</v>
      </c>
      <c r="I7630">
        <v>2</v>
      </c>
      <c r="J7630" t="s">
        <v>373</v>
      </c>
      <c r="K7630">
        <v>3</v>
      </c>
    </row>
    <row r="7631" spans="1:11" hidden="1" x14ac:dyDescent="0.25">
      <c r="A7631" t="s">
        <v>258</v>
      </c>
      <c r="B7631" t="s">
        <v>258</v>
      </c>
      <c r="C7631">
        <v>2003</v>
      </c>
      <c r="D7631" t="s">
        <v>414</v>
      </c>
      <c r="E7631">
        <v>702</v>
      </c>
      <c r="F7631" t="s">
        <v>89</v>
      </c>
      <c r="G7631">
        <v>762</v>
      </c>
      <c r="H7631" t="s">
        <v>375</v>
      </c>
      <c r="I7631">
        <v>2</v>
      </c>
      <c r="J7631" t="s">
        <v>373</v>
      </c>
      <c r="K7631">
        <v>3</v>
      </c>
    </row>
    <row r="7632" spans="1:11" hidden="1" x14ac:dyDescent="0.25">
      <c r="A7632" t="s">
        <v>258</v>
      </c>
      <c r="B7632" t="s">
        <v>258</v>
      </c>
      <c r="C7632">
        <v>2004</v>
      </c>
      <c r="D7632" t="s">
        <v>414</v>
      </c>
      <c r="E7632">
        <v>702</v>
      </c>
      <c r="F7632" t="s">
        <v>89</v>
      </c>
      <c r="G7632">
        <v>762</v>
      </c>
      <c r="H7632" t="s">
        <v>375</v>
      </c>
      <c r="I7632">
        <v>2</v>
      </c>
      <c r="J7632" t="s">
        <v>373</v>
      </c>
      <c r="K7632">
        <v>3</v>
      </c>
    </row>
    <row r="7633" spans="1:12" hidden="1" x14ac:dyDescent="0.25">
      <c r="A7633" t="s">
        <v>258</v>
      </c>
      <c r="B7633" t="s">
        <v>258</v>
      </c>
      <c r="C7633">
        <v>2005</v>
      </c>
      <c r="D7633" t="s">
        <v>414</v>
      </c>
      <c r="E7633">
        <v>702</v>
      </c>
      <c r="F7633" t="s">
        <v>89</v>
      </c>
      <c r="G7633">
        <v>762</v>
      </c>
      <c r="H7633" t="s">
        <v>375</v>
      </c>
      <c r="I7633">
        <v>3</v>
      </c>
      <c r="J7633" t="s">
        <v>373</v>
      </c>
      <c r="K7633">
        <v>3</v>
      </c>
    </row>
    <row r="7634" spans="1:12" hidden="1" x14ac:dyDescent="0.25">
      <c r="A7634" t="s">
        <v>258</v>
      </c>
      <c r="B7634" t="s">
        <v>258</v>
      </c>
      <c r="C7634">
        <v>2006</v>
      </c>
      <c r="D7634" t="s">
        <v>414</v>
      </c>
      <c r="E7634">
        <v>702</v>
      </c>
      <c r="F7634" t="s">
        <v>89</v>
      </c>
      <c r="G7634">
        <v>762</v>
      </c>
      <c r="H7634" t="s">
        <v>375</v>
      </c>
      <c r="I7634">
        <v>3</v>
      </c>
      <c r="J7634" t="s">
        <v>373</v>
      </c>
      <c r="K7634">
        <v>3</v>
      </c>
    </row>
    <row r="7635" spans="1:12" hidden="1" x14ac:dyDescent="0.25">
      <c r="A7635" t="s">
        <v>258</v>
      </c>
      <c r="B7635" t="s">
        <v>258</v>
      </c>
      <c r="C7635">
        <v>2007</v>
      </c>
      <c r="D7635" t="s">
        <v>414</v>
      </c>
      <c r="E7635">
        <v>702</v>
      </c>
      <c r="F7635" t="s">
        <v>89</v>
      </c>
      <c r="G7635">
        <v>762</v>
      </c>
      <c r="H7635" t="s">
        <v>375</v>
      </c>
      <c r="I7635">
        <v>3</v>
      </c>
      <c r="J7635" t="s">
        <v>373</v>
      </c>
      <c r="K7635">
        <v>3</v>
      </c>
    </row>
    <row r="7636" spans="1:12" hidden="1" x14ac:dyDescent="0.25">
      <c r="A7636" t="s">
        <v>258</v>
      </c>
      <c r="B7636" t="s">
        <v>258</v>
      </c>
      <c r="C7636">
        <v>2008</v>
      </c>
      <c r="D7636" t="s">
        <v>414</v>
      </c>
      <c r="E7636">
        <v>702</v>
      </c>
      <c r="F7636" t="s">
        <v>89</v>
      </c>
      <c r="G7636">
        <v>762</v>
      </c>
      <c r="H7636" t="s">
        <v>375</v>
      </c>
      <c r="I7636">
        <v>2</v>
      </c>
      <c r="J7636" t="s">
        <v>373</v>
      </c>
      <c r="K7636">
        <v>3</v>
      </c>
    </row>
    <row r="7637" spans="1:12" hidden="1" x14ac:dyDescent="0.25">
      <c r="A7637" t="s">
        <v>258</v>
      </c>
      <c r="B7637" t="s">
        <v>258</v>
      </c>
      <c r="C7637">
        <v>2009</v>
      </c>
      <c r="D7637" t="s">
        <v>414</v>
      </c>
      <c r="E7637">
        <v>702</v>
      </c>
      <c r="F7637" t="s">
        <v>89</v>
      </c>
      <c r="G7637">
        <v>762</v>
      </c>
      <c r="H7637" t="s">
        <v>375</v>
      </c>
      <c r="I7637">
        <v>2</v>
      </c>
      <c r="J7637" t="s">
        <v>373</v>
      </c>
      <c r="K7637">
        <v>2</v>
      </c>
    </row>
    <row r="7638" spans="1:12" hidden="1" x14ac:dyDescent="0.25">
      <c r="A7638" t="s">
        <v>258</v>
      </c>
      <c r="B7638" t="s">
        <v>258</v>
      </c>
      <c r="C7638">
        <v>2010</v>
      </c>
      <c r="D7638" t="s">
        <v>414</v>
      </c>
      <c r="E7638">
        <v>702</v>
      </c>
      <c r="F7638" t="s">
        <v>89</v>
      </c>
      <c r="G7638">
        <v>762</v>
      </c>
      <c r="H7638" t="s">
        <v>375</v>
      </c>
      <c r="I7638">
        <v>2</v>
      </c>
      <c r="J7638" t="s">
        <v>373</v>
      </c>
      <c r="K7638">
        <v>2</v>
      </c>
    </row>
    <row r="7639" spans="1:12" hidden="1" x14ac:dyDescent="0.25">
      <c r="A7639" t="s">
        <v>258</v>
      </c>
      <c r="B7639" t="s">
        <v>258</v>
      </c>
      <c r="C7639">
        <v>2011</v>
      </c>
      <c r="D7639" t="s">
        <v>414</v>
      </c>
      <c r="E7639">
        <v>702</v>
      </c>
      <c r="F7639" t="s">
        <v>89</v>
      </c>
      <c r="G7639">
        <v>762</v>
      </c>
      <c r="H7639" t="s">
        <v>375</v>
      </c>
      <c r="I7639">
        <v>3</v>
      </c>
      <c r="J7639" t="s">
        <v>373</v>
      </c>
      <c r="K7639">
        <v>2</v>
      </c>
    </row>
    <row r="7640" spans="1:12" hidden="1" x14ac:dyDescent="0.25">
      <c r="A7640" t="s">
        <v>258</v>
      </c>
      <c r="B7640" t="s">
        <v>258</v>
      </c>
      <c r="C7640">
        <v>2012</v>
      </c>
      <c r="D7640" t="s">
        <v>414</v>
      </c>
      <c r="E7640">
        <v>702</v>
      </c>
      <c r="F7640" t="s">
        <v>89</v>
      </c>
      <c r="G7640">
        <v>762</v>
      </c>
      <c r="H7640" t="s">
        <v>375</v>
      </c>
      <c r="I7640">
        <v>3</v>
      </c>
      <c r="J7640" t="s">
        <v>373</v>
      </c>
      <c r="K7640">
        <v>3</v>
      </c>
    </row>
    <row r="7641" spans="1:12" hidden="1" x14ac:dyDescent="0.25">
      <c r="A7641" t="s">
        <v>258</v>
      </c>
      <c r="B7641" t="s">
        <v>258</v>
      </c>
      <c r="C7641">
        <v>2013</v>
      </c>
      <c r="D7641" t="s">
        <v>414</v>
      </c>
      <c r="E7641">
        <v>702</v>
      </c>
      <c r="F7641" t="s">
        <v>89</v>
      </c>
      <c r="G7641">
        <v>762</v>
      </c>
      <c r="H7641" t="s">
        <v>375</v>
      </c>
      <c r="I7641" t="s">
        <v>373</v>
      </c>
      <c r="J7641">
        <v>3</v>
      </c>
      <c r="K7641">
        <v>3</v>
      </c>
    </row>
    <row r="7642" spans="1:12" hidden="1" x14ac:dyDescent="0.25">
      <c r="A7642" t="s">
        <v>258</v>
      </c>
      <c r="B7642" t="s">
        <v>258</v>
      </c>
      <c r="C7642">
        <v>2014</v>
      </c>
      <c r="D7642" t="s">
        <v>414</v>
      </c>
      <c r="E7642">
        <v>702</v>
      </c>
      <c r="F7642" t="s">
        <v>89</v>
      </c>
      <c r="G7642">
        <v>762</v>
      </c>
      <c r="H7642" t="s">
        <v>375</v>
      </c>
      <c r="I7642">
        <v>3</v>
      </c>
      <c r="J7642">
        <v>3</v>
      </c>
      <c r="K7642">
        <v>3</v>
      </c>
    </row>
    <row r="7643" spans="1:12" hidden="1" x14ac:dyDescent="0.25">
      <c r="A7643" t="s">
        <v>258</v>
      </c>
      <c r="B7643" t="s">
        <v>258</v>
      </c>
      <c r="C7643">
        <v>2015</v>
      </c>
      <c r="D7643" t="s">
        <v>414</v>
      </c>
      <c r="E7643">
        <v>702</v>
      </c>
      <c r="F7643" t="s">
        <v>89</v>
      </c>
      <c r="G7643">
        <v>762</v>
      </c>
      <c r="H7643" t="s">
        <v>375</v>
      </c>
      <c r="I7643">
        <v>3</v>
      </c>
      <c r="J7643">
        <v>3</v>
      </c>
      <c r="K7643">
        <v>3</v>
      </c>
    </row>
    <row r="7644" spans="1:12" hidden="1" x14ac:dyDescent="0.25">
      <c r="A7644" t="s">
        <v>258</v>
      </c>
      <c r="B7644" t="s">
        <v>258</v>
      </c>
      <c r="C7644">
        <v>2016</v>
      </c>
      <c r="D7644" t="s">
        <v>414</v>
      </c>
      <c r="E7644">
        <v>702</v>
      </c>
      <c r="F7644" t="s">
        <v>89</v>
      </c>
      <c r="G7644">
        <v>762</v>
      </c>
      <c r="H7644" t="s">
        <v>375</v>
      </c>
      <c r="I7644">
        <v>3</v>
      </c>
      <c r="J7644">
        <v>4</v>
      </c>
      <c r="K7644">
        <v>3</v>
      </c>
    </row>
    <row r="7645" spans="1:12" x14ac:dyDescent="0.25">
      <c r="A7645" t="s">
        <v>258</v>
      </c>
      <c r="B7645" t="s">
        <v>258</v>
      </c>
      <c r="C7645">
        <v>2017</v>
      </c>
      <c r="D7645" t="s">
        <v>414</v>
      </c>
      <c r="E7645">
        <v>702</v>
      </c>
      <c r="F7645" t="s">
        <v>89</v>
      </c>
      <c r="G7645">
        <v>762</v>
      </c>
      <c r="H7645" t="s">
        <v>375</v>
      </c>
      <c r="I7645" s="109">
        <v>3</v>
      </c>
      <c r="J7645" s="109">
        <v>4</v>
      </c>
      <c r="K7645" s="109">
        <v>3</v>
      </c>
      <c r="L7645" s="108">
        <f>AVERAGE(I7645:K7645)</f>
        <v>3.3333333333333335</v>
      </c>
    </row>
    <row r="7646" spans="1:12" hidden="1" x14ac:dyDescent="0.25">
      <c r="A7646" t="s">
        <v>413</v>
      </c>
      <c r="B7646" t="s">
        <v>259</v>
      </c>
      <c r="C7646">
        <v>1976</v>
      </c>
      <c r="D7646" t="s">
        <v>412</v>
      </c>
      <c r="E7646">
        <v>510</v>
      </c>
      <c r="F7646" t="s">
        <v>48</v>
      </c>
      <c r="G7646">
        <v>834</v>
      </c>
      <c r="H7646" t="s">
        <v>371</v>
      </c>
      <c r="I7646">
        <v>4</v>
      </c>
      <c r="J7646" t="s">
        <v>373</v>
      </c>
      <c r="K7646" t="s">
        <v>373</v>
      </c>
    </row>
    <row r="7647" spans="1:12" hidden="1" x14ac:dyDescent="0.25">
      <c r="A7647" t="s">
        <v>413</v>
      </c>
      <c r="B7647" t="s">
        <v>259</v>
      </c>
      <c r="C7647">
        <v>1977</v>
      </c>
      <c r="D7647" t="s">
        <v>412</v>
      </c>
      <c r="E7647">
        <v>510</v>
      </c>
      <c r="F7647" t="s">
        <v>48</v>
      </c>
      <c r="G7647">
        <v>834</v>
      </c>
      <c r="H7647" t="s">
        <v>371</v>
      </c>
      <c r="I7647">
        <v>3</v>
      </c>
      <c r="J7647" t="s">
        <v>373</v>
      </c>
      <c r="K7647">
        <v>3</v>
      </c>
    </row>
    <row r="7648" spans="1:12" hidden="1" x14ac:dyDescent="0.25">
      <c r="A7648" t="s">
        <v>413</v>
      </c>
      <c r="B7648" t="s">
        <v>259</v>
      </c>
      <c r="C7648">
        <v>1978</v>
      </c>
      <c r="D7648" t="s">
        <v>412</v>
      </c>
      <c r="E7648">
        <v>510</v>
      </c>
      <c r="F7648" t="s">
        <v>48</v>
      </c>
      <c r="G7648">
        <v>834</v>
      </c>
      <c r="H7648" t="s">
        <v>371</v>
      </c>
      <c r="I7648">
        <v>3</v>
      </c>
      <c r="J7648" t="s">
        <v>373</v>
      </c>
      <c r="K7648">
        <v>2</v>
      </c>
    </row>
    <row r="7649" spans="1:11" hidden="1" x14ac:dyDescent="0.25">
      <c r="A7649" t="s">
        <v>413</v>
      </c>
      <c r="B7649" t="s">
        <v>259</v>
      </c>
      <c r="C7649">
        <v>1979</v>
      </c>
      <c r="D7649" t="s">
        <v>412</v>
      </c>
      <c r="E7649">
        <v>510</v>
      </c>
      <c r="F7649" t="s">
        <v>48</v>
      </c>
      <c r="G7649">
        <v>834</v>
      </c>
      <c r="H7649" t="s">
        <v>371</v>
      </c>
      <c r="I7649">
        <v>2</v>
      </c>
      <c r="J7649" t="s">
        <v>373</v>
      </c>
      <c r="K7649">
        <v>2</v>
      </c>
    </row>
    <row r="7650" spans="1:11" hidden="1" x14ac:dyDescent="0.25">
      <c r="A7650" t="s">
        <v>413</v>
      </c>
      <c r="B7650" t="s">
        <v>259</v>
      </c>
      <c r="C7650">
        <v>1980</v>
      </c>
      <c r="D7650" t="s">
        <v>412</v>
      </c>
      <c r="E7650">
        <v>510</v>
      </c>
      <c r="F7650" t="s">
        <v>48</v>
      </c>
      <c r="G7650">
        <v>834</v>
      </c>
      <c r="H7650" t="s">
        <v>371</v>
      </c>
      <c r="I7650">
        <v>2</v>
      </c>
      <c r="J7650" t="s">
        <v>373</v>
      </c>
      <c r="K7650">
        <v>2</v>
      </c>
    </row>
    <row r="7651" spans="1:11" hidden="1" x14ac:dyDescent="0.25">
      <c r="A7651" t="s">
        <v>413</v>
      </c>
      <c r="B7651" t="s">
        <v>259</v>
      </c>
      <c r="C7651">
        <v>1981</v>
      </c>
      <c r="D7651" t="s">
        <v>412</v>
      </c>
      <c r="E7651">
        <v>510</v>
      </c>
      <c r="F7651" t="s">
        <v>48</v>
      </c>
      <c r="G7651">
        <v>834</v>
      </c>
      <c r="H7651" t="s">
        <v>371</v>
      </c>
      <c r="I7651">
        <v>2</v>
      </c>
      <c r="J7651" t="s">
        <v>373</v>
      </c>
      <c r="K7651">
        <v>2</v>
      </c>
    </row>
    <row r="7652" spans="1:11" hidden="1" x14ac:dyDescent="0.25">
      <c r="A7652" t="s">
        <v>413</v>
      </c>
      <c r="B7652" t="s">
        <v>259</v>
      </c>
      <c r="C7652">
        <v>1982</v>
      </c>
      <c r="D7652" t="s">
        <v>412</v>
      </c>
      <c r="E7652">
        <v>510</v>
      </c>
      <c r="F7652" t="s">
        <v>48</v>
      </c>
      <c r="G7652">
        <v>834</v>
      </c>
      <c r="H7652" t="s">
        <v>371</v>
      </c>
      <c r="I7652">
        <v>2</v>
      </c>
      <c r="J7652" t="s">
        <v>373</v>
      </c>
      <c r="K7652">
        <v>2</v>
      </c>
    </row>
    <row r="7653" spans="1:11" hidden="1" x14ac:dyDescent="0.25">
      <c r="A7653" t="s">
        <v>413</v>
      </c>
      <c r="B7653" t="s">
        <v>259</v>
      </c>
      <c r="C7653">
        <v>1983</v>
      </c>
      <c r="D7653" t="s">
        <v>412</v>
      </c>
      <c r="E7653">
        <v>510</v>
      </c>
      <c r="F7653" t="s">
        <v>48</v>
      </c>
      <c r="G7653">
        <v>834</v>
      </c>
      <c r="H7653" t="s">
        <v>371</v>
      </c>
      <c r="I7653" t="s">
        <v>373</v>
      </c>
      <c r="J7653" t="s">
        <v>373</v>
      </c>
      <c r="K7653">
        <v>3</v>
      </c>
    </row>
    <row r="7654" spans="1:11" hidden="1" x14ac:dyDescent="0.25">
      <c r="A7654" t="s">
        <v>413</v>
      </c>
      <c r="B7654" t="s">
        <v>259</v>
      </c>
      <c r="C7654">
        <v>1984</v>
      </c>
      <c r="D7654" t="s">
        <v>412</v>
      </c>
      <c r="E7654">
        <v>510</v>
      </c>
      <c r="F7654" t="s">
        <v>48</v>
      </c>
      <c r="G7654">
        <v>834</v>
      </c>
      <c r="H7654" t="s">
        <v>371</v>
      </c>
      <c r="I7654">
        <v>2</v>
      </c>
      <c r="J7654" t="s">
        <v>373</v>
      </c>
      <c r="K7654">
        <v>3</v>
      </c>
    </row>
    <row r="7655" spans="1:11" hidden="1" x14ac:dyDescent="0.25">
      <c r="A7655" t="s">
        <v>413</v>
      </c>
      <c r="B7655" t="s">
        <v>259</v>
      </c>
      <c r="C7655">
        <v>1985</v>
      </c>
      <c r="D7655" t="s">
        <v>412</v>
      </c>
      <c r="E7655">
        <v>510</v>
      </c>
      <c r="F7655" t="s">
        <v>48</v>
      </c>
      <c r="G7655">
        <v>834</v>
      </c>
      <c r="H7655" t="s">
        <v>371</v>
      </c>
      <c r="I7655">
        <v>2</v>
      </c>
      <c r="J7655" t="s">
        <v>373</v>
      </c>
      <c r="K7655">
        <v>2</v>
      </c>
    </row>
    <row r="7656" spans="1:11" hidden="1" x14ac:dyDescent="0.25">
      <c r="A7656" t="s">
        <v>413</v>
      </c>
      <c r="B7656" t="s">
        <v>259</v>
      </c>
      <c r="C7656">
        <v>1986</v>
      </c>
      <c r="D7656" t="s">
        <v>412</v>
      </c>
      <c r="E7656">
        <v>510</v>
      </c>
      <c r="F7656" t="s">
        <v>48</v>
      </c>
      <c r="G7656">
        <v>834</v>
      </c>
      <c r="H7656" t="s">
        <v>371</v>
      </c>
      <c r="I7656">
        <v>2</v>
      </c>
      <c r="J7656" t="s">
        <v>373</v>
      </c>
      <c r="K7656">
        <v>2</v>
      </c>
    </row>
    <row r="7657" spans="1:11" hidden="1" x14ac:dyDescent="0.25">
      <c r="A7657" t="s">
        <v>413</v>
      </c>
      <c r="B7657" t="s">
        <v>259</v>
      </c>
      <c r="C7657">
        <v>1987</v>
      </c>
      <c r="D7657" t="s">
        <v>412</v>
      </c>
      <c r="E7657">
        <v>510</v>
      </c>
      <c r="F7657" t="s">
        <v>48</v>
      </c>
      <c r="G7657">
        <v>834</v>
      </c>
      <c r="H7657" t="s">
        <v>371</v>
      </c>
      <c r="I7657">
        <v>2</v>
      </c>
      <c r="J7657" t="s">
        <v>373</v>
      </c>
      <c r="K7657">
        <v>3</v>
      </c>
    </row>
    <row r="7658" spans="1:11" hidden="1" x14ac:dyDescent="0.25">
      <c r="A7658" t="s">
        <v>413</v>
      </c>
      <c r="B7658" t="s">
        <v>259</v>
      </c>
      <c r="C7658">
        <v>1988</v>
      </c>
      <c r="D7658" t="s">
        <v>412</v>
      </c>
      <c r="E7658">
        <v>510</v>
      </c>
      <c r="F7658" t="s">
        <v>48</v>
      </c>
      <c r="G7658">
        <v>834</v>
      </c>
      <c r="H7658" t="s">
        <v>371</v>
      </c>
      <c r="I7658">
        <v>2</v>
      </c>
      <c r="J7658" t="s">
        <v>373</v>
      </c>
      <c r="K7658">
        <v>2</v>
      </c>
    </row>
    <row r="7659" spans="1:11" hidden="1" x14ac:dyDescent="0.25">
      <c r="A7659" t="s">
        <v>413</v>
      </c>
      <c r="B7659" t="s">
        <v>259</v>
      </c>
      <c r="C7659">
        <v>1989</v>
      </c>
      <c r="D7659" t="s">
        <v>412</v>
      </c>
      <c r="E7659">
        <v>510</v>
      </c>
      <c r="F7659" t="s">
        <v>48</v>
      </c>
      <c r="G7659">
        <v>834</v>
      </c>
      <c r="H7659" t="s">
        <v>371</v>
      </c>
      <c r="I7659">
        <v>2</v>
      </c>
      <c r="J7659" t="s">
        <v>373</v>
      </c>
      <c r="K7659">
        <v>2</v>
      </c>
    </row>
    <row r="7660" spans="1:11" hidden="1" x14ac:dyDescent="0.25">
      <c r="A7660" t="s">
        <v>413</v>
      </c>
      <c r="B7660" t="s">
        <v>259</v>
      </c>
      <c r="C7660">
        <v>1990</v>
      </c>
      <c r="D7660" t="s">
        <v>412</v>
      </c>
      <c r="E7660">
        <v>510</v>
      </c>
      <c r="F7660" t="s">
        <v>48</v>
      </c>
      <c r="G7660">
        <v>834</v>
      </c>
      <c r="H7660" t="s">
        <v>371</v>
      </c>
      <c r="I7660">
        <v>2</v>
      </c>
      <c r="J7660" t="s">
        <v>373</v>
      </c>
      <c r="K7660">
        <v>3</v>
      </c>
    </row>
    <row r="7661" spans="1:11" hidden="1" x14ac:dyDescent="0.25">
      <c r="A7661" t="s">
        <v>413</v>
      </c>
      <c r="B7661" t="s">
        <v>259</v>
      </c>
      <c r="C7661">
        <v>1991</v>
      </c>
      <c r="D7661" t="s">
        <v>412</v>
      </c>
      <c r="E7661">
        <v>510</v>
      </c>
      <c r="F7661" t="s">
        <v>48</v>
      </c>
      <c r="G7661">
        <v>834</v>
      </c>
      <c r="H7661" t="s">
        <v>371</v>
      </c>
      <c r="I7661">
        <v>2</v>
      </c>
      <c r="J7661" t="s">
        <v>373</v>
      </c>
      <c r="K7661">
        <v>2</v>
      </c>
    </row>
    <row r="7662" spans="1:11" hidden="1" x14ac:dyDescent="0.25">
      <c r="A7662" t="s">
        <v>413</v>
      </c>
      <c r="B7662" t="s">
        <v>259</v>
      </c>
      <c r="C7662">
        <v>1992</v>
      </c>
      <c r="D7662" t="s">
        <v>412</v>
      </c>
      <c r="E7662">
        <v>510</v>
      </c>
      <c r="F7662" t="s">
        <v>48</v>
      </c>
      <c r="G7662">
        <v>834</v>
      </c>
      <c r="H7662" t="s">
        <v>371</v>
      </c>
      <c r="I7662">
        <v>1</v>
      </c>
      <c r="J7662" t="s">
        <v>373</v>
      </c>
      <c r="K7662">
        <v>2</v>
      </c>
    </row>
    <row r="7663" spans="1:11" hidden="1" x14ac:dyDescent="0.25">
      <c r="A7663" t="s">
        <v>413</v>
      </c>
      <c r="B7663" t="s">
        <v>259</v>
      </c>
      <c r="C7663">
        <v>1993</v>
      </c>
      <c r="D7663" t="s">
        <v>412</v>
      </c>
      <c r="E7663">
        <v>510</v>
      </c>
      <c r="F7663" t="s">
        <v>48</v>
      </c>
      <c r="G7663">
        <v>834</v>
      </c>
      <c r="H7663" t="s">
        <v>371</v>
      </c>
      <c r="I7663">
        <v>2</v>
      </c>
      <c r="J7663" t="s">
        <v>373</v>
      </c>
      <c r="K7663">
        <v>2</v>
      </c>
    </row>
    <row r="7664" spans="1:11" hidden="1" x14ac:dyDescent="0.25">
      <c r="A7664" t="s">
        <v>413</v>
      </c>
      <c r="B7664" t="s">
        <v>259</v>
      </c>
      <c r="C7664">
        <v>1994</v>
      </c>
      <c r="D7664" t="s">
        <v>412</v>
      </c>
      <c r="E7664">
        <v>510</v>
      </c>
      <c r="F7664" t="s">
        <v>48</v>
      </c>
      <c r="G7664">
        <v>834</v>
      </c>
      <c r="H7664" t="s">
        <v>371</v>
      </c>
      <c r="I7664">
        <v>2</v>
      </c>
      <c r="J7664" t="s">
        <v>373</v>
      </c>
      <c r="K7664">
        <v>2</v>
      </c>
    </row>
    <row r="7665" spans="1:11" hidden="1" x14ac:dyDescent="0.25">
      <c r="A7665" t="s">
        <v>413</v>
      </c>
      <c r="B7665" t="s">
        <v>259</v>
      </c>
      <c r="C7665">
        <v>1995</v>
      </c>
      <c r="D7665" t="s">
        <v>412</v>
      </c>
      <c r="E7665">
        <v>510</v>
      </c>
      <c r="F7665" t="s">
        <v>48</v>
      </c>
      <c r="G7665">
        <v>834</v>
      </c>
      <c r="H7665" t="s">
        <v>371</v>
      </c>
      <c r="I7665">
        <v>3</v>
      </c>
      <c r="J7665" t="s">
        <v>373</v>
      </c>
      <c r="K7665">
        <v>2</v>
      </c>
    </row>
    <row r="7666" spans="1:11" hidden="1" x14ac:dyDescent="0.25">
      <c r="A7666" t="s">
        <v>413</v>
      </c>
      <c r="B7666" t="s">
        <v>259</v>
      </c>
      <c r="C7666">
        <v>1996</v>
      </c>
      <c r="D7666" t="s">
        <v>412</v>
      </c>
      <c r="E7666">
        <v>510</v>
      </c>
      <c r="F7666" t="s">
        <v>48</v>
      </c>
      <c r="G7666">
        <v>834</v>
      </c>
      <c r="H7666" t="s">
        <v>371</v>
      </c>
      <c r="I7666">
        <v>3</v>
      </c>
      <c r="J7666" t="s">
        <v>373</v>
      </c>
      <c r="K7666">
        <v>3</v>
      </c>
    </row>
    <row r="7667" spans="1:11" hidden="1" x14ac:dyDescent="0.25">
      <c r="A7667" t="s">
        <v>413</v>
      </c>
      <c r="B7667" t="s">
        <v>259</v>
      </c>
      <c r="C7667">
        <v>1997</v>
      </c>
      <c r="D7667" t="s">
        <v>412</v>
      </c>
      <c r="E7667">
        <v>510</v>
      </c>
      <c r="F7667" t="s">
        <v>48</v>
      </c>
      <c r="G7667">
        <v>834</v>
      </c>
      <c r="H7667" t="s">
        <v>371</v>
      </c>
      <c r="I7667" t="s">
        <v>373</v>
      </c>
      <c r="J7667" t="s">
        <v>373</v>
      </c>
      <c r="K7667">
        <v>3</v>
      </c>
    </row>
    <row r="7668" spans="1:11" hidden="1" x14ac:dyDescent="0.25">
      <c r="A7668" t="s">
        <v>413</v>
      </c>
      <c r="B7668" t="s">
        <v>259</v>
      </c>
      <c r="C7668">
        <v>1998</v>
      </c>
      <c r="D7668" t="s">
        <v>412</v>
      </c>
      <c r="E7668">
        <v>510</v>
      </c>
      <c r="F7668" t="s">
        <v>48</v>
      </c>
      <c r="G7668">
        <v>834</v>
      </c>
      <c r="H7668" t="s">
        <v>371</v>
      </c>
      <c r="I7668">
        <v>3</v>
      </c>
      <c r="J7668" t="s">
        <v>373</v>
      </c>
      <c r="K7668">
        <v>3</v>
      </c>
    </row>
    <row r="7669" spans="1:11" hidden="1" x14ac:dyDescent="0.25">
      <c r="A7669" t="s">
        <v>413</v>
      </c>
      <c r="B7669" t="s">
        <v>259</v>
      </c>
      <c r="C7669">
        <v>1999</v>
      </c>
      <c r="D7669" t="s">
        <v>412</v>
      </c>
      <c r="E7669">
        <v>510</v>
      </c>
      <c r="F7669" t="s">
        <v>48</v>
      </c>
      <c r="G7669">
        <v>834</v>
      </c>
      <c r="H7669" t="s">
        <v>371</v>
      </c>
      <c r="I7669">
        <v>2</v>
      </c>
      <c r="J7669" t="s">
        <v>373</v>
      </c>
      <c r="K7669">
        <v>3</v>
      </c>
    </row>
    <row r="7670" spans="1:11" hidden="1" x14ac:dyDescent="0.25">
      <c r="A7670" t="s">
        <v>413</v>
      </c>
      <c r="B7670" t="s">
        <v>259</v>
      </c>
      <c r="C7670">
        <v>2000</v>
      </c>
      <c r="D7670" t="s">
        <v>412</v>
      </c>
      <c r="E7670">
        <v>510</v>
      </c>
      <c r="F7670" t="s">
        <v>48</v>
      </c>
      <c r="G7670">
        <v>834</v>
      </c>
      <c r="H7670" t="s">
        <v>371</v>
      </c>
      <c r="I7670">
        <v>3</v>
      </c>
      <c r="J7670" t="s">
        <v>373</v>
      </c>
      <c r="K7670">
        <v>3</v>
      </c>
    </row>
    <row r="7671" spans="1:11" hidden="1" x14ac:dyDescent="0.25">
      <c r="A7671" t="s">
        <v>413</v>
      </c>
      <c r="B7671" t="s">
        <v>259</v>
      </c>
      <c r="C7671">
        <v>2001</v>
      </c>
      <c r="D7671" t="s">
        <v>412</v>
      </c>
      <c r="E7671">
        <v>510</v>
      </c>
      <c r="F7671" t="s">
        <v>48</v>
      </c>
      <c r="G7671">
        <v>834</v>
      </c>
      <c r="H7671" t="s">
        <v>371</v>
      </c>
      <c r="I7671">
        <v>3</v>
      </c>
      <c r="J7671" t="s">
        <v>373</v>
      </c>
      <c r="K7671">
        <v>3</v>
      </c>
    </row>
    <row r="7672" spans="1:11" hidden="1" x14ac:dyDescent="0.25">
      <c r="A7672" t="s">
        <v>413</v>
      </c>
      <c r="B7672" t="s">
        <v>259</v>
      </c>
      <c r="C7672">
        <v>2002</v>
      </c>
      <c r="D7672" t="s">
        <v>412</v>
      </c>
      <c r="E7672">
        <v>510</v>
      </c>
      <c r="F7672" t="s">
        <v>48</v>
      </c>
      <c r="G7672">
        <v>834</v>
      </c>
      <c r="H7672" t="s">
        <v>371</v>
      </c>
      <c r="I7672">
        <v>2</v>
      </c>
      <c r="J7672" t="s">
        <v>373</v>
      </c>
      <c r="K7672">
        <v>3</v>
      </c>
    </row>
    <row r="7673" spans="1:11" hidden="1" x14ac:dyDescent="0.25">
      <c r="A7673" t="s">
        <v>413</v>
      </c>
      <c r="B7673" t="s">
        <v>259</v>
      </c>
      <c r="C7673">
        <v>2003</v>
      </c>
      <c r="D7673" t="s">
        <v>412</v>
      </c>
      <c r="E7673">
        <v>510</v>
      </c>
      <c r="F7673" t="s">
        <v>48</v>
      </c>
      <c r="G7673">
        <v>834</v>
      </c>
      <c r="H7673" t="s">
        <v>371</v>
      </c>
      <c r="I7673">
        <v>3</v>
      </c>
      <c r="J7673" t="s">
        <v>373</v>
      </c>
      <c r="K7673">
        <v>3</v>
      </c>
    </row>
    <row r="7674" spans="1:11" hidden="1" x14ac:dyDescent="0.25">
      <c r="A7674" t="s">
        <v>413</v>
      </c>
      <c r="B7674" t="s">
        <v>259</v>
      </c>
      <c r="C7674">
        <v>2004</v>
      </c>
      <c r="D7674" t="s">
        <v>412</v>
      </c>
      <c r="E7674">
        <v>510</v>
      </c>
      <c r="F7674" t="s">
        <v>48</v>
      </c>
      <c r="G7674">
        <v>834</v>
      </c>
      <c r="H7674" t="s">
        <v>371</v>
      </c>
      <c r="I7674">
        <v>2</v>
      </c>
      <c r="J7674" t="s">
        <v>373</v>
      </c>
      <c r="K7674">
        <v>3</v>
      </c>
    </row>
    <row r="7675" spans="1:11" hidden="1" x14ac:dyDescent="0.25">
      <c r="A7675" t="s">
        <v>413</v>
      </c>
      <c r="B7675" t="s">
        <v>259</v>
      </c>
      <c r="C7675">
        <v>2005</v>
      </c>
      <c r="D7675" t="s">
        <v>412</v>
      </c>
      <c r="E7675">
        <v>510</v>
      </c>
      <c r="F7675" t="s">
        <v>48</v>
      </c>
      <c r="G7675">
        <v>834</v>
      </c>
      <c r="H7675" t="s">
        <v>371</v>
      </c>
      <c r="I7675">
        <v>3</v>
      </c>
      <c r="J7675" t="s">
        <v>373</v>
      </c>
      <c r="K7675">
        <v>3</v>
      </c>
    </row>
    <row r="7676" spans="1:11" hidden="1" x14ac:dyDescent="0.25">
      <c r="A7676" t="s">
        <v>413</v>
      </c>
      <c r="B7676" t="s">
        <v>259</v>
      </c>
      <c r="C7676">
        <v>2006</v>
      </c>
      <c r="D7676" t="s">
        <v>412</v>
      </c>
      <c r="E7676">
        <v>510</v>
      </c>
      <c r="F7676" t="s">
        <v>48</v>
      </c>
      <c r="G7676">
        <v>834</v>
      </c>
      <c r="H7676" t="s">
        <v>371</v>
      </c>
      <c r="I7676">
        <v>2</v>
      </c>
      <c r="J7676" t="s">
        <v>373</v>
      </c>
      <c r="K7676">
        <v>3</v>
      </c>
    </row>
    <row r="7677" spans="1:11" hidden="1" x14ac:dyDescent="0.25">
      <c r="A7677" t="s">
        <v>413</v>
      </c>
      <c r="B7677" t="s">
        <v>259</v>
      </c>
      <c r="C7677">
        <v>2007</v>
      </c>
      <c r="D7677" t="s">
        <v>412</v>
      </c>
      <c r="E7677">
        <v>510</v>
      </c>
      <c r="F7677" t="s">
        <v>48</v>
      </c>
      <c r="G7677">
        <v>834</v>
      </c>
      <c r="H7677" t="s">
        <v>371</v>
      </c>
      <c r="I7677">
        <v>2</v>
      </c>
      <c r="J7677" t="s">
        <v>373</v>
      </c>
      <c r="K7677">
        <v>3</v>
      </c>
    </row>
    <row r="7678" spans="1:11" hidden="1" x14ac:dyDescent="0.25">
      <c r="A7678" t="s">
        <v>413</v>
      </c>
      <c r="B7678" t="s">
        <v>259</v>
      </c>
      <c r="C7678">
        <v>2008</v>
      </c>
      <c r="D7678" t="s">
        <v>412</v>
      </c>
      <c r="E7678">
        <v>510</v>
      </c>
      <c r="F7678" t="s">
        <v>48</v>
      </c>
      <c r="G7678">
        <v>834</v>
      </c>
      <c r="H7678" t="s">
        <v>371</v>
      </c>
      <c r="I7678">
        <v>2</v>
      </c>
      <c r="J7678" t="s">
        <v>373</v>
      </c>
      <c r="K7678">
        <v>3</v>
      </c>
    </row>
    <row r="7679" spans="1:11" hidden="1" x14ac:dyDescent="0.25">
      <c r="A7679" t="s">
        <v>413</v>
      </c>
      <c r="B7679" t="s">
        <v>259</v>
      </c>
      <c r="C7679">
        <v>2009</v>
      </c>
      <c r="D7679" t="s">
        <v>412</v>
      </c>
      <c r="E7679">
        <v>510</v>
      </c>
      <c r="F7679" t="s">
        <v>48</v>
      </c>
      <c r="G7679">
        <v>834</v>
      </c>
      <c r="H7679" t="s">
        <v>371</v>
      </c>
      <c r="I7679">
        <v>2</v>
      </c>
      <c r="J7679" t="s">
        <v>373</v>
      </c>
      <c r="K7679">
        <v>2</v>
      </c>
    </row>
    <row r="7680" spans="1:11" hidden="1" x14ac:dyDescent="0.25">
      <c r="A7680" t="s">
        <v>413</v>
      </c>
      <c r="B7680" t="s">
        <v>259</v>
      </c>
      <c r="C7680">
        <v>2010</v>
      </c>
      <c r="D7680" t="s">
        <v>412</v>
      </c>
      <c r="E7680">
        <v>510</v>
      </c>
      <c r="F7680" t="s">
        <v>48</v>
      </c>
      <c r="G7680">
        <v>834</v>
      </c>
      <c r="H7680" t="s">
        <v>371</v>
      </c>
      <c r="I7680">
        <v>2</v>
      </c>
      <c r="J7680" t="s">
        <v>373</v>
      </c>
      <c r="K7680">
        <v>3</v>
      </c>
    </row>
    <row r="7681" spans="1:12" hidden="1" x14ac:dyDescent="0.25">
      <c r="A7681" t="s">
        <v>413</v>
      </c>
      <c r="B7681" t="s">
        <v>259</v>
      </c>
      <c r="C7681">
        <v>2011</v>
      </c>
      <c r="D7681" t="s">
        <v>412</v>
      </c>
      <c r="E7681">
        <v>510</v>
      </c>
      <c r="F7681" t="s">
        <v>48</v>
      </c>
      <c r="G7681">
        <v>834</v>
      </c>
      <c r="H7681" t="s">
        <v>371</v>
      </c>
      <c r="I7681">
        <v>2</v>
      </c>
      <c r="J7681" t="s">
        <v>373</v>
      </c>
      <c r="K7681">
        <v>3</v>
      </c>
    </row>
    <row r="7682" spans="1:12" hidden="1" x14ac:dyDescent="0.25">
      <c r="A7682" t="s">
        <v>413</v>
      </c>
      <c r="B7682" t="s">
        <v>259</v>
      </c>
      <c r="C7682">
        <v>2012</v>
      </c>
      <c r="D7682" t="s">
        <v>412</v>
      </c>
      <c r="E7682">
        <v>510</v>
      </c>
      <c r="F7682" t="s">
        <v>48</v>
      </c>
      <c r="G7682">
        <v>834</v>
      </c>
      <c r="H7682" t="s">
        <v>371</v>
      </c>
      <c r="I7682">
        <v>2</v>
      </c>
      <c r="J7682" t="s">
        <v>373</v>
      </c>
      <c r="K7682">
        <v>3</v>
      </c>
    </row>
    <row r="7683" spans="1:12" hidden="1" x14ac:dyDescent="0.25">
      <c r="A7683" t="s">
        <v>413</v>
      </c>
      <c r="B7683" t="s">
        <v>259</v>
      </c>
      <c r="C7683">
        <v>2013</v>
      </c>
      <c r="D7683" t="s">
        <v>412</v>
      </c>
      <c r="E7683">
        <v>510</v>
      </c>
      <c r="F7683" t="s">
        <v>48</v>
      </c>
      <c r="G7683">
        <v>834</v>
      </c>
      <c r="H7683" t="s">
        <v>371</v>
      </c>
      <c r="I7683" t="s">
        <v>373</v>
      </c>
      <c r="J7683" t="s">
        <v>373</v>
      </c>
      <c r="K7683">
        <v>3</v>
      </c>
    </row>
    <row r="7684" spans="1:12" hidden="1" x14ac:dyDescent="0.25">
      <c r="A7684" t="s">
        <v>413</v>
      </c>
      <c r="B7684" t="s">
        <v>259</v>
      </c>
      <c r="C7684">
        <v>2014</v>
      </c>
      <c r="D7684" t="s">
        <v>412</v>
      </c>
      <c r="E7684">
        <v>510</v>
      </c>
      <c r="F7684" t="s">
        <v>48</v>
      </c>
      <c r="G7684">
        <v>834</v>
      </c>
      <c r="H7684" t="s">
        <v>371</v>
      </c>
      <c r="I7684">
        <v>3</v>
      </c>
      <c r="J7684" t="s">
        <v>373</v>
      </c>
      <c r="K7684">
        <v>3</v>
      </c>
    </row>
    <row r="7685" spans="1:12" hidden="1" x14ac:dyDescent="0.25">
      <c r="A7685" t="s">
        <v>413</v>
      </c>
      <c r="B7685" t="s">
        <v>259</v>
      </c>
      <c r="C7685">
        <v>2015</v>
      </c>
      <c r="D7685" t="s">
        <v>412</v>
      </c>
      <c r="E7685">
        <v>510</v>
      </c>
      <c r="F7685" t="s">
        <v>48</v>
      </c>
      <c r="G7685">
        <v>834</v>
      </c>
      <c r="H7685" t="s">
        <v>371</v>
      </c>
      <c r="I7685">
        <v>2</v>
      </c>
      <c r="J7685" t="s">
        <v>373</v>
      </c>
      <c r="K7685">
        <v>3</v>
      </c>
    </row>
    <row r="7686" spans="1:12" hidden="1" x14ac:dyDescent="0.25">
      <c r="A7686" t="s">
        <v>413</v>
      </c>
      <c r="B7686" t="s">
        <v>259</v>
      </c>
      <c r="C7686">
        <v>2016</v>
      </c>
      <c r="D7686" t="s">
        <v>412</v>
      </c>
      <c r="E7686">
        <v>510</v>
      </c>
      <c r="F7686" t="s">
        <v>48</v>
      </c>
      <c r="G7686">
        <v>834</v>
      </c>
      <c r="H7686" t="s">
        <v>371</v>
      </c>
      <c r="I7686">
        <v>3</v>
      </c>
      <c r="J7686" t="s">
        <v>373</v>
      </c>
      <c r="K7686">
        <v>3</v>
      </c>
    </row>
    <row r="7687" spans="1:12" x14ac:dyDescent="0.25">
      <c r="A7687" t="s">
        <v>413</v>
      </c>
      <c r="B7687" t="s">
        <v>259</v>
      </c>
      <c r="C7687">
        <v>2017</v>
      </c>
      <c r="D7687" t="s">
        <v>412</v>
      </c>
      <c r="E7687">
        <v>510</v>
      </c>
      <c r="F7687" t="s">
        <v>48</v>
      </c>
      <c r="G7687">
        <v>834</v>
      </c>
      <c r="H7687" t="s">
        <v>371</v>
      </c>
      <c r="I7687" s="109">
        <v>3</v>
      </c>
      <c r="J7687" s="109">
        <v>3</v>
      </c>
      <c r="K7687" s="109">
        <v>3</v>
      </c>
      <c r="L7687" s="108">
        <f>AVERAGE(I7687:K7687)</f>
        <v>3</v>
      </c>
    </row>
    <row r="7688" spans="1:12" hidden="1" x14ac:dyDescent="0.25">
      <c r="A7688" t="s">
        <v>260</v>
      </c>
      <c r="B7688" t="s">
        <v>260</v>
      </c>
      <c r="C7688">
        <v>1976</v>
      </c>
      <c r="D7688" t="s">
        <v>411</v>
      </c>
      <c r="E7688">
        <v>800</v>
      </c>
      <c r="F7688" t="s">
        <v>90</v>
      </c>
      <c r="G7688">
        <v>764</v>
      </c>
      <c r="H7688" t="s">
        <v>390</v>
      </c>
      <c r="I7688">
        <v>4</v>
      </c>
      <c r="J7688" t="s">
        <v>373</v>
      </c>
      <c r="K7688">
        <v>3</v>
      </c>
    </row>
    <row r="7689" spans="1:12" hidden="1" x14ac:dyDescent="0.25">
      <c r="A7689" t="s">
        <v>260</v>
      </c>
      <c r="B7689" t="s">
        <v>260</v>
      </c>
      <c r="C7689">
        <v>1977</v>
      </c>
      <c r="D7689" t="s">
        <v>411</v>
      </c>
      <c r="E7689">
        <v>800</v>
      </c>
      <c r="F7689" t="s">
        <v>90</v>
      </c>
      <c r="G7689">
        <v>764</v>
      </c>
      <c r="H7689" t="s">
        <v>390</v>
      </c>
      <c r="I7689">
        <v>3</v>
      </c>
      <c r="J7689" t="s">
        <v>373</v>
      </c>
      <c r="K7689">
        <v>2</v>
      </c>
    </row>
    <row r="7690" spans="1:12" hidden="1" x14ac:dyDescent="0.25">
      <c r="A7690" t="s">
        <v>260</v>
      </c>
      <c r="B7690" t="s">
        <v>260</v>
      </c>
      <c r="C7690">
        <v>1978</v>
      </c>
      <c r="D7690" t="s">
        <v>411</v>
      </c>
      <c r="E7690">
        <v>800</v>
      </c>
      <c r="F7690" t="s">
        <v>90</v>
      </c>
      <c r="G7690">
        <v>764</v>
      </c>
      <c r="H7690" t="s">
        <v>390</v>
      </c>
      <c r="I7690">
        <v>3</v>
      </c>
      <c r="J7690" t="s">
        <v>373</v>
      </c>
      <c r="K7690">
        <v>3</v>
      </c>
    </row>
    <row r="7691" spans="1:12" hidden="1" x14ac:dyDescent="0.25">
      <c r="A7691" t="s">
        <v>260</v>
      </c>
      <c r="B7691" t="s">
        <v>260</v>
      </c>
      <c r="C7691">
        <v>1979</v>
      </c>
      <c r="D7691" t="s">
        <v>411</v>
      </c>
      <c r="E7691">
        <v>800</v>
      </c>
      <c r="F7691" t="s">
        <v>90</v>
      </c>
      <c r="G7691">
        <v>764</v>
      </c>
      <c r="H7691" t="s">
        <v>390</v>
      </c>
      <c r="I7691">
        <v>4</v>
      </c>
      <c r="J7691" t="s">
        <v>373</v>
      </c>
      <c r="K7691">
        <v>3</v>
      </c>
    </row>
    <row r="7692" spans="1:12" hidden="1" x14ac:dyDescent="0.25">
      <c r="A7692" t="s">
        <v>260</v>
      </c>
      <c r="B7692" t="s">
        <v>260</v>
      </c>
      <c r="C7692">
        <v>1980</v>
      </c>
      <c r="D7692" t="s">
        <v>411</v>
      </c>
      <c r="E7692">
        <v>800</v>
      </c>
      <c r="F7692" t="s">
        <v>90</v>
      </c>
      <c r="G7692">
        <v>764</v>
      </c>
      <c r="H7692" t="s">
        <v>390</v>
      </c>
      <c r="I7692">
        <v>3</v>
      </c>
      <c r="J7692" t="s">
        <v>373</v>
      </c>
      <c r="K7692">
        <v>3</v>
      </c>
    </row>
    <row r="7693" spans="1:12" hidden="1" x14ac:dyDescent="0.25">
      <c r="A7693" t="s">
        <v>260</v>
      </c>
      <c r="B7693" t="s">
        <v>260</v>
      </c>
      <c r="C7693">
        <v>1981</v>
      </c>
      <c r="D7693" t="s">
        <v>411</v>
      </c>
      <c r="E7693">
        <v>800</v>
      </c>
      <c r="F7693" t="s">
        <v>90</v>
      </c>
      <c r="G7693">
        <v>764</v>
      </c>
      <c r="H7693" t="s">
        <v>390</v>
      </c>
      <c r="I7693">
        <v>3</v>
      </c>
      <c r="J7693" t="s">
        <v>373</v>
      </c>
      <c r="K7693">
        <v>3</v>
      </c>
    </row>
    <row r="7694" spans="1:12" hidden="1" x14ac:dyDescent="0.25">
      <c r="A7694" t="s">
        <v>260</v>
      </c>
      <c r="B7694" t="s">
        <v>260</v>
      </c>
      <c r="C7694">
        <v>1982</v>
      </c>
      <c r="D7694" t="s">
        <v>411</v>
      </c>
      <c r="E7694">
        <v>800</v>
      </c>
      <c r="F7694" t="s">
        <v>90</v>
      </c>
      <c r="G7694">
        <v>764</v>
      </c>
      <c r="H7694" t="s">
        <v>390</v>
      </c>
      <c r="I7694">
        <v>3</v>
      </c>
      <c r="J7694" t="s">
        <v>373</v>
      </c>
      <c r="K7694">
        <v>3</v>
      </c>
    </row>
    <row r="7695" spans="1:12" hidden="1" x14ac:dyDescent="0.25">
      <c r="A7695" t="s">
        <v>260</v>
      </c>
      <c r="B7695" t="s">
        <v>260</v>
      </c>
      <c r="C7695">
        <v>1983</v>
      </c>
      <c r="D7695" t="s">
        <v>411</v>
      </c>
      <c r="E7695">
        <v>800</v>
      </c>
      <c r="F7695" t="s">
        <v>90</v>
      </c>
      <c r="G7695">
        <v>764</v>
      </c>
      <c r="H7695" t="s">
        <v>390</v>
      </c>
      <c r="I7695" t="s">
        <v>373</v>
      </c>
      <c r="J7695" t="s">
        <v>373</v>
      </c>
      <c r="K7695">
        <v>3</v>
      </c>
    </row>
    <row r="7696" spans="1:12" hidden="1" x14ac:dyDescent="0.25">
      <c r="A7696" t="s">
        <v>260</v>
      </c>
      <c r="B7696" t="s">
        <v>260</v>
      </c>
      <c r="C7696">
        <v>1984</v>
      </c>
      <c r="D7696" t="s">
        <v>411</v>
      </c>
      <c r="E7696">
        <v>800</v>
      </c>
      <c r="F7696" t="s">
        <v>90</v>
      </c>
      <c r="G7696">
        <v>764</v>
      </c>
      <c r="H7696" t="s">
        <v>390</v>
      </c>
      <c r="I7696">
        <v>2</v>
      </c>
      <c r="J7696" t="s">
        <v>373</v>
      </c>
      <c r="K7696">
        <v>3</v>
      </c>
    </row>
    <row r="7697" spans="1:11" hidden="1" x14ac:dyDescent="0.25">
      <c r="A7697" t="s">
        <v>260</v>
      </c>
      <c r="B7697" t="s">
        <v>260</v>
      </c>
      <c r="C7697">
        <v>1985</v>
      </c>
      <c r="D7697" t="s">
        <v>411</v>
      </c>
      <c r="E7697">
        <v>800</v>
      </c>
      <c r="F7697" t="s">
        <v>90</v>
      </c>
      <c r="G7697">
        <v>764</v>
      </c>
      <c r="H7697" t="s">
        <v>390</v>
      </c>
      <c r="I7697">
        <v>3</v>
      </c>
      <c r="J7697" t="s">
        <v>373</v>
      </c>
      <c r="K7697">
        <v>2</v>
      </c>
    </row>
    <row r="7698" spans="1:11" hidden="1" x14ac:dyDescent="0.25">
      <c r="A7698" t="s">
        <v>260</v>
      </c>
      <c r="B7698" t="s">
        <v>260</v>
      </c>
      <c r="C7698">
        <v>1986</v>
      </c>
      <c r="D7698" t="s">
        <v>411</v>
      </c>
      <c r="E7698">
        <v>800</v>
      </c>
      <c r="F7698" t="s">
        <v>90</v>
      </c>
      <c r="G7698">
        <v>764</v>
      </c>
      <c r="H7698" t="s">
        <v>390</v>
      </c>
      <c r="I7698">
        <v>3</v>
      </c>
      <c r="J7698" t="s">
        <v>373</v>
      </c>
      <c r="K7698">
        <v>3</v>
      </c>
    </row>
    <row r="7699" spans="1:11" hidden="1" x14ac:dyDescent="0.25">
      <c r="A7699" t="s">
        <v>260</v>
      </c>
      <c r="B7699" t="s">
        <v>260</v>
      </c>
      <c r="C7699">
        <v>1987</v>
      </c>
      <c r="D7699" t="s">
        <v>411</v>
      </c>
      <c r="E7699">
        <v>800</v>
      </c>
      <c r="F7699" t="s">
        <v>90</v>
      </c>
      <c r="G7699">
        <v>764</v>
      </c>
      <c r="H7699" t="s">
        <v>390</v>
      </c>
      <c r="I7699">
        <v>2</v>
      </c>
      <c r="J7699" t="s">
        <v>373</v>
      </c>
      <c r="K7699">
        <v>3</v>
      </c>
    </row>
    <row r="7700" spans="1:11" hidden="1" x14ac:dyDescent="0.25">
      <c r="A7700" t="s">
        <v>260</v>
      </c>
      <c r="B7700" t="s">
        <v>260</v>
      </c>
      <c r="C7700">
        <v>1988</v>
      </c>
      <c r="D7700" t="s">
        <v>411</v>
      </c>
      <c r="E7700">
        <v>800</v>
      </c>
      <c r="F7700" t="s">
        <v>90</v>
      </c>
      <c r="G7700">
        <v>764</v>
      </c>
      <c r="H7700" t="s">
        <v>390</v>
      </c>
      <c r="I7700">
        <v>2</v>
      </c>
      <c r="J7700" t="s">
        <v>373</v>
      </c>
      <c r="K7700">
        <v>3</v>
      </c>
    </row>
    <row r="7701" spans="1:11" hidden="1" x14ac:dyDescent="0.25">
      <c r="A7701" t="s">
        <v>260</v>
      </c>
      <c r="B7701" t="s">
        <v>260</v>
      </c>
      <c r="C7701">
        <v>1989</v>
      </c>
      <c r="D7701" t="s">
        <v>411</v>
      </c>
      <c r="E7701">
        <v>800</v>
      </c>
      <c r="F7701" t="s">
        <v>90</v>
      </c>
      <c r="G7701">
        <v>764</v>
      </c>
      <c r="H7701" t="s">
        <v>390</v>
      </c>
      <c r="I7701">
        <v>2</v>
      </c>
      <c r="J7701" t="s">
        <v>373</v>
      </c>
      <c r="K7701">
        <v>2</v>
      </c>
    </row>
    <row r="7702" spans="1:11" hidden="1" x14ac:dyDescent="0.25">
      <c r="A7702" t="s">
        <v>260</v>
      </c>
      <c r="B7702" t="s">
        <v>260</v>
      </c>
      <c r="C7702">
        <v>1990</v>
      </c>
      <c r="D7702" t="s">
        <v>411</v>
      </c>
      <c r="E7702">
        <v>800</v>
      </c>
      <c r="F7702" t="s">
        <v>90</v>
      </c>
      <c r="G7702">
        <v>764</v>
      </c>
      <c r="H7702" t="s">
        <v>390</v>
      </c>
      <c r="I7702">
        <v>3</v>
      </c>
      <c r="J7702" t="s">
        <v>373</v>
      </c>
      <c r="K7702">
        <v>2</v>
      </c>
    </row>
    <row r="7703" spans="1:11" hidden="1" x14ac:dyDescent="0.25">
      <c r="A7703" t="s">
        <v>260</v>
      </c>
      <c r="B7703" t="s">
        <v>260</v>
      </c>
      <c r="C7703">
        <v>1991</v>
      </c>
      <c r="D7703" t="s">
        <v>411</v>
      </c>
      <c r="E7703">
        <v>800</v>
      </c>
      <c r="F7703" t="s">
        <v>90</v>
      </c>
      <c r="G7703">
        <v>764</v>
      </c>
      <c r="H7703" t="s">
        <v>390</v>
      </c>
      <c r="I7703">
        <v>2</v>
      </c>
      <c r="J7703" t="s">
        <v>373</v>
      </c>
      <c r="K7703">
        <v>2</v>
      </c>
    </row>
    <row r="7704" spans="1:11" hidden="1" x14ac:dyDescent="0.25">
      <c r="A7704" t="s">
        <v>260</v>
      </c>
      <c r="B7704" t="s">
        <v>260</v>
      </c>
      <c r="C7704">
        <v>1992</v>
      </c>
      <c r="D7704" t="s">
        <v>411</v>
      </c>
      <c r="E7704">
        <v>800</v>
      </c>
      <c r="F7704" t="s">
        <v>90</v>
      </c>
      <c r="G7704">
        <v>764</v>
      </c>
      <c r="H7704" t="s">
        <v>390</v>
      </c>
      <c r="I7704">
        <v>4</v>
      </c>
      <c r="J7704" t="s">
        <v>373</v>
      </c>
      <c r="K7704">
        <v>3</v>
      </c>
    </row>
    <row r="7705" spans="1:11" hidden="1" x14ac:dyDescent="0.25">
      <c r="A7705" t="s">
        <v>260</v>
      </c>
      <c r="B7705" t="s">
        <v>260</v>
      </c>
      <c r="C7705">
        <v>1993</v>
      </c>
      <c r="D7705" t="s">
        <v>411</v>
      </c>
      <c r="E7705">
        <v>800</v>
      </c>
      <c r="F7705" t="s">
        <v>90</v>
      </c>
      <c r="G7705">
        <v>764</v>
      </c>
      <c r="H7705" t="s">
        <v>390</v>
      </c>
      <c r="I7705">
        <v>2</v>
      </c>
      <c r="J7705" t="s">
        <v>373</v>
      </c>
      <c r="K7705">
        <v>3</v>
      </c>
    </row>
    <row r="7706" spans="1:11" hidden="1" x14ac:dyDescent="0.25">
      <c r="A7706" t="s">
        <v>260</v>
      </c>
      <c r="B7706" t="s">
        <v>260</v>
      </c>
      <c r="C7706">
        <v>1994</v>
      </c>
      <c r="D7706" t="s">
        <v>411</v>
      </c>
      <c r="E7706">
        <v>800</v>
      </c>
      <c r="F7706" t="s">
        <v>90</v>
      </c>
      <c r="G7706">
        <v>764</v>
      </c>
      <c r="H7706" t="s">
        <v>390</v>
      </c>
      <c r="I7706">
        <v>3</v>
      </c>
      <c r="J7706" t="s">
        <v>373</v>
      </c>
      <c r="K7706">
        <v>3</v>
      </c>
    </row>
    <row r="7707" spans="1:11" hidden="1" x14ac:dyDescent="0.25">
      <c r="A7707" t="s">
        <v>260</v>
      </c>
      <c r="B7707" t="s">
        <v>260</v>
      </c>
      <c r="C7707">
        <v>1995</v>
      </c>
      <c r="D7707" t="s">
        <v>411</v>
      </c>
      <c r="E7707">
        <v>800</v>
      </c>
      <c r="F7707" t="s">
        <v>90</v>
      </c>
      <c r="G7707">
        <v>764</v>
      </c>
      <c r="H7707" t="s">
        <v>390</v>
      </c>
      <c r="I7707">
        <v>2</v>
      </c>
      <c r="J7707" t="s">
        <v>373</v>
      </c>
      <c r="K7707">
        <v>2</v>
      </c>
    </row>
    <row r="7708" spans="1:11" hidden="1" x14ac:dyDescent="0.25">
      <c r="A7708" t="s">
        <v>260</v>
      </c>
      <c r="B7708" t="s">
        <v>260</v>
      </c>
      <c r="C7708">
        <v>1996</v>
      </c>
      <c r="D7708" t="s">
        <v>411</v>
      </c>
      <c r="E7708">
        <v>800</v>
      </c>
      <c r="F7708" t="s">
        <v>90</v>
      </c>
      <c r="G7708">
        <v>764</v>
      </c>
      <c r="H7708" t="s">
        <v>390</v>
      </c>
      <c r="I7708">
        <v>2</v>
      </c>
      <c r="J7708" t="s">
        <v>373</v>
      </c>
      <c r="K7708">
        <v>3</v>
      </c>
    </row>
    <row r="7709" spans="1:11" hidden="1" x14ac:dyDescent="0.25">
      <c r="A7709" t="s">
        <v>260</v>
      </c>
      <c r="B7709" t="s">
        <v>260</v>
      </c>
      <c r="C7709">
        <v>1997</v>
      </c>
      <c r="D7709" t="s">
        <v>411</v>
      </c>
      <c r="E7709">
        <v>800</v>
      </c>
      <c r="F7709" t="s">
        <v>90</v>
      </c>
      <c r="G7709">
        <v>764</v>
      </c>
      <c r="H7709" t="s">
        <v>390</v>
      </c>
      <c r="I7709">
        <v>2</v>
      </c>
      <c r="J7709" t="s">
        <v>373</v>
      </c>
      <c r="K7709">
        <v>3</v>
      </c>
    </row>
    <row r="7710" spans="1:11" hidden="1" x14ac:dyDescent="0.25">
      <c r="A7710" t="s">
        <v>260</v>
      </c>
      <c r="B7710" t="s">
        <v>260</v>
      </c>
      <c r="C7710">
        <v>1998</v>
      </c>
      <c r="D7710" t="s">
        <v>411</v>
      </c>
      <c r="E7710">
        <v>800</v>
      </c>
      <c r="F7710" t="s">
        <v>90</v>
      </c>
      <c r="G7710">
        <v>764</v>
      </c>
      <c r="H7710" t="s">
        <v>390</v>
      </c>
      <c r="I7710">
        <v>3</v>
      </c>
      <c r="J7710" t="s">
        <v>373</v>
      </c>
      <c r="K7710">
        <v>2</v>
      </c>
    </row>
    <row r="7711" spans="1:11" hidden="1" x14ac:dyDescent="0.25">
      <c r="A7711" t="s">
        <v>260</v>
      </c>
      <c r="B7711" t="s">
        <v>260</v>
      </c>
      <c r="C7711">
        <v>1999</v>
      </c>
      <c r="D7711" t="s">
        <v>411</v>
      </c>
      <c r="E7711">
        <v>800</v>
      </c>
      <c r="F7711" t="s">
        <v>90</v>
      </c>
      <c r="G7711">
        <v>764</v>
      </c>
      <c r="H7711" t="s">
        <v>390</v>
      </c>
      <c r="I7711">
        <v>2</v>
      </c>
      <c r="J7711" t="s">
        <v>373</v>
      </c>
      <c r="K7711">
        <v>2</v>
      </c>
    </row>
    <row r="7712" spans="1:11" hidden="1" x14ac:dyDescent="0.25">
      <c r="A7712" t="s">
        <v>260</v>
      </c>
      <c r="B7712" t="s">
        <v>260</v>
      </c>
      <c r="C7712">
        <v>2000</v>
      </c>
      <c r="D7712" t="s">
        <v>411</v>
      </c>
      <c r="E7712">
        <v>800</v>
      </c>
      <c r="F7712" t="s">
        <v>90</v>
      </c>
      <c r="G7712">
        <v>764</v>
      </c>
      <c r="H7712" t="s">
        <v>390</v>
      </c>
      <c r="I7712">
        <v>3</v>
      </c>
      <c r="J7712" t="s">
        <v>373</v>
      </c>
      <c r="K7712">
        <v>2</v>
      </c>
    </row>
    <row r="7713" spans="1:11" hidden="1" x14ac:dyDescent="0.25">
      <c r="A7713" t="s">
        <v>260</v>
      </c>
      <c r="B7713" t="s">
        <v>260</v>
      </c>
      <c r="C7713">
        <v>2001</v>
      </c>
      <c r="D7713" t="s">
        <v>411</v>
      </c>
      <c r="E7713">
        <v>800</v>
      </c>
      <c r="F7713" t="s">
        <v>90</v>
      </c>
      <c r="G7713">
        <v>764</v>
      </c>
      <c r="H7713" t="s">
        <v>390</v>
      </c>
      <c r="I7713">
        <v>3</v>
      </c>
      <c r="J7713" t="s">
        <v>373</v>
      </c>
      <c r="K7713">
        <v>2</v>
      </c>
    </row>
    <row r="7714" spans="1:11" hidden="1" x14ac:dyDescent="0.25">
      <c r="A7714" t="s">
        <v>260</v>
      </c>
      <c r="B7714" t="s">
        <v>260</v>
      </c>
      <c r="C7714">
        <v>2002</v>
      </c>
      <c r="D7714" t="s">
        <v>411</v>
      </c>
      <c r="E7714">
        <v>800</v>
      </c>
      <c r="F7714" t="s">
        <v>90</v>
      </c>
      <c r="G7714">
        <v>764</v>
      </c>
      <c r="H7714" t="s">
        <v>390</v>
      </c>
      <c r="I7714">
        <v>2</v>
      </c>
      <c r="J7714" t="s">
        <v>373</v>
      </c>
      <c r="K7714">
        <v>3</v>
      </c>
    </row>
    <row r="7715" spans="1:11" hidden="1" x14ac:dyDescent="0.25">
      <c r="A7715" t="s">
        <v>260</v>
      </c>
      <c r="B7715" t="s">
        <v>260</v>
      </c>
      <c r="C7715">
        <v>2003</v>
      </c>
      <c r="D7715" t="s">
        <v>411</v>
      </c>
      <c r="E7715">
        <v>800</v>
      </c>
      <c r="F7715" t="s">
        <v>90</v>
      </c>
      <c r="G7715">
        <v>764</v>
      </c>
      <c r="H7715" t="s">
        <v>390</v>
      </c>
      <c r="I7715">
        <v>3</v>
      </c>
      <c r="J7715" t="s">
        <v>373</v>
      </c>
      <c r="K7715">
        <v>3</v>
      </c>
    </row>
    <row r="7716" spans="1:11" hidden="1" x14ac:dyDescent="0.25">
      <c r="A7716" t="s">
        <v>260</v>
      </c>
      <c r="B7716" t="s">
        <v>260</v>
      </c>
      <c r="C7716">
        <v>2004</v>
      </c>
      <c r="D7716" t="s">
        <v>411</v>
      </c>
      <c r="E7716">
        <v>800</v>
      </c>
      <c r="F7716" t="s">
        <v>90</v>
      </c>
      <c r="G7716">
        <v>764</v>
      </c>
      <c r="H7716" t="s">
        <v>390</v>
      </c>
      <c r="I7716">
        <v>4</v>
      </c>
      <c r="J7716" t="s">
        <v>373</v>
      </c>
      <c r="K7716">
        <v>3</v>
      </c>
    </row>
    <row r="7717" spans="1:11" hidden="1" x14ac:dyDescent="0.25">
      <c r="A7717" t="s">
        <v>260</v>
      </c>
      <c r="B7717" t="s">
        <v>260</v>
      </c>
      <c r="C7717">
        <v>2005</v>
      </c>
      <c r="D7717" t="s">
        <v>411</v>
      </c>
      <c r="E7717">
        <v>800</v>
      </c>
      <c r="F7717" t="s">
        <v>90</v>
      </c>
      <c r="G7717">
        <v>764</v>
      </c>
      <c r="H7717" t="s">
        <v>390</v>
      </c>
      <c r="I7717">
        <v>4</v>
      </c>
      <c r="J7717" t="s">
        <v>373</v>
      </c>
      <c r="K7717">
        <v>4</v>
      </c>
    </row>
    <row r="7718" spans="1:11" hidden="1" x14ac:dyDescent="0.25">
      <c r="A7718" t="s">
        <v>260</v>
      </c>
      <c r="B7718" t="s">
        <v>260</v>
      </c>
      <c r="C7718">
        <v>2006</v>
      </c>
      <c r="D7718" t="s">
        <v>411</v>
      </c>
      <c r="E7718">
        <v>800</v>
      </c>
      <c r="F7718" t="s">
        <v>90</v>
      </c>
      <c r="G7718">
        <v>764</v>
      </c>
      <c r="H7718" t="s">
        <v>390</v>
      </c>
      <c r="I7718">
        <v>4</v>
      </c>
      <c r="J7718" t="s">
        <v>373</v>
      </c>
      <c r="K7718">
        <v>4</v>
      </c>
    </row>
    <row r="7719" spans="1:11" hidden="1" x14ac:dyDescent="0.25">
      <c r="A7719" t="s">
        <v>260</v>
      </c>
      <c r="B7719" t="s">
        <v>260</v>
      </c>
      <c r="C7719">
        <v>2007</v>
      </c>
      <c r="D7719" t="s">
        <v>411</v>
      </c>
      <c r="E7719">
        <v>800</v>
      </c>
      <c r="F7719" t="s">
        <v>90</v>
      </c>
      <c r="G7719">
        <v>764</v>
      </c>
      <c r="H7719" t="s">
        <v>390</v>
      </c>
      <c r="I7719">
        <v>4</v>
      </c>
      <c r="J7719" t="s">
        <v>373</v>
      </c>
      <c r="K7719">
        <v>4</v>
      </c>
    </row>
    <row r="7720" spans="1:11" hidden="1" x14ac:dyDescent="0.25">
      <c r="A7720" t="s">
        <v>260</v>
      </c>
      <c r="B7720" t="s">
        <v>260</v>
      </c>
      <c r="C7720">
        <v>2008</v>
      </c>
      <c r="D7720" t="s">
        <v>411</v>
      </c>
      <c r="E7720">
        <v>800</v>
      </c>
      <c r="F7720" t="s">
        <v>90</v>
      </c>
      <c r="G7720">
        <v>764</v>
      </c>
      <c r="H7720" t="s">
        <v>390</v>
      </c>
      <c r="I7720">
        <v>3</v>
      </c>
      <c r="J7720" t="s">
        <v>373</v>
      </c>
      <c r="K7720">
        <v>4</v>
      </c>
    </row>
    <row r="7721" spans="1:11" hidden="1" x14ac:dyDescent="0.25">
      <c r="A7721" t="s">
        <v>260</v>
      </c>
      <c r="B7721" t="s">
        <v>260</v>
      </c>
      <c r="C7721">
        <v>2009</v>
      </c>
      <c r="D7721" t="s">
        <v>411</v>
      </c>
      <c r="E7721">
        <v>800</v>
      </c>
      <c r="F7721" t="s">
        <v>90</v>
      </c>
      <c r="G7721">
        <v>764</v>
      </c>
      <c r="H7721" t="s">
        <v>390</v>
      </c>
      <c r="I7721">
        <v>3</v>
      </c>
      <c r="J7721" t="s">
        <v>373</v>
      </c>
      <c r="K7721">
        <v>3</v>
      </c>
    </row>
    <row r="7722" spans="1:11" hidden="1" x14ac:dyDescent="0.25">
      <c r="A7722" t="s">
        <v>260</v>
      </c>
      <c r="B7722" t="s">
        <v>260</v>
      </c>
      <c r="C7722">
        <v>2010</v>
      </c>
      <c r="D7722" t="s">
        <v>411</v>
      </c>
      <c r="E7722">
        <v>800</v>
      </c>
      <c r="F7722" t="s">
        <v>90</v>
      </c>
      <c r="G7722">
        <v>764</v>
      </c>
      <c r="H7722" t="s">
        <v>390</v>
      </c>
      <c r="I7722">
        <v>4</v>
      </c>
      <c r="J7722" t="s">
        <v>373</v>
      </c>
      <c r="K7722">
        <v>4</v>
      </c>
    </row>
    <row r="7723" spans="1:11" hidden="1" x14ac:dyDescent="0.25">
      <c r="A7723" t="s">
        <v>260</v>
      </c>
      <c r="B7723" t="s">
        <v>260</v>
      </c>
      <c r="C7723">
        <v>2011</v>
      </c>
      <c r="D7723" t="s">
        <v>411</v>
      </c>
      <c r="E7723">
        <v>800</v>
      </c>
      <c r="F7723" t="s">
        <v>90</v>
      </c>
      <c r="G7723">
        <v>764</v>
      </c>
      <c r="H7723" t="s">
        <v>390</v>
      </c>
      <c r="I7723">
        <v>4</v>
      </c>
      <c r="J7723" t="s">
        <v>373</v>
      </c>
      <c r="K7723">
        <v>3</v>
      </c>
    </row>
    <row r="7724" spans="1:11" hidden="1" x14ac:dyDescent="0.25">
      <c r="A7724" t="s">
        <v>260</v>
      </c>
      <c r="B7724" t="s">
        <v>260</v>
      </c>
      <c r="C7724">
        <v>2012</v>
      </c>
      <c r="D7724" t="s">
        <v>411</v>
      </c>
      <c r="E7724">
        <v>800</v>
      </c>
      <c r="F7724" t="s">
        <v>90</v>
      </c>
      <c r="G7724">
        <v>764</v>
      </c>
      <c r="H7724" t="s">
        <v>390</v>
      </c>
      <c r="I7724">
        <v>3</v>
      </c>
      <c r="J7724" t="s">
        <v>373</v>
      </c>
      <c r="K7724">
        <v>4</v>
      </c>
    </row>
    <row r="7725" spans="1:11" hidden="1" x14ac:dyDescent="0.25">
      <c r="A7725" t="s">
        <v>260</v>
      </c>
      <c r="B7725" t="s">
        <v>260</v>
      </c>
      <c r="C7725">
        <v>2013</v>
      </c>
      <c r="D7725" t="s">
        <v>411</v>
      </c>
      <c r="E7725">
        <v>800</v>
      </c>
      <c r="F7725" t="s">
        <v>90</v>
      </c>
      <c r="G7725">
        <v>764</v>
      </c>
      <c r="H7725" t="s">
        <v>390</v>
      </c>
      <c r="I7725" t="s">
        <v>373</v>
      </c>
      <c r="J7725">
        <v>3</v>
      </c>
      <c r="K7725">
        <v>3</v>
      </c>
    </row>
    <row r="7726" spans="1:11" hidden="1" x14ac:dyDescent="0.25">
      <c r="A7726" t="s">
        <v>260</v>
      </c>
      <c r="B7726" t="s">
        <v>260</v>
      </c>
      <c r="C7726">
        <v>2014</v>
      </c>
      <c r="D7726" t="s">
        <v>411</v>
      </c>
      <c r="E7726">
        <v>800</v>
      </c>
      <c r="F7726" t="s">
        <v>90</v>
      </c>
      <c r="G7726">
        <v>764</v>
      </c>
      <c r="H7726" t="s">
        <v>390</v>
      </c>
      <c r="I7726">
        <v>3</v>
      </c>
      <c r="J7726">
        <v>3</v>
      </c>
      <c r="K7726">
        <v>3</v>
      </c>
    </row>
    <row r="7727" spans="1:11" hidden="1" x14ac:dyDescent="0.25">
      <c r="A7727" t="s">
        <v>260</v>
      </c>
      <c r="B7727" t="s">
        <v>260</v>
      </c>
      <c r="C7727">
        <v>2015</v>
      </c>
      <c r="D7727" t="s">
        <v>411</v>
      </c>
      <c r="E7727">
        <v>800</v>
      </c>
      <c r="F7727" t="s">
        <v>90</v>
      </c>
      <c r="G7727">
        <v>764</v>
      </c>
      <c r="H7727" t="s">
        <v>390</v>
      </c>
      <c r="I7727">
        <v>4</v>
      </c>
      <c r="J7727">
        <v>3</v>
      </c>
      <c r="K7727">
        <v>3</v>
      </c>
    </row>
    <row r="7728" spans="1:11" hidden="1" x14ac:dyDescent="0.25">
      <c r="A7728" t="s">
        <v>260</v>
      </c>
      <c r="B7728" t="s">
        <v>260</v>
      </c>
      <c r="C7728">
        <v>2016</v>
      </c>
      <c r="D7728" t="s">
        <v>411</v>
      </c>
      <c r="E7728">
        <v>800</v>
      </c>
      <c r="F7728" t="s">
        <v>90</v>
      </c>
      <c r="G7728">
        <v>764</v>
      </c>
      <c r="H7728" t="s">
        <v>390</v>
      </c>
      <c r="I7728">
        <v>3</v>
      </c>
      <c r="J7728">
        <v>4</v>
      </c>
      <c r="K7728">
        <v>3</v>
      </c>
    </row>
    <row r="7729" spans="1:12" x14ac:dyDescent="0.25">
      <c r="A7729" t="s">
        <v>260</v>
      </c>
      <c r="B7729" t="s">
        <v>260</v>
      </c>
      <c r="C7729">
        <v>2017</v>
      </c>
      <c r="D7729" t="s">
        <v>411</v>
      </c>
      <c r="E7729">
        <v>800</v>
      </c>
      <c r="F7729" t="s">
        <v>90</v>
      </c>
      <c r="G7729">
        <v>764</v>
      </c>
      <c r="H7729" t="s">
        <v>390</v>
      </c>
      <c r="I7729" s="109">
        <v>3</v>
      </c>
      <c r="J7729" s="109">
        <v>3</v>
      </c>
      <c r="K7729" s="109">
        <v>4</v>
      </c>
      <c r="L7729" s="108">
        <f>AVERAGE(I7729:K7729)</f>
        <v>3.3333333333333335</v>
      </c>
    </row>
    <row r="7730" spans="1:12" hidden="1" x14ac:dyDescent="0.25">
      <c r="A7730" t="s">
        <v>261</v>
      </c>
      <c r="B7730" t="s">
        <v>410</v>
      </c>
      <c r="C7730">
        <v>1976</v>
      </c>
      <c r="D7730" t="s">
        <v>409</v>
      </c>
      <c r="E7730">
        <v>860</v>
      </c>
      <c r="F7730" t="s">
        <v>408</v>
      </c>
      <c r="G7730">
        <v>626</v>
      </c>
      <c r="H7730" t="s">
        <v>390</v>
      </c>
      <c r="I7730" t="s">
        <v>373</v>
      </c>
      <c r="J7730" t="s">
        <v>373</v>
      </c>
      <c r="K7730" t="s">
        <v>373</v>
      </c>
    </row>
    <row r="7731" spans="1:12" hidden="1" x14ac:dyDescent="0.25">
      <c r="A7731" t="s">
        <v>261</v>
      </c>
      <c r="B7731" t="s">
        <v>410</v>
      </c>
      <c r="C7731">
        <v>1977</v>
      </c>
      <c r="D7731" t="s">
        <v>409</v>
      </c>
      <c r="E7731">
        <v>860</v>
      </c>
      <c r="F7731" t="s">
        <v>408</v>
      </c>
      <c r="G7731">
        <v>626</v>
      </c>
      <c r="H7731" t="s">
        <v>390</v>
      </c>
      <c r="I7731" t="s">
        <v>373</v>
      </c>
      <c r="J7731" t="s">
        <v>373</v>
      </c>
      <c r="K7731" t="s">
        <v>373</v>
      </c>
    </row>
    <row r="7732" spans="1:12" hidden="1" x14ac:dyDescent="0.25">
      <c r="A7732" t="s">
        <v>261</v>
      </c>
      <c r="B7732" t="s">
        <v>410</v>
      </c>
      <c r="C7732">
        <v>1978</v>
      </c>
      <c r="D7732" t="s">
        <v>409</v>
      </c>
      <c r="E7732">
        <v>860</v>
      </c>
      <c r="F7732" t="s">
        <v>408</v>
      </c>
      <c r="G7732">
        <v>626</v>
      </c>
      <c r="H7732" t="s">
        <v>390</v>
      </c>
      <c r="I7732" t="s">
        <v>373</v>
      </c>
      <c r="J7732" t="s">
        <v>373</v>
      </c>
      <c r="K7732" t="s">
        <v>373</v>
      </c>
    </row>
    <row r="7733" spans="1:12" hidden="1" x14ac:dyDescent="0.25">
      <c r="A7733" t="s">
        <v>261</v>
      </c>
      <c r="B7733" t="s">
        <v>410</v>
      </c>
      <c r="C7733">
        <v>1979</v>
      </c>
      <c r="D7733" t="s">
        <v>409</v>
      </c>
      <c r="E7733">
        <v>860</v>
      </c>
      <c r="F7733" t="s">
        <v>408</v>
      </c>
      <c r="G7733">
        <v>626</v>
      </c>
      <c r="H7733" t="s">
        <v>390</v>
      </c>
      <c r="I7733" t="s">
        <v>373</v>
      </c>
      <c r="J7733" t="s">
        <v>373</v>
      </c>
      <c r="K7733" t="s">
        <v>373</v>
      </c>
    </row>
    <row r="7734" spans="1:12" hidden="1" x14ac:dyDescent="0.25">
      <c r="A7734" t="s">
        <v>261</v>
      </c>
      <c r="B7734" t="s">
        <v>410</v>
      </c>
      <c r="C7734">
        <v>1980</v>
      </c>
      <c r="D7734" t="s">
        <v>409</v>
      </c>
      <c r="E7734">
        <v>860</v>
      </c>
      <c r="F7734" t="s">
        <v>408</v>
      </c>
      <c r="G7734">
        <v>626</v>
      </c>
      <c r="H7734" t="s">
        <v>390</v>
      </c>
      <c r="I7734" t="s">
        <v>373</v>
      </c>
      <c r="J7734" t="s">
        <v>373</v>
      </c>
      <c r="K7734" t="s">
        <v>373</v>
      </c>
    </row>
    <row r="7735" spans="1:12" hidden="1" x14ac:dyDescent="0.25">
      <c r="A7735" t="s">
        <v>261</v>
      </c>
      <c r="B7735" t="s">
        <v>410</v>
      </c>
      <c r="C7735">
        <v>1981</v>
      </c>
      <c r="D7735" t="s">
        <v>409</v>
      </c>
      <c r="E7735">
        <v>860</v>
      </c>
      <c r="F7735" t="s">
        <v>408</v>
      </c>
      <c r="G7735">
        <v>626</v>
      </c>
      <c r="H7735" t="s">
        <v>390</v>
      </c>
      <c r="I7735" t="s">
        <v>373</v>
      </c>
      <c r="J7735" t="s">
        <v>373</v>
      </c>
      <c r="K7735" t="s">
        <v>373</v>
      </c>
    </row>
    <row r="7736" spans="1:12" hidden="1" x14ac:dyDescent="0.25">
      <c r="A7736" t="s">
        <v>261</v>
      </c>
      <c r="B7736" t="s">
        <v>410</v>
      </c>
      <c r="C7736">
        <v>1982</v>
      </c>
      <c r="D7736" t="s">
        <v>409</v>
      </c>
      <c r="E7736">
        <v>860</v>
      </c>
      <c r="F7736" t="s">
        <v>408</v>
      </c>
      <c r="G7736">
        <v>626</v>
      </c>
      <c r="H7736" t="s">
        <v>390</v>
      </c>
      <c r="I7736" t="s">
        <v>373</v>
      </c>
      <c r="J7736" t="s">
        <v>373</v>
      </c>
      <c r="K7736" t="s">
        <v>373</v>
      </c>
    </row>
    <row r="7737" spans="1:12" hidden="1" x14ac:dyDescent="0.25">
      <c r="A7737" t="s">
        <v>261</v>
      </c>
      <c r="B7737" t="s">
        <v>410</v>
      </c>
      <c r="C7737">
        <v>1983</v>
      </c>
      <c r="D7737" t="s">
        <v>409</v>
      </c>
      <c r="E7737">
        <v>860</v>
      </c>
      <c r="F7737" t="s">
        <v>408</v>
      </c>
      <c r="G7737">
        <v>626</v>
      </c>
      <c r="H7737" t="s">
        <v>390</v>
      </c>
      <c r="I7737" t="s">
        <v>373</v>
      </c>
      <c r="J7737" t="s">
        <v>373</v>
      </c>
      <c r="K7737" t="s">
        <v>373</v>
      </c>
    </row>
    <row r="7738" spans="1:12" hidden="1" x14ac:dyDescent="0.25">
      <c r="A7738" t="s">
        <v>261</v>
      </c>
      <c r="B7738" t="s">
        <v>410</v>
      </c>
      <c r="C7738">
        <v>1984</v>
      </c>
      <c r="D7738" t="s">
        <v>409</v>
      </c>
      <c r="E7738">
        <v>860</v>
      </c>
      <c r="F7738" t="s">
        <v>408</v>
      </c>
      <c r="G7738">
        <v>626</v>
      </c>
      <c r="H7738" t="s">
        <v>390</v>
      </c>
      <c r="I7738" t="s">
        <v>373</v>
      </c>
      <c r="J7738" t="s">
        <v>373</v>
      </c>
      <c r="K7738" t="s">
        <v>373</v>
      </c>
    </row>
    <row r="7739" spans="1:12" hidden="1" x14ac:dyDescent="0.25">
      <c r="A7739" t="s">
        <v>261</v>
      </c>
      <c r="B7739" t="s">
        <v>410</v>
      </c>
      <c r="C7739">
        <v>1985</v>
      </c>
      <c r="D7739" t="s">
        <v>409</v>
      </c>
      <c r="E7739">
        <v>860</v>
      </c>
      <c r="F7739" t="s">
        <v>408</v>
      </c>
      <c r="G7739">
        <v>626</v>
      </c>
      <c r="H7739" t="s">
        <v>390</v>
      </c>
      <c r="I7739" t="s">
        <v>373</v>
      </c>
      <c r="J7739" t="s">
        <v>373</v>
      </c>
      <c r="K7739" t="s">
        <v>373</v>
      </c>
    </row>
    <row r="7740" spans="1:12" hidden="1" x14ac:dyDescent="0.25">
      <c r="A7740" t="s">
        <v>261</v>
      </c>
      <c r="B7740" t="s">
        <v>410</v>
      </c>
      <c r="C7740">
        <v>1986</v>
      </c>
      <c r="D7740" t="s">
        <v>409</v>
      </c>
      <c r="E7740">
        <v>860</v>
      </c>
      <c r="F7740" t="s">
        <v>408</v>
      </c>
      <c r="G7740">
        <v>626</v>
      </c>
      <c r="H7740" t="s">
        <v>390</v>
      </c>
      <c r="I7740" t="s">
        <v>373</v>
      </c>
      <c r="J7740" t="s">
        <v>373</v>
      </c>
      <c r="K7740" t="s">
        <v>373</v>
      </c>
    </row>
    <row r="7741" spans="1:12" hidden="1" x14ac:dyDescent="0.25">
      <c r="A7741" t="s">
        <v>261</v>
      </c>
      <c r="B7741" t="s">
        <v>410</v>
      </c>
      <c r="C7741">
        <v>1987</v>
      </c>
      <c r="D7741" t="s">
        <v>409</v>
      </c>
      <c r="E7741">
        <v>860</v>
      </c>
      <c r="F7741" t="s">
        <v>408</v>
      </c>
      <c r="G7741">
        <v>626</v>
      </c>
      <c r="H7741" t="s">
        <v>390</v>
      </c>
      <c r="I7741" t="s">
        <v>373</v>
      </c>
      <c r="J7741" t="s">
        <v>373</v>
      </c>
      <c r="K7741" t="s">
        <v>373</v>
      </c>
    </row>
    <row r="7742" spans="1:12" hidden="1" x14ac:dyDescent="0.25">
      <c r="A7742" t="s">
        <v>261</v>
      </c>
      <c r="B7742" t="s">
        <v>410</v>
      </c>
      <c r="C7742">
        <v>1988</v>
      </c>
      <c r="D7742" t="s">
        <v>409</v>
      </c>
      <c r="E7742">
        <v>860</v>
      </c>
      <c r="F7742" t="s">
        <v>408</v>
      </c>
      <c r="G7742">
        <v>626</v>
      </c>
      <c r="H7742" t="s">
        <v>390</v>
      </c>
      <c r="I7742" t="s">
        <v>373</v>
      </c>
      <c r="J7742" t="s">
        <v>373</v>
      </c>
      <c r="K7742" t="s">
        <v>373</v>
      </c>
    </row>
    <row r="7743" spans="1:12" hidden="1" x14ac:dyDescent="0.25">
      <c r="A7743" t="s">
        <v>261</v>
      </c>
      <c r="B7743" t="s">
        <v>410</v>
      </c>
      <c r="C7743">
        <v>1989</v>
      </c>
      <c r="D7743" t="s">
        <v>409</v>
      </c>
      <c r="E7743">
        <v>860</v>
      </c>
      <c r="F7743" t="s">
        <v>408</v>
      </c>
      <c r="G7743">
        <v>626</v>
      </c>
      <c r="H7743" t="s">
        <v>390</v>
      </c>
      <c r="I7743" t="s">
        <v>373</v>
      </c>
      <c r="J7743" t="s">
        <v>373</v>
      </c>
      <c r="K7743" t="s">
        <v>373</v>
      </c>
    </row>
    <row r="7744" spans="1:12" hidden="1" x14ac:dyDescent="0.25">
      <c r="A7744" t="s">
        <v>261</v>
      </c>
      <c r="B7744" t="s">
        <v>410</v>
      </c>
      <c r="C7744">
        <v>1990</v>
      </c>
      <c r="D7744" t="s">
        <v>409</v>
      </c>
      <c r="E7744">
        <v>860</v>
      </c>
      <c r="F7744" t="s">
        <v>408</v>
      </c>
      <c r="G7744">
        <v>626</v>
      </c>
      <c r="H7744" t="s">
        <v>390</v>
      </c>
      <c r="I7744" t="s">
        <v>373</v>
      </c>
      <c r="J7744" t="s">
        <v>373</v>
      </c>
      <c r="K7744" t="s">
        <v>373</v>
      </c>
    </row>
    <row r="7745" spans="1:11" hidden="1" x14ac:dyDescent="0.25">
      <c r="A7745" t="s">
        <v>261</v>
      </c>
      <c r="B7745" t="s">
        <v>410</v>
      </c>
      <c r="C7745">
        <v>1991</v>
      </c>
      <c r="D7745" t="s">
        <v>409</v>
      </c>
      <c r="E7745">
        <v>860</v>
      </c>
      <c r="F7745" t="s">
        <v>408</v>
      </c>
      <c r="G7745">
        <v>626</v>
      </c>
      <c r="H7745" t="s">
        <v>390</v>
      </c>
      <c r="I7745" t="s">
        <v>373</v>
      </c>
      <c r="J7745" t="s">
        <v>373</v>
      </c>
      <c r="K7745" t="s">
        <v>373</v>
      </c>
    </row>
    <row r="7746" spans="1:11" hidden="1" x14ac:dyDescent="0.25">
      <c r="A7746" t="s">
        <v>261</v>
      </c>
      <c r="B7746" t="s">
        <v>410</v>
      </c>
      <c r="C7746">
        <v>1992</v>
      </c>
      <c r="D7746" t="s">
        <v>409</v>
      </c>
      <c r="E7746">
        <v>860</v>
      </c>
      <c r="F7746" t="s">
        <v>408</v>
      </c>
      <c r="G7746">
        <v>626</v>
      </c>
      <c r="H7746" t="s">
        <v>390</v>
      </c>
      <c r="I7746" t="s">
        <v>373</v>
      </c>
      <c r="J7746" t="s">
        <v>373</v>
      </c>
      <c r="K7746" t="s">
        <v>373</v>
      </c>
    </row>
    <row r="7747" spans="1:11" hidden="1" x14ac:dyDescent="0.25">
      <c r="A7747" t="s">
        <v>261</v>
      </c>
      <c r="B7747" t="s">
        <v>410</v>
      </c>
      <c r="C7747">
        <v>1993</v>
      </c>
      <c r="D7747" t="s">
        <v>409</v>
      </c>
      <c r="E7747">
        <v>860</v>
      </c>
      <c r="F7747" t="s">
        <v>408</v>
      </c>
      <c r="G7747">
        <v>626</v>
      </c>
      <c r="H7747" t="s">
        <v>390</v>
      </c>
      <c r="I7747" t="s">
        <v>373</v>
      </c>
      <c r="J7747" t="s">
        <v>373</v>
      </c>
      <c r="K7747" t="s">
        <v>373</v>
      </c>
    </row>
    <row r="7748" spans="1:11" hidden="1" x14ac:dyDescent="0.25">
      <c r="A7748" t="s">
        <v>261</v>
      </c>
      <c r="B7748" t="s">
        <v>410</v>
      </c>
      <c r="C7748">
        <v>1994</v>
      </c>
      <c r="D7748" t="s">
        <v>409</v>
      </c>
      <c r="E7748">
        <v>860</v>
      </c>
      <c r="F7748" t="s">
        <v>408</v>
      </c>
      <c r="G7748">
        <v>626</v>
      </c>
      <c r="H7748" t="s">
        <v>390</v>
      </c>
      <c r="I7748" t="s">
        <v>373</v>
      </c>
      <c r="J7748" t="s">
        <v>373</v>
      </c>
      <c r="K7748" t="s">
        <v>373</v>
      </c>
    </row>
    <row r="7749" spans="1:11" hidden="1" x14ac:dyDescent="0.25">
      <c r="A7749" t="s">
        <v>261</v>
      </c>
      <c r="B7749" t="s">
        <v>410</v>
      </c>
      <c r="C7749">
        <v>1995</v>
      </c>
      <c r="D7749" t="s">
        <v>409</v>
      </c>
      <c r="E7749">
        <v>860</v>
      </c>
      <c r="F7749" t="s">
        <v>408</v>
      </c>
      <c r="G7749">
        <v>626</v>
      </c>
      <c r="H7749" t="s">
        <v>390</v>
      </c>
      <c r="I7749" t="s">
        <v>373</v>
      </c>
      <c r="J7749" t="s">
        <v>373</v>
      </c>
      <c r="K7749" t="s">
        <v>373</v>
      </c>
    </row>
    <row r="7750" spans="1:11" hidden="1" x14ac:dyDescent="0.25">
      <c r="A7750" t="s">
        <v>261</v>
      </c>
      <c r="B7750" t="s">
        <v>410</v>
      </c>
      <c r="C7750">
        <v>1996</v>
      </c>
      <c r="D7750" t="s">
        <v>409</v>
      </c>
      <c r="E7750">
        <v>860</v>
      </c>
      <c r="F7750" t="s">
        <v>408</v>
      </c>
      <c r="G7750">
        <v>626</v>
      </c>
      <c r="H7750" t="s">
        <v>390</v>
      </c>
      <c r="I7750" t="s">
        <v>373</v>
      </c>
      <c r="J7750" t="s">
        <v>373</v>
      </c>
      <c r="K7750" t="s">
        <v>373</v>
      </c>
    </row>
    <row r="7751" spans="1:11" hidden="1" x14ac:dyDescent="0.25">
      <c r="A7751" t="s">
        <v>261</v>
      </c>
      <c r="B7751" t="s">
        <v>410</v>
      </c>
      <c r="C7751">
        <v>1997</v>
      </c>
      <c r="D7751" t="s">
        <v>409</v>
      </c>
      <c r="E7751">
        <v>860</v>
      </c>
      <c r="F7751" t="s">
        <v>408</v>
      </c>
      <c r="G7751">
        <v>626</v>
      </c>
      <c r="H7751" t="s">
        <v>390</v>
      </c>
      <c r="I7751" t="s">
        <v>373</v>
      </c>
      <c r="J7751" t="s">
        <v>373</v>
      </c>
      <c r="K7751" t="s">
        <v>373</v>
      </c>
    </row>
    <row r="7752" spans="1:11" hidden="1" x14ac:dyDescent="0.25">
      <c r="A7752" t="s">
        <v>261</v>
      </c>
      <c r="B7752" t="s">
        <v>410</v>
      </c>
      <c r="C7752">
        <v>1998</v>
      </c>
      <c r="D7752" t="s">
        <v>409</v>
      </c>
      <c r="E7752">
        <v>860</v>
      </c>
      <c r="F7752" t="s">
        <v>408</v>
      </c>
      <c r="G7752">
        <v>626</v>
      </c>
      <c r="H7752" t="s">
        <v>390</v>
      </c>
      <c r="I7752" t="s">
        <v>373</v>
      </c>
      <c r="J7752" t="s">
        <v>373</v>
      </c>
      <c r="K7752" t="s">
        <v>373</v>
      </c>
    </row>
    <row r="7753" spans="1:11" hidden="1" x14ac:dyDescent="0.25">
      <c r="A7753" t="s">
        <v>261</v>
      </c>
      <c r="B7753" t="s">
        <v>410</v>
      </c>
      <c r="C7753">
        <v>1999</v>
      </c>
      <c r="D7753" t="s">
        <v>409</v>
      </c>
      <c r="E7753">
        <v>860</v>
      </c>
      <c r="F7753" t="s">
        <v>408</v>
      </c>
      <c r="G7753">
        <v>626</v>
      </c>
      <c r="H7753" t="s">
        <v>390</v>
      </c>
      <c r="I7753" t="s">
        <v>373</v>
      </c>
      <c r="J7753" t="s">
        <v>373</v>
      </c>
      <c r="K7753" t="s">
        <v>373</v>
      </c>
    </row>
    <row r="7754" spans="1:11" hidden="1" x14ac:dyDescent="0.25">
      <c r="A7754" t="s">
        <v>261</v>
      </c>
      <c r="B7754" t="s">
        <v>410</v>
      </c>
      <c r="C7754">
        <v>2000</v>
      </c>
      <c r="D7754" t="s">
        <v>409</v>
      </c>
      <c r="E7754">
        <v>860</v>
      </c>
      <c r="F7754" t="s">
        <v>408</v>
      </c>
      <c r="G7754">
        <v>626</v>
      </c>
      <c r="H7754" t="s">
        <v>390</v>
      </c>
      <c r="I7754">
        <v>2</v>
      </c>
      <c r="J7754" t="s">
        <v>373</v>
      </c>
      <c r="K7754">
        <v>2</v>
      </c>
    </row>
    <row r="7755" spans="1:11" hidden="1" x14ac:dyDescent="0.25">
      <c r="A7755" t="s">
        <v>261</v>
      </c>
      <c r="B7755" t="s">
        <v>410</v>
      </c>
      <c r="C7755">
        <v>2001</v>
      </c>
      <c r="D7755" t="s">
        <v>409</v>
      </c>
      <c r="E7755">
        <v>860</v>
      </c>
      <c r="F7755" t="s">
        <v>408</v>
      </c>
      <c r="G7755">
        <v>626</v>
      </c>
      <c r="H7755" t="s">
        <v>390</v>
      </c>
      <c r="I7755">
        <v>2</v>
      </c>
      <c r="J7755" t="s">
        <v>373</v>
      </c>
      <c r="K7755">
        <v>2</v>
      </c>
    </row>
    <row r="7756" spans="1:11" hidden="1" x14ac:dyDescent="0.25">
      <c r="A7756" t="s">
        <v>261</v>
      </c>
      <c r="B7756" t="s">
        <v>410</v>
      </c>
      <c r="C7756">
        <v>2002</v>
      </c>
      <c r="D7756" t="s">
        <v>409</v>
      </c>
      <c r="E7756">
        <v>860</v>
      </c>
      <c r="F7756" t="s">
        <v>408</v>
      </c>
      <c r="G7756">
        <v>626</v>
      </c>
      <c r="H7756" t="s">
        <v>390</v>
      </c>
      <c r="I7756">
        <v>2</v>
      </c>
      <c r="J7756" t="s">
        <v>373</v>
      </c>
      <c r="K7756">
        <v>2</v>
      </c>
    </row>
    <row r="7757" spans="1:11" hidden="1" x14ac:dyDescent="0.25">
      <c r="A7757" t="s">
        <v>261</v>
      </c>
      <c r="B7757" t="s">
        <v>410</v>
      </c>
      <c r="C7757">
        <v>2003</v>
      </c>
      <c r="D7757" t="s">
        <v>409</v>
      </c>
      <c r="E7757">
        <v>860</v>
      </c>
      <c r="F7757" t="s">
        <v>408</v>
      </c>
      <c r="G7757">
        <v>626</v>
      </c>
      <c r="H7757" t="s">
        <v>390</v>
      </c>
      <c r="I7757">
        <v>2</v>
      </c>
      <c r="J7757" t="s">
        <v>373</v>
      </c>
      <c r="K7757">
        <v>2</v>
      </c>
    </row>
    <row r="7758" spans="1:11" hidden="1" x14ac:dyDescent="0.25">
      <c r="A7758" t="s">
        <v>261</v>
      </c>
      <c r="B7758" t="s">
        <v>410</v>
      </c>
      <c r="C7758">
        <v>2004</v>
      </c>
      <c r="D7758" t="s">
        <v>409</v>
      </c>
      <c r="E7758">
        <v>860</v>
      </c>
      <c r="F7758" t="s">
        <v>408</v>
      </c>
      <c r="G7758">
        <v>626</v>
      </c>
      <c r="H7758" t="s">
        <v>390</v>
      </c>
      <c r="I7758">
        <v>3</v>
      </c>
      <c r="J7758" t="s">
        <v>373</v>
      </c>
      <c r="K7758">
        <v>2</v>
      </c>
    </row>
    <row r="7759" spans="1:11" hidden="1" x14ac:dyDescent="0.25">
      <c r="A7759" t="s">
        <v>261</v>
      </c>
      <c r="B7759" t="s">
        <v>410</v>
      </c>
      <c r="C7759">
        <v>2005</v>
      </c>
      <c r="D7759" t="s">
        <v>409</v>
      </c>
      <c r="E7759">
        <v>860</v>
      </c>
      <c r="F7759" t="s">
        <v>408</v>
      </c>
      <c r="G7759">
        <v>626</v>
      </c>
      <c r="H7759" t="s">
        <v>390</v>
      </c>
      <c r="I7759">
        <v>2</v>
      </c>
      <c r="J7759" t="s">
        <v>373</v>
      </c>
      <c r="K7759">
        <v>2</v>
      </c>
    </row>
    <row r="7760" spans="1:11" hidden="1" x14ac:dyDescent="0.25">
      <c r="A7760" t="s">
        <v>261</v>
      </c>
      <c r="B7760" t="s">
        <v>410</v>
      </c>
      <c r="C7760">
        <v>2006</v>
      </c>
      <c r="D7760" t="s">
        <v>409</v>
      </c>
      <c r="E7760">
        <v>860</v>
      </c>
      <c r="F7760" t="s">
        <v>408</v>
      </c>
      <c r="G7760">
        <v>626</v>
      </c>
      <c r="H7760" t="s">
        <v>390</v>
      </c>
      <c r="I7760">
        <v>3</v>
      </c>
      <c r="J7760" t="s">
        <v>373</v>
      </c>
      <c r="K7760">
        <v>4</v>
      </c>
    </row>
    <row r="7761" spans="1:12" hidden="1" x14ac:dyDescent="0.25">
      <c r="A7761" t="s">
        <v>261</v>
      </c>
      <c r="B7761" t="s">
        <v>410</v>
      </c>
      <c r="C7761">
        <v>2007</v>
      </c>
      <c r="D7761" t="s">
        <v>409</v>
      </c>
      <c r="E7761">
        <v>860</v>
      </c>
      <c r="F7761" t="s">
        <v>408</v>
      </c>
      <c r="G7761">
        <v>626</v>
      </c>
      <c r="H7761" t="s">
        <v>390</v>
      </c>
      <c r="I7761">
        <v>3</v>
      </c>
      <c r="J7761" t="s">
        <v>373</v>
      </c>
      <c r="K7761">
        <v>3</v>
      </c>
    </row>
    <row r="7762" spans="1:12" hidden="1" x14ac:dyDescent="0.25">
      <c r="A7762" t="s">
        <v>261</v>
      </c>
      <c r="B7762" t="s">
        <v>410</v>
      </c>
      <c r="C7762">
        <v>2008</v>
      </c>
      <c r="D7762" t="s">
        <v>409</v>
      </c>
      <c r="E7762">
        <v>860</v>
      </c>
      <c r="F7762" t="s">
        <v>408</v>
      </c>
      <c r="G7762">
        <v>626</v>
      </c>
      <c r="H7762" t="s">
        <v>390</v>
      </c>
      <c r="I7762">
        <v>2</v>
      </c>
      <c r="J7762" t="s">
        <v>373</v>
      </c>
      <c r="K7762">
        <v>2</v>
      </c>
    </row>
    <row r="7763" spans="1:12" hidden="1" x14ac:dyDescent="0.25">
      <c r="A7763" t="s">
        <v>261</v>
      </c>
      <c r="B7763" t="s">
        <v>410</v>
      </c>
      <c r="C7763">
        <v>2009</v>
      </c>
      <c r="D7763" t="s">
        <v>409</v>
      </c>
      <c r="E7763">
        <v>860</v>
      </c>
      <c r="F7763" t="s">
        <v>408</v>
      </c>
      <c r="G7763">
        <v>626</v>
      </c>
      <c r="H7763" t="s">
        <v>390</v>
      </c>
      <c r="I7763">
        <v>2</v>
      </c>
      <c r="J7763" t="s">
        <v>373</v>
      </c>
      <c r="K7763">
        <v>2</v>
      </c>
    </row>
    <row r="7764" spans="1:12" hidden="1" x14ac:dyDescent="0.25">
      <c r="A7764" t="s">
        <v>261</v>
      </c>
      <c r="B7764" t="s">
        <v>410</v>
      </c>
      <c r="C7764">
        <v>2010</v>
      </c>
      <c r="D7764" t="s">
        <v>409</v>
      </c>
      <c r="E7764">
        <v>860</v>
      </c>
      <c r="F7764" t="s">
        <v>408</v>
      </c>
      <c r="G7764">
        <v>626</v>
      </c>
      <c r="H7764" t="s">
        <v>390</v>
      </c>
      <c r="I7764">
        <v>2</v>
      </c>
      <c r="J7764" t="s">
        <v>373</v>
      </c>
      <c r="K7764">
        <v>2</v>
      </c>
    </row>
    <row r="7765" spans="1:12" hidden="1" x14ac:dyDescent="0.25">
      <c r="A7765" t="s">
        <v>261</v>
      </c>
      <c r="B7765" t="s">
        <v>410</v>
      </c>
      <c r="C7765">
        <v>2011</v>
      </c>
      <c r="D7765" t="s">
        <v>409</v>
      </c>
      <c r="E7765">
        <v>860</v>
      </c>
      <c r="F7765" t="s">
        <v>408</v>
      </c>
      <c r="G7765">
        <v>626</v>
      </c>
      <c r="H7765" t="s">
        <v>390</v>
      </c>
      <c r="I7765">
        <v>2</v>
      </c>
      <c r="J7765" t="s">
        <v>373</v>
      </c>
      <c r="K7765">
        <v>2</v>
      </c>
    </row>
    <row r="7766" spans="1:12" hidden="1" x14ac:dyDescent="0.25">
      <c r="A7766" t="s">
        <v>261</v>
      </c>
      <c r="B7766" t="s">
        <v>410</v>
      </c>
      <c r="C7766">
        <v>2012</v>
      </c>
      <c r="D7766" t="s">
        <v>409</v>
      </c>
      <c r="E7766">
        <v>860</v>
      </c>
      <c r="F7766" t="s">
        <v>408</v>
      </c>
      <c r="G7766">
        <v>626</v>
      </c>
      <c r="H7766" t="s">
        <v>390</v>
      </c>
      <c r="I7766">
        <v>2</v>
      </c>
      <c r="J7766" t="s">
        <v>373</v>
      </c>
      <c r="K7766">
        <v>2</v>
      </c>
    </row>
    <row r="7767" spans="1:12" hidden="1" x14ac:dyDescent="0.25">
      <c r="A7767" t="s">
        <v>261</v>
      </c>
      <c r="B7767" t="s">
        <v>410</v>
      </c>
      <c r="C7767">
        <v>2013</v>
      </c>
      <c r="D7767" t="s">
        <v>409</v>
      </c>
      <c r="E7767">
        <v>860</v>
      </c>
      <c r="F7767" t="s">
        <v>408</v>
      </c>
      <c r="G7767">
        <v>626</v>
      </c>
      <c r="H7767" t="s">
        <v>390</v>
      </c>
      <c r="I7767" t="s">
        <v>373</v>
      </c>
      <c r="J7767" t="s">
        <v>373</v>
      </c>
      <c r="K7767">
        <v>2</v>
      </c>
    </row>
    <row r="7768" spans="1:12" hidden="1" x14ac:dyDescent="0.25">
      <c r="A7768" t="s">
        <v>261</v>
      </c>
      <c r="B7768" t="s">
        <v>410</v>
      </c>
      <c r="C7768">
        <v>2014</v>
      </c>
      <c r="D7768" t="s">
        <v>409</v>
      </c>
      <c r="E7768">
        <v>860</v>
      </c>
      <c r="F7768" t="s">
        <v>408</v>
      </c>
      <c r="G7768">
        <v>626</v>
      </c>
      <c r="H7768" t="s">
        <v>390</v>
      </c>
      <c r="I7768">
        <v>2</v>
      </c>
      <c r="J7768" t="s">
        <v>373</v>
      </c>
      <c r="K7768">
        <v>2</v>
      </c>
    </row>
    <row r="7769" spans="1:12" hidden="1" x14ac:dyDescent="0.25">
      <c r="A7769" t="s">
        <v>261</v>
      </c>
      <c r="B7769" t="s">
        <v>410</v>
      </c>
      <c r="C7769">
        <v>2015</v>
      </c>
      <c r="D7769" t="s">
        <v>409</v>
      </c>
      <c r="E7769">
        <v>860</v>
      </c>
      <c r="F7769" t="s">
        <v>408</v>
      </c>
      <c r="G7769">
        <v>626</v>
      </c>
      <c r="H7769" t="s">
        <v>390</v>
      </c>
      <c r="I7769">
        <v>3</v>
      </c>
      <c r="J7769" t="s">
        <v>373</v>
      </c>
      <c r="K7769">
        <v>2</v>
      </c>
    </row>
    <row r="7770" spans="1:12" hidden="1" x14ac:dyDescent="0.25">
      <c r="A7770" t="s">
        <v>261</v>
      </c>
      <c r="B7770" t="s">
        <v>410</v>
      </c>
      <c r="C7770">
        <v>2016</v>
      </c>
      <c r="D7770" t="s">
        <v>409</v>
      </c>
      <c r="E7770">
        <v>860</v>
      </c>
      <c r="F7770" t="s">
        <v>408</v>
      </c>
      <c r="G7770">
        <v>626</v>
      </c>
      <c r="H7770" t="s">
        <v>390</v>
      </c>
      <c r="I7770">
        <v>2</v>
      </c>
      <c r="J7770" t="s">
        <v>373</v>
      </c>
      <c r="K7770">
        <v>2</v>
      </c>
    </row>
    <row r="7771" spans="1:12" x14ac:dyDescent="0.25">
      <c r="A7771" t="s">
        <v>261</v>
      </c>
      <c r="B7771" t="s">
        <v>410</v>
      </c>
      <c r="C7771">
        <v>2017</v>
      </c>
      <c r="D7771" t="s">
        <v>409</v>
      </c>
      <c r="E7771">
        <v>860</v>
      </c>
      <c r="F7771" t="s">
        <v>408</v>
      </c>
      <c r="G7771">
        <v>626</v>
      </c>
      <c r="H7771" t="s">
        <v>390</v>
      </c>
      <c r="I7771" s="109">
        <v>1</v>
      </c>
      <c r="J7771" s="109" t="s">
        <v>373</v>
      </c>
      <c r="K7771" s="109">
        <v>2</v>
      </c>
      <c r="L7771" s="108">
        <f>AVERAGE(I7771:K7771)</f>
        <v>1.5</v>
      </c>
    </row>
    <row r="7772" spans="1:12" hidden="1" x14ac:dyDescent="0.25">
      <c r="A7772" t="s">
        <v>262</v>
      </c>
      <c r="B7772" t="s">
        <v>262</v>
      </c>
      <c r="C7772">
        <v>1976</v>
      </c>
      <c r="D7772" t="s">
        <v>407</v>
      </c>
      <c r="E7772">
        <v>461</v>
      </c>
      <c r="F7772" t="s">
        <v>49</v>
      </c>
      <c r="G7772">
        <v>768</v>
      </c>
      <c r="H7772" t="s">
        <v>371</v>
      </c>
      <c r="I7772">
        <v>3</v>
      </c>
      <c r="J7772" t="s">
        <v>373</v>
      </c>
      <c r="K7772" t="s">
        <v>373</v>
      </c>
    </row>
    <row r="7773" spans="1:12" hidden="1" x14ac:dyDescent="0.25">
      <c r="A7773" t="s">
        <v>262</v>
      </c>
      <c r="B7773" t="s">
        <v>262</v>
      </c>
      <c r="C7773">
        <v>1977</v>
      </c>
      <c r="D7773" t="s">
        <v>407</v>
      </c>
      <c r="E7773">
        <v>461</v>
      </c>
      <c r="F7773" t="s">
        <v>49</v>
      </c>
      <c r="G7773">
        <v>768</v>
      </c>
      <c r="H7773" t="s">
        <v>371</v>
      </c>
      <c r="I7773">
        <v>2</v>
      </c>
      <c r="J7773" t="s">
        <v>373</v>
      </c>
      <c r="K7773">
        <v>2</v>
      </c>
    </row>
    <row r="7774" spans="1:12" hidden="1" x14ac:dyDescent="0.25">
      <c r="A7774" t="s">
        <v>262</v>
      </c>
      <c r="B7774" t="s">
        <v>262</v>
      </c>
      <c r="C7774">
        <v>1978</v>
      </c>
      <c r="D7774" t="s">
        <v>407</v>
      </c>
      <c r="E7774">
        <v>461</v>
      </c>
      <c r="F7774" t="s">
        <v>49</v>
      </c>
      <c r="G7774">
        <v>768</v>
      </c>
      <c r="H7774" t="s">
        <v>371</v>
      </c>
      <c r="I7774">
        <v>3</v>
      </c>
      <c r="J7774" t="s">
        <v>373</v>
      </c>
      <c r="K7774">
        <v>2</v>
      </c>
    </row>
    <row r="7775" spans="1:12" hidden="1" x14ac:dyDescent="0.25">
      <c r="A7775" t="s">
        <v>262</v>
      </c>
      <c r="B7775" t="s">
        <v>262</v>
      </c>
      <c r="C7775">
        <v>1979</v>
      </c>
      <c r="D7775" t="s">
        <v>407</v>
      </c>
      <c r="E7775">
        <v>461</v>
      </c>
      <c r="F7775" t="s">
        <v>49</v>
      </c>
      <c r="G7775">
        <v>768</v>
      </c>
      <c r="H7775" t="s">
        <v>371</v>
      </c>
      <c r="I7775">
        <v>2</v>
      </c>
      <c r="J7775" t="s">
        <v>373</v>
      </c>
      <c r="K7775">
        <v>2</v>
      </c>
    </row>
    <row r="7776" spans="1:12" hidden="1" x14ac:dyDescent="0.25">
      <c r="A7776" t="s">
        <v>262</v>
      </c>
      <c r="B7776" t="s">
        <v>262</v>
      </c>
      <c r="C7776">
        <v>1980</v>
      </c>
      <c r="D7776" t="s">
        <v>407</v>
      </c>
      <c r="E7776">
        <v>461</v>
      </c>
      <c r="F7776" t="s">
        <v>49</v>
      </c>
      <c r="G7776">
        <v>768</v>
      </c>
      <c r="H7776" t="s">
        <v>371</v>
      </c>
      <c r="I7776">
        <v>2</v>
      </c>
      <c r="J7776" t="s">
        <v>373</v>
      </c>
      <c r="K7776">
        <v>2</v>
      </c>
    </row>
    <row r="7777" spans="1:11" hidden="1" x14ac:dyDescent="0.25">
      <c r="A7777" t="s">
        <v>262</v>
      </c>
      <c r="B7777" t="s">
        <v>262</v>
      </c>
      <c r="C7777">
        <v>1981</v>
      </c>
      <c r="D7777" t="s">
        <v>407</v>
      </c>
      <c r="E7777">
        <v>461</v>
      </c>
      <c r="F7777" t="s">
        <v>49</v>
      </c>
      <c r="G7777">
        <v>768</v>
      </c>
      <c r="H7777" t="s">
        <v>371</v>
      </c>
      <c r="I7777">
        <v>2</v>
      </c>
      <c r="J7777" t="s">
        <v>373</v>
      </c>
      <c r="K7777">
        <v>3</v>
      </c>
    </row>
    <row r="7778" spans="1:11" hidden="1" x14ac:dyDescent="0.25">
      <c r="A7778" t="s">
        <v>262</v>
      </c>
      <c r="B7778" t="s">
        <v>262</v>
      </c>
      <c r="C7778">
        <v>1982</v>
      </c>
      <c r="D7778" t="s">
        <v>407</v>
      </c>
      <c r="E7778">
        <v>461</v>
      </c>
      <c r="F7778" t="s">
        <v>49</v>
      </c>
      <c r="G7778">
        <v>768</v>
      </c>
      <c r="H7778" t="s">
        <v>371</v>
      </c>
      <c r="I7778">
        <v>2</v>
      </c>
      <c r="J7778" t="s">
        <v>373</v>
      </c>
      <c r="K7778">
        <v>2</v>
      </c>
    </row>
    <row r="7779" spans="1:11" hidden="1" x14ac:dyDescent="0.25">
      <c r="A7779" t="s">
        <v>262</v>
      </c>
      <c r="B7779" t="s">
        <v>262</v>
      </c>
      <c r="C7779">
        <v>1983</v>
      </c>
      <c r="D7779" t="s">
        <v>407</v>
      </c>
      <c r="E7779">
        <v>461</v>
      </c>
      <c r="F7779" t="s">
        <v>49</v>
      </c>
      <c r="G7779">
        <v>768</v>
      </c>
      <c r="H7779" t="s">
        <v>371</v>
      </c>
      <c r="I7779">
        <v>3</v>
      </c>
      <c r="J7779" t="s">
        <v>373</v>
      </c>
      <c r="K7779">
        <v>3</v>
      </c>
    </row>
    <row r="7780" spans="1:11" hidden="1" x14ac:dyDescent="0.25">
      <c r="A7780" t="s">
        <v>262</v>
      </c>
      <c r="B7780" t="s">
        <v>262</v>
      </c>
      <c r="C7780">
        <v>1984</v>
      </c>
      <c r="D7780" t="s">
        <v>407</v>
      </c>
      <c r="E7780">
        <v>461</v>
      </c>
      <c r="F7780" t="s">
        <v>49</v>
      </c>
      <c r="G7780">
        <v>768</v>
      </c>
      <c r="H7780" t="s">
        <v>371</v>
      </c>
      <c r="I7780">
        <v>3</v>
      </c>
      <c r="J7780" t="s">
        <v>373</v>
      </c>
      <c r="K7780">
        <v>3</v>
      </c>
    </row>
    <row r="7781" spans="1:11" hidden="1" x14ac:dyDescent="0.25">
      <c r="A7781" t="s">
        <v>262</v>
      </c>
      <c r="B7781" t="s">
        <v>262</v>
      </c>
      <c r="C7781">
        <v>1985</v>
      </c>
      <c r="D7781" t="s">
        <v>407</v>
      </c>
      <c r="E7781">
        <v>461</v>
      </c>
      <c r="F7781" t="s">
        <v>49</v>
      </c>
      <c r="G7781">
        <v>768</v>
      </c>
      <c r="H7781" t="s">
        <v>371</v>
      </c>
      <c r="I7781">
        <v>2</v>
      </c>
      <c r="J7781" t="s">
        <v>373</v>
      </c>
      <c r="K7781">
        <v>3</v>
      </c>
    </row>
    <row r="7782" spans="1:11" hidden="1" x14ac:dyDescent="0.25">
      <c r="A7782" t="s">
        <v>262</v>
      </c>
      <c r="B7782" t="s">
        <v>262</v>
      </c>
      <c r="C7782">
        <v>1986</v>
      </c>
      <c r="D7782" t="s">
        <v>407</v>
      </c>
      <c r="E7782">
        <v>461</v>
      </c>
      <c r="F7782" t="s">
        <v>49</v>
      </c>
      <c r="G7782">
        <v>768</v>
      </c>
      <c r="H7782" t="s">
        <v>371</v>
      </c>
      <c r="I7782">
        <v>2</v>
      </c>
      <c r="J7782" t="s">
        <v>373</v>
      </c>
      <c r="K7782">
        <v>3</v>
      </c>
    </row>
    <row r="7783" spans="1:11" hidden="1" x14ac:dyDescent="0.25">
      <c r="A7783" t="s">
        <v>262</v>
      </c>
      <c r="B7783" t="s">
        <v>262</v>
      </c>
      <c r="C7783">
        <v>1987</v>
      </c>
      <c r="D7783" t="s">
        <v>407</v>
      </c>
      <c r="E7783">
        <v>461</v>
      </c>
      <c r="F7783" t="s">
        <v>49</v>
      </c>
      <c r="G7783">
        <v>768</v>
      </c>
      <c r="H7783" t="s">
        <v>371</v>
      </c>
      <c r="I7783">
        <v>2</v>
      </c>
      <c r="J7783" t="s">
        <v>373</v>
      </c>
      <c r="K7783">
        <v>3</v>
      </c>
    </row>
    <row r="7784" spans="1:11" hidden="1" x14ac:dyDescent="0.25">
      <c r="A7784" t="s">
        <v>262</v>
      </c>
      <c r="B7784" t="s">
        <v>262</v>
      </c>
      <c r="C7784">
        <v>1988</v>
      </c>
      <c r="D7784" t="s">
        <v>407</v>
      </c>
      <c r="E7784">
        <v>461</v>
      </c>
      <c r="F7784" t="s">
        <v>49</v>
      </c>
      <c r="G7784">
        <v>768</v>
      </c>
      <c r="H7784" t="s">
        <v>371</v>
      </c>
      <c r="I7784">
        <v>2</v>
      </c>
      <c r="J7784" t="s">
        <v>373</v>
      </c>
      <c r="K7784">
        <v>1</v>
      </c>
    </row>
    <row r="7785" spans="1:11" hidden="1" x14ac:dyDescent="0.25">
      <c r="A7785" t="s">
        <v>262</v>
      </c>
      <c r="B7785" t="s">
        <v>262</v>
      </c>
      <c r="C7785">
        <v>1989</v>
      </c>
      <c r="D7785" t="s">
        <v>407</v>
      </c>
      <c r="E7785">
        <v>461</v>
      </c>
      <c r="F7785" t="s">
        <v>49</v>
      </c>
      <c r="G7785">
        <v>768</v>
      </c>
      <c r="H7785" t="s">
        <v>371</v>
      </c>
      <c r="I7785">
        <v>2</v>
      </c>
      <c r="J7785" t="s">
        <v>373</v>
      </c>
      <c r="K7785">
        <v>2</v>
      </c>
    </row>
    <row r="7786" spans="1:11" hidden="1" x14ac:dyDescent="0.25">
      <c r="A7786" t="s">
        <v>262</v>
      </c>
      <c r="B7786" t="s">
        <v>262</v>
      </c>
      <c r="C7786">
        <v>1990</v>
      </c>
      <c r="D7786" t="s">
        <v>407</v>
      </c>
      <c r="E7786">
        <v>461</v>
      </c>
      <c r="F7786" t="s">
        <v>49</v>
      </c>
      <c r="G7786">
        <v>768</v>
      </c>
      <c r="H7786" t="s">
        <v>371</v>
      </c>
      <c r="I7786">
        <v>3</v>
      </c>
      <c r="J7786" t="s">
        <v>373</v>
      </c>
      <c r="K7786">
        <v>2</v>
      </c>
    </row>
    <row r="7787" spans="1:11" hidden="1" x14ac:dyDescent="0.25">
      <c r="A7787" t="s">
        <v>262</v>
      </c>
      <c r="B7787" t="s">
        <v>262</v>
      </c>
      <c r="C7787">
        <v>1991</v>
      </c>
      <c r="D7787" t="s">
        <v>407</v>
      </c>
      <c r="E7787">
        <v>461</v>
      </c>
      <c r="F7787" t="s">
        <v>49</v>
      </c>
      <c r="G7787">
        <v>768</v>
      </c>
      <c r="H7787" t="s">
        <v>371</v>
      </c>
      <c r="I7787">
        <v>3</v>
      </c>
      <c r="J7787" t="s">
        <v>373</v>
      </c>
      <c r="K7787">
        <v>3</v>
      </c>
    </row>
    <row r="7788" spans="1:11" hidden="1" x14ac:dyDescent="0.25">
      <c r="A7788" t="s">
        <v>262</v>
      </c>
      <c r="B7788" t="s">
        <v>262</v>
      </c>
      <c r="C7788">
        <v>1992</v>
      </c>
      <c r="D7788" t="s">
        <v>407</v>
      </c>
      <c r="E7788">
        <v>461</v>
      </c>
      <c r="F7788" t="s">
        <v>49</v>
      </c>
      <c r="G7788">
        <v>768</v>
      </c>
      <c r="H7788" t="s">
        <v>371</v>
      </c>
      <c r="I7788">
        <v>2</v>
      </c>
      <c r="J7788" t="s">
        <v>373</v>
      </c>
      <c r="K7788">
        <v>3</v>
      </c>
    </row>
    <row r="7789" spans="1:11" hidden="1" x14ac:dyDescent="0.25">
      <c r="A7789" t="s">
        <v>262</v>
      </c>
      <c r="B7789" t="s">
        <v>262</v>
      </c>
      <c r="C7789">
        <v>1993</v>
      </c>
      <c r="D7789" t="s">
        <v>407</v>
      </c>
      <c r="E7789">
        <v>461</v>
      </c>
      <c r="F7789" t="s">
        <v>49</v>
      </c>
      <c r="G7789">
        <v>768</v>
      </c>
      <c r="H7789" t="s">
        <v>371</v>
      </c>
      <c r="I7789">
        <v>4</v>
      </c>
      <c r="J7789" t="s">
        <v>373</v>
      </c>
      <c r="K7789">
        <v>5</v>
      </c>
    </row>
    <row r="7790" spans="1:11" hidden="1" x14ac:dyDescent="0.25">
      <c r="A7790" t="s">
        <v>262</v>
      </c>
      <c r="B7790" t="s">
        <v>262</v>
      </c>
      <c r="C7790">
        <v>1994</v>
      </c>
      <c r="D7790" t="s">
        <v>407</v>
      </c>
      <c r="E7790">
        <v>461</v>
      </c>
      <c r="F7790" t="s">
        <v>49</v>
      </c>
      <c r="G7790">
        <v>768</v>
      </c>
      <c r="H7790" t="s">
        <v>371</v>
      </c>
      <c r="I7790">
        <v>3</v>
      </c>
      <c r="J7790" t="s">
        <v>373</v>
      </c>
      <c r="K7790">
        <v>4</v>
      </c>
    </row>
    <row r="7791" spans="1:11" hidden="1" x14ac:dyDescent="0.25">
      <c r="A7791" t="s">
        <v>262</v>
      </c>
      <c r="B7791" t="s">
        <v>262</v>
      </c>
      <c r="C7791">
        <v>1995</v>
      </c>
      <c r="D7791" t="s">
        <v>407</v>
      </c>
      <c r="E7791">
        <v>461</v>
      </c>
      <c r="F7791" t="s">
        <v>49</v>
      </c>
      <c r="G7791">
        <v>768</v>
      </c>
      <c r="H7791" t="s">
        <v>371</v>
      </c>
      <c r="I7791">
        <v>2</v>
      </c>
      <c r="J7791" t="s">
        <v>373</v>
      </c>
      <c r="K7791">
        <v>3</v>
      </c>
    </row>
    <row r="7792" spans="1:11" hidden="1" x14ac:dyDescent="0.25">
      <c r="A7792" t="s">
        <v>262</v>
      </c>
      <c r="B7792" t="s">
        <v>262</v>
      </c>
      <c r="C7792">
        <v>1996</v>
      </c>
      <c r="D7792" t="s">
        <v>407</v>
      </c>
      <c r="E7792">
        <v>461</v>
      </c>
      <c r="F7792" t="s">
        <v>49</v>
      </c>
      <c r="G7792">
        <v>768</v>
      </c>
      <c r="H7792" t="s">
        <v>371</v>
      </c>
      <c r="I7792">
        <v>2</v>
      </c>
      <c r="J7792" t="s">
        <v>373</v>
      </c>
      <c r="K7792">
        <v>3</v>
      </c>
    </row>
    <row r="7793" spans="1:11" hidden="1" x14ac:dyDescent="0.25">
      <c r="A7793" t="s">
        <v>262</v>
      </c>
      <c r="B7793" t="s">
        <v>262</v>
      </c>
      <c r="C7793">
        <v>1997</v>
      </c>
      <c r="D7793" t="s">
        <v>407</v>
      </c>
      <c r="E7793">
        <v>461</v>
      </c>
      <c r="F7793" t="s">
        <v>49</v>
      </c>
      <c r="G7793">
        <v>768</v>
      </c>
      <c r="H7793" t="s">
        <v>371</v>
      </c>
      <c r="I7793">
        <v>2</v>
      </c>
      <c r="J7793" t="s">
        <v>373</v>
      </c>
      <c r="K7793">
        <v>3</v>
      </c>
    </row>
    <row r="7794" spans="1:11" hidden="1" x14ac:dyDescent="0.25">
      <c r="A7794" t="s">
        <v>262</v>
      </c>
      <c r="B7794" t="s">
        <v>262</v>
      </c>
      <c r="C7794">
        <v>1998</v>
      </c>
      <c r="D7794" t="s">
        <v>407</v>
      </c>
      <c r="E7794">
        <v>461</v>
      </c>
      <c r="F7794" t="s">
        <v>49</v>
      </c>
      <c r="G7794">
        <v>768</v>
      </c>
      <c r="H7794" t="s">
        <v>371</v>
      </c>
      <c r="I7794">
        <v>4</v>
      </c>
      <c r="J7794" t="s">
        <v>373</v>
      </c>
      <c r="K7794">
        <v>4</v>
      </c>
    </row>
    <row r="7795" spans="1:11" hidden="1" x14ac:dyDescent="0.25">
      <c r="A7795" t="s">
        <v>262</v>
      </c>
      <c r="B7795" t="s">
        <v>262</v>
      </c>
      <c r="C7795">
        <v>1999</v>
      </c>
      <c r="D7795" t="s">
        <v>407</v>
      </c>
      <c r="E7795">
        <v>461</v>
      </c>
      <c r="F7795" t="s">
        <v>49</v>
      </c>
      <c r="G7795">
        <v>768</v>
      </c>
      <c r="H7795" t="s">
        <v>371</v>
      </c>
      <c r="I7795">
        <v>3</v>
      </c>
      <c r="J7795" t="s">
        <v>373</v>
      </c>
      <c r="K7795">
        <v>3</v>
      </c>
    </row>
    <row r="7796" spans="1:11" hidden="1" x14ac:dyDescent="0.25">
      <c r="A7796" t="s">
        <v>262</v>
      </c>
      <c r="B7796" t="s">
        <v>262</v>
      </c>
      <c r="C7796">
        <v>2000</v>
      </c>
      <c r="D7796" t="s">
        <v>407</v>
      </c>
      <c r="E7796">
        <v>461</v>
      </c>
      <c r="F7796" t="s">
        <v>49</v>
      </c>
      <c r="G7796">
        <v>768</v>
      </c>
      <c r="H7796" t="s">
        <v>371</v>
      </c>
      <c r="I7796">
        <v>3</v>
      </c>
      <c r="J7796" t="s">
        <v>373</v>
      </c>
      <c r="K7796">
        <v>2</v>
      </c>
    </row>
    <row r="7797" spans="1:11" hidden="1" x14ac:dyDescent="0.25">
      <c r="A7797" t="s">
        <v>262</v>
      </c>
      <c r="B7797" t="s">
        <v>262</v>
      </c>
      <c r="C7797">
        <v>2001</v>
      </c>
      <c r="D7797" t="s">
        <v>407</v>
      </c>
      <c r="E7797">
        <v>461</v>
      </c>
      <c r="F7797" t="s">
        <v>49</v>
      </c>
      <c r="G7797">
        <v>768</v>
      </c>
      <c r="H7797" t="s">
        <v>371</v>
      </c>
      <c r="I7797">
        <v>2</v>
      </c>
      <c r="J7797" t="s">
        <v>373</v>
      </c>
      <c r="K7797">
        <v>3</v>
      </c>
    </row>
    <row r="7798" spans="1:11" hidden="1" x14ac:dyDescent="0.25">
      <c r="A7798" t="s">
        <v>262</v>
      </c>
      <c r="B7798" t="s">
        <v>262</v>
      </c>
      <c r="C7798">
        <v>2002</v>
      </c>
      <c r="D7798" t="s">
        <v>407</v>
      </c>
      <c r="E7798">
        <v>461</v>
      </c>
      <c r="F7798" t="s">
        <v>49</v>
      </c>
      <c r="G7798">
        <v>768</v>
      </c>
      <c r="H7798" t="s">
        <v>371</v>
      </c>
      <c r="I7798">
        <v>2</v>
      </c>
      <c r="J7798" t="s">
        <v>373</v>
      </c>
      <c r="K7798">
        <v>2</v>
      </c>
    </row>
    <row r="7799" spans="1:11" hidden="1" x14ac:dyDescent="0.25">
      <c r="A7799" t="s">
        <v>262</v>
      </c>
      <c r="B7799" t="s">
        <v>262</v>
      </c>
      <c r="C7799">
        <v>2003</v>
      </c>
      <c r="D7799" t="s">
        <v>407</v>
      </c>
      <c r="E7799">
        <v>461</v>
      </c>
      <c r="F7799" t="s">
        <v>49</v>
      </c>
      <c r="G7799">
        <v>768</v>
      </c>
      <c r="H7799" t="s">
        <v>371</v>
      </c>
      <c r="I7799">
        <v>3</v>
      </c>
      <c r="J7799" t="s">
        <v>373</v>
      </c>
      <c r="K7799">
        <v>3</v>
      </c>
    </row>
    <row r="7800" spans="1:11" hidden="1" x14ac:dyDescent="0.25">
      <c r="A7800" t="s">
        <v>262</v>
      </c>
      <c r="B7800" t="s">
        <v>262</v>
      </c>
      <c r="C7800">
        <v>2004</v>
      </c>
      <c r="D7800" t="s">
        <v>407</v>
      </c>
      <c r="E7800">
        <v>461</v>
      </c>
      <c r="F7800" t="s">
        <v>49</v>
      </c>
      <c r="G7800">
        <v>768</v>
      </c>
      <c r="H7800" t="s">
        <v>371</v>
      </c>
      <c r="I7800">
        <v>3</v>
      </c>
      <c r="J7800" t="s">
        <v>373</v>
      </c>
      <c r="K7800">
        <v>3</v>
      </c>
    </row>
    <row r="7801" spans="1:11" hidden="1" x14ac:dyDescent="0.25">
      <c r="A7801" t="s">
        <v>262</v>
      </c>
      <c r="B7801" t="s">
        <v>262</v>
      </c>
      <c r="C7801">
        <v>2005</v>
      </c>
      <c r="D7801" t="s">
        <v>407</v>
      </c>
      <c r="E7801">
        <v>461</v>
      </c>
      <c r="F7801" t="s">
        <v>49</v>
      </c>
      <c r="G7801">
        <v>768</v>
      </c>
      <c r="H7801" t="s">
        <v>371</v>
      </c>
      <c r="I7801">
        <v>5</v>
      </c>
      <c r="J7801" t="s">
        <v>373</v>
      </c>
      <c r="K7801">
        <v>4</v>
      </c>
    </row>
    <row r="7802" spans="1:11" hidden="1" x14ac:dyDescent="0.25">
      <c r="A7802" t="s">
        <v>262</v>
      </c>
      <c r="B7802" t="s">
        <v>262</v>
      </c>
      <c r="C7802">
        <v>2006</v>
      </c>
      <c r="D7802" t="s">
        <v>407</v>
      </c>
      <c r="E7802">
        <v>461</v>
      </c>
      <c r="F7802" t="s">
        <v>49</v>
      </c>
      <c r="G7802">
        <v>768</v>
      </c>
      <c r="H7802" t="s">
        <v>371</v>
      </c>
      <c r="I7802">
        <v>3</v>
      </c>
      <c r="J7802" t="s">
        <v>373</v>
      </c>
      <c r="K7802">
        <v>3</v>
      </c>
    </row>
    <row r="7803" spans="1:11" hidden="1" x14ac:dyDescent="0.25">
      <c r="A7803" t="s">
        <v>262</v>
      </c>
      <c r="B7803" t="s">
        <v>262</v>
      </c>
      <c r="C7803">
        <v>2007</v>
      </c>
      <c r="D7803" t="s">
        <v>407</v>
      </c>
      <c r="E7803">
        <v>461</v>
      </c>
      <c r="F7803" t="s">
        <v>49</v>
      </c>
      <c r="G7803">
        <v>768</v>
      </c>
      <c r="H7803" t="s">
        <v>371</v>
      </c>
      <c r="I7803">
        <v>3</v>
      </c>
      <c r="J7803" t="s">
        <v>373</v>
      </c>
      <c r="K7803">
        <v>3</v>
      </c>
    </row>
    <row r="7804" spans="1:11" hidden="1" x14ac:dyDescent="0.25">
      <c r="A7804" t="s">
        <v>262</v>
      </c>
      <c r="B7804" t="s">
        <v>262</v>
      </c>
      <c r="C7804">
        <v>2008</v>
      </c>
      <c r="D7804" t="s">
        <v>407</v>
      </c>
      <c r="E7804">
        <v>461</v>
      </c>
      <c r="F7804" t="s">
        <v>49</v>
      </c>
      <c r="G7804">
        <v>768</v>
      </c>
      <c r="H7804" t="s">
        <v>371</v>
      </c>
      <c r="I7804">
        <v>2</v>
      </c>
      <c r="J7804" t="s">
        <v>373</v>
      </c>
      <c r="K7804">
        <v>3</v>
      </c>
    </row>
    <row r="7805" spans="1:11" hidden="1" x14ac:dyDescent="0.25">
      <c r="A7805" t="s">
        <v>262</v>
      </c>
      <c r="B7805" t="s">
        <v>262</v>
      </c>
      <c r="C7805">
        <v>2009</v>
      </c>
      <c r="D7805" t="s">
        <v>407</v>
      </c>
      <c r="E7805">
        <v>461</v>
      </c>
      <c r="F7805" t="s">
        <v>49</v>
      </c>
      <c r="G7805">
        <v>768</v>
      </c>
      <c r="H7805" t="s">
        <v>371</v>
      </c>
      <c r="I7805">
        <v>3</v>
      </c>
      <c r="J7805" t="s">
        <v>373</v>
      </c>
      <c r="K7805">
        <v>2</v>
      </c>
    </row>
    <row r="7806" spans="1:11" hidden="1" x14ac:dyDescent="0.25">
      <c r="A7806" t="s">
        <v>262</v>
      </c>
      <c r="B7806" t="s">
        <v>262</v>
      </c>
      <c r="C7806">
        <v>2010</v>
      </c>
      <c r="D7806" t="s">
        <v>407</v>
      </c>
      <c r="E7806">
        <v>461</v>
      </c>
      <c r="F7806" t="s">
        <v>49</v>
      </c>
      <c r="G7806">
        <v>768</v>
      </c>
      <c r="H7806" t="s">
        <v>371</v>
      </c>
      <c r="I7806">
        <v>2</v>
      </c>
      <c r="J7806" t="s">
        <v>373</v>
      </c>
      <c r="K7806">
        <v>3</v>
      </c>
    </row>
    <row r="7807" spans="1:11" hidden="1" x14ac:dyDescent="0.25">
      <c r="A7807" t="s">
        <v>262</v>
      </c>
      <c r="B7807" t="s">
        <v>262</v>
      </c>
      <c r="C7807">
        <v>2011</v>
      </c>
      <c r="D7807" t="s">
        <v>407</v>
      </c>
      <c r="E7807">
        <v>461</v>
      </c>
      <c r="F7807" t="s">
        <v>49</v>
      </c>
      <c r="G7807">
        <v>768</v>
      </c>
      <c r="H7807" t="s">
        <v>371</v>
      </c>
      <c r="I7807">
        <v>3</v>
      </c>
      <c r="J7807" t="s">
        <v>373</v>
      </c>
      <c r="K7807">
        <v>3</v>
      </c>
    </row>
    <row r="7808" spans="1:11" hidden="1" x14ac:dyDescent="0.25">
      <c r="A7808" t="s">
        <v>262</v>
      </c>
      <c r="B7808" t="s">
        <v>262</v>
      </c>
      <c r="C7808">
        <v>2012</v>
      </c>
      <c r="D7808" t="s">
        <v>407</v>
      </c>
      <c r="E7808">
        <v>461</v>
      </c>
      <c r="F7808" t="s">
        <v>49</v>
      </c>
      <c r="G7808">
        <v>768</v>
      </c>
      <c r="H7808" t="s">
        <v>371</v>
      </c>
      <c r="I7808">
        <v>3</v>
      </c>
      <c r="J7808" t="s">
        <v>373</v>
      </c>
      <c r="K7808">
        <v>2</v>
      </c>
    </row>
    <row r="7809" spans="1:12" hidden="1" x14ac:dyDescent="0.25">
      <c r="A7809" t="s">
        <v>262</v>
      </c>
      <c r="B7809" t="s">
        <v>262</v>
      </c>
      <c r="C7809">
        <v>2013</v>
      </c>
      <c r="D7809" t="s">
        <v>407</v>
      </c>
      <c r="E7809">
        <v>461</v>
      </c>
      <c r="F7809" t="s">
        <v>49</v>
      </c>
      <c r="G7809">
        <v>768</v>
      </c>
      <c r="H7809" t="s">
        <v>371</v>
      </c>
      <c r="I7809" t="s">
        <v>373</v>
      </c>
      <c r="J7809" t="s">
        <v>373</v>
      </c>
      <c r="K7809">
        <v>1</v>
      </c>
    </row>
    <row r="7810" spans="1:12" hidden="1" x14ac:dyDescent="0.25">
      <c r="A7810" t="s">
        <v>262</v>
      </c>
      <c r="B7810" t="s">
        <v>262</v>
      </c>
      <c r="C7810">
        <v>2014</v>
      </c>
      <c r="D7810" t="s">
        <v>407</v>
      </c>
      <c r="E7810">
        <v>461</v>
      </c>
      <c r="F7810" t="s">
        <v>49</v>
      </c>
      <c r="G7810">
        <v>768</v>
      </c>
      <c r="H7810" t="s">
        <v>371</v>
      </c>
      <c r="I7810">
        <v>2</v>
      </c>
      <c r="J7810" t="s">
        <v>373</v>
      </c>
      <c r="K7810">
        <v>1</v>
      </c>
    </row>
    <row r="7811" spans="1:12" hidden="1" x14ac:dyDescent="0.25">
      <c r="A7811" t="s">
        <v>262</v>
      </c>
      <c r="B7811" t="s">
        <v>262</v>
      </c>
      <c r="C7811">
        <v>2015</v>
      </c>
      <c r="D7811" t="s">
        <v>407</v>
      </c>
      <c r="E7811">
        <v>461</v>
      </c>
      <c r="F7811" t="s">
        <v>49</v>
      </c>
      <c r="G7811">
        <v>768</v>
      </c>
      <c r="H7811" t="s">
        <v>371</v>
      </c>
      <c r="I7811">
        <v>3</v>
      </c>
      <c r="J7811" t="s">
        <v>373</v>
      </c>
      <c r="K7811">
        <v>1</v>
      </c>
    </row>
    <row r="7812" spans="1:12" hidden="1" x14ac:dyDescent="0.25">
      <c r="A7812" t="s">
        <v>262</v>
      </c>
      <c r="B7812" t="s">
        <v>262</v>
      </c>
      <c r="C7812">
        <v>2016</v>
      </c>
      <c r="D7812" t="s">
        <v>407</v>
      </c>
      <c r="E7812">
        <v>461</v>
      </c>
      <c r="F7812" t="s">
        <v>49</v>
      </c>
      <c r="G7812">
        <v>768</v>
      </c>
      <c r="H7812" t="s">
        <v>371</v>
      </c>
      <c r="I7812">
        <v>3</v>
      </c>
      <c r="J7812" t="s">
        <v>373</v>
      </c>
      <c r="K7812">
        <v>1</v>
      </c>
    </row>
    <row r="7813" spans="1:12" x14ac:dyDescent="0.25">
      <c r="A7813" t="s">
        <v>262</v>
      </c>
      <c r="B7813" t="s">
        <v>262</v>
      </c>
      <c r="C7813">
        <v>2017</v>
      </c>
      <c r="D7813" t="s">
        <v>407</v>
      </c>
      <c r="E7813">
        <v>461</v>
      </c>
      <c r="F7813" t="s">
        <v>49</v>
      </c>
      <c r="G7813">
        <v>768</v>
      </c>
      <c r="H7813" t="s">
        <v>371</v>
      </c>
      <c r="I7813" s="109">
        <v>3</v>
      </c>
      <c r="J7813" s="109" t="s">
        <v>373</v>
      </c>
      <c r="K7813" s="109">
        <v>3</v>
      </c>
      <c r="L7813" s="108">
        <f>AVERAGE(I7813:K7813)</f>
        <v>3</v>
      </c>
    </row>
    <row r="7814" spans="1:12" hidden="1" x14ac:dyDescent="0.25">
      <c r="A7814" t="s">
        <v>263</v>
      </c>
      <c r="B7814" t="s">
        <v>263</v>
      </c>
      <c r="C7814">
        <v>1976</v>
      </c>
      <c r="D7814" t="s">
        <v>135</v>
      </c>
      <c r="E7814">
        <v>955</v>
      </c>
      <c r="F7814" t="s">
        <v>135</v>
      </c>
      <c r="G7814">
        <v>776</v>
      </c>
      <c r="H7814" t="s">
        <v>390</v>
      </c>
      <c r="I7814" t="s">
        <v>373</v>
      </c>
      <c r="J7814" t="s">
        <v>373</v>
      </c>
      <c r="K7814" t="s">
        <v>373</v>
      </c>
    </row>
    <row r="7815" spans="1:12" hidden="1" x14ac:dyDescent="0.25">
      <c r="A7815" t="s">
        <v>263</v>
      </c>
      <c r="B7815" t="s">
        <v>263</v>
      </c>
      <c r="C7815">
        <v>1977</v>
      </c>
      <c r="D7815" t="s">
        <v>135</v>
      </c>
      <c r="E7815">
        <v>955</v>
      </c>
      <c r="F7815" t="s">
        <v>135</v>
      </c>
      <c r="G7815">
        <v>776</v>
      </c>
      <c r="H7815" t="s">
        <v>390</v>
      </c>
      <c r="I7815" t="s">
        <v>373</v>
      </c>
      <c r="J7815" t="s">
        <v>373</v>
      </c>
      <c r="K7815" t="s">
        <v>373</v>
      </c>
    </row>
    <row r="7816" spans="1:12" hidden="1" x14ac:dyDescent="0.25">
      <c r="A7816" t="s">
        <v>263</v>
      </c>
      <c r="B7816" t="s">
        <v>263</v>
      </c>
      <c r="C7816">
        <v>1978</v>
      </c>
      <c r="D7816" t="s">
        <v>135</v>
      </c>
      <c r="E7816">
        <v>955</v>
      </c>
      <c r="F7816" t="s">
        <v>135</v>
      </c>
      <c r="G7816">
        <v>776</v>
      </c>
      <c r="H7816" t="s">
        <v>390</v>
      </c>
      <c r="I7816" t="s">
        <v>373</v>
      </c>
      <c r="J7816" t="s">
        <v>373</v>
      </c>
      <c r="K7816" t="s">
        <v>373</v>
      </c>
    </row>
    <row r="7817" spans="1:12" hidden="1" x14ac:dyDescent="0.25">
      <c r="A7817" t="s">
        <v>263</v>
      </c>
      <c r="B7817" t="s">
        <v>263</v>
      </c>
      <c r="C7817">
        <v>1979</v>
      </c>
      <c r="D7817" t="s">
        <v>135</v>
      </c>
      <c r="E7817">
        <v>955</v>
      </c>
      <c r="F7817" t="s">
        <v>135</v>
      </c>
      <c r="G7817">
        <v>776</v>
      </c>
      <c r="H7817" t="s">
        <v>390</v>
      </c>
      <c r="I7817" t="s">
        <v>373</v>
      </c>
      <c r="J7817" t="s">
        <v>373</v>
      </c>
      <c r="K7817" t="s">
        <v>373</v>
      </c>
    </row>
    <row r="7818" spans="1:12" hidden="1" x14ac:dyDescent="0.25">
      <c r="A7818" t="s">
        <v>263</v>
      </c>
      <c r="B7818" t="s">
        <v>263</v>
      </c>
      <c r="C7818">
        <v>1980</v>
      </c>
      <c r="D7818" t="s">
        <v>135</v>
      </c>
      <c r="E7818">
        <v>955</v>
      </c>
      <c r="F7818" t="s">
        <v>135</v>
      </c>
      <c r="G7818">
        <v>776</v>
      </c>
      <c r="H7818" t="s">
        <v>390</v>
      </c>
      <c r="I7818" t="s">
        <v>373</v>
      </c>
      <c r="J7818" t="s">
        <v>373</v>
      </c>
      <c r="K7818" t="s">
        <v>373</v>
      </c>
    </row>
    <row r="7819" spans="1:12" hidden="1" x14ac:dyDescent="0.25">
      <c r="A7819" t="s">
        <v>263</v>
      </c>
      <c r="B7819" t="s">
        <v>263</v>
      </c>
      <c r="C7819">
        <v>1981</v>
      </c>
      <c r="D7819" t="s">
        <v>135</v>
      </c>
      <c r="E7819">
        <v>955</v>
      </c>
      <c r="F7819" t="s">
        <v>135</v>
      </c>
      <c r="G7819">
        <v>776</v>
      </c>
      <c r="H7819" t="s">
        <v>390</v>
      </c>
      <c r="I7819" t="s">
        <v>373</v>
      </c>
      <c r="J7819" t="s">
        <v>373</v>
      </c>
      <c r="K7819" t="s">
        <v>373</v>
      </c>
    </row>
    <row r="7820" spans="1:12" hidden="1" x14ac:dyDescent="0.25">
      <c r="A7820" t="s">
        <v>263</v>
      </c>
      <c r="B7820" t="s">
        <v>263</v>
      </c>
      <c r="C7820">
        <v>1982</v>
      </c>
      <c r="D7820" t="s">
        <v>135</v>
      </c>
      <c r="E7820">
        <v>955</v>
      </c>
      <c r="F7820" t="s">
        <v>135</v>
      </c>
      <c r="G7820">
        <v>776</v>
      </c>
      <c r="H7820" t="s">
        <v>390</v>
      </c>
      <c r="I7820" t="s">
        <v>373</v>
      </c>
      <c r="J7820" t="s">
        <v>373</v>
      </c>
      <c r="K7820" t="s">
        <v>373</v>
      </c>
    </row>
    <row r="7821" spans="1:12" hidden="1" x14ac:dyDescent="0.25">
      <c r="A7821" t="s">
        <v>263</v>
      </c>
      <c r="B7821" t="s">
        <v>263</v>
      </c>
      <c r="C7821">
        <v>1983</v>
      </c>
      <c r="D7821" t="s">
        <v>135</v>
      </c>
      <c r="E7821">
        <v>955</v>
      </c>
      <c r="F7821" t="s">
        <v>135</v>
      </c>
      <c r="G7821">
        <v>776</v>
      </c>
      <c r="H7821" t="s">
        <v>390</v>
      </c>
      <c r="I7821" t="s">
        <v>373</v>
      </c>
      <c r="J7821" t="s">
        <v>373</v>
      </c>
      <c r="K7821" t="s">
        <v>373</v>
      </c>
    </row>
    <row r="7822" spans="1:12" hidden="1" x14ac:dyDescent="0.25">
      <c r="A7822" t="s">
        <v>263</v>
      </c>
      <c r="B7822" t="s">
        <v>263</v>
      </c>
      <c r="C7822">
        <v>1984</v>
      </c>
      <c r="D7822" t="s">
        <v>135</v>
      </c>
      <c r="E7822">
        <v>955</v>
      </c>
      <c r="F7822" t="s">
        <v>135</v>
      </c>
      <c r="G7822">
        <v>776</v>
      </c>
      <c r="H7822" t="s">
        <v>390</v>
      </c>
      <c r="I7822" t="s">
        <v>373</v>
      </c>
      <c r="J7822" t="s">
        <v>373</v>
      </c>
      <c r="K7822" t="s">
        <v>373</v>
      </c>
    </row>
    <row r="7823" spans="1:12" hidden="1" x14ac:dyDescent="0.25">
      <c r="A7823" t="s">
        <v>263</v>
      </c>
      <c r="B7823" t="s">
        <v>263</v>
      </c>
      <c r="C7823">
        <v>1985</v>
      </c>
      <c r="D7823" t="s">
        <v>135</v>
      </c>
      <c r="E7823">
        <v>955</v>
      </c>
      <c r="F7823" t="s">
        <v>135</v>
      </c>
      <c r="G7823">
        <v>776</v>
      </c>
      <c r="H7823" t="s">
        <v>390</v>
      </c>
      <c r="I7823" t="s">
        <v>373</v>
      </c>
      <c r="J7823" t="s">
        <v>373</v>
      </c>
      <c r="K7823" t="s">
        <v>373</v>
      </c>
    </row>
    <row r="7824" spans="1:12" hidden="1" x14ac:dyDescent="0.25">
      <c r="A7824" t="s">
        <v>263</v>
      </c>
      <c r="B7824" t="s">
        <v>263</v>
      </c>
      <c r="C7824">
        <v>1986</v>
      </c>
      <c r="D7824" t="s">
        <v>135</v>
      </c>
      <c r="E7824">
        <v>955</v>
      </c>
      <c r="F7824" t="s">
        <v>135</v>
      </c>
      <c r="G7824">
        <v>776</v>
      </c>
      <c r="H7824" t="s">
        <v>390</v>
      </c>
      <c r="I7824" t="s">
        <v>373</v>
      </c>
      <c r="J7824" t="s">
        <v>373</v>
      </c>
      <c r="K7824" t="s">
        <v>373</v>
      </c>
    </row>
    <row r="7825" spans="1:11" hidden="1" x14ac:dyDescent="0.25">
      <c r="A7825" t="s">
        <v>263</v>
      </c>
      <c r="B7825" t="s">
        <v>263</v>
      </c>
      <c r="C7825">
        <v>1987</v>
      </c>
      <c r="D7825" t="s">
        <v>135</v>
      </c>
      <c r="E7825">
        <v>955</v>
      </c>
      <c r="F7825" t="s">
        <v>135</v>
      </c>
      <c r="G7825">
        <v>776</v>
      </c>
      <c r="H7825" t="s">
        <v>390</v>
      </c>
      <c r="I7825" t="s">
        <v>373</v>
      </c>
      <c r="J7825" t="s">
        <v>373</v>
      </c>
      <c r="K7825" t="s">
        <v>373</v>
      </c>
    </row>
    <row r="7826" spans="1:11" hidden="1" x14ac:dyDescent="0.25">
      <c r="A7826" t="s">
        <v>263</v>
      </c>
      <c r="B7826" t="s">
        <v>263</v>
      </c>
      <c r="C7826">
        <v>1988</v>
      </c>
      <c r="D7826" t="s">
        <v>135</v>
      </c>
      <c r="E7826">
        <v>955</v>
      </c>
      <c r="F7826" t="s">
        <v>135</v>
      </c>
      <c r="G7826">
        <v>776</v>
      </c>
      <c r="H7826" t="s">
        <v>390</v>
      </c>
      <c r="I7826" t="s">
        <v>373</v>
      </c>
      <c r="J7826" t="s">
        <v>373</v>
      </c>
      <c r="K7826" t="s">
        <v>373</v>
      </c>
    </row>
    <row r="7827" spans="1:11" hidden="1" x14ac:dyDescent="0.25">
      <c r="A7827" t="s">
        <v>263</v>
      </c>
      <c r="B7827" t="s">
        <v>263</v>
      </c>
      <c r="C7827">
        <v>1989</v>
      </c>
      <c r="D7827" t="s">
        <v>135</v>
      </c>
      <c r="E7827">
        <v>955</v>
      </c>
      <c r="F7827" t="s">
        <v>135</v>
      </c>
      <c r="G7827">
        <v>776</v>
      </c>
      <c r="H7827" t="s">
        <v>390</v>
      </c>
      <c r="I7827" t="s">
        <v>373</v>
      </c>
      <c r="J7827" t="s">
        <v>373</v>
      </c>
      <c r="K7827" t="s">
        <v>373</v>
      </c>
    </row>
    <row r="7828" spans="1:11" hidden="1" x14ac:dyDescent="0.25">
      <c r="A7828" t="s">
        <v>263</v>
      </c>
      <c r="B7828" t="s">
        <v>263</v>
      </c>
      <c r="C7828">
        <v>1990</v>
      </c>
      <c r="D7828" t="s">
        <v>135</v>
      </c>
      <c r="E7828">
        <v>955</v>
      </c>
      <c r="F7828" t="s">
        <v>135</v>
      </c>
      <c r="G7828">
        <v>776</v>
      </c>
      <c r="H7828" t="s">
        <v>390</v>
      </c>
      <c r="I7828" t="s">
        <v>373</v>
      </c>
      <c r="J7828" t="s">
        <v>373</v>
      </c>
      <c r="K7828" t="s">
        <v>373</v>
      </c>
    </row>
    <row r="7829" spans="1:11" hidden="1" x14ac:dyDescent="0.25">
      <c r="A7829" t="s">
        <v>263</v>
      </c>
      <c r="B7829" t="s">
        <v>263</v>
      </c>
      <c r="C7829">
        <v>1991</v>
      </c>
      <c r="D7829" t="s">
        <v>135</v>
      </c>
      <c r="E7829">
        <v>955</v>
      </c>
      <c r="F7829" t="s">
        <v>135</v>
      </c>
      <c r="G7829">
        <v>776</v>
      </c>
      <c r="H7829" t="s">
        <v>390</v>
      </c>
      <c r="I7829" t="s">
        <v>373</v>
      </c>
      <c r="J7829" t="s">
        <v>373</v>
      </c>
      <c r="K7829" t="s">
        <v>373</v>
      </c>
    </row>
    <row r="7830" spans="1:11" hidden="1" x14ac:dyDescent="0.25">
      <c r="A7830" t="s">
        <v>263</v>
      </c>
      <c r="B7830" t="s">
        <v>263</v>
      </c>
      <c r="C7830">
        <v>1992</v>
      </c>
      <c r="D7830" t="s">
        <v>135</v>
      </c>
      <c r="E7830">
        <v>955</v>
      </c>
      <c r="F7830" t="s">
        <v>135</v>
      </c>
      <c r="G7830">
        <v>776</v>
      </c>
      <c r="H7830" t="s">
        <v>390</v>
      </c>
      <c r="I7830" t="s">
        <v>373</v>
      </c>
      <c r="J7830" t="s">
        <v>373</v>
      </c>
      <c r="K7830" t="s">
        <v>373</v>
      </c>
    </row>
    <row r="7831" spans="1:11" hidden="1" x14ac:dyDescent="0.25">
      <c r="A7831" t="s">
        <v>263</v>
      </c>
      <c r="B7831" t="s">
        <v>263</v>
      </c>
      <c r="C7831">
        <v>1993</v>
      </c>
      <c r="D7831" t="s">
        <v>135</v>
      </c>
      <c r="E7831">
        <v>955</v>
      </c>
      <c r="F7831" t="s">
        <v>135</v>
      </c>
      <c r="G7831">
        <v>776</v>
      </c>
      <c r="H7831" t="s">
        <v>390</v>
      </c>
      <c r="I7831" t="s">
        <v>373</v>
      </c>
      <c r="J7831" t="s">
        <v>373</v>
      </c>
      <c r="K7831" t="s">
        <v>373</v>
      </c>
    </row>
    <row r="7832" spans="1:11" hidden="1" x14ac:dyDescent="0.25">
      <c r="A7832" t="s">
        <v>263</v>
      </c>
      <c r="B7832" t="s">
        <v>263</v>
      </c>
      <c r="C7832">
        <v>1994</v>
      </c>
      <c r="D7832" t="s">
        <v>135</v>
      </c>
      <c r="E7832">
        <v>955</v>
      </c>
      <c r="F7832" t="s">
        <v>135</v>
      </c>
      <c r="G7832">
        <v>776</v>
      </c>
      <c r="H7832" t="s">
        <v>390</v>
      </c>
      <c r="I7832" t="s">
        <v>373</v>
      </c>
      <c r="J7832" t="s">
        <v>373</v>
      </c>
      <c r="K7832" t="s">
        <v>373</v>
      </c>
    </row>
    <row r="7833" spans="1:11" hidden="1" x14ac:dyDescent="0.25">
      <c r="A7833" t="s">
        <v>263</v>
      </c>
      <c r="B7833" t="s">
        <v>263</v>
      </c>
      <c r="C7833">
        <v>1995</v>
      </c>
      <c r="D7833" t="s">
        <v>135</v>
      </c>
      <c r="E7833">
        <v>955</v>
      </c>
      <c r="F7833" t="s">
        <v>135</v>
      </c>
      <c r="G7833">
        <v>776</v>
      </c>
      <c r="H7833" t="s">
        <v>390</v>
      </c>
      <c r="I7833" t="s">
        <v>373</v>
      </c>
      <c r="J7833" t="s">
        <v>373</v>
      </c>
      <c r="K7833" t="s">
        <v>373</v>
      </c>
    </row>
    <row r="7834" spans="1:11" hidden="1" x14ac:dyDescent="0.25">
      <c r="A7834" t="s">
        <v>263</v>
      </c>
      <c r="B7834" t="s">
        <v>263</v>
      </c>
      <c r="C7834">
        <v>1996</v>
      </c>
      <c r="D7834" t="s">
        <v>135</v>
      </c>
      <c r="E7834">
        <v>955</v>
      </c>
      <c r="F7834" t="s">
        <v>135</v>
      </c>
      <c r="G7834">
        <v>776</v>
      </c>
      <c r="H7834" t="s">
        <v>390</v>
      </c>
      <c r="I7834" t="s">
        <v>373</v>
      </c>
      <c r="J7834" t="s">
        <v>373</v>
      </c>
      <c r="K7834" t="s">
        <v>373</v>
      </c>
    </row>
    <row r="7835" spans="1:11" hidden="1" x14ac:dyDescent="0.25">
      <c r="A7835" t="s">
        <v>263</v>
      </c>
      <c r="B7835" t="s">
        <v>263</v>
      </c>
      <c r="C7835">
        <v>1997</v>
      </c>
      <c r="D7835" t="s">
        <v>135</v>
      </c>
      <c r="E7835">
        <v>955</v>
      </c>
      <c r="F7835" t="s">
        <v>135</v>
      </c>
      <c r="G7835">
        <v>776</v>
      </c>
      <c r="H7835" t="s">
        <v>390</v>
      </c>
      <c r="I7835" t="s">
        <v>373</v>
      </c>
      <c r="J7835" t="s">
        <v>373</v>
      </c>
      <c r="K7835" t="s">
        <v>373</v>
      </c>
    </row>
    <row r="7836" spans="1:11" hidden="1" x14ac:dyDescent="0.25">
      <c r="A7836" t="s">
        <v>263</v>
      </c>
      <c r="B7836" t="s">
        <v>263</v>
      </c>
      <c r="C7836">
        <v>1998</v>
      </c>
      <c r="D7836" t="s">
        <v>135</v>
      </c>
      <c r="E7836">
        <v>955</v>
      </c>
      <c r="F7836" t="s">
        <v>135</v>
      </c>
      <c r="G7836">
        <v>776</v>
      </c>
      <c r="H7836" t="s">
        <v>390</v>
      </c>
      <c r="I7836" t="s">
        <v>373</v>
      </c>
      <c r="J7836" t="s">
        <v>373</v>
      </c>
      <c r="K7836" t="s">
        <v>373</v>
      </c>
    </row>
    <row r="7837" spans="1:11" hidden="1" x14ac:dyDescent="0.25">
      <c r="A7837" t="s">
        <v>263</v>
      </c>
      <c r="B7837" t="s">
        <v>263</v>
      </c>
      <c r="C7837">
        <v>1999</v>
      </c>
      <c r="D7837" t="s">
        <v>135</v>
      </c>
      <c r="E7837">
        <v>955</v>
      </c>
      <c r="F7837" t="s">
        <v>135</v>
      </c>
      <c r="G7837">
        <v>776</v>
      </c>
      <c r="H7837" t="s">
        <v>390</v>
      </c>
      <c r="I7837" t="s">
        <v>373</v>
      </c>
      <c r="J7837" t="s">
        <v>373</v>
      </c>
      <c r="K7837" t="s">
        <v>373</v>
      </c>
    </row>
    <row r="7838" spans="1:11" hidden="1" x14ac:dyDescent="0.25">
      <c r="A7838" t="s">
        <v>263</v>
      </c>
      <c r="B7838" t="s">
        <v>263</v>
      </c>
      <c r="C7838">
        <v>2000</v>
      </c>
      <c r="D7838" t="s">
        <v>135</v>
      </c>
      <c r="E7838">
        <v>955</v>
      </c>
      <c r="F7838" t="s">
        <v>135</v>
      </c>
      <c r="G7838">
        <v>776</v>
      </c>
      <c r="H7838" t="s">
        <v>390</v>
      </c>
      <c r="I7838" t="s">
        <v>373</v>
      </c>
      <c r="J7838" t="s">
        <v>373</v>
      </c>
      <c r="K7838" t="s">
        <v>373</v>
      </c>
    </row>
    <row r="7839" spans="1:11" hidden="1" x14ac:dyDescent="0.25">
      <c r="A7839" t="s">
        <v>263</v>
      </c>
      <c r="B7839" t="s">
        <v>263</v>
      </c>
      <c r="C7839">
        <v>2001</v>
      </c>
      <c r="D7839" t="s">
        <v>135</v>
      </c>
      <c r="E7839">
        <v>955</v>
      </c>
      <c r="F7839" t="s">
        <v>135</v>
      </c>
      <c r="G7839">
        <v>776</v>
      </c>
      <c r="H7839" t="s">
        <v>390</v>
      </c>
      <c r="I7839" t="s">
        <v>373</v>
      </c>
      <c r="J7839" t="s">
        <v>373</v>
      </c>
      <c r="K7839" t="s">
        <v>373</v>
      </c>
    </row>
    <row r="7840" spans="1:11" hidden="1" x14ac:dyDescent="0.25">
      <c r="A7840" t="s">
        <v>263</v>
      </c>
      <c r="B7840" t="s">
        <v>263</v>
      </c>
      <c r="C7840">
        <v>2002</v>
      </c>
      <c r="D7840" t="s">
        <v>135</v>
      </c>
      <c r="E7840">
        <v>955</v>
      </c>
      <c r="F7840" t="s">
        <v>135</v>
      </c>
      <c r="G7840">
        <v>776</v>
      </c>
      <c r="H7840" t="s">
        <v>390</v>
      </c>
      <c r="I7840" t="s">
        <v>373</v>
      </c>
      <c r="J7840" t="s">
        <v>373</v>
      </c>
      <c r="K7840" t="s">
        <v>373</v>
      </c>
    </row>
    <row r="7841" spans="1:12" hidden="1" x14ac:dyDescent="0.25">
      <c r="A7841" t="s">
        <v>263</v>
      </c>
      <c r="B7841" t="s">
        <v>263</v>
      </c>
      <c r="C7841">
        <v>2003</v>
      </c>
      <c r="D7841" t="s">
        <v>135</v>
      </c>
      <c r="E7841">
        <v>955</v>
      </c>
      <c r="F7841" t="s">
        <v>135</v>
      </c>
      <c r="G7841">
        <v>776</v>
      </c>
      <c r="H7841" t="s">
        <v>390</v>
      </c>
      <c r="I7841" t="s">
        <v>373</v>
      </c>
      <c r="J7841" t="s">
        <v>373</v>
      </c>
      <c r="K7841" t="s">
        <v>373</v>
      </c>
    </row>
    <row r="7842" spans="1:12" hidden="1" x14ac:dyDescent="0.25">
      <c r="A7842" t="s">
        <v>263</v>
      </c>
      <c r="B7842" t="s">
        <v>263</v>
      </c>
      <c r="C7842">
        <v>2004</v>
      </c>
      <c r="D7842" t="s">
        <v>135</v>
      </c>
      <c r="E7842">
        <v>955</v>
      </c>
      <c r="F7842" t="s">
        <v>135</v>
      </c>
      <c r="G7842">
        <v>776</v>
      </c>
      <c r="H7842" t="s">
        <v>390</v>
      </c>
      <c r="I7842" t="s">
        <v>373</v>
      </c>
      <c r="J7842" t="s">
        <v>373</v>
      </c>
      <c r="K7842" t="s">
        <v>373</v>
      </c>
    </row>
    <row r="7843" spans="1:12" hidden="1" x14ac:dyDescent="0.25">
      <c r="A7843" t="s">
        <v>263</v>
      </c>
      <c r="B7843" t="s">
        <v>263</v>
      </c>
      <c r="C7843">
        <v>2005</v>
      </c>
      <c r="D7843" t="s">
        <v>135</v>
      </c>
      <c r="E7843">
        <v>955</v>
      </c>
      <c r="F7843" t="s">
        <v>135</v>
      </c>
      <c r="G7843">
        <v>776</v>
      </c>
      <c r="H7843" t="s">
        <v>390</v>
      </c>
      <c r="I7843" t="s">
        <v>373</v>
      </c>
      <c r="J7843" t="s">
        <v>373</v>
      </c>
      <c r="K7843" t="s">
        <v>373</v>
      </c>
    </row>
    <row r="7844" spans="1:12" hidden="1" x14ac:dyDescent="0.25">
      <c r="A7844" t="s">
        <v>263</v>
      </c>
      <c r="B7844" t="s">
        <v>263</v>
      </c>
      <c r="C7844">
        <v>2006</v>
      </c>
      <c r="D7844" t="s">
        <v>135</v>
      </c>
      <c r="E7844">
        <v>955</v>
      </c>
      <c r="F7844" t="s">
        <v>135</v>
      </c>
      <c r="G7844">
        <v>776</v>
      </c>
      <c r="H7844" t="s">
        <v>390</v>
      </c>
      <c r="I7844" t="s">
        <v>373</v>
      </c>
      <c r="J7844" t="s">
        <v>373</v>
      </c>
      <c r="K7844" t="s">
        <v>373</v>
      </c>
    </row>
    <row r="7845" spans="1:12" hidden="1" x14ac:dyDescent="0.25">
      <c r="A7845" t="s">
        <v>263</v>
      </c>
      <c r="B7845" t="s">
        <v>263</v>
      </c>
      <c r="C7845">
        <v>2007</v>
      </c>
      <c r="D7845" t="s">
        <v>135</v>
      </c>
      <c r="E7845">
        <v>955</v>
      </c>
      <c r="F7845" t="s">
        <v>135</v>
      </c>
      <c r="G7845">
        <v>776</v>
      </c>
      <c r="H7845" t="s">
        <v>390</v>
      </c>
      <c r="I7845" t="s">
        <v>373</v>
      </c>
      <c r="J7845" t="s">
        <v>373</v>
      </c>
      <c r="K7845" t="s">
        <v>373</v>
      </c>
    </row>
    <row r="7846" spans="1:12" hidden="1" x14ac:dyDescent="0.25">
      <c r="A7846" t="s">
        <v>263</v>
      </c>
      <c r="B7846" t="s">
        <v>263</v>
      </c>
      <c r="C7846">
        <v>2008</v>
      </c>
      <c r="D7846" t="s">
        <v>135</v>
      </c>
      <c r="E7846">
        <v>955</v>
      </c>
      <c r="F7846" t="s">
        <v>135</v>
      </c>
      <c r="G7846">
        <v>776</v>
      </c>
      <c r="H7846" t="s">
        <v>390</v>
      </c>
      <c r="I7846" t="s">
        <v>373</v>
      </c>
      <c r="J7846" t="s">
        <v>373</v>
      </c>
      <c r="K7846" t="s">
        <v>373</v>
      </c>
    </row>
    <row r="7847" spans="1:12" hidden="1" x14ac:dyDescent="0.25">
      <c r="A7847" t="s">
        <v>263</v>
      </c>
      <c r="B7847" t="s">
        <v>263</v>
      </c>
      <c r="C7847">
        <v>2009</v>
      </c>
      <c r="D7847" t="s">
        <v>135</v>
      </c>
      <c r="E7847">
        <v>955</v>
      </c>
      <c r="F7847" t="s">
        <v>135</v>
      </c>
      <c r="G7847">
        <v>776</v>
      </c>
      <c r="H7847" t="s">
        <v>390</v>
      </c>
      <c r="I7847" t="s">
        <v>373</v>
      </c>
      <c r="J7847" t="s">
        <v>373</v>
      </c>
      <c r="K7847" t="s">
        <v>373</v>
      </c>
    </row>
    <row r="7848" spans="1:12" hidden="1" x14ac:dyDescent="0.25">
      <c r="A7848" t="s">
        <v>263</v>
      </c>
      <c r="B7848" t="s">
        <v>263</v>
      </c>
      <c r="C7848">
        <v>2010</v>
      </c>
      <c r="D7848" t="s">
        <v>135</v>
      </c>
      <c r="E7848">
        <v>955</v>
      </c>
      <c r="F7848" t="s">
        <v>135</v>
      </c>
      <c r="G7848">
        <v>776</v>
      </c>
      <c r="H7848" t="s">
        <v>390</v>
      </c>
      <c r="I7848" t="s">
        <v>373</v>
      </c>
      <c r="J7848" t="s">
        <v>373</v>
      </c>
      <c r="K7848" t="s">
        <v>373</v>
      </c>
    </row>
    <row r="7849" spans="1:12" hidden="1" x14ac:dyDescent="0.25">
      <c r="A7849" t="s">
        <v>263</v>
      </c>
      <c r="B7849" t="s">
        <v>263</v>
      </c>
      <c r="C7849">
        <v>2011</v>
      </c>
      <c r="D7849" t="s">
        <v>135</v>
      </c>
      <c r="E7849">
        <v>955</v>
      </c>
      <c r="F7849" t="s">
        <v>135</v>
      </c>
      <c r="G7849">
        <v>776</v>
      </c>
      <c r="H7849" t="s">
        <v>390</v>
      </c>
      <c r="I7849" t="s">
        <v>373</v>
      </c>
      <c r="J7849" t="s">
        <v>373</v>
      </c>
      <c r="K7849" t="s">
        <v>373</v>
      </c>
    </row>
    <row r="7850" spans="1:12" hidden="1" x14ac:dyDescent="0.25">
      <c r="A7850" t="s">
        <v>263</v>
      </c>
      <c r="B7850" t="s">
        <v>263</v>
      </c>
      <c r="C7850">
        <v>2012</v>
      </c>
      <c r="D7850" t="s">
        <v>135</v>
      </c>
      <c r="E7850">
        <v>955</v>
      </c>
      <c r="F7850" t="s">
        <v>135</v>
      </c>
      <c r="G7850">
        <v>776</v>
      </c>
      <c r="H7850" t="s">
        <v>390</v>
      </c>
      <c r="I7850" t="s">
        <v>373</v>
      </c>
      <c r="J7850" t="s">
        <v>373</v>
      </c>
      <c r="K7850" t="s">
        <v>373</v>
      </c>
    </row>
    <row r="7851" spans="1:12" hidden="1" x14ac:dyDescent="0.25">
      <c r="A7851" t="s">
        <v>263</v>
      </c>
      <c r="B7851" t="s">
        <v>263</v>
      </c>
      <c r="C7851">
        <v>2013</v>
      </c>
      <c r="D7851" t="s">
        <v>135</v>
      </c>
      <c r="E7851">
        <v>955</v>
      </c>
      <c r="F7851" t="s">
        <v>135</v>
      </c>
      <c r="G7851">
        <v>776</v>
      </c>
      <c r="H7851" t="s">
        <v>390</v>
      </c>
      <c r="I7851" t="s">
        <v>373</v>
      </c>
      <c r="J7851" t="s">
        <v>373</v>
      </c>
      <c r="K7851" t="s">
        <v>373</v>
      </c>
    </row>
    <row r="7852" spans="1:12" hidden="1" x14ac:dyDescent="0.25">
      <c r="A7852" t="s">
        <v>263</v>
      </c>
      <c r="B7852" t="s">
        <v>263</v>
      </c>
      <c r="C7852">
        <v>2014</v>
      </c>
      <c r="D7852" t="s">
        <v>135</v>
      </c>
      <c r="E7852">
        <v>955</v>
      </c>
      <c r="F7852" t="s">
        <v>135</v>
      </c>
      <c r="G7852">
        <v>776</v>
      </c>
      <c r="H7852" t="s">
        <v>390</v>
      </c>
      <c r="I7852" t="s">
        <v>373</v>
      </c>
      <c r="J7852" t="s">
        <v>373</v>
      </c>
      <c r="K7852">
        <v>1</v>
      </c>
    </row>
    <row r="7853" spans="1:12" hidden="1" x14ac:dyDescent="0.25">
      <c r="A7853" t="s">
        <v>263</v>
      </c>
      <c r="B7853" t="s">
        <v>263</v>
      </c>
      <c r="C7853">
        <v>2015</v>
      </c>
      <c r="D7853" t="s">
        <v>135</v>
      </c>
      <c r="E7853">
        <v>955</v>
      </c>
      <c r="F7853" t="s">
        <v>135</v>
      </c>
      <c r="G7853">
        <v>776</v>
      </c>
      <c r="H7853" t="s">
        <v>390</v>
      </c>
      <c r="I7853" t="s">
        <v>373</v>
      </c>
      <c r="J7853" t="s">
        <v>373</v>
      </c>
      <c r="K7853">
        <v>1</v>
      </c>
    </row>
    <row r="7854" spans="1:12" hidden="1" x14ac:dyDescent="0.25">
      <c r="A7854" t="s">
        <v>263</v>
      </c>
      <c r="B7854" t="s">
        <v>263</v>
      </c>
      <c r="C7854">
        <v>2016</v>
      </c>
      <c r="D7854" t="s">
        <v>135</v>
      </c>
      <c r="E7854">
        <v>955</v>
      </c>
      <c r="F7854" t="s">
        <v>135</v>
      </c>
      <c r="G7854">
        <v>776</v>
      </c>
      <c r="H7854" t="s">
        <v>390</v>
      </c>
      <c r="I7854" t="s">
        <v>373</v>
      </c>
      <c r="J7854" t="s">
        <v>373</v>
      </c>
      <c r="K7854">
        <v>1</v>
      </c>
    </row>
    <row r="7855" spans="1:12" x14ac:dyDescent="0.25">
      <c r="A7855" t="s">
        <v>263</v>
      </c>
      <c r="B7855" t="s">
        <v>263</v>
      </c>
      <c r="C7855">
        <v>2017</v>
      </c>
      <c r="D7855" t="s">
        <v>135</v>
      </c>
      <c r="E7855">
        <v>955</v>
      </c>
      <c r="F7855" t="s">
        <v>135</v>
      </c>
      <c r="G7855">
        <v>776</v>
      </c>
      <c r="H7855" t="s">
        <v>390</v>
      </c>
      <c r="I7855" s="109" t="s">
        <v>373</v>
      </c>
      <c r="J7855" s="109" t="s">
        <v>373</v>
      </c>
      <c r="K7855" s="109">
        <v>1</v>
      </c>
      <c r="L7855" s="108">
        <f>AVERAGE(I7855:K7855)</f>
        <v>1</v>
      </c>
    </row>
    <row r="7856" spans="1:12" hidden="1" x14ac:dyDescent="0.25">
      <c r="A7856" t="s">
        <v>264</v>
      </c>
      <c r="B7856" t="s">
        <v>264</v>
      </c>
      <c r="C7856">
        <v>1976</v>
      </c>
      <c r="D7856" t="s">
        <v>406</v>
      </c>
      <c r="E7856">
        <v>52</v>
      </c>
      <c r="F7856" t="s">
        <v>124</v>
      </c>
      <c r="G7856">
        <v>780</v>
      </c>
      <c r="H7856" t="s">
        <v>393</v>
      </c>
      <c r="I7856">
        <v>1</v>
      </c>
      <c r="J7856" t="s">
        <v>373</v>
      </c>
      <c r="K7856" t="s">
        <v>373</v>
      </c>
    </row>
    <row r="7857" spans="1:11" hidden="1" x14ac:dyDescent="0.25">
      <c r="A7857" t="s">
        <v>264</v>
      </c>
      <c r="B7857" t="s">
        <v>264</v>
      </c>
      <c r="C7857">
        <v>1977</v>
      </c>
      <c r="D7857" t="s">
        <v>406</v>
      </c>
      <c r="E7857">
        <v>52</v>
      </c>
      <c r="F7857" t="s">
        <v>124</v>
      </c>
      <c r="G7857">
        <v>780</v>
      </c>
      <c r="H7857" t="s">
        <v>393</v>
      </c>
      <c r="I7857">
        <v>1</v>
      </c>
      <c r="J7857" t="s">
        <v>373</v>
      </c>
      <c r="K7857" t="s">
        <v>373</v>
      </c>
    </row>
    <row r="7858" spans="1:11" hidden="1" x14ac:dyDescent="0.25">
      <c r="A7858" t="s">
        <v>264</v>
      </c>
      <c r="B7858" t="s">
        <v>264</v>
      </c>
      <c r="C7858">
        <v>1978</v>
      </c>
      <c r="D7858" t="s">
        <v>406</v>
      </c>
      <c r="E7858">
        <v>52</v>
      </c>
      <c r="F7858" t="s">
        <v>124</v>
      </c>
      <c r="G7858">
        <v>780</v>
      </c>
      <c r="H7858" t="s">
        <v>393</v>
      </c>
      <c r="I7858" t="s">
        <v>373</v>
      </c>
      <c r="J7858" t="s">
        <v>373</v>
      </c>
      <c r="K7858" t="s">
        <v>373</v>
      </c>
    </row>
    <row r="7859" spans="1:11" hidden="1" x14ac:dyDescent="0.25">
      <c r="A7859" t="s">
        <v>264</v>
      </c>
      <c r="B7859" t="s">
        <v>264</v>
      </c>
      <c r="C7859">
        <v>1979</v>
      </c>
      <c r="D7859" t="s">
        <v>406</v>
      </c>
      <c r="E7859">
        <v>52</v>
      </c>
      <c r="F7859" t="s">
        <v>124</v>
      </c>
      <c r="G7859">
        <v>780</v>
      </c>
      <c r="H7859" t="s">
        <v>393</v>
      </c>
      <c r="I7859" t="s">
        <v>373</v>
      </c>
      <c r="J7859" t="s">
        <v>373</v>
      </c>
      <c r="K7859">
        <v>2</v>
      </c>
    </row>
    <row r="7860" spans="1:11" hidden="1" x14ac:dyDescent="0.25">
      <c r="A7860" t="s">
        <v>264</v>
      </c>
      <c r="B7860" t="s">
        <v>264</v>
      </c>
      <c r="C7860">
        <v>1980</v>
      </c>
      <c r="D7860" t="s">
        <v>406</v>
      </c>
      <c r="E7860">
        <v>52</v>
      </c>
      <c r="F7860" t="s">
        <v>124</v>
      </c>
      <c r="G7860">
        <v>780</v>
      </c>
      <c r="H7860" t="s">
        <v>393</v>
      </c>
      <c r="I7860" t="s">
        <v>373</v>
      </c>
      <c r="J7860" t="s">
        <v>373</v>
      </c>
      <c r="K7860">
        <v>1</v>
      </c>
    </row>
    <row r="7861" spans="1:11" hidden="1" x14ac:dyDescent="0.25">
      <c r="A7861" t="s">
        <v>264</v>
      </c>
      <c r="B7861" t="s">
        <v>264</v>
      </c>
      <c r="C7861">
        <v>1981</v>
      </c>
      <c r="D7861" t="s">
        <v>406</v>
      </c>
      <c r="E7861">
        <v>52</v>
      </c>
      <c r="F7861" t="s">
        <v>124</v>
      </c>
      <c r="G7861">
        <v>780</v>
      </c>
      <c r="H7861" t="s">
        <v>393</v>
      </c>
      <c r="I7861" t="s">
        <v>373</v>
      </c>
      <c r="J7861" t="s">
        <v>373</v>
      </c>
      <c r="K7861">
        <v>1</v>
      </c>
    </row>
    <row r="7862" spans="1:11" hidden="1" x14ac:dyDescent="0.25">
      <c r="A7862" t="s">
        <v>264</v>
      </c>
      <c r="B7862" t="s">
        <v>264</v>
      </c>
      <c r="C7862">
        <v>1982</v>
      </c>
      <c r="D7862" t="s">
        <v>406</v>
      </c>
      <c r="E7862">
        <v>52</v>
      </c>
      <c r="F7862" t="s">
        <v>124</v>
      </c>
      <c r="G7862">
        <v>780</v>
      </c>
      <c r="H7862" t="s">
        <v>393</v>
      </c>
      <c r="I7862" t="s">
        <v>373</v>
      </c>
      <c r="J7862" t="s">
        <v>373</v>
      </c>
      <c r="K7862">
        <v>1</v>
      </c>
    </row>
    <row r="7863" spans="1:11" hidden="1" x14ac:dyDescent="0.25">
      <c r="A7863" t="s">
        <v>264</v>
      </c>
      <c r="B7863" t="s">
        <v>264</v>
      </c>
      <c r="C7863">
        <v>1983</v>
      </c>
      <c r="D7863" t="s">
        <v>406</v>
      </c>
      <c r="E7863">
        <v>52</v>
      </c>
      <c r="F7863" t="s">
        <v>124</v>
      </c>
      <c r="G7863">
        <v>780</v>
      </c>
      <c r="H7863" t="s">
        <v>393</v>
      </c>
      <c r="I7863" t="s">
        <v>373</v>
      </c>
      <c r="J7863" t="s">
        <v>373</v>
      </c>
      <c r="K7863">
        <v>1</v>
      </c>
    </row>
    <row r="7864" spans="1:11" hidden="1" x14ac:dyDescent="0.25">
      <c r="A7864" t="s">
        <v>264</v>
      </c>
      <c r="B7864" t="s">
        <v>264</v>
      </c>
      <c r="C7864">
        <v>1984</v>
      </c>
      <c r="D7864" t="s">
        <v>406</v>
      </c>
      <c r="E7864">
        <v>52</v>
      </c>
      <c r="F7864" t="s">
        <v>124</v>
      </c>
      <c r="G7864">
        <v>780</v>
      </c>
      <c r="H7864" t="s">
        <v>393</v>
      </c>
      <c r="I7864" t="s">
        <v>373</v>
      </c>
      <c r="J7864" t="s">
        <v>373</v>
      </c>
      <c r="K7864">
        <v>1</v>
      </c>
    </row>
    <row r="7865" spans="1:11" hidden="1" x14ac:dyDescent="0.25">
      <c r="A7865" t="s">
        <v>264</v>
      </c>
      <c r="B7865" t="s">
        <v>264</v>
      </c>
      <c r="C7865">
        <v>1985</v>
      </c>
      <c r="D7865" t="s">
        <v>406</v>
      </c>
      <c r="E7865">
        <v>52</v>
      </c>
      <c r="F7865" t="s">
        <v>124</v>
      </c>
      <c r="G7865">
        <v>780</v>
      </c>
      <c r="H7865" t="s">
        <v>393</v>
      </c>
      <c r="I7865">
        <v>1</v>
      </c>
      <c r="J7865" t="s">
        <v>373</v>
      </c>
      <c r="K7865">
        <v>1</v>
      </c>
    </row>
    <row r="7866" spans="1:11" hidden="1" x14ac:dyDescent="0.25">
      <c r="A7866" t="s">
        <v>264</v>
      </c>
      <c r="B7866" t="s">
        <v>264</v>
      </c>
      <c r="C7866">
        <v>1986</v>
      </c>
      <c r="D7866" t="s">
        <v>406</v>
      </c>
      <c r="E7866">
        <v>52</v>
      </c>
      <c r="F7866" t="s">
        <v>124</v>
      </c>
      <c r="G7866">
        <v>780</v>
      </c>
      <c r="H7866" t="s">
        <v>393</v>
      </c>
      <c r="I7866">
        <v>1</v>
      </c>
      <c r="J7866" t="s">
        <v>373</v>
      </c>
      <c r="K7866">
        <v>1</v>
      </c>
    </row>
    <row r="7867" spans="1:11" hidden="1" x14ac:dyDescent="0.25">
      <c r="A7867" t="s">
        <v>264</v>
      </c>
      <c r="B7867" t="s">
        <v>264</v>
      </c>
      <c r="C7867">
        <v>1987</v>
      </c>
      <c r="D7867" t="s">
        <v>406</v>
      </c>
      <c r="E7867">
        <v>52</v>
      </c>
      <c r="F7867" t="s">
        <v>124</v>
      </c>
      <c r="G7867">
        <v>780</v>
      </c>
      <c r="H7867" t="s">
        <v>393</v>
      </c>
      <c r="I7867">
        <v>1</v>
      </c>
      <c r="J7867" t="s">
        <v>373</v>
      </c>
      <c r="K7867">
        <v>1</v>
      </c>
    </row>
    <row r="7868" spans="1:11" hidden="1" x14ac:dyDescent="0.25">
      <c r="A7868" t="s">
        <v>264</v>
      </c>
      <c r="B7868" t="s">
        <v>264</v>
      </c>
      <c r="C7868">
        <v>1988</v>
      </c>
      <c r="D7868" t="s">
        <v>406</v>
      </c>
      <c r="E7868">
        <v>52</v>
      </c>
      <c r="F7868" t="s">
        <v>124</v>
      </c>
      <c r="G7868">
        <v>780</v>
      </c>
      <c r="H7868" t="s">
        <v>393</v>
      </c>
      <c r="I7868">
        <v>2</v>
      </c>
      <c r="J7868" t="s">
        <v>373</v>
      </c>
      <c r="K7868">
        <v>1</v>
      </c>
    </row>
    <row r="7869" spans="1:11" hidden="1" x14ac:dyDescent="0.25">
      <c r="A7869" t="s">
        <v>264</v>
      </c>
      <c r="B7869" t="s">
        <v>264</v>
      </c>
      <c r="C7869">
        <v>1989</v>
      </c>
      <c r="D7869" t="s">
        <v>406</v>
      </c>
      <c r="E7869">
        <v>52</v>
      </c>
      <c r="F7869" t="s">
        <v>124</v>
      </c>
      <c r="G7869">
        <v>780</v>
      </c>
      <c r="H7869" t="s">
        <v>393</v>
      </c>
      <c r="I7869">
        <v>1</v>
      </c>
      <c r="J7869" t="s">
        <v>373</v>
      </c>
      <c r="K7869">
        <v>1</v>
      </c>
    </row>
    <row r="7870" spans="1:11" hidden="1" x14ac:dyDescent="0.25">
      <c r="A7870" t="s">
        <v>264</v>
      </c>
      <c r="B7870" t="s">
        <v>264</v>
      </c>
      <c r="C7870">
        <v>1990</v>
      </c>
      <c r="D7870" t="s">
        <v>406</v>
      </c>
      <c r="E7870">
        <v>52</v>
      </c>
      <c r="F7870" t="s">
        <v>124</v>
      </c>
      <c r="G7870">
        <v>780</v>
      </c>
      <c r="H7870" t="s">
        <v>393</v>
      </c>
      <c r="I7870">
        <v>2</v>
      </c>
      <c r="J7870" t="s">
        <v>373</v>
      </c>
      <c r="K7870">
        <v>2</v>
      </c>
    </row>
    <row r="7871" spans="1:11" hidden="1" x14ac:dyDescent="0.25">
      <c r="A7871" t="s">
        <v>264</v>
      </c>
      <c r="B7871" t="s">
        <v>264</v>
      </c>
      <c r="C7871">
        <v>1991</v>
      </c>
      <c r="D7871" t="s">
        <v>406</v>
      </c>
      <c r="E7871">
        <v>52</v>
      </c>
      <c r="F7871" t="s">
        <v>124</v>
      </c>
      <c r="G7871">
        <v>780</v>
      </c>
      <c r="H7871" t="s">
        <v>393</v>
      </c>
      <c r="I7871">
        <v>2</v>
      </c>
      <c r="J7871" t="s">
        <v>373</v>
      </c>
      <c r="K7871">
        <v>2</v>
      </c>
    </row>
    <row r="7872" spans="1:11" hidden="1" x14ac:dyDescent="0.25">
      <c r="A7872" t="s">
        <v>264</v>
      </c>
      <c r="B7872" t="s">
        <v>264</v>
      </c>
      <c r="C7872">
        <v>1992</v>
      </c>
      <c r="D7872" t="s">
        <v>406</v>
      </c>
      <c r="E7872">
        <v>52</v>
      </c>
      <c r="F7872" t="s">
        <v>124</v>
      </c>
      <c r="G7872">
        <v>780</v>
      </c>
      <c r="H7872" t="s">
        <v>393</v>
      </c>
      <c r="I7872">
        <v>1</v>
      </c>
      <c r="J7872" t="s">
        <v>373</v>
      </c>
      <c r="K7872">
        <v>2</v>
      </c>
    </row>
    <row r="7873" spans="1:11" hidden="1" x14ac:dyDescent="0.25">
      <c r="A7873" t="s">
        <v>264</v>
      </c>
      <c r="B7873" t="s">
        <v>264</v>
      </c>
      <c r="C7873">
        <v>1993</v>
      </c>
      <c r="D7873" t="s">
        <v>406</v>
      </c>
      <c r="E7873">
        <v>52</v>
      </c>
      <c r="F7873" t="s">
        <v>124</v>
      </c>
      <c r="G7873">
        <v>780</v>
      </c>
      <c r="H7873" t="s">
        <v>393</v>
      </c>
      <c r="I7873">
        <v>2</v>
      </c>
      <c r="J7873" t="s">
        <v>373</v>
      </c>
      <c r="K7873">
        <v>2</v>
      </c>
    </row>
    <row r="7874" spans="1:11" hidden="1" x14ac:dyDescent="0.25">
      <c r="A7874" t="s">
        <v>264</v>
      </c>
      <c r="B7874" t="s">
        <v>264</v>
      </c>
      <c r="C7874">
        <v>1994</v>
      </c>
      <c r="D7874" t="s">
        <v>406</v>
      </c>
      <c r="E7874">
        <v>52</v>
      </c>
      <c r="F7874" t="s">
        <v>124</v>
      </c>
      <c r="G7874">
        <v>780</v>
      </c>
      <c r="H7874" t="s">
        <v>393</v>
      </c>
      <c r="I7874">
        <v>1</v>
      </c>
      <c r="J7874" t="s">
        <v>373</v>
      </c>
      <c r="K7874">
        <v>2</v>
      </c>
    </row>
    <row r="7875" spans="1:11" hidden="1" x14ac:dyDescent="0.25">
      <c r="A7875" t="s">
        <v>264</v>
      </c>
      <c r="B7875" t="s">
        <v>264</v>
      </c>
      <c r="C7875">
        <v>1995</v>
      </c>
      <c r="D7875" t="s">
        <v>406</v>
      </c>
      <c r="E7875">
        <v>52</v>
      </c>
      <c r="F7875" t="s">
        <v>124</v>
      </c>
      <c r="G7875">
        <v>780</v>
      </c>
      <c r="H7875" t="s">
        <v>393</v>
      </c>
      <c r="I7875">
        <v>2</v>
      </c>
      <c r="J7875" t="s">
        <v>373</v>
      </c>
      <c r="K7875">
        <v>1</v>
      </c>
    </row>
    <row r="7876" spans="1:11" hidden="1" x14ac:dyDescent="0.25">
      <c r="A7876" t="s">
        <v>264</v>
      </c>
      <c r="B7876" t="s">
        <v>264</v>
      </c>
      <c r="C7876">
        <v>1996</v>
      </c>
      <c r="D7876" t="s">
        <v>406</v>
      </c>
      <c r="E7876">
        <v>52</v>
      </c>
      <c r="F7876" t="s">
        <v>124</v>
      </c>
      <c r="G7876">
        <v>780</v>
      </c>
      <c r="H7876" t="s">
        <v>393</v>
      </c>
      <c r="I7876">
        <v>1</v>
      </c>
      <c r="J7876" t="s">
        <v>373</v>
      </c>
      <c r="K7876">
        <v>2</v>
      </c>
    </row>
    <row r="7877" spans="1:11" hidden="1" x14ac:dyDescent="0.25">
      <c r="A7877" t="s">
        <v>264</v>
      </c>
      <c r="B7877" t="s">
        <v>264</v>
      </c>
      <c r="C7877">
        <v>1997</v>
      </c>
      <c r="D7877" t="s">
        <v>406</v>
      </c>
      <c r="E7877">
        <v>52</v>
      </c>
      <c r="F7877" t="s">
        <v>124</v>
      </c>
      <c r="G7877">
        <v>780</v>
      </c>
      <c r="H7877" t="s">
        <v>393</v>
      </c>
      <c r="I7877">
        <v>2</v>
      </c>
      <c r="J7877" t="s">
        <v>373</v>
      </c>
      <c r="K7877">
        <v>1</v>
      </c>
    </row>
    <row r="7878" spans="1:11" hidden="1" x14ac:dyDescent="0.25">
      <c r="A7878" t="s">
        <v>264</v>
      </c>
      <c r="B7878" t="s">
        <v>264</v>
      </c>
      <c r="C7878">
        <v>1998</v>
      </c>
      <c r="D7878" t="s">
        <v>406</v>
      </c>
      <c r="E7878">
        <v>52</v>
      </c>
      <c r="F7878" t="s">
        <v>124</v>
      </c>
      <c r="G7878">
        <v>780</v>
      </c>
      <c r="H7878" t="s">
        <v>393</v>
      </c>
      <c r="I7878">
        <v>2</v>
      </c>
      <c r="J7878" t="s">
        <v>373</v>
      </c>
      <c r="K7878">
        <v>1</v>
      </c>
    </row>
    <row r="7879" spans="1:11" hidden="1" x14ac:dyDescent="0.25">
      <c r="A7879" t="s">
        <v>264</v>
      </c>
      <c r="B7879" t="s">
        <v>264</v>
      </c>
      <c r="C7879">
        <v>1999</v>
      </c>
      <c r="D7879" t="s">
        <v>406</v>
      </c>
      <c r="E7879">
        <v>52</v>
      </c>
      <c r="F7879" t="s">
        <v>124</v>
      </c>
      <c r="G7879">
        <v>780</v>
      </c>
      <c r="H7879" t="s">
        <v>393</v>
      </c>
      <c r="I7879">
        <v>2</v>
      </c>
      <c r="J7879" t="s">
        <v>373</v>
      </c>
      <c r="K7879">
        <v>1</v>
      </c>
    </row>
    <row r="7880" spans="1:11" hidden="1" x14ac:dyDescent="0.25">
      <c r="A7880" t="s">
        <v>264</v>
      </c>
      <c r="B7880" t="s">
        <v>264</v>
      </c>
      <c r="C7880">
        <v>2000</v>
      </c>
      <c r="D7880" t="s">
        <v>406</v>
      </c>
      <c r="E7880">
        <v>52</v>
      </c>
      <c r="F7880" t="s">
        <v>124</v>
      </c>
      <c r="G7880">
        <v>780</v>
      </c>
      <c r="H7880" t="s">
        <v>393</v>
      </c>
      <c r="I7880">
        <v>2</v>
      </c>
      <c r="J7880" t="s">
        <v>373</v>
      </c>
      <c r="K7880">
        <v>1</v>
      </c>
    </row>
    <row r="7881" spans="1:11" hidden="1" x14ac:dyDescent="0.25">
      <c r="A7881" t="s">
        <v>264</v>
      </c>
      <c r="B7881" t="s">
        <v>264</v>
      </c>
      <c r="C7881">
        <v>2001</v>
      </c>
      <c r="D7881" t="s">
        <v>406</v>
      </c>
      <c r="E7881">
        <v>52</v>
      </c>
      <c r="F7881" t="s">
        <v>124</v>
      </c>
      <c r="G7881">
        <v>780</v>
      </c>
      <c r="H7881" t="s">
        <v>393</v>
      </c>
      <c r="I7881">
        <v>2</v>
      </c>
      <c r="J7881" t="s">
        <v>373</v>
      </c>
      <c r="K7881">
        <v>1</v>
      </c>
    </row>
    <row r="7882" spans="1:11" hidden="1" x14ac:dyDescent="0.25">
      <c r="A7882" t="s">
        <v>264</v>
      </c>
      <c r="B7882" t="s">
        <v>264</v>
      </c>
      <c r="C7882">
        <v>2002</v>
      </c>
      <c r="D7882" t="s">
        <v>406</v>
      </c>
      <c r="E7882">
        <v>52</v>
      </c>
      <c r="F7882" t="s">
        <v>124</v>
      </c>
      <c r="G7882">
        <v>780</v>
      </c>
      <c r="H7882" t="s">
        <v>393</v>
      </c>
      <c r="I7882">
        <v>2</v>
      </c>
      <c r="J7882" t="s">
        <v>373</v>
      </c>
      <c r="K7882">
        <v>2</v>
      </c>
    </row>
    <row r="7883" spans="1:11" hidden="1" x14ac:dyDescent="0.25">
      <c r="A7883" t="s">
        <v>264</v>
      </c>
      <c r="B7883" t="s">
        <v>264</v>
      </c>
      <c r="C7883">
        <v>2003</v>
      </c>
      <c r="D7883" t="s">
        <v>406</v>
      </c>
      <c r="E7883">
        <v>52</v>
      </c>
      <c r="F7883" t="s">
        <v>124</v>
      </c>
      <c r="G7883">
        <v>780</v>
      </c>
      <c r="H7883" t="s">
        <v>393</v>
      </c>
      <c r="I7883">
        <v>2</v>
      </c>
      <c r="J7883" t="s">
        <v>373</v>
      </c>
      <c r="K7883">
        <v>2</v>
      </c>
    </row>
    <row r="7884" spans="1:11" hidden="1" x14ac:dyDescent="0.25">
      <c r="A7884" t="s">
        <v>264</v>
      </c>
      <c r="B7884" t="s">
        <v>264</v>
      </c>
      <c r="C7884">
        <v>2004</v>
      </c>
      <c r="D7884" t="s">
        <v>406</v>
      </c>
      <c r="E7884">
        <v>52</v>
      </c>
      <c r="F7884" t="s">
        <v>124</v>
      </c>
      <c r="G7884">
        <v>780</v>
      </c>
      <c r="H7884" t="s">
        <v>393</v>
      </c>
      <c r="I7884">
        <v>3</v>
      </c>
      <c r="J7884" t="s">
        <v>373</v>
      </c>
      <c r="K7884">
        <v>2</v>
      </c>
    </row>
    <row r="7885" spans="1:11" hidden="1" x14ac:dyDescent="0.25">
      <c r="A7885" t="s">
        <v>264</v>
      </c>
      <c r="B7885" t="s">
        <v>264</v>
      </c>
      <c r="C7885">
        <v>2005</v>
      </c>
      <c r="D7885" t="s">
        <v>406</v>
      </c>
      <c r="E7885">
        <v>52</v>
      </c>
      <c r="F7885" t="s">
        <v>124</v>
      </c>
      <c r="G7885">
        <v>780</v>
      </c>
      <c r="H7885" t="s">
        <v>393</v>
      </c>
      <c r="I7885">
        <v>3</v>
      </c>
      <c r="J7885" t="s">
        <v>373</v>
      </c>
      <c r="K7885">
        <v>3</v>
      </c>
    </row>
    <row r="7886" spans="1:11" hidden="1" x14ac:dyDescent="0.25">
      <c r="A7886" t="s">
        <v>264</v>
      </c>
      <c r="B7886" t="s">
        <v>264</v>
      </c>
      <c r="C7886">
        <v>2006</v>
      </c>
      <c r="D7886" t="s">
        <v>406</v>
      </c>
      <c r="E7886">
        <v>52</v>
      </c>
      <c r="F7886" t="s">
        <v>124</v>
      </c>
      <c r="G7886">
        <v>780</v>
      </c>
      <c r="H7886" t="s">
        <v>393</v>
      </c>
      <c r="I7886">
        <v>3</v>
      </c>
      <c r="J7886" t="s">
        <v>373</v>
      </c>
      <c r="K7886">
        <v>2</v>
      </c>
    </row>
    <row r="7887" spans="1:11" hidden="1" x14ac:dyDescent="0.25">
      <c r="A7887" t="s">
        <v>264</v>
      </c>
      <c r="B7887" t="s">
        <v>264</v>
      </c>
      <c r="C7887">
        <v>2007</v>
      </c>
      <c r="D7887" t="s">
        <v>406</v>
      </c>
      <c r="E7887">
        <v>52</v>
      </c>
      <c r="F7887" t="s">
        <v>124</v>
      </c>
      <c r="G7887">
        <v>780</v>
      </c>
      <c r="H7887" t="s">
        <v>393</v>
      </c>
      <c r="I7887">
        <v>2</v>
      </c>
      <c r="J7887" t="s">
        <v>373</v>
      </c>
      <c r="K7887">
        <v>2</v>
      </c>
    </row>
    <row r="7888" spans="1:11" hidden="1" x14ac:dyDescent="0.25">
      <c r="A7888" t="s">
        <v>264</v>
      </c>
      <c r="B7888" t="s">
        <v>264</v>
      </c>
      <c r="C7888">
        <v>2008</v>
      </c>
      <c r="D7888" t="s">
        <v>406</v>
      </c>
      <c r="E7888">
        <v>52</v>
      </c>
      <c r="F7888" t="s">
        <v>124</v>
      </c>
      <c r="G7888">
        <v>780</v>
      </c>
      <c r="H7888" t="s">
        <v>393</v>
      </c>
      <c r="I7888">
        <v>3</v>
      </c>
      <c r="J7888" t="s">
        <v>373</v>
      </c>
      <c r="K7888">
        <v>2</v>
      </c>
    </row>
    <row r="7889" spans="1:12" hidden="1" x14ac:dyDescent="0.25">
      <c r="A7889" t="s">
        <v>264</v>
      </c>
      <c r="B7889" t="s">
        <v>264</v>
      </c>
      <c r="C7889">
        <v>2009</v>
      </c>
      <c r="D7889" t="s">
        <v>406</v>
      </c>
      <c r="E7889">
        <v>52</v>
      </c>
      <c r="F7889" t="s">
        <v>124</v>
      </c>
      <c r="G7889">
        <v>780</v>
      </c>
      <c r="H7889" t="s">
        <v>393</v>
      </c>
      <c r="I7889">
        <v>3</v>
      </c>
      <c r="J7889" t="s">
        <v>373</v>
      </c>
      <c r="K7889">
        <v>2</v>
      </c>
    </row>
    <row r="7890" spans="1:12" hidden="1" x14ac:dyDescent="0.25">
      <c r="A7890" t="s">
        <v>264</v>
      </c>
      <c r="B7890" t="s">
        <v>264</v>
      </c>
      <c r="C7890">
        <v>2010</v>
      </c>
      <c r="D7890" t="s">
        <v>406</v>
      </c>
      <c r="E7890">
        <v>52</v>
      </c>
      <c r="F7890" t="s">
        <v>124</v>
      </c>
      <c r="G7890">
        <v>780</v>
      </c>
      <c r="H7890" t="s">
        <v>393</v>
      </c>
      <c r="I7890">
        <v>3</v>
      </c>
      <c r="J7890" t="s">
        <v>373</v>
      </c>
      <c r="K7890">
        <v>2</v>
      </c>
    </row>
    <row r="7891" spans="1:12" hidden="1" x14ac:dyDescent="0.25">
      <c r="A7891" t="s">
        <v>264</v>
      </c>
      <c r="B7891" t="s">
        <v>264</v>
      </c>
      <c r="C7891">
        <v>2011</v>
      </c>
      <c r="D7891" t="s">
        <v>406</v>
      </c>
      <c r="E7891">
        <v>52</v>
      </c>
      <c r="F7891" t="s">
        <v>124</v>
      </c>
      <c r="G7891">
        <v>780</v>
      </c>
      <c r="H7891" t="s">
        <v>393</v>
      </c>
      <c r="I7891">
        <v>3</v>
      </c>
      <c r="J7891" t="s">
        <v>373</v>
      </c>
      <c r="K7891">
        <v>2</v>
      </c>
    </row>
    <row r="7892" spans="1:12" hidden="1" x14ac:dyDescent="0.25">
      <c r="A7892" t="s">
        <v>264</v>
      </c>
      <c r="B7892" t="s">
        <v>264</v>
      </c>
      <c r="C7892">
        <v>2012</v>
      </c>
      <c r="D7892" t="s">
        <v>406</v>
      </c>
      <c r="E7892">
        <v>52</v>
      </c>
      <c r="F7892" t="s">
        <v>124</v>
      </c>
      <c r="G7892">
        <v>780</v>
      </c>
      <c r="H7892" t="s">
        <v>393</v>
      </c>
      <c r="I7892">
        <v>2</v>
      </c>
      <c r="J7892" t="s">
        <v>373</v>
      </c>
      <c r="K7892">
        <v>2</v>
      </c>
    </row>
    <row r="7893" spans="1:12" hidden="1" x14ac:dyDescent="0.25">
      <c r="A7893" t="s">
        <v>264</v>
      </c>
      <c r="B7893" t="s">
        <v>264</v>
      </c>
      <c r="C7893">
        <v>2013</v>
      </c>
      <c r="D7893" t="s">
        <v>406</v>
      </c>
      <c r="E7893">
        <v>52</v>
      </c>
      <c r="F7893" t="s">
        <v>124</v>
      </c>
      <c r="G7893">
        <v>780</v>
      </c>
      <c r="H7893" t="s">
        <v>393</v>
      </c>
      <c r="I7893" t="s">
        <v>373</v>
      </c>
      <c r="J7893" t="s">
        <v>373</v>
      </c>
      <c r="K7893">
        <v>2</v>
      </c>
    </row>
    <row r="7894" spans="1:12" hidden="1" x14ac:dyDescent="0.25">
      <c r="A7894" t="s">
        <v>264</v>
      </c>
      <c r="B7894" t="s">
        <v>264</v>
      </c>
      <c r="C7894">
        <v>2014</v>
      </c>
      <c r="D7894" t="s">
        <v>406</v>
      </c>
      <c r="E7894">
        <v>52</v>
      </c>
      <c r="F7894" t="s">
        <v>124</v>
      </c>
      <c r="G7894">
        <v>780</v>
      </c>
      <c r="H7894" t="s">
        <v>393</v>
      </c>
      <c r="I7894">
        <v>2</v>
      </c>
      <c r="J7894" t="s">
        <v>373</v>
      </c>
      <c r="K7894">
        <v>2</v>
      </c>
    </row>
    <row r="7895" spans="1:12" hidden="1" x14ac:dyDescent="0.25">
      <c r="A7895" t="s">
        <v>264</v>
      </c>
      <c r="B7895" t="s">
        <v>264</v>
      </c>
      <c r="C7895">
        <v>2015</v>
      </c>
      <c r="D7895" t="s">
        <v>406</v>
      </c>
      <c r="E7895">
        <v>52</v>
      </c>
      <c r="F7895" t="s">
        <v>124</v>
      </c>
      <c r="G7895">
        <v>780</v>
      </c>
      <c r="H7895" t="s">
        <v>393</v>
      </c>
      <c r="I7895">
        <v>2</v>
      </c>
      <c r="J7895" t="s">
        <v>373</v>
      </c>
      <c r="K7895">
        <v>2</v>
      </c>
    </row>
    <row r="7896" spans="1:12" hidden="1" x14ac:dyDescent="0.25">
      <c r="A7896" t="s">
        <v>264</v>
      </c>
      <c r="B7896" t="s">
        <v>264</v>
      </c>
      <c r="C7896">
        <v>2016</v>
      </c>
      <c r="D7896" t="s">
        <v>406</v>
      </c>
      <c r="E7896">
        <v>52</v>
      </c>
      <c r="F7896" t="s">
        <v>124</v>
      </c>
      <c r="G7896">
        <v>780</v>
      </c>
      <c r="H7896" t="s">
        <v>393</v>
      </c>
      <c r="I7896" t="s">
        <v>373</v>
      </c>
      <c r="J7896" t="s">
        <v>373</v>
      </c>
      <c r="K7896">
        <v>2</v>
      </c>
    </row>
    <row r="7897" spans="1:12" x14ac:dyDescent="0.25">
      <c r="A7897" t="s">
        <v>264</v>
      </c>
      <c r="B7897" t="s">
        <v>264</v>
      </c>
      <c r="C7897">
        <v>2017</v>
      </c>
      <c r="D7897" t="s">
        <v>406</v>
      </c>
      <c r="E7897">
        <v>52</v>
      </c>
      <c r="F7897" t="s">
        <v>124</v>
      </c>
      <c r="G7897">
        <v>780</v>
      </c>
      <c r="H7897" t="s">
        <v>393</v>
      </c>
      <c r="I7897" s="109" t="s">
        <v>373</v>
      </c>
      <c r="J7897" s="109" t="s">
        <v>373</v>
      </c>
      <c r="K7897" s="109">
        <v>2</v>
      </c>
      <c r="L7897" s="108">
        <f>AVERAGE(I7897:K7897)</f>
        <v>2</v>
      </c>
    </row>
    <row r="7898" spans="1:12" hidden="1" x14ac:dyDescent="0.25">
      <c r="A7898" t="s">
        <v>265</v>
      </c>
      <c r="B7898" t="s">
        <v>265</v>
      </c>
      <c r="C7898">
        <v>1976</v>
      </c>
      <c r="D7898" t="s">
        <v>50</v>
      </c>
      <c r="E7898">
        <v>616</v>
      </c>
      <c r="F7898" t="s">
        <v>50</v>
      </c>
      <c r="G7898">
        <v>788</v>
      </c>
      <c r="H7898" t="s">
        <v>381</v>
      </c>
      <c r="I7898">
        <v>2</v>
      </c>
      <c r="J7898" t="s">
        <v>373</v>
      </c>
      <c r="K7898">
        <v>2</v>
      </c>
    </row>
    <row r="7899" spans="1:12" hidden="1" x14ac:dyDescent="0.25">
      <c r="A7899" t="s">
        <v>265</v>
      </c>
      <c r="B7899" t="s">
        <v>265</v>
      </c>
      <c r="C7899">
        <v>1977</v>
      </c>
      <c r="D7899" t="s">
        <v>50</v>
      </c>
      <c r="E7899">
        <v>616</v>
      </c>
      <c r="F7899" t="s">
        <v>50</v>
      </c>
      <c r="G7899">
        <v>788</v>
      </c>
      <c r="H7899" t="s">
        <v>381</v>
      </c>
      <c r="I7899">
        <v>3</v>
      </c>
      <c r="J7899" t="s">
        <v>373</v>
      </c>
      <c r="K7899">
        <v>1</v>
      </c>
    </row>
    <row r="7900" spans="1:12" hidden="1" x14ac:dyDescent="0.25">
      <c r="A7900" t="s">
        <v>265</v>
      </c>
      <c r="B7900" t="s">
        <v>265</v>
      </c>
      <c r="C7900">
        <v>1978</v>
      </c>
      <c r="D7900" t="s">
        <v>50</v>
      </c>
      <c r="E7900">
        <v>616</v>
      </c>
      <c r="F7900" t="s">
        <v>50</v>
      </c>
      <c r="G7900">
        <v>788</v>
      </c>
      <c r="H7900" t="s">
        <v>381</v>
      </c>
      <c r="I7900">
        <v>3</v>
      </c>
      <c r="J7900" t="s">
        <v>373</v>
      </c>
      <c r="K7900">
        <v>2</v>
      </c>
    </row>
    <row r="7901" spans="1:12" hidden="1" x14ac:dyDescent="0.25">
      <c r="A7901" t="s">
        <v>265</v>
      </c>
      <c r="B7901" t="s">
        <v>265</v>
      </c>
      <c r="C7901">
        <v>1979</v>
      </c>
      <c r="D7901" t="s">
        <v>50</v>
      </c>
      <c r="E7901">
        <v>616</v>
      </c>
      <c r="F7901" t="s">
        <v>50</v>
      </c>
      <c r="G7901">
        <v>788</v>
      </c>
      <c r="H7901" t="s">
        <v>381</v>
      </c>
      <c r="I7901">
        <v>3</v>
      </c>
      <c r="J7901" t="s">
        <v>373</v>
      </c>
      <c r="K7901">
        <v>3</v>
      </c>
    </row>
    <row r="7902" spans="1:12" hidden="1" x14ac:dyDescent="0.25">
      <c r="A7902" t="s">
        <v>265</v>
      </c>
      <c r="B7902" t="s">
        <v>265</v>
      </c>
      <c r="C7902">
        <v>1980</v>
      </c>
      <c r="D7902" t="s">
        <v>50</v>
      </c>
      <c r="E7902">
        <v>616</v>
      </c>
      <c r="F7902" t="s">
        <v>50</v>
      </c>
      <c r="G7902">
        <v>788</v>
      </c>
      <c r="H7902" t="s">
        <v>381</v>
      </c>
      <c r="I7902">
        <v>3</v>
      </c>
      <c r="J7902" t="s">
        <v>373</v>
      </c>
      <c r="K7902">
        <v>1</v>
      </c>
    </row>
    <row r="7903" spans="1:12" hidden="1" x14ac:dyDescent="0.25">
      <c r="A7903" t="s">
        <v>265</v>
      </c>
      <c r="B7903" t="s">
        <v>265</v>
      </c>
      <c r="C7903">
        <v>1981</v>
      </c>
      <c r="D7903" t="s">
        <v>50</v>
      </c>
      <c r="E7903">
        <v>616</v>
      </c>
      <c r="F7903" t="s">
        <v>50</v>
      </c>
      <c r="G7903">
        <v>788</v>
      </c>
      <c r="H7903" t="s">
        <v>381</v>
      </c>
      <c r="I7903">
        <v>3</v>
      </c>
      <c r="J7903" t="s">
        <v>373</v>
      </c>
      <c r="K7903">
        <v>2</v>
      </c>
    </row>
    <row r="7904" spans="1:12" hidden="1" x14ac:dyDescent="0.25">
      <c r="A7904" t="s">
        <v>265</v>
      </c>
      <c r="B7904" t="s">
        <v>265</v>
      </c>
      <c r="C7904">
        <v>1982</v>
      </c>
      <c r="D7904" t="s">
        <v>50</v>
      </c>
      <c r="E7904">
        <v>616</v>
      </c>
      <c r="F7904" t="s">
        <v>50</v>
      </c>
      <c r="G7904">
        <v>788</v>
      </c>
      <c r="H7904" t="s">
        <v>381</v>
      </c>
      <c r="I7904">
        <v>3</v>
      </c>
      <c r="J7904" t="s">
        <v>373</v>
      </c>
      <c r="K7904">
        <v>2</v>
      </c>
    </row>
    <row r="7905" spans="1:11" hidden="1" x14ac:dyDescent="0.25">
      <c r="A7905" t="s">
        <v>265</v>
      </c>
      <c r="B7905" t="s">
        <v>265</v>
      </c>
      <c r="C7905">
        <v>1983</v>
      </c>
      <c r="D7905" t="s">
        <v>50</v>
      </c>
      <c r="E7905">
        <v>616</v>
      </c>
      <c r="F7905" t="s">
        <v>50</v>
      </c>
      <c r="G7905">
        <v>788</v>
      </c>
      <c r="H7905" t="s">
        <v>381</v>
      </c>
      <c r="I7905">
        <v>3</v>
      </c>
      <c r="J7905" t="s">
        <v>373</v>
      </c>
      <c r="K7905">
        <v>3</v>
      </c>
    </row>
    <row r="7906" spans="1:11" hidden="1" x14ac:dyDescent="0.25">
      <c r="A7906" t="s">
        <v>265</v>
      </c>
      <c r="B7906" t="s">
        <v>265</v>
      </c>
      <c r="C7906">
        <v>1984</v>
      </c>
      <c r="D7906" t="s">
        <v>50</v>
      </c>
      <c r="E7906">
        <v>616</v>
      </c>
      <c r="F7906" t="s">
        <v>50</v>
      </c>
      <c r="G7906">
        <v>788</v>
      </c>
      <c r="H7906" t="s">
        <v>381</v>
      </c>
      <c r="I7906">
        <v>3</v>
      </c>
      <c r="J7906" t="s">
        <v>373</v>
      </c>
      <c r="K7906">
        <v>3</v>
      </c>
    </row>
    <row r="7907" spans="1:11" hidden="1" x14ac:dyDescent="0.25">
      <c r="A7907" t="s">
        <v>265</v>
      </c>
      <c r="B7907" t="s">
        <v>265</v>
      </c>
      <c r="C7907">
        <v>1985</v>
      </c>
      <c r="D7907" t="s">
        <v>50</v>
      </c>
      <c r="E7907">
        <v>616</v>
      </c>
      <c r="F7907" t="s">
        <v>50</v>
      </c>
      <c r="G7907">
        <v>788</v>
      </c>
      <c r="H7907" t="s">
        <v>381</v>
      </c>
      <c r="I7907">
        <v>3</v>
      </c>
      <c r="J7907" t="s">
        <v>373</v>
      </c>
      <c r="K7907">
        <v>2</v>
      </c>
    </row>
    <row r="7908" spans="1:11" hidden="1" x14ac:dyDescent="0.25">
      <c r="A7908" t="s">
        <v>265</v>
      </c>
      <c r="B7908" t="s">
        <v>265</v>
      </c>
      <c r="C7908">
        <v>1986</v>
      </c>
      <c r="D7908" t="s">
        <v>50</v>
      </c>
      <c r="E7908">
        <v>616</v>
      </c>
      <c r="F7908" t="s">
        <v>50</v>
      </c>
      <c r="G7908">
        <v>788</v>
      </c>
      <c r="H7908" t="s">
        <v>381</v>
      </c>
      <c r="I7908">
        <v>3</v>
      </c>
      <c r="J7908" t="s">
        <v>373</v>
      </c>
      <c r="K7908">
        <v>3</v>
      </c>
    </row>
    <row r="7909" spans="1:11" hidden="1" x14ac:dyDescent="0.25">
      <c r="A7909" t="s">
        <v>265</v>
      </c>
      <c r="B7909" t="s">
        <v>265</v>
      </c>
      <c r="C7909">
        <v>1987</v>
      </c>
      <c r="D7909" t="s">
        <v>50</v>
      </c>
      <c r="E7909">
        <v>616</v>
      </c>
      <c r="F7909" t="s">
        <v>50</v>
      </c>
      <c r="G7909">
        <v>788</v>
      </c>
      <c r="H7909" t="s">
        <v>381</v>
      </c>
      <c r="I7909">
        <v>3</v>
      </c>
      <c r="J7909" t="s">
        <v>373</v>
      </c>
      <c r="K7909">
        <v>3</v>
      </c>
    </row>
    <row r="7910" spans="1:11" hidden="1" x14ac:dyDescent="0.25">
      <c r="A7910" t="s">
        <v>265</v>
      </c>
      <c r="B7910" t="s">
        <v>265</v>
      </c>
      <c r="C7910">
        <v>1988</v>
      </c>
      <c r="D7910" t="s">
        <v>50</v>
      </c>
      <c r="E7910">
        <v>616</v>
      </c>
      <c r="F7910" t="s">
        <v>50</v>
      </c>
      <c r="G7910">
        <v>788</v>
      </c>
      <c r="H7910" t="s">
        <v>381</v>
      </c>
      <c r="I7910">
        <v>2</v>
      </c>
      <c r="J7910" t="s">
        <v>373</v>
      </c>
      <c r="K7910">
        <v>2</v>
      </c>
    </row>
    <row r="7911" spans="1:11" hidden="1" x14ac:dyDescent="0.25">
      <c r="A7911" t="s">
        <v>265</v>
      </c>
      <c r="B7911" t="s">
        <v>265</v>
      </c>
      <c r="C7911">
        <v>1989</v>
      </c>
      <c r="D7911" t="s">
        <v>50</v>
      </c>
      <c r="E7911">
        <v>616</v>
      </c>
      <c r="F7911" t="s">
        <v>50</v>
      </c>
      <c r="G7911">
        <v>788</v>
      </c>
      <c r="H7911" t="s">
        <v>381</v>
      </c>
      <c r="I7911">
        <v>2</v>
      </c>
      <c r="J7911" t="s">
        <v>373</v>
      </c>
      <c r="K7911">
        <v>2</v>
      </c>
    </row>
    <row r="7912" spans="1:11" hidden="1" x14ac:dyDescent="0.25">
      <c r="A7912" t="s">
        <v>265</v>
      </c>
      <c r="B7912" t="s">
        <v>265</v>
      </c>
      <c r="C7912">
        <v>1990</v>
      </c>
      <c r="D7912" t="s">
        <v>50</v>
      </c>
      <c r="E7912">
        <v>616</v>
      </c>
      <c r="F7912" t="s">
        <v>50</v>
      </c>
      <c r="G7912">
        <v>788</v>
      </c>
      <c r="H7912" t="s">
        <v>381</v>
      </c>
      <c r="I7912">
        <v>3</v>
      </c>
      <c r="J7912" t="s">
        <v>373</v>
      </c>
      <c r="K7912">
        <v>3</v>
      </c>
    </row>
    <row r="7913" spans="1:11" hidden="1" x14ac:dyDescent="0.25">
      <c r="A7913" t="s">
        <v>265</v>
      </c>
      <c r="B7913" t="s">
        <v>265</v>
      </c>
      <c r="C7913">
        <v>1991</v>
      </c>
      <c r="D7913" t="s">
        <v>50</v>
      </c>
      <c r="E7913">
        <v>616</v>
      </c>
      <c r="F7913" t="s">
        <v>50</v>
      </c>
      <c r="G7913">
        <v>788</v>
      </c>
      <c r="H7913" t="s">
        <v>381</v>
      </c>
      <c r="I7913">
        <v>4</v>
      </c>
      <c r="J7913" t="s">
        <v>373</v>
      </c>
      <c r="K7913">
        <v>3</v>
      </c>
    </row>
    <row r="7914" spans="1:11" hidden="1" x14ac:dyDescent="0.25">
      <c r="A7914" t="s">
        <v>265</v>
      </c>
      <c r="B7914" t="s">
        <v>265</v>
      </c>
      <c r="C7914">
        <v>1992</v>
      </c>
      <c r="D7914" t="s">
        <v>50</v>
      </c>
      <c r="E7914">
        <v>616</v>
      </c>
      <c r="F7914" t="s">
        <v>50</v>
      </c>
      <c r="G7914">
        <v>788</v>
      </c>
      <c r="H7914" t="s">
        <v>381</v>
      </c>
      <c r="I7914">
        <v>3</v>
      </c>
      <c r="J7914" t="s">
        <v>373</v>
      </c>
      <c r="K7914">
        <v>3</v>
      </c>
    </row>
    <row r="7915" spans="1:11" hidden="1" x14ac:dyDescent="0.25">
      <c r="A7915" t="s">
        <v>265</v>
      </c>
      <c r="B7915" t="s">
        <v>265</v>
      </c>
      <c r="C7915">
        <v>1993</v>
      </c>
      <c r="D7915" t="s">
        <v>50</v>
      </c>
      <c r="E7915">
        <v>616</v>
      </c>
      <c r="F7915" t="s">
        <v>50</v>
      </c>
      <c r="G7915">
        <v>788</v>
      </c>
      <c r="H7915" t="s">
        <v>381</v>
      </c>
      <c r="I7915">
        <v>3</v>
      </c>
      <c r="J7915" t="s">
        <v>373</v>
      </c>
      <c r="K7915">
        <v>3</v>
      </c>
    </row>
    <row r="7916" spans="1:11" hidden="1" x14ac:dyDescent="0.25">
      <c r="A7916" t="s">
        <v>265</v>
      </c>
      <c r="B7916" t="s">
        <v>265</v>
      </c>
      <c r="C7916">
        <v>1994</v>
      </c>
      <c r="D7916" t="s">
        <v>50</v>
      </c>
      <c r="E7916">
        <v>616</v>
      </c>
      <c r="F7916" t="s">
        <v>50</v>
      </c>
      <c r="G7916">
        <v>788</v>
      </c>
      <c r="H7916" t="s">
        <v>381</v>
      </c>
      <c r="I7916">
        <v>4</v>
      </c>
      <c r="J7916" t="s">
        <v>373</v>
      </c>
      <c r="K7916">
        <v>3</v>
      </c>
    </row>
    <row r="7917" spans="1:11" hidden="1" x14ac:dyDescent="0.25">
      <c r="A7917" t="s">
        <v>265</v>
      </c>
      <c r="B7917" t="s">
        <v>265</v>
      </c>
      <c r="C7917">
        <v>1995</v>
      </c>
      <c r="D7917" t="s">
        <v>50</v>
      </c>
      <c r="E7917">
        <v>616</v>
      </c>
      <c r="F7917" t="s">
        <v>50</v>
      </c>
      <c r="G7917">
        <v>788</v>
      </c>
      <c r="H7917" t="s">
        <v>381</v>
      </c>
      <c r="I7917">
        <v>4</v>
      </c>
      <c r="J7917" t="s">
        <v>373</v>
      </c>
      <c r="K7917">
        <v>2</v>
      </c>
    </row>
    <row r="7918" spans="1:11" hidden="1" x14ac:dyDescent="0.25">
      <c r="A7918" t="s">
        <v>265</v>
      </c>
      <c r="B7918" t="s">
        <v>265</v>
      </c>
      <c r="C7918">
        <v>1996</v>
      </c>
      <c r="D7918" t="s">
        <v>50</v>
      </c>
      <c r="E7918">
        <v>616</v>
      </c>
      <c r="F7918" t="s">
        <v>50</v>
      </c>
      <c r="G7918">
        <v>788</v>
      </c>
      <c r="H7918" t="s">
        <v>381</v>
      </c>
      <c r="I7918">
        <v>3</v>
      </c>
      <c r="J7918" t="s">
        <v>373</v>
      </c>
      <c r="K7918">
        <v>2</v>
      </c>
    </row>
    <row r="7919" spans="1:11" hidden="1" x14ac:dyDescent="0.25">
      <c r="A7919" t="s">
        <v>265</v>
      </c>
      <c r="B7919" t="s">
        <v>265</v>
      </c>
      <c r="C7919">
        <v>1997</v>
      </c>
      <c r="D7919" t="s">
        <v>50</v>
      </c>
      <c r="E7919">
        <v>616</v>
      </c>
      <c r="F7919" t="s">
        <v>50</v>
      </c>
      <c r="G7919">
        <v>788</v>
      </c>
      <c r="H7919" t="s">
        <v>381</v>
      </c>
      <c r="I7919">
        <v>4</v>
      </c>
      <c r="J7919" t="s">
        <v>373</v>
      </c>
      <c r="K7919">
        <v>3</v>
      </c>
    </row>
    <row r="7920" spans="1:11" hidden="1" x14ac:dyDescent="0.25">
      <c r="A7920" t="s">
        <v>265</v>
      </c>
      <c r="B7920" t="s">
        <v>265</v>
      </c>
      <c r="C7920">
        <v>1998</v>
      </c>
      <c r="D7920" t="s">
        <v>50</v>
      </c>
      <c r="E7920">
        <v>616</v>
      </c>
      <c r="F7920" t="s">
        <v>50</v>
      </c>
      <c r="G7920">
        <v>788</v>
      </c>
      <c r="H7920" t="s">
        <v>381</v>
      </c>
      <c r="I7920">
        <v>3</v>
      </c>
      <c r="J7920" t="s">
        <v>373</v>
      </c>
      <c r="K7920">
        <v>3</v>
      </c>
    </row>
    <row r="7921" spans="1:11" hidden="1" x14ac:dyDescent="0.25">
      <c r="A7921" t="s">
        <v>265</v>
      </c>
      <c r="B7921" t="s">
        <v>265</v>
      </c>
      <c r="C7921">
        <v>1999</v>
      </c>
      <c r="D7921" t="s">
        <v>50</v>
      </c>
      <c r="E7921">
        <v>616</v>
      </c>
      <c r="F7921" t="s">
        <v>50</v>
      </c>
      <c r="G7921">
        <v>788</v>
      </c>
      <c r="H7921" t="s">
        <v>381</v>
      </c>
      <c r="I7921">
        <v>3</v>
      </c>
      <c r="J7921" t="s">
        <v>373</v>
      </c>
      <c r="K7921">
        <v>3</v>
      </c>
    </row>
    <row r="7922" spans="1:11" hidden="1" x14ac:dyDescent="0.25">
      <c r="A7922" t="s">
        <v>265</v>
      </c>
      <c r="B7922" t="s">
        <v>265</v>
      </c>
      <c r="C7922">
        <v>2000</v>
      </c>
      <c r="D7922" t="s">
        <v>50</v>
      </c>
      <c r="E7922">
        <v>616</v>
      </c>
      <c r="F7922" t="s">
        <v>50</v>
      </c>
      <c r="G7922">
        <v>788</v>
      </c>
      <c r="H7922" t="s">
        <v>381</v>
      </c>
      <c r="I7922">
        <v>3</v>
      </c>
      <c r="J7922" t="s">
        <v>373</v>
      </c>
      <c r="K7922">
        <v>3</v>
      </c>
    </row>
    <row r="7923" spans="1:11" hidden="1" x14ac:dyDescent="0.25">
      <c r="A7923" t="s">
        <v>265</v>
      </c>
      <c r="B7923" t="s">
        <v>265</v>
      </c>
      <c r="C7923">
        <v>2001</v>
      </c>
      <c r="D7923" t="s">
        <v>50</v>
      </c>
      <c r="E7923">
        <v>616</v>
      </c>
      <c r="F7923" t="s">
        <v>50</v>
      </c>
      <c r="G7923">
        <v>788</v>
      </c>
      <c r="H7923" t="s">
        <v>381</v>
      </c>
      <c r="I7923">
        <v>3</v>
      </c>
      <c r="J7923" t="s">
        <v>373</v>
      </c>
      <c r="K7923">
        <v>3</v>
      </c>
    </row>
    <row r="7924" spans="1:11" hidden="1" x14ac:dyDescent="0.25">
      <c r="A7924" t="s">
        <v>265</v>
      </c>
      <c r="B7924" t="s">
        <v>265</v>
      </c>
      <c r="C7924">
        <v>2002</v>
      </c>
      <c r="D7924" t="s">
        <v>50</v>
      </c>
      <c r="E7924">
        <v>616</v>
      </c>
      <c r="F7924" t="s">
        <v>50</v>
      </c>
      <c r="G7924">
        <v>788</v>
      </c>
      <c r="H7924" t="s">
        <v>381</v>
      </c>
      <c r="I7924">
        <v>3</v>
      </c>
      <c r="J7924" t="s">
        <v>373</v>
      </c>
      <c r="K7924">
        <v>2</v>
      </c>
    </row>
    <row r="7925" spans="1:11" hidden="1" x14ac:dyDescent="0.25">
      <c r="A7925" t="s">
        <v>265</v>
      </c>
      <c r="B7925" t="s">
        <v>265</v>
      </c>
      <c r="C7925">
        <v>2003</v>
      </c>
      <c r="D7925" t="s">
        <v>50</v>
      </c>
      <c r="E7925">
        <v>616</v>
      </c>
      <c r="F7925" t="s">
        <v>50</v>
      </c>
      <c r="G7925">
        <v>788</v>
      </c>
      <c r="H7925" t="s">
        <v>381</v>
      </c>
      <c r="I7925">
        <v>3</v>
      </c>
      <c r="J7925" t="s">
        <v>373</v>
      </c>
      <c r="K7925">
        <v>3</v>
      </c>
    </row>
    <row r="7926" spans="1:11" hidden="1" x14ac:dyDescent="0.25">
      <c r="A7926" t="s">
        <v>265</v>
      </c>
      <c r="B7926" t="s">
        <v>265</v>
      </c>
      <c r="C7926">
        <v>2004</v>
      </c>
      <c r="D7926" t="s">
        <v>50</v>
      </c>
      <c r="E7926">
        <v>616</v>
      </c>
      <c r="F7926" t="s">
        <v>50</v>
      </c>
      <c r="G7926">
        <v>788</v>
      </c>
      <c r="H7926" t="s">
        <v>381</v>
      </c>
      <c r="I7926">
        <v>3</v>
      </c>
      <c r="J7926" t="s">
        <v>373</v>
      </c>
      <c r="K7926">
        <v>3</v>
      </c>
    </row>
    <row r="7927" spans="1:11" hidden="1" x14ac:dyDescent="0.25">
      <c r="A7927" t="s">
        <v>265</v>
      </c>
      <c r="B7927" t="s">
        <v>265</v>
      </c>
      <c r="C7927">
        <v>2005</v>
      </c>
      <c r="D7927" t="s">
        <v>50</v>
      </c>
      <c r="E7927">
        <v>616</v>
      </c>
      <c r="F7927" t="s">
        <v>50</v>
      </c>
      <c r="G7927">
        <v>788</v>
      </c>
      <c r="H7927" t="s">
        <v>381</v>
      </c>
      <c r="I7927">
        <v>3</v>
      </c>
      <c r="J7927" t="s">
        <v>373</v>
      </c>
      <c r="K7927">
        <v>2</v>
      </c>
    </row>
    <row r="7928" spans="1:11" hidden="1" x14ac:dyDescent="0.25">
      <c r="A7928" t="s">
        <v>265</v>
      </c>
      <c r="B7928" t="s">
        <v>265</v>
      </c>
      <c r="C7928">
        <v>2006</v>
      </c>
      <c r="D7928" t="s">
        <v>50</v>
      </c>
      <c r="E7928">
        <v>616</v>
      </c>
      <c r="F7928" t="s">
        <v>50</v>
      </c>
      <c r="G7928">
        <v>788</v>
      </c>
      <c r="H7928" t="s">
        <v>381</v>
      </c>
      <c r="I7928">
        <v>3</v>
      </c>
      <c r="J7928" t="s">
        <v>373</v>
      </c>
      <c r="K7928">
        <v>3</v>
      </c>
    </row>
    <row r="7929" spans="1:11" hidden="1" x14ac:dyDescent="0.25">
      <c r="A7929" t="s">
        <v>265</v>
      </c>
      <c r="B7929" t="s">
        <v>265</v>
      </c>
      <c r="C7929">
        <v>2007</v>
      </c>
      <c r="D7929" t="s">
        <v>50</v>
      </c>
      <c r="E7929">
        <v>616</v>
      </c>
      <c r="F7929" t="s">
        <v>50</v>
      </c>
      <c r="G7929">
        <v>788</v>
      </c>
      <c r="H7929" t="s">
        <v>381</v>
      </c>
      <c r="I7929">
        <v>3</v>
      </c>
      <c r="J7929" t="s">
        <v>373</v>
      </c>
      <c r="K7929">
        <v>3</v>
      </c>
    </row>
    <row r="7930" spans="1:11" hidden="1" x14ac:dyDescent="0.25">
      <c r="A7930" t="s">
        <v>265</v>
      </c>
      <c r="B7930" t="s">
        <v>265</v>
      </c>
      <c r="C7930">
        <v>2008</v>
      </c>
      <c r="D7930" t="s">
        <v>50</v>
      </c>
      <c r="E7930">
        <v>616</v>
      </c>
      <c r="F7930" t="s">
        <v>50</v>
      </c>
      <c r="G7930">
        <v>788</v>
      </c>
      <c r="H7930" t="s">
        <v>381</v>
      </c>
      <c r="I7930">
        <v>3</v>
      </c>
      <c r="J7930" t="s">
        <v>373</v>
      </c>
      <c r="K7930">
        <v>3</v>
      </c>
    </row>
    <row r="7931" spans="1:11" hidden="1" x14ac:dyDescent="0.25">
      <c r="A7931" t="s">
        <v>265</v>
      </c>
      <c r="B7931" t="s">
        <v>265</v>
      </c>
      <c r="C7931">
        <v>2009</v>
      </c>
      <c r="D7931" t="s">
        <v>50</v>
      </c>
      <c r="E7931">
        <v>616</v>
      </c>
      <c r="F7931" t="s">
        <v>50</v>
      </c>
      <c r="G7931">
        <v>788</v>
      </c>
      <c r="H7931" t="s">
        <v>381</v>
      </c>
      <c r="I7931">
        <v>3</v>
      </c>
      <c r="J7931" t="s">
        <v>373</v>
      </c>
      <c r="K7931">
        <v>3</v>
      </c>
    </row>
    <row r="7932" spans="1:11" hidden="1" x14ac:dyDescent="0.25">
      <c r="A7932" t="s">
        <v>265</v>
      </c>
      <c r="B7932" t="s">
        <v>265</v>
      </c>
      <c r="C7932">
        <v>2010</v>
      </c>
      <c r="D7932" t="s">
        <v>50</v>
      </c>
      <c r="E7932">
        <v>616</v>
      </c>
      <c r="F7932" t="s">
        <v>50</v>
      </c>
      <c r="G7932">
        <v>788</v>
      </c>
      <c r="H7932" t="s">
        <v>381</v>
      </c>
      <c r="I7932">
        <v>3</v>
      </c>
      <c r="J7932" t="s">
        <v>373</v>
      </c>
      <c r="K7932">
        <v>3</v>
      </c>
    </row>
    <row r="7933" spans="1:11" hidden="1" x14ac:dyDescent="0.25">
      <c r="A7933" t="s">
        <v>265</v>
      </c>
      <c r="B7933" t="s">
        <v>265</v>
      </c>
      <c r="C7933">
        <v>2011</v>
      </c>
      <c r="D7933" t="s">
        <v>50</v>
      </c>
      <c r="E7933">
        <v>616</v>
      </c>
      <c r="F7933" t="s">
        <v>50</v>
      </c>
      <c r="G7933">
        <v>788</v>
      </c>
      <c r="H7933" t="s">
        <v>381</v>
      </c>
      <c r="I7933">
        <v>3</v>
      </c>
      <c r="J7933" t="s">
        <v>373</v>
      </c>
      <c r="K7933">
        <v>1</v>
      </c>
    </row>
    <row r="7934" spans="1:11" hidden="1" x14ac:dyDescent="0.25">
      <c r="A7934" t="s">
        <v>265</v>
      </c>
      <c r="B7934" t="s">
        <v>265</v>
      </c>
      <c r="C7934">
        <v>2012</v>
      </c>
      <c r="D7934" t="s">
        <v>50</v>
      </c>
      <c r="E7934">
        <v>616</v>
      </c>
      <c r="F7934" t="s">
        <v>50</v>
      </c>
      <c r="G7934">
        <v>788</v>
      </c>
      <c r="H7934" t="s">
        <v>381</v>
      </c>
      <c r="I7934">
        <v>3</v>
      </c>
      <c r="J7934" t="s">
        <v>373</v>
      </c>
      <c r="K7934">
        <v>2</v>
      </c>
    </row>
    <row r="7935" spans="1:11" hidden="1" x14ac:dyDescent="0.25">
      <c r="A7935" t="s">
        <v>265</v>
      </c>
      <c r="B7935" t="s">
        <v>265</v>
      </c>
      <c r="C7935">
        <v>2013</v>
      </c>
      <c r="D7935" t="s">
        <v>50</v>
      </c>
      <c r="E7935">
        <v>616</v>
      </c>
      <c r="F7935" t="s">
        <v>50</v>
      </c>
      <c r="G7935">
        <v>788</v>
      </c>
      <c r="H7935" t="s">
        <v>381</v>
      </c>
      <c r="I7935" t="s">
        <v>373</v>
      </c>
      <c r="J7935">
        <v>3</v>
      </c>
      <c r="K7935">
        <v>3</v>
      </c>
    </row>
    <row r="7936" spans="1:11" hidden="1" x14ac:dyDescent="0.25">
      <c r="A7936" t="s">
        <v>265</v>
      </c>
      <c r="B7936" t="s">
        <v>265</v>
      </c>
      <c r="C7936">
        <v>2014</v>
      </c>
      <c r="D7936" t="s">
        <v>50</v>
      </c>
      <c r="E7936">
        <v>616</v>
      </c>
      <c r="F7936" t="s">
        <v>50</v>
      </c>
      <c r="G7936">
        <v>788</v>
      </c>
      <c r="H7936" t="s">
        <v>381</v>
      </c>
      <c r="I7936">
        <v>2</v>
      </c>
      <c r="J7936">
        <v>2</v>
      </c>
      <c r="K7936">
        <v>3</v>
      </c>
    </row>
    <row r="7937" spans="1:12" hidden="1" x14ac:dyDescent="0.25">
      <c r="A7937" t="s">
        <v>265</v>
      </c>
      <c r="B7937" t="s">
        <v>265</v>
      </c>
      <c r="C7937">
        <v>2015</v>
      </c>
      <c r="D7937" t="s">
        <v>50</v>
      </c>
      <c r="E7937">
        <v>616</v>
      </c>
      <c r="F7937" t="s">
        <v>50</v>
      </c>
      <c r="G7937">
        <v>788</v>
      </c>
      <c r="H7937" t="s">
        <v>381</v>
      </c>
      <c r="I7937">
        <v>3</v>
      </c>
      <c r="J7937">
        <v>2</v>
      </c>
      <c r="K7937">
        <v>2</v>
      </c>
    </row>
    <row r="7938" spans="1:12" hidden="1" x14ac:dyDescent="0.25">
      <c r="A7938" t="s">
        <v>265</v>
      </c>
      <c r="B7938" t="s">
        <v>265</v>
      </c>
      <c r="C7938">
        <v>2016</v>
      </c>
      <c r="D7938" t="s">
        <v>50</v>
      </c>
      <c r="E7938">
        <v>616</v>
      </c>
      <c r="F7938" t="s">
        <v>50</v>
      </c>
      <c r="G7938">
        <v>788</v>
      </c>
      <c r="H7938" t="s">
        <v>381</v>
      </c>
      <c r="I7938">
        <v>3</v>
      </c>
      <c r="J7938">
        <v>3</v>
      </c>
      <c r="K7938">
        <v>3</v>
      </c>
    </row>
    <row r="7939" spans="1:12" x14ac:dyDescent="0.25">
      <c r="A7939" t="s">
        <v>265</v>
      </c>
      <c r="B7939" t="s">
        <v>265</v>
      </c>
      <c r="C7939">
        <v>2017</v>
      </c>
      <c r="D7939" t="s">
        <v>50</v>
      </c>
      <c r="E7939">
        <v>616</v>
      </c>
      <c r="F7939" t="s">
        <v>50</v>
      </c>
      <c r="G7939">
        <v>788</v>
      </c>
      <c r="H7939" t="s">
        <v>381</v>
      </c>
      <c r="I7939" s="109">
        <v>3</v>
      </c>
      <c r="J7939" s="109">
        <v>3</v>
      </c>
      <c r="K7939" s="109">
        <v>2</v>
      </c>
      <c r="L7939" s="108">
        <f>AVERAGE(I7939:K7939)</f>
        <v>2.6666666666666665</v>
      </c>
    </row>
    <row r="7940" spans="1:12" hidden="1" x14ac:dyDescent="0.25">
      <c r="A7940" t="s">
        <v>364</v>
      </c>
      <c r="B7940" t="s">
        <v>364</v>
      </c>
      <c r="C7940">
        <v>1976</v>
      </c>
      <c r="D7940" t="s">
        <v>91</v>
      </c>
      <c r="E7940">
        <v>640</v>
      </c>
      <c r="F7940" t="s">
        <v>91</v>
      </c>
      <c r="G7940">
        <v>792</v>
      </c>
      <c r="H7940" t="s">
        <v>375</v>
      </c>
      <c r="I7940">
        <v>3</v>
      </c>
      <c r="J7940" t="s">
        <v>373</v>
      </c>
      <c r="K7940">
        <v>2</v>
      </c>
    </row>
    <row r="7941" spans="1:12" hidden="1" x14ac:dyDescent="0.25">
      <c r="A7941" t="s">
        <v>364</v>
      </c>
      <c r="B7941" t="s">
        <v>364</v>
      </c>
      <c r="C7941">
        <v>1977</v>
      </c>
      <c r="D7941" t="s">
        <v>91</v>
      </c>
      <c r="E7941">
        <v>640</v>
      </c>
      <c r="F7941" t="s">
        <v>91</v>
      </c>
      <c r="G7941">
        <v>792</v>
      </c>
      <c r="H7941" t="s">
        <v>375</v>
      </c>
      <c r="I7941">
        <v>3</v>
      </c>
      <c r="J7941" t="s">
        <v>373</v>
      </c>
      <c r="K7941">
        <v>1</v>
      </c>
    </row>
    <row r="7942" spans="1:12" hidden="1" x14ac:dyDescent="0.25">
      <c r="A7942" t="s">
        <v>364</v>
      </c>
      <c r="B7942" t="s">
        <v>364</v>
      </c>
      <c r="C7942">
        <v>1978</v>
      </c>
      <c r="D7942" t="s">
        <v>91</v>
      </c>
      <c r="E7942">
        <v>640</v>
      </c>
      <c r="F7942" t="s">
        <v>91</v>
      </c>
      <c r="G7942">
        <v>792</v>
      </c>
      <c r="H7942" t="s">
        <v>375</v>
      </c>
      <c r="I7942">
        <v>2</v>
      </c>
      <c r="J7942" t="s">
        <v>373</v>
      </c>
      <c r="K7942">
        <v>1</v>
      </c>
    </row>
    <row r="7943" spans="1:12" hidden="1" x14ac:dyDescent="0.25">
      <c r="A7943" t="s">
        <v>364</v>
      </c>
      <c r="B7943" t="s">
        <v>364</v>
      </c>
      <c r="C7943">
        <v>1979</v>
      </c>
      <c r="D7943" t="s">
        <v>91</v>
      </c>
      <c r="E7943">
        <v>640</v>
      </c>
      <c r="F7943" t="s">
        <v>91</v>
      </c>
      <c r="G7943">
        <v>792</v>
      </c>
      <c r="H7943" t="s">
        <v>375</v>
      </c>
      <c r="I7943">
        <v>3</v>
      </c>
      <c r="J7943" t="s">
        <v>373</v>
      </c>
      <c r="K7943">
        <v>1</v>
      </c>
    </row>
    <row r="7944" spans="1:12" hidden="1" x14ac:dyDescent="0.25">
      <c r="A7944" t="s">
        <v>364</v>
      </c>
      <c r="B7944" t="s">
        <v>364</v>
      </c>
      <c r="C7944">
        <v>1980</v>
      </c>
      <c r="D7944" t="s">
        <v>91</v>
      </c>
      <c r="E7944">
        <v>640</v>
      </c>
      <c r="F7944" t="s">
        <v>91</v>
      </c>
      <c r="G7944">
        <v>792</v>
      </c>
      <c r="H7944" t="s">
        <v>375</v>
      </c>
      <c r="I7944">
        <v>4</v>
      </c>
      <c r="J7944" t="s">
        <v>373</v>
      </c>
      <c r="K7944">
        <v>3</v>
      </c>
    </row>
    <row r="7945" spans="1:12" hidden="1" x14ac:dyDescent="0.25">
      <c r="A7945" t="s">
        <v>364</v>
      </c>
      <c r="B7945" t="s">
        <v>364</v>
      </c>
      <c r="C7945">
        <v>1981</v>
      </c>
      <c r="D7945" t="s">
        <v>91</v>
      </c>
      <c r="E7945">
        <v>640</v>
      </c>
      <c r="F7945" t="s">
        <v>91</v>
      </c>
      <c r="G7945">
        <v>792</v>
      </c>
      <c r="H7945" t="s">
        <v>375</v>
      </c>
      <c r="I7945">
        <v>4</v>
      </c>
      <c r="J7945" t="s">
        <v>373</v>
      </c>
      <c r="K7945">
        <v>3</v>
      </c>
    </row>
    <row r="7946" spans="1:12" hidden="1" x14ac:dyDescent="0.25">
      <c r="A7946" t="s">
        <v>364</v>
      </c>
      <c r="B7946" t="s">
        <v>364</v>
      </c>
      <c r="C7946">
        <v>1982</v>
      </c>
      <c r="D7946" t="s">
        <v>91</v>
      </c>
      <c r="E7946">
        <v>640</v>
      </c>
      <c r="F7946" t="s">
        <v>91</v>
      </c>
      <c r="G7946">
        <v>792</v>
      </c>
      <c r="H7946" t="s">
        <v>375</v>
      </c>
      <c r="I7946">
        <v>4</v>
      </c>
      <c r="J7946" t="s">
        <v>373</v>
      </c>
      <c r="K7946">
        <v>3</v>
      </c>
    </row>
    <row r="7947" spans="1:12" hidden="1" x14ac:dyDescent="0.25">
      <c r="A7947" t="s">
        <v>364</v>
      </c>
      <c r="B7947" t="s">
        <v>364</v>
      </c>
      <c r="C7947">
        <v>1983</v>
      </c>
      <c r="D7947" t="s">
        <v>91</v>
      </c>
      <c r="E7947">
        <v>640</v>
      </c>
      <c r="F7947" t="s">
        <v>91</v>
      </c>
      <c r="G7947">
        <v>792</v>
      </c>
      <c r="H7947" t="s">
        <v>375</v>
      </c>
      <c r="I7947">
        <v>4</v>
      </c>
      <c r="J7947" t="s">
        <v>373</v>
      </c>
      <c r="K7947">
        <v>3</v>
      </c>
    </row>
    <row r="7948" spans="1:12" hidden="1" x14ac:dyDescent="0.25">
      <c r="A7948" t="s">
        <v>364</v>
      </c>
      <c r="B7948" t="s">
        <v>364</v>
      </c>
      <c r="C7948">
        <v>1984</v>
      </c>
      <c r="D7948" t="s">
        <v>91</v>
      </c>
      <c r="E7948">
        <v>640</v>
      </c>
      <c r="F7948" t="s">
        <v>91</v>
      </c>
      <c r="G7948">
        <v>792</v>
      </c>
      <c r="H7948" t="s">
        <v>375</v>
      </c>
      <c r="I7948">
        <v>3</v>
      </c>
      <c r="J7948" t="s">
        <v>373</v>
      </c>
      <c r="K7948">
        <v>3</v>
      </c>
    </row>
    <row r="7949" spans="1:12" hidden="1" x14ac:dyDescent="0.25">
      <c r="A7949" t="s">
        <v>364</v>
      </c>
      <c r="B7949" t="s">
        <v>364</v>
      </c>
      <c r="C7949">
        <v>1985</v>
      </c>
      <c r="D7949" t="s">
        <v>91</v>
      </c>
      <c r="E7949">
        <v>640</v>
      </c>
      <c r="F7949" t="s">
        <v>91</v>
      </c>
      <c r="G7949">
        <v>792</v>
      </c>
      <c r="H7949" t="s">
        <v>375</v>
      </c>
      <c r="I7949">
        <v>4</v>
      </c>
      <c r="J7949" t="s">
        <v>373</v>
      </c>
      <c r="K7949">
        <v>3</v>
      </c>
    </row>
    <row r="7950" spans="1:12" hidden="1" x14ac:dyDescent="0.25">
      <c r="A7950" t="s">
        <v>364</v>
      </c>
      <c r="B7950" t="s">
        <v>364</v>
      </c>
      <c r="C7950">
        <v>1986</v>
      </c>
      <c r="D7950" t="s">
        <v>91</v>
      </c>
      <c r="E7950">
        <v>640</v>
      </c>
      <c r="F7950" t="s">
        <v>91</v>
      </c>
      <c r="G7950">
        <v>792</v>
      </c>
      <c r="H7950" t="s">
        <v>375</v>
      </c>
      <c r="I7950">
        <v>4</v>
      </c>
      <c r="J7950" t="s">
        <v>373</v>
      </c>
      <c r="K7950">
        <v>3</v>
      </c>
    </row>
    <row r="7951" spans="1:12" hidden="1" x14ac:dyDescent="0.25">
      <c r="A7951" t="s">
        <v>364</v>
      </c>
      <c r="B7951" t="s">
        <v>364</v>
      </c>
      <c r="C7951">
        <v>1987</v>
      </c>
      <c r="D7951" t="s">
        <v>91</v>
      </c>
      <c r="E7951">
        <v>640</v>
      </c>
      <c r="F7951" t="s">
        <v>91</v>
      </c>
      <c r="G7951">
        <v>792</v>
      </c>
      <c r="H7951" t="s">
        <v>375</v>
      </c>
      <c r="I7951">
        <v>4</v>
      </c>
      <c r="J7951" t="s">
        <v>373</v>
      </c>
      <c r="K7951">
        <v>3</v>
      </c>
    </row>
    <row r="7952" spans="1:12" hidden="1" x14ac:dyDescent="0.25">
      <c r="A7952" t="s">
        <v>364</v>
      </c>
      <c r="B7952" t="s">
        <v>364</v>
      </c>
      <c r="C7952">
        <v>1988</v>
      </c>
      <c r="D7952" t="s">
        <v>91</v>
      </c>
      <c r="E7952">
        <v>640</v>
      </c>
      <c r="F7952" t="s">
        <v>91</v>
      </c>
      <c r="G7952">
        <v>792</v>
      </c>
      <c r="H7952" t="s">
        <v>375</v>
      </c>
      <c r="I7952">
        <v>4</v>
      </c>
      <c r="J7952" t="s">
        <v>373</v>
      </c>
      <c r="K7952">
        <v>3</v>
      </c>
    </row>
    <row r="7953" spans="1:11" hidden="1" x14ac:dyDescent="0.25">
      <c r="A7953" t="s">
        <v>364</v>
      </c>
      <c r="B7953" t="s">
        <v>364</v>
      </c>
      <c r="C7953">
        <v>1989</v>
      </c>
      <c r="D7953" t="s">
        <v>91</v>
      </c>
      <c r="E7953">
        <v>640</v>
      </c>
      <c r="F7953" t="s">
        <v>91</v>
      </c>
      <c r="G7953">
        <v>792</v>
      </c>
      <c r="H7953" t="s">
        <v>375</v>
      </c>
      <c r="I7953">
        <v>4</v>
      </c>
      <c r="J7953" t="s">
        <v>373</v>
      </c>
      <c r="K7953">
        <v>3</v>
      </c>
    </row>
    <row r="7954" spans="1:11" hidden="1" x14ac:dyDescent="0.25">
      <c r="A7954" t="s">
        <v>364</v>
      </c>
      <c r="B7954" t="s">
        <v>364</v>
      </c>
      <c r="C7954">
        <v>1990</v>
      </c>
      <c r="D7954" t="s">
        <v>91</v>
      </c>
      <c r="E7954">
        <v>640</v>
      </c>
      <c r="F7954" t="s">
        <v>91</v>
      </c>
      <c r="G7954">
        <v>792</v>
      </c>
      <c r="H7954" t="s">
        <v>375</v>
      </c>
      <c r="I7954">
        <v>4</v>
      </c>
      <c r="J7954" t="s">
        <v>373</v>
      </c>
      <c r="K7954">
        <v>3</v>
      </c>
    </row>
    <row r="7955" spans="1:11" hidden="1" x14ac:dyDescent="0.25">
      <c r="A7955" t="s">
        <v>364</v>
      </c>
      <c r="B7955" t="s">
        <v>364</v>
      </c>
      <c r="C7955">
        <v>1991</v>
      </c>
      <c r="D7955" t="s">
        <v>91</v>
      </c>
      <c r="E7955">
        <v>640</v>
      </c>
      <c r="F7955" t="s">
        <v>91</v>
      </c>
      <c r="G7955">
        <v>792</v>
      </c>
      <c r="H7955" t="s">
        <v>375</v>
      </c>
      <c r="I7955">
        <v>4</v>
      </c>
      <c r="J7955" t="s">
        <v>373</v>
      </c>
      <c r="K7955">
        <v>4</v>
      </c>
    </row>
    <row r="7956" spans="1:11" hidden="1" x14ac:dyDescent="0.25">
      <c r="A7956" t="s">
        <v>364</v>
      </c>
      <c r="B7956" t="s">
        <v>364</v>
      </c>
      <c r="C7956">
        <v>1992</v>
      </c>
      <c r="D7956" t="s">
        <v>91</v>
      </c>
      <c r="E7956">
        <v>640</v>
      </c>
      <c r="F7956" t="s">
        <v>91</v>
      </c>
      <c r="G7956">
        <v>792</v>
      </c>
      <c r="H7956" t="s">
        <v>375</v>
      </c>
      <c r="I7956">
        <v>5</v>
      </c>
      <c r="J7956" t="s">
        <v>373</v>
      </c>
      <c r="K7956">
        <v>4</v>
      </c>
    </row>
    <row r="7957" spans="1:11" hidden="1" x14ac:dyDescent="0.25">
      <c r="A7957" t="s">
        <v>364</v>
      </c>
      <c r="B7957" t="s">
        <v>364</v>
      </c>
      <c r="C7957">
        <v>1993</v>
      </c>
      <c r="D7957" t="s">
        <v>91</v>
      </c>
      <c r="E7957">
        <v>640</v>
      </c>
      <c r="F7957" t="s">
        <v>91</v>
      </c>
      <c r="G7957">
        <v>792</v>
      </c>
      <c r="H7957" t="s">
        <v>375</v>
      </c>
      <c r="I7957">
        <v>4</v>
      </c>
      <c r="J7957" t="s">
        <v>373</v>
      </c>
      <c r="K7957">
        <v>5</v>
      </c>
    </row>
    <row r="7958" spans="1:11" hidden="1" x14ac:dyDescent="0.25">
      <c r="A7958" t="s">
        <v>364</v>
      </c>
      <c r="B7958" t="s">
        <v>364</v>
      </c>
      <c r="C7958">
        <v>1994</v>
      </c>
      <c r="D7958" t="s">
        <v>91</v>
      </c>
      <c r="E7958">
        <v>640</v>
      </c>
      <c r="F7958" t="s">
        <v>91</v>
      </c>
      <c r="G7958">
        <v>792</v>
      </c>
      <c r="H7958" t="s">
        <v>375</v>
      </c>
      <c r="I7958">
        <v>5</v>
      </c>
      <c r="J7958" t="s">
        <v>373</v>
      </c>
      <c r="K7958">
        <v>5</v>
      </c>
    </row>
    <row r="7959" spans="1:11" hidden="1" x14ac:dyDescent="0.25">
      <c r="A7959" t="s">
        <v>364</v>
      </c>
      <c r="B7959" t="s">
        <v>364</v>
      </c>
      <c r="C7959">
        <v>1995</v>
      </c>
      <c r="D7959" t="s">
        <v>91</v>
      </c>
      <c r="E7959">
        <v>640</v>
      </c>
      <c r="F7959" t="s">
        <v>91</v>
      </c>
      <c r="G7959">
        <v>792</v>
      </c>
      <c r="H7959" t="s">
        <v>375</v>
      </c>
      <c r="I7959">
        <v>4</v>
      </c>
      <c r="J7959" t="s">
        <v>373</v>
      </c>
      <c r="K7959">
        <v>5</v>
      </c>
    </row>
    <row r="7960" spans="1:11" hidden="1" x14ac:dyDescent="0.25">
      <c r="A7960" t="s">
        <v>364</v>
      </c>
      <c r="B7960" t="s">
        <v>364</v>
      </c>
      <c r="C7960">
        <v>1996</v>
      </c>
      <c r="D7960" t="s">
        <v>91</v>
      </c>
      <c r="E7960">
        <v>640</v>
      </c>
      <c r="F7960" t="s">
        <v>91</v>
      </c>
      <c r="G7960">
        <v>792</v>
      </c>
      <c r="H7960" t="s">
        <v>375</v>
      </c>
      <c r="I7960">
        <v>4</v>
      </c>
      <c r="J7960" t="s">
        <v>373</v>
      </c>
      <c r="K7960">
        <v>4</v>
      </c>
    </row>
    <row r="7961" spans="1:11" hidden="1" x14ac:dyDescent="0.25">
      <c r="A7961" t="s">
        <v>364</v>
      </c>
      <c r="B7961" t="s">
        <v>364</v>
      </c>
      <c r="C7961">
        <v>1997</v>
      </c>
      <c r="D7961" t="s">
        <v>91</v>
      </c>
      <c r="E7961">
        <v>640</v>
      </c>
      <c r="F7961" t="s">
        <v>91</v>
      </c>
      <c r="G7961">
        <v>792</v>
      </c>
      <c r="H7961" t="s">
        <v>375</v>
      </c>
      <c r="I7961">
        <v>3</v>
      </c>
      <c r="J7961" t="s">
        <v>373</v>
      </c>
      <c r="K7961">
        <v>4</v>
      </c>
    </row>
    <row r="7962" spans="1:11" hidden="1" x14ac:dyDescent="0.25">
      <c r="A7962" t="s">
        <v>364</v>
      </c>
      <c r="B7962" t="s">
        <v>364</v>
      </c>
      <c r="C7962">
        <v>1998</v>
      </c>
      <c r="D7962" t="s">
        <v>91</v>
      </c>
      <c r="E7962">
        <v>640</v>
      </c>
      <c r="F7962" t="s">
        <v>91</v>
      </c>
      <c r="G7962">
        <v>792</v>
      </c>
      <c r="H7962" t="s">
        <v>375</v>
      </c>
      <c r="I7962">
        <v>4</v>
      </c>
      <c r="J7962" t="s">
        <v>373</v>
      </c>
      <c r="K7962">
        <v>4</v>
      </c>
    </row>
    <row r="7963" spans="1:11" hidden="1" x14ac:dyDescent="0.25">
      <c r="A7963" t="s">
        <v>364</v>
      </c>
      <c r="B7963" t="s">
        <v>364</v>
      </c>
      <c r="C7963">
        <v>1999</v>
      </c>
      <c r="D7963" t="s">
        <v>91</v>
      </c>
      <c r="E7963">
        <v>640</v>
      </c>
      <c r="F7963" t="s">
        <v>91</v>
      </c>
      <c r="G7963">
        <v>792</v>
      </c>
      <c r="H7963" t="s">
        <v>375</v>
      </c>
      <c r="I7963">
        <v>4</v>
      </c>
      <c r="J7963" t="s">
        <v>373</v>
      </c>
      <c r="K7963">
        <v>4</v>
      </c>
    </row>
    <row r="7964" spans="1:11" hidden="1" x14ac:dyDescent="0.25">
      <c r="A7964" t="s">
        <v>364</v>
      </c>
      <c r="B7964" t="s">
        <v>364</v>
      </c>
      <c r="C7964">
        <v>2000</v>
      </c>
      <c r="D7964" t="s">
        <v>91</v>
      </c>
      <c r="E7964">
        <v>640</v>
      </c>
      <c r="F7964" t="s">
        <v>91</v>
      </c>
      <c r="G7964">
        <v>792</v>
      </c>
      <c r="H7964" t="s">
        <v>375</v>
      </c>
      <c r="I7964">
        <v>4</v>
      </c>
      <c r="J7964" t="s">
        <v>373</v>
      </c>
      <c r="K7964">
        <v>3</v>
      </c>
    </row>
    <row r="7965" spans="1:11" hidden="1" x14ac:dyDescent="0.25">
      <c r="A7965" t="s">
        <v>364</v>
      </c>
      <c r="B7965" t="s">
        <v>364</v>
      </c>
      <c r="C7965">
        <v>2001</v>
      </c>
      <c r="D7965" t="s">
        <v>91</v>
      </c>
      <c r="E7965">
        <v>640</v>
      </c>
      <c r="F7965" t="s">
        <v>91</v>
      </c>
      <c r="G7965">
        <v>792</v>
      </c>
      <c r="H7965" t="s">
        <v>375</v>
      </c>
      <c r="I7965">
        <v>4</v>
      </c>
      <c r="J7965" t="s">
        <v>373</v>
      </c>
      <c r="K7965">
        <v>4</v>
      </c>
    </row>
    <row r="7966" spans="1:11" hidden="1" x14ac:dyDescent="0.25">
      <c r="A7966" t="s">
        <v>364</v>
      </c>
      <c r="B7966" t="s">
        <v>364</v>
      </c>
      <c r="C7966">
        <v>2002</v>
      </c>
      <c r="D7966" t="s">
        <v>91</v>
      </c>
      <c r="E7966">
        <v>640</v>
      </c>
      <c r="F7966" t="s">
        <v>91</v>
      </c>
      <c r="G7966">
        <v>792</v>
      </c>
      <c r="H7966" t="s">
        <v>375</v>
      </c>
      <c r="I7966">
        <v>3</v>
      </c>
      <c r="J7966" t="s">
        <v>373</v>
      </c>
      <c r="K7966">
        <v>4</v>
      </c>
    </row>
    <row r="7967" spans="1:11" hidden="1" x14ac:dyDescent="0.25">
      <c r="A7967" t="s">
        <v>364</v>
      </c>
      <c r="B7967" t="s">
        <v>364</v>
      </c>
      <c r="C7967">
        <v>2003</v>
      </c>
      <c r="D7967" t="s">
        <v>91</v>
      </c>
      <c r="E7967">
        <v>640</v>
      </c>
      <c r="F7967" t="s">
        <v>91</v>
      </c>
      <c r="G7967">
        <v>792</v>
      </c>
      <c r="H7967" t="s">
        <v>375</v>
      </c>
      <c r="I7967">
        <v>3</v>
      </c>
      <c r="J7967" t="s">
        <v>373</v>
      </c>
      <c r="K7967">
        <v>3</v>
      </c>
    </row>
    <row r="7968" spans="1:11" hidden="1" x14ac:dyDescent="0.25">
      <c r="A7968" t="s">
        <v>364</v>
      </c>
      <c r="B7968" t="s">
        <v>364</v>
      </c>
      <c r="C7968">
        <v>2004</v>
      </c>
      <c r="D7968" t="s">
        <v>91</v>
      </c>
      <c r="E7968">
        <v>640</v>
      </c>
      <c r="F7968" t="s">
        <v>91</v>
      </c>
      <c r="G7968">
        <v>792</v>
      </c>
      <c r="H7968" t="s">
        <v>375</v>
      </c>
      <c r="I7968">
        <v>3</v>
      </c>
      <c r="J7968" t="s">
        <v>373</v>
      </c>
      <c r="K7968">
        <v>3</v>
      </c>
    </row>
    <row r="7969" spans="1:12" hidden="1" x14ac:dyDescent="0.25">
      <c r="A7969" t="s">
        <v>364</v>
      </c>
      <c r="B7969" t="s">
        <v>364</v>
      </c>
      <c r="C7969">
        <v>2005</v>
      </c>
      <c r="D7969" t="s">
        <v>91</v>
      </c>
      <c r="E7969">
        <v>640</v>
      </c>
      <c r="F7969" t="s">
        <v>91</v>
      </c>
      <c r="G7969">
        <v>792</v>
      </c>
      <c r="H7969" t="s">
        <v>375</v>
      </c>
      <c r="I7969">
        <v>3</v>
      </c>
      <c r="J7969" t="s">
        <v>373</v>
      </c>
      <c r="K7969">
        <v>4</v>
      </c>
    </row>
    <row r="7970" spans="1:12" hidden="1" x14ac:dyDescent="0.25">
      <c r="A7970" t="s">
        <v>364</v>
      </c>
      <c r="B7970" t="s">
        <v>364</v>
      </c>
      <c r="C7970">
        <v>2006</v>
      </c>
      <c r="D7970" t="s">
        <v>91</v>
      </c>
      <c r="E7970">
        <v>640</v>
      </c>
      <c r="F7970" t="s">
        <v>91</v>
      </c>
      <c r="G7970">
        <v>792</v>
      </c>
      <c r="H7970" t="s">
        <v>375</v>
      </c>
      <c r="I7970">
        <v>4</v>
      </c>
      <c r="J7970" t="s">
        <v>373</v>
      </c>
      <c r="K7970">
        <v>3</v>
      </c>
    </row>
    <row r="7971" spans="1:12" hidden="1" x14ac:dyDescent="0.25">
      <c r="A7971" t="s">
        <v>364</v>
      </c>
      <c r="B7971" t="s">
        <v>364</v>
      </c>
      <c r="C7971">
        <v>2007</v>
      </c>
      <c r="D7971" t="s">
        <v>91</v>
      </c>
      <c r="E7971">
        <v>640</v>
      </c>
      <c r="F7971" t="s">
        <v>91</v>
      </c>
      <c r="G7971">
        <v>792</v>
      </c>
      <c r="H7971" t="s">
        <v>375</v>
      </c>
      <c r="I7971">
        <v>4</v>
      </c>
      <c r="J7971" t="s">
        <v>373</v>
      </c>
      <c r="K7971">
        <v>4</v>
      </c>
    </row>
    <row r="7972" spans="1:12" hidden="1" x14ac:dyDescent="0.25">
      <c r="A7972" t="s">
        <v>364</v>
      </c>
      <c r="B7972" t="s">
        <v>364</v>
      </c>
      <c r="C7972">
        <v>2008</v>
      </c>
      <c r="D7972" t="s">
        <v>91</v>
      </c>
      <c r="E7972">
        <v>640</v>
      </c>
      <c r="F7972" t="s">
        <v>91</v>
      </c>
      <c r="G7972">
        <v>792</v>
      </c>
      <c r="H7972" t="s">
        <v>375</v>
      </c>
      <c r="I7972">
        <v>3</v>
      </c>
      <c r="J7972" t="s">
        <v>373</v>
      </c>
      <c r="K7972">
        <v>4</v>
      </c>
    </row>
    <row r="7973" spans="1:12" hidden="1" x14ac:dyDescent="0.25">
      <c r="A7973" t="s">
        <v>364</v>
      </c>
      <c r="B7973" t="s">
        <v>364</v>
      </c>
      <c r="C7973">
        <v>2009</v>
      </c>
      <c r="D7973" t="s">
        <v>91</v>
      </c>
      <c r="E7973">
        <v>640</v>
      </c>
      <c r="F7973" t="s">
        <v>91</v>
      </c>
      <c r="G7973">
        <v>792</v>
      </c>
      <c r="H7973" t="s">
        <v>375</v>
      </c>
      <c r="I7973">
        <v>3</v>
      </c>
      <c r="J7973" t="s">
        <v>373</v>
      </c>
      <c r="K7973">
        <v>4</v>
      </c>
    </row>
    <row r="7974" spans="1:12" hidden="1" x14ac:dyDescent="0.25">
      <c r="A7974" t="s">
        <v>364</v>
      </c>
      <c r="B7974" t="s">
        <v>364</v>
      </c>
      <c r="C7974">
        <v>2010</v>
      </c>
      <c r="D7974" t="s">
        <v>91</v>
      </c>
      <c r="E7974">
        <v>640</v>
      </c>
      <c r="F7974" t="s">
        <v>91</v>
      </c>
      <c r="G7974">
        <v>792</v>
      </c>
      <c r="H7974" t="s">
        <v>375</v>
      </c>
      <c r="I7974">
        <v>3</v>
      </c>
      <c r="J7974" t="s">
        <v>373</v>
      </c>
      <c r="K7974">
        <v>3</v>
      </c>
    </row>
    <row r="7975" spans="1:12" hidden="1" x14ac:dyDescent="0.25">
      <c r="A7975" t="s">
        <v>364</v>
      </c>
      <c r="B7975" t="s">
        <v>364</v>
      </c>
      <c r="C7975">
        <v>2011</v>
      </c>
      <c r="D7975" t="s">
        <v>91</v>
      </c>
      <c r="E7975">
        <v>640</v>
      </c>
      <c r="F7975" t="s">
        <v>91</v>
      </c>
      <c r="G7975">
        <v>792</v>
      </c>
      <c r="H7975" t="s">
        <v>375</v>
      </c>
      <c r="I7975">
        <v>3</v>
      </c>
      <c r="J7975" t="s">
        <v>373</v>
      </c>
      <c r="K7975">
        <v>3</v>
      </c>
    </row>
    <row r="7976" spans="1:12" hidden="1" x14ac:dyDescent="0.25">
      <c r="A7976" t="s">
        <v>364</v>
      </c>
      <c r="B7976" t="s">
        <v>364</v>
      </c>
      <c r="C7976">
        <v>2012</v>
      </c>
      <c r="D7976" t="s">
        <v>91</v>
      </c>
      <c r="E7976">
        <v>640</v>
      </c>
      <c r="F7976" t="s">
        <v>91</v>
      </c>
      <c r="G7976">
        <v>792</v>
      </c>
      <c r="H7976" t="s">
        <v>375</v>
      </c>
      <c r="I7976">
        <v>3</v>
      </c>
      <c r="J7976" t="s">
        <v>373</v>
      </c>
      <c r="K7976">
        <v>3</v>
      </c>
    </row>
    <row r="7977" spans="1:12" hidden="1" x14ac:dyDescent="0.25">
      <c r="A7977" t="s">
        <v>364</v>
      </c>
      <c r="B7977" t="s">
        <v>364</v>
      </c>
      <c r="C7977">
        <v>2013</v>
      </c>
      <c r="D7977" t="s">
        <v>91</v>
      </c>
      <c r="E7977">
        <v>640</v>
      </c>
      <c r="F7977" t="s">
        <v>91</v>
      </c>
      <c r="G7977">
        <v>792</v>
      </c>
      <c r="H7977" t="s">
        <v>375</v>
      </c>
      <c r="I7977" t="s">
        <v>373</v>
      </c>
      <c r="J7977">
        <v>3</v>
      </c>
      <c r="K7977">
        <v>4</v>
      </c>
    </row>
    <row r="7978" spans="1:12" hidden="1" x14ac:dyDescent="0.25">
      <c r="A7978" t="s">
        <v>364</v>
      </c>
      <c r="B7978" t="s">
        <v>364</v>
      </c>
      <c r="C7978">
        <v>2014</v>
      </c>
      <c r="D7978" t="s">
        <v>91</v>
      </c>
      <c r="E7978">
        <v>640</v>
      </c>
      <c r="F7978" t="s">
        <v>91</v>
      </c>
      <c r="G7978">
        <v>792</v>
      </c>
      <c r="H7978" t="s">
        <v>375</v>
      </c>
      <c r="I7978">
        <v>3</v>
      </c>
      <c r="J7978">
        <v>3</v>
      </c>
      <c r="K7978">
        <v>4</v>
      </c>
    </row>
    <row r="7979" spans="1:12" hidden="1" x14ac:dyDescent="0.25">
      <c r="A7979" t="s">
        <v>364</v>
      </c>
      <c r="B7979" t="s">
        <v>364</v>
      </c>
      <c r="C7979">
        <v>2015</v>
      </c>
      <c r="D7979" t="s">
        <v>91</v>
      </c>
      <c r="E7979">
        <v>640</v>
      </c>
      <c r="F7979" t="s">
        <v>91</v>
      </c>
      <c r="G7979">
        <v>792</v>
      </c>
      <c r="H7979" t="s">
        <v>375</v>
      </c>
      <c r="I7979">
        <v>4</v>
      </c>
      <c r="J7979">
        <v>4</v>
      </c>
      <c r="K7979">
        <v>4</v>
      </c>
    </row>
    <row r="7980" spans="1:12" hidden="1" x14ac:dyDescent="0.25">
      <c r="A7980" t="s">
        <v>364</v>
      </c>
      <c r="B7980" t="s">
        <v>364</v>
      </c>
      <c r="C7980">
        <v>2016</v>
      </c>
      <c r="D7980" t="s">
        <v>91</v>
      </c>
      <c r="E7980">
        <v>640</v>
      </c>
      <c r="F7980" t="s">
        <v>91</v>
      </c>
      <c r="G7980">
        <v>792</v>
      </c>
      <c r="H7980" t="s">
        <v>375</v>
      </c>
      <c r="I7980">
        <v>4</v>
      </c>
      <c r="J7980">
        <v>4</v>
      </c>
      <c r="K7980">
        <v>5</v>
      </c>
    </row>
    <row r="7981" spans="1:12" x14ac:dyDescent="0.25">
      <c r="A7981" t="s">
        <v>364</v>
      </c>
      <c r="B7981" t="s">
        <v>364</v>
      </c>
      <c r="C7981">
        <v>2017</v>
      </c>
      <c r="D7981" t="s">
        <v>91</v>
      </c>
      <c r="E7981">
        <v>640</v>
      </c>
      <c r="F7981" t="s">
        <v>91</v>
      </c>
      <c r="G7981">
        <v>792</v>
      </c>
      <c r="H7981" t="s">
        <v>375</v>
      </c>
      <c r="I7981" s="109">
        <v>4</v>
      </c>
      <c r="J7981" s="109">
        <v>4</v>
      </c>
      <c r="K7981" s="109">
        <v>5</v>
      </c>
      <c r="L7981" s="108">
        <f>AVERAGE(I7981:K7981)</f>
        <v>4.333333333333333</v>
      </c>
    </row>
    <row r="7982" spans="1:12" hidden="1" x14ac:dyDescent="0.25">
      <c r="A7982" t="s">
        <v>266</v>
      </c>
      <c r="B7982" t="s">
        <v>266</v>
      </c>
      <c r="C7982">
        <v>1976</v>
      </c>
      <c r="D7982" t="s">
        <v>92</v>
      </c>
      <c r="E7982">
        <v>701</v>
      </c>
      <c r="F7982" t="s">
        <v>92</v>
      </c>
      <c r="G7982">
        <v>795</v>
      </c>
      <c r="H7982" t="s">
        <v>375</v>
      </c>
      <c r="I7982" t="s">
        <v>373</v>
      </c>
      <c r="J7982" t="s">
        <v>373</v>
      </c>
      <c r="K7982" t="s">
        <v>373</v>
      </c>
    </row>
    <row r="7983" spans="1:12" hidden="1" x14ac:dyDescent="0.25">
      <c r="A7983" t="s">
        <v>266</v>
      </c>
      <c r="B7983" t="s">
        <v>266</v>
      </c>
      <c r="C7983">
        <v>1977</v>
      </c>
      <c r="D7983" t="s">
        <v>92</v>
      </c>
      <c r="E7983">
        <v>701</v>
      </c>
      <c r="F7983" t="s">
        <v>92</v>
      </c>
      <c r="G7983">
        <v>795</v>
      </c>
      <c r="H7983" t="s">
        <v>375</v>
      </c>
      <c r="I7983" t="s">
        <v>373</v>
      </c>
      <c r="J7983" t="s">
        <v>373</v>
      </c>
      <c r="K7983" t="s">
        <v>373</v>
      </c>
    </row>
    <row r="7984" spans="1:12" hidden="1" x14ac:dyDescent="0.25">
      <c r="A7984" t="s">
        <v>266</v>
      </c>
      <c r="B7984" t="s">
        <v>266</v>
      </c>
      <c r="C7984">
        <v>1978</v>
      </c>
      <c r="D7984" t="s">
        <v>92</v>
      </c>
      <c r="E7984">
        <v>701</v>
      </c>
      <c r="F7984" t="s">
        <v>92</v>
      </c>
      <c r="G7984">
        <v>795</v>
      </c>
      <c r="H7984" t="s">
        <v>375</v>
      </c>
      <c r="I7984" t="s">
        <v>373</v>
      </c>
      <c r="J7984" t="s">
        <v>373</v>
      </c>
      <c r="K7984" t="s">
        <v>373</v>
      </c>
    </row>
    <row r="7985" spans="1:11" hidden="1" x14ac:dyDescent="0.25">
      <c r="A7985" t="s">
        <v>266</v>
      </c>
      <c r="B7985" t="s">
        <v>266</v>
      </c>
      <c r="C7985">
        <v>1979</v>
      </c>
      <c r="D7985" t="s">
        <v>92</v>
      </c>
      <c r="E7985">
        <v>701</v>
      </c>
      <c r="F7985" t="s">
        <v>92</v>
      </c>
      <c r="G7985">
        <v>795</v>
      </c>
      <c r="H7985" t="s">
        <v>375</v>
      </c>
      <c r="I7985" t="s">
        <v>373</v>
      </c>
      <c r="J7985" t="s">
        <v>373</v>
      </c>
      <c r="K7985" t="s">
        <v>373</v>
      </c>
    </row>
    <row r="7986" spans="1:11" hidden="1" x14ac:dyDescent="0.25">
      <c r="A7986" t="s">
        <v>266</v>
      </c>
      <c r="B7986" t="s">
        <v>266</v>
      </c>
      <c r="C7986">
        <v>1980</v>
      </c>
      <c r="D7986" t="s">
        <v>92</v>
      </c>
      <c r="E7986">
        <v>701</v>
      </c>
      <c r="F7986" t="s">
        <v>92</v>
      </c>
      <c r="G7986">
        <v>795</v>
      </c>
      <c r="H7986" t="s">
        <v>375</v>
      </c>
      <c r="I7986" t="s">
        <v>373</v>
      </c>
      <c r="J7986" t="s">
        <v>373</v>
      </c>
      <c r="K7986" t="s">
        <v>373</v>
      </c>
    </row>
    <row r="7987" spans="1:11" hidden="1" x14ac:dyDescent="0.25">
      <c r="A7987" t="s">
        <v>266</v>
      </c>
      <c r="B7987" t="s">
        <v>266</v>
      </c>
      <c r="C7987">
        <v>1981</v>
      </c>
      <c r="D7987" t="s">
        <v>92</v>
      </c>
      <c r="E7987">
        <v>701</v>
      </c>
      <c r="F7987" t="s">
        <v>92</v>
      </c>
      <c r="G7987">
        <v>795</v>
      </c>
      <c r="H7987" t="s">
        <v>375</v>
      </c>
      <c r="I7987" t="s">
        <v>373</v>
      </c>
      <c r="J7987" t="s">
        <v>373</v>
      </c>
      <c r="K7987" t="s">
        <v>373</v>
      </c>
    </row>
    <row r="7988" spans="1:11" hidden="1" x14ac:dyDescent="0.25">
      <c r="A7988" t="s">
        <v>266</v>
      </c>
      <c r="B7988" t="s">
        <v>266</v>
      </c>
      <c r="C7988">
        <v>1982</v>
      </c>
      <c r="D7988" t="s">
        <v>92</v>
      </c>
      <c r="E7988">
        <v>701</v>
      </c>
      <c r="F7988" t="s">
        <v>92</v>
      </c>
      <c r="G7988">
        <v>795</v>
      </c>
      <c r="H7988" t="s">
        <v>375</v>
      </c>
      <c r="I7988" t="s">
        <v>373</v>
      </c>
      <c r="J7988" t="s">
        <v>373</v>
      </c>
      <c r="K7988" t="s">
        <v>373</v>
      </c>
    </row>
    <row r="7989" spans="1:11" hidden="1" x14ac:dyDescent="0.25">
      <c r="A7989" t="s">
        <v>266</v>
      </c>
      <c r="B7989" t="s">
        <v>266</v>
      </c>
      <c r="C7989">
        <v>1983</v>
      </c>
      <c r="D7989" t="s">
        <v>92</v>
      </c>
      <c r="E7989">
        <v>701</v>
      </c>
      <c r="F7989" t="s">
        <v>92</v>
      </c>
      <c r="G7989">
        <v>795</v>
      </c>
      <c r="H7989" t="s">
        <v>375</v>
      </c>
      <c r="I7989" t="s">
        <v>373</v>
      </c>
      <c r="J7989" t="s">
        <v>373</v>
      </c>
      <c r="K7989" t="s">
        <v>373</v>
      </c>
    </row>
    <row r="7990" spans="1:11" hidden="1" x14ac:dyDescent="0.25">
      <c r="A7990" t="s">
        <v>266</v>
      </c>
      <c r="B7990" t="s">
        <v>266</v>
      </c>
      <c r="C7990">
        <v>1984</v>
      </c>
      <c r="D7990" t="s">
        <v>92</v>
      </c>
      <c r="E7990">
        <v>701</v>
      </c>
      <c r="F7990" t="s">
        <v>92</v>
      </c>
      <c r="G7990">
        <v>795</v>
      </c>
      <c r="H7990" t="s">
        <v>375</v>
      </c>
      <c r="I7990" t="s">
        <v>373</v>
      </c>
      <c r="J7990" t="s">
        <v>373</v>
      </c>
      <c r="K7990" t="s">
        <v>373</v>
      </c>
    </row>
    <row r="7991" spans="1:11" hidden="1" x14ac:dyDescent="0.25">
      <c r="A7991" t="s">
        <v>266</v>
      </c>
      <c r="B7991" t="s">
        <v>266</v>
      </c>
      <c r="C7991">
        <v>1985</v>
      </c>
      <c r="D7991" t="s">
        <v>92</v>
      </c>
      <c r="E7991">
        <v>701</v>
      </c>
      <c r="F7991" t="s">
        <v>92</v>
      </c>
      <c r="G7991">
        <v>795</v>
      </c>
      <c r="H7991" t="s">
        <v>375</v>
      </c>
      <c r="I7991" t="s">
        <v>373</v>
      </c>
      <c r="J7991" t="s">
        <v>373</v>
      </c>
      <c r="K7991" t="s">
        <v>373</v>
      </c>
    </row>
    <row r="7992" spans="1:11" hidden="1" x14ac:dyDescent="0.25">
      <c r="A7992" t="s">
        <v>266</v>
      </c>
      <c r="B7992" t="s">
        <v>266</v>
      </c>
      <c r="C7992">
        <v>1986</v>
      </c>
      <c r="D7992" t="s">
        <v>92</v>
      </c>
      <c r="E7992">
        <v>701</v>
      </c>
      <c r="F7992" t="s">
        <v>92</v>
      </c>
      <c r="G7992">
        <v>795</v>
      </c>
      <c r="H7992" t="s">
        <v>375</v>
      </c>
      <c r="I7992" t="s">
        <v>373</v>
      </c>
      <c r="J7992" t="s">
        <v>373</v>
      </c>
      <c r="K7992" t="s">
        <v>373</v>
      </c>
    </row>
    <row r="7993" spans="1:11" hidden="1" x14ac:dyDescent="0.25">
      <c r="A7993" t="s">
        <v>266</v>
      </c>
      <c r="B7993" t="s">
        <v>266</v>
      </c>
      <c r="C7993">
        <v>1987</v>
      </c>
      <c r="D7993" t="s">
        <v>92</v>
      </c>
      <c r="E7993">
        <v>701</v>
      </c>
      <c r="F7993" t="s">
        <v>92</v>
      </c>
      <c r="G7993">
        <v>795</v>
      </c>
      <c r="H7993" t="s">
        <v>375</v>
      </c>
      <c r="I7993" t="s">
        <v>373</v>
      </c>
      <c r="J7993" t="s">
        <v>373</v>
      </c>
      <c r="K7993" t="s">
        <v>373</v>
      </c>
    </row>
    <row r="7994" spans="1:11" hidden="1" x14ac:dyDescent="0.25">
      <c r="A7994" t="s">
        <v>266</v>
      </c>
      <c r="B7994" t="s">
        <v>266</v>
      </c>
      <c r="C7994">
        <v>1988</v>
      </c>
      <c r="D7994" t="s">
        <v>92</v>
      </c>
      <c r="E7994">
        <v>701</v>
      </c>
      <c r="F7994" t="s">
        <v>92</v>
      </c>
      <c r="G7994">
        <v>795</v>
      </c>
      <c r="H7994" t="s">
        <v>375</v>
      </c>
      <c r="I7994" t="s">
        <v>373</v>
      </c>
      <c r="J7994" t="s">
        <v>373</v>
      </c>
      <c r="K7994" t="s">
        <v>373</v>
      </c>
    </row>
    <row r="7995" spans="1:11" hidden="1" x14ac:dyDescent="0.25">
      <c r="A7995" t="s">
        <v>266</v>
      </c>
      <c r="B7995" t="s">
        <v>266</v>
      </c>
      <c r="C7995">
        <v>1989</v>
      </c>
      <c r="D7995" t="s">
        <v>92</v>
      </c>
      <c r="E7995">
        <v>701</v>
      </c>
      <c r="F7995" t="s">
        <v>92</v>
      </c>
      <c r="G7995">
        <v>795</v>
      </c>
      <c r="H7995" t="s">
        <v>375</v>
      </c>
      <c r="I7995" t="s">
        <v>373</v>
      </c>
      <c r="J7995" t="s">
        <v>373</v>
      </c>
      <c r="K7995" t="s">
        <v>373</v>
      </c>
    </row>
    <row r="7996" spans="1:11" hidden="1" x14ac:dyDescent="0.25">
      <c r="A7996" t="s">
        <v>266</v>
      </c>
      <c r="B7996" t="s">
        <v>266</v>
      </c>
      <c r="C7996">
        <v>1990</v>
      </c>
      <c r="D7996" t="s">
        <v>92</v>
      </c>
      <c r="E7996">
        <v>701</v>
      </c>
      <c r="F7996" t="s">
        <v>92</v>
      </c>
      <c r="G7996">
        <v>795</v>
      </c>
      <c r="H7996" t="s">
        <v>375</v>
      </c>
      <c r="I7996" t="s">
        <v>373</v>
      </c>
      <c r="J7996" t="s">
        <v>373</v>
      </c>
      <c r="K7996" t="s">
        <v>373</v>
      </c>
    </row>
    <row r="7997" spans="1:11" hidden="1" x14ac:dyDescent="0.25">
      <c r="A7997" t="s">
        <v>266</v>
      </c>
      <c r="B7997" t="s">
        <v>266</v>
      </c>
      <c r="C7997">
        <v>1991</v>
      </c>
      <c r="D7997" t="s">
        <v>92</v>
      </c>
      <c r="E7997">
        <v>701</v>
      </c>
      <c r="F7997" t="s">
        <v>92</v>
      </c>
      <c r="G7997">
        <v>795</v>
      </c>
      <c r="H7997" t="s">
        <v>375</v>
      </c>
      <c r="I7997" t="s">
        <v>373</v>
      </c>
      <c r="J7997" t="s">
        <v>373</v>
      </c>
      <c r="K7997" t="s">
        <v>373</v>
      </c>
    </row>
    <row r="7998" spans="1:11" hidden="1" x14ac:dyDescent="0.25">
      <c r="A7998" t="s">
        <v>266</v>
      </c>
      <c r="B7998" t="s">
        <v>266</v>
      </c>
      <c r="C7998">
        <v>1992</v>
      </c>
      <c r="D7998" t="s">
        <v>92</v>
      </c>
      <c r="E7998">
        <v>701</v>
      </c>
      <c r="F7998" t="s">
        <v>92</v>
      </c>
      <c r="G7998">
        <v>795</v>
      </c>
      <c r="H7998" t="s">
        <v>375</v>
      </c>
      <c r="I7998">
        <v>1</v>
      </c>
      <c r="J7998" t="s">
        <v>373</v>
      </c>
      <c r="K7998">
        <v>2</v>
      </c>
    </row>
    <row r="7999" spans="1:11" hidden="1" x14ac:dyDescent="0.25">
      <c r="A7999" t="s">
        <v>266</v>
      </c>
      <c r="B7999" t="s">
        <v>266</v>
      </c>
      <c r="C7999">
        <v>1993</v>
      </c>
      <c r="D7999" t="s">
        <v>92</v>
      </c>
      <c r="E7999">
        <v>701</v>
      </c>
      <c r="F7999" t="s">
        <v>92</v>
      </c>
      <c r="G7999">
        <v>795</v>
      </c>
      <c r="H7999" t="s">
        <v>375</v>
      </c>
      <c r="I7999">
        <v>1</v>
      </c>
      <c r="J7999" t="s">
        <v>373</v>
      </c>
      <c r="K7999">
        <v>1</v>
      </c>
    </row>
    <row r="8000" spans="1:11" hidden="1" x14ac:dyDescent="0.25">
      <c r="A8000" t="s">
        <v>266</v>
      </c>
      <c r="B8000" t="s">
        <v>266</v>
      </c>
      <c r="C8000">
        <v>1994</v>
      </c>
      <c r="D8000" t="s">
        <v>92</v>
      </c>
      <c r="E8000">
        <v>701</v>
      </c>
      <c r="F8000" t="s">
        <v>92</v>
      </c>
      <c r="G8000">
        <v>795</v>
      </c>
      <c r="H8000" t="s">
        <v>375</v>
      </c>
      <c r="I8000">
        <v>1</v>
      </c>
      <c r="J8000" t="s">
        <v>373</v>
      </c>
      <c r="K8000">
        <v>2</v>
      </c>
    </row>
    <row r="8001" spans="1:11" hidden="1" x14ac:dyDescent="0.25">
      <c r="A8001" t="s">
        <v>266</v>
      </c>
      <c r="B8001" t="s">
        <v>266</v>
      </c>
      <c r="C8001">
        <v>1995</v>
      </c>
      <c r="D8001" t="s">
        <v>92</v>
      </c>
      <c r="E8001">
        <v>701</v>
      </c>
      <c r="F8001" t="s">
        <v>92</v>
      </c>
      <c r="G8001">
        <v>795</v>
      </c>
      <c r="H8001" t="s">
        <v>375</v>
      </c>
      <c r="I8001">
        <v>2</v>
      </c>
      <c r="J8001" t="s">
        <v>373</v>
      </c>
      <c r="K8001">
        <v>2</v>
      </c>
    </row>
    <row r="8002" spans="1:11" hidden="1" x14ac:dyDescent="0.25">
      <c r="A8002" t="s">
        <v>266</v>
      </c>
      <c r="B8002" t="s">
        <v>266</v>
      </c>
      <c r="C8002">
        <v>1996</v>
      </c>
      <c r="D8002" t="s">
        <v>92</v>
      </c>
      <c r="E8002">
        <v>701</v>
      </c>
      <c r="F8002" t="s">
        <v>92</v>
      </c>
      <c r="G8002">
        <v>795</v>
      </c>
      <c r="H8002" t="s">
        <v>375</v>
      </c>
      <c r="I8002">
        <v>2</v>
      </c>
      <c r="J8002" t="s">
        <v>373</v>
      </c>
      <c r="K8002">
        <v>2</v>
      </c>
    </row>
    <row r="8003" spans="1:11" hidden="1" x14ac:dyDescent="0.25">
      <c r="A8003" t="s">
        <v>266</v>
      </c>
      <c r="B8003" t="s">
        <v>266</v>
      </c>
      <c r="C8003">
        <v>1997</v>
      </c>
      <c r="D8003" t="s">
        <v>92</v>
      </c>
      <c r="E8003">
        <v>701</v>
      </c>
      <c r="F8003" t="s">
        <v>92</v>
      </c>
      <c r="G8003">
        <v>795</v>
      </c>
      <c r="H8003" t="s">
        <v>375</v>
      </c>
      <c r="I8003">
        <v>2</v>
      </c>
      <c r="J8003" t="s">
        <v>373</v>
      </c>
      <c r="K8003">
        <v>2</v>
      </c>
    </row>
    <row r="8004" spans="1:11" hidden="1" x14ac:dyDescent="0.25">
      <c r="A8004" t="s">
        <v>266</v>
      </c>
      <c r="B8004" t="s">
        <v>266</v>
      </c>
      <c r="C8004">
        <v>1998</v>
      </c>
      <c r="D8004" t="s">
        <v>92</v>
      </c>
      <c r="E8004">
        <v>701</v>
      </c>
      <c r="F8004" t="s">
        <v>92</v>
      </c>
      <c r="G8004">
        <v>795</v>
      </c>
      <c r="H8004" t="s">
        <v>375</v>
      </c>
      <c r="I8004">
        <v>2</v>
      </c>
      <c r="J8004" t="s">
        <v>373</v>
      </c>
      <c r="K8004">
        <v>3</v>
      </c>
    </row>
    <row r="8005" spans="1:11" hidden="1" x14ac:dyDescent="0.25">
      <c r="A8005" t="s">
        <v>266</v>
      </c>
      <c r="B8005" t="s">
        <v>266</v>
      </c>
      <c r="C8005">
        <v>1999</v>
      </c>
      <c r="D8005" t="s">
        <v>92</v>
      </c>
      <c r="E8005">
        <v>701</v>
      </c>
      <c r="F8005" t="s">
        <v>92</v>
      </c>
      <c r="G8005">
        <v>795</v>
      </c>
      <c r="H8005" t="s">
        <v>375</v>
      </c>
      <c r="I8005">
        <v>2</v>
      </c>
      <c r="J8005" t="s">
        <v>373</v>
      </c>
      <c r="K8005">
        <v>3</v>
      </c>
    </row>
    <row r="8006" spans="1:11" hidden="1" x14ac:dyDescent="0.25">
      <c r="A8006" t="s">
        <v>266</v>
      </c>
      <c r="B8006" t="s">
        <v>266</v>
      </c>
      <c r="C8006">
        <v>2000</v>
      </c>
      <c r="D8006" t="s">
        <v>92</v>
      </c>
      <c r="E8006">
        <v>701</v>
      </c>
      <c r="F8006" t="s">
        <v>92</v>
      </c>
      <c r="G8006">
        <v>795</v>
      </c>
      <c r="H8006" t="s">
        <v>375</v>
      </c>
      <c r="I8006">
        <v>2</v>
      </c>
      <c r="J8006" t="s">
        <v>373</v>
      </c>
      <c r="K8006">
        <v>3</v>
      </c>
    </row>
    <row r="8007" spans="1:11" hidden="1" x14ac:dyDescent="0.25">
      <c r="A8007" t="s">
        <v>266</v>
      </c>
      <c r="B8007" t="s">
        <v>266</v>
      </c>
      <c r="C8007">
        <v>2001</v>
      </c>
      <c r="D8007" t="s">
        <v>92</v>
      </c>
      <c r="E8007">
        <v>701</v>
      </c>
      <c r="F8007" t="s">
        <v>92</v>
      </c>
      <c r="G8007">
        <v>795</v>
      </c>
      <c r="H8007" t="s">
        <v>375</v>
      </c>
      <c r="I8007">
        <v>2</v>
      </c>
      <c r="J8007" t="s">
        <v>373</v>
      </c>
      <c r="K8007">
        <v>3</v>
      </c>
    </row>
    <row r="8008" spans="1:11" hidden="1" x14ac:dyDescent="0.25">
      <c r="A8008" t="s">
        <v>266</v>
      </c>
      <c r="B8008" t="s">
        <v>266</v>
      </c>
      <c r="C8008">
        <v>2002</v>
      </c>
      <c r="D8008" t="s">
        <v>92</v>
      </c>
      <c r="E8008">
        <v>701</v>
      </c>
      <c r="F8008" t="s">
        <v>92</v>
      </c>
      <c r="G8008">
        <v>795</v>
      </c>
      <c r="H8008" t="s">
        <v>375</v>
      </c>
      <c r="I8008">
        <v>2</v>
      </c>
      <c r="J8008" t="s">
        <v>373</v>
      </c>
      <c r="K8008">
        <v>3</v>
      </c>
    </row>
    <row r="8009" spans="1:11" hidden="1" x14ac:dyDescent="0.25">
      <c r="A8009" t="s">
        <v>266</v>
      </c>
      <c r="B8009" t="s">
        <v>266</v>
      </c>
      <c r="C8009">
        <v>2003</v>
      </c>
      <c r="D8009" t="s">
        <v>92</v>
      </c>
      <c r="E8009">
        <v>701</v>
      </c>
      <c r="F8009" t="s">
        <v>92</v>
      </c>
      <c r="G8009">
        <v>795</v>
      </c>
      <c r="H8009" t="s">
        <v>375</v>
      </c>
      <c r="I8009">
        <v>3</v>
      </c>
      <c r="J8009" t="s">
        <v>373</v>
      </c>
      <c r="K8009">
        <v>3</v>
      </c>
    </row>
    <row r="8010" spans="1:11" hidden="1" x14ac:dyDescent="0.25">
      <c r="A8010" t="s">
        <v>266</v>
      </c>
      <c r="B8010" t="s">
        <v>266</v>
      </c>
      <c r="C8010">
        <v>2004</v>
      </c>
      <c r="D8010" t="s">
        <v>92</v>
      </c>
      <c r="E8010">
        <v>701</v>
      </c>
      <c r="F8010" t="s">
        <v>92</v>
      </c>
      <c r="G8010">
        <v>795</v>
      </c>
      <c r="H8010" t="s">
        <v>375</v>
      </c>
      <c r="I8010">
        <v>3</v>
      </c>
      <c r="J8010" t="s">
        <v>373</v>
      </c>
      <c r="K8010">
        <v>3</v>
      </c>
    </row>
    <row r="8011" spans="1:11" hidden="1" x14ac:dyDescent="0.25">
      <c r="A8011" t="s">
        <v>266</v>
      </c>
      <c r="B8011" t="s">
        <v>266</v>
      </c>
      <c r="C8011">
        <v>2005</v>
      </c>
      <c r="D8011" t="s">
        <v>92</v>
      </c>
      <c r="E8011">
        <v>701</v>
      </c>
      <c r="F8011" t="s">
        <v>92</v>
      </c>
      <c r="G8011">
        <v>795</v>
      </c>
      <c r="H8011" t="s">
        <v>375</v>
      </c>
      <c r="I8011">
        <v>3</v>
      </c>
      <c r="J8011" t="s">
        <v>373</v>
      </c>
      <c r="K8011">
        <v>3</v>
      </c>
    </row>
    <row r="8012" spans="1:11" hidden="1" x14ac:dyDescent="0.25">
      <c r="A8012" t="s">
        <v>266</v>
      </c>
      <c r="B8012" t="s">
        <v>266</v>
      </c>
      <c r="C8012">
        <v>2006</v>
      </c>
      <c r="D8012" t="s">
        <v>92</v>
      </c>
      <c r="E8012">
        <v>701</v>
      </c>
      <c r="F8012" t="s">
        <v>92</v>
      </c>
      <c r="G8012">
        <v>795</v>
      </c>
      <c r="H8012" t="s">
        <v>375</v>
      </c>
      <c r="I8012">
        <v>3</v>
      </c>
      <c r="J8012" t="s">
        <v>373</v>
      </c>
      <c r="K8012">
        <v>3</v>
      </c>
    </row>
    <row r="8013" spans="1:11" hidden="1" x14ac:dyDescent="0.25">
      <c r="A8013" t="s">
        <v>266</v>
      </c>
      <c r="B8013" t="s">
        <v>266</v>
      </c>
      <c r="C8013">
        <v>2007</v>
      </c>
      <c r="D8013" t="s">
        <v>92</v>
      </c>
      <c r="E8013">
        <v>701</v>
      </c>
      <c r="F8013" t="s">
        <v>92</v>
      </c>
      <c r="G8013">
        <v>795</v>
      </c>
      <c r="H8013" t="s">
        <v>375</v>
      </c>
      <c r="I8013">
        <v>2</v>
      </c>
      <c r="J8013" t="s">
        <v>373</v>
      </c>
      <c r="K8013">
        <v>3</v>
      </c>
    </row>
    <row r="8014" spans="1:11" hidden="1" x14ac:dyDescent="0.25">
      <c r="A8014" t="s">
        <v>266</v>
      </c>
      <c r="B8014" t="s">
        <v>266</v>
      </c>
      <c r="C8014">
        <v>2008</v>
      </c>
      <c r="D8014" t="s">
        <v>92</v>
      </c>
      <c r="E8014">
        <v>701</v>
      </c>
      <c r="F8014" t="s">
        <v>92</v>
      </c>
      <c r="G8014">
        <v>795</v>
      </c>
      <c r="H8014" t="s">
        <v>375</v>
      </c>
      <c r="I8014">
        <v>2</v>
      </c>
      <c r="J8014" t="s">
        <v>373</v>
      </c>
      <c r="K8014">
        <v>3</v>
      </c>
    </row>
    <row r="8015" spans="1:11" hidden="1" x14ac:dyDescent="0.25">
      <c r="A8015" t="s">
        <v>266</v>
      </c>
      <c r="B8015" t="s">
        <v>266</v>
      </c>
      <c r="C8015">
        <v>2009</v>
      </c>
      <c r="D8015" t="s">
        <v>92</v>
      </c>
      <c r="E8015">
        <v>701</v>
      </c>
      <c r="F8015" t="s">
        <v>92</v>
      </c>
      <c r="G8015">
        <v>795</v>
      </c>
      <c r="H8015" t="s">
        <v>375</v>
      </c>
      <c r="I8015">
        <v>2</v>
      </c>
      <c r="J8015" t="s">
        <v>373</v>
      </c>
      <c r="K8015">
        <v>3</v>
      </c>
    </row>
    <row r="8016" spans="1:11" hidden="1" x14ac:dyDescent="0.25">
      <c r="A8016" t="s">
        <v>266</v>
      </c>
      <c r="B8016" t="s">
        <v>266</v>
      </c>
      <c r="C8016">
        <v>2010</v>
      </c>
      <c r="D8016" t="s">
        <v>92</v>
      </c>
      <c r="E8016">
        <v>701</v>
      </c>
      <c r="F8016" t="s">
        <v>92</v>
      </c>
      <c r="G8016">
        <v>795</v>
      </c>
      <c r="H8016" t="s">
        <v>375</v>
      </c>
      <c r="I8016">
        <v>2</v>
      </c>
      <c r="J8016" t="s">
        <v>373</v>
      </c>
      <c r="K8016">
        <v>4</v>
      </c>
    </row>
    <row r="8017" spans="1:12" hidden="1" x14ac:dyDescent="0.25">
      <c r="A8017" t="s">
        <v>266</v>
      </c>
      <c r="B8017" t="s">
        <v>266</v>
      </c>
      <c r="C8017">
        <v>2011</v>
      </c>
      <c r="D8017" t="s">
        <v>92</v>
      </c>
      <c r="E8017">
        <v>701</v>
      </c>
      <c r="F8017" t="s">
        <v>92</v>
      </c>
      <c r="G8017">
        <v>795</v>
      </c>
      <c r="H8017" t="s">
        <v>375</v>
      </c>
      <c r="I8017">
        <v>3</v>
      </c>
      <c r="J8017" t="s">
        <v>373</v>
      </c>
      <c r="K8017">
        <v>3</v>
      </c>
    </row>
    <row r="8018" spans="1:12" hidden="1" x14ac:dyDescent="0.25">
      <c r="A8018" t="s">
        <v>266</v>
      </c>
      <c r="B8018" t="s">
        <v>266</v>
      </c>
      <c r="C8018">
        <v>2012</v>
      </c>
      <c r="D8018" t="s">
        <v>92</v>
      </c>
      <c r="E8018">
        <v>701</v>
      </c>
      <c r="F8018" t="s">
        <v>92</v>
      </c>
      <c r="G8018">
        <v>795</v>
      </c>
      <c r="H8018" t="s">
        <v>375</v>
      </c>
      <c r="I8018">
        <v>3</v>
      </c>
      <c r="J8018" t="s">
        <v>373</v>
      </c>
      <c r="K8018">
        <v>3</v>
      </c>
    </row>
    <row r="8019" spans="1:12" hidden="1" x14ac:dyDescent="0.25">
      <c r="A8019" t="s">
        <v>266</v>
      </c>
      <c r="B8019" t="s">
        <v>266</v>
      </c>
      <c r="C8019">
        <v>2013</v>
      </c>
      <c r="D8019" t="s">
        <v>92</v>
      </c>
      <c r="E8019">
        <v>701</v>
      </c>
      <c r="F8019" t="s">
        <v>92</v>
      </c>
      <c r="G8019">
        <v>795</v>
      </c>
      <c r="H8019" t="s">
        <v>375</v>
      </c>
      <c r="I8019" t="s">
        <v>373</v>
      </c>
      <c r="J8019">
        <v>3</v>
      </c>
      <c r="K8019">
        <v>3</v>
      </c>
    </row>
    <row r="8020" spans="1:12" hidden="1" x14ac:dyDescent="0.25">
      <c r="A8020" t="s">
        <v>266</v>
      </c>
      <c r="B8020" t="s">
        <v>266</v>
      </c>
      <c r="C8020">
        <v>2014</v>
      </c>
      <c r="D8020" t="s">
        <v>92</v>
      </c>
      <c r="E8020">
        <v>701</v>
      </c>
      <c r="F8020" t="s">
        <v>92</v>
      </c>
      <c r="G8020">
        <v>795</v>
      </c>
      <c r="H8020" t="s">
        <v>375</v>
      </c>
      <c r="I8020">
        <v>3</v>
      </c>
      <c r="J8020">
        <v>3</v>
      </c>
      <c r="K8020">
        <v>3</v>
      </c>
    </row>
    <row r="8021" spans="1:12" hidden="1" x14ac:dyDescent="0.25">
      <c r="A8021" t="s">
        <v>266</v>
      </c>
      <c r="B8021" t="s">
        <v>266</v>
      </c>
      <c r="C8021">
        <v>2015</v>
      </c>
      <c r="D8021" t="s">
        <v>92</v>
      </c>
      <c r="E8021">
        <v>701</v>
      </c>
      <c r="F8021" t="s">
        <v>92</v>
      </c>
      <c r="G8021">
        <v>795</v>
      </c>
      <c r="H8021" t="s">
        <v>375</v>
      </c>
      <c r="I8021">
        <v>3</v>
      </c>
      <c r="J8021">
        <v>4</v>
      </c>
      <c r="K8021">
        <v>3</v>
      </c>
    </row>
    <row r="8022" spans="1:12" hidden="1" x14ac:dyDescent="0.25">
      <c r="A8022" t="s">
        <v>266</v>
      </c>
      <c r="B8022" t="s">
        <v>266</v>
      </c>
      <c r="C8022">
        <v>2016</v>
      </c>
      <c r="D8022" t="s">
        <v>92</v>
      </c>
      <c r="E8022">
        <v>701</v>
      </c>
      <c r="F8022" t="s">
        <v>92</v>
      </c>
      <c r="G8022">
        <v>795</v>
      </c>
      <c r="H8022" t="s">
        <v>375</v>
      </c>
      <c r="I8022">
        <v>3</v>
      </c>
      <c r="J8022">
        <v>4</v>
      </c>
      <c r="K8022">
        <v>3</v>
      </c>
    </row>
    <row r="8023" spans="1:12" x14ac:dyDescent="0.25">
      <c r="A8023" t="s">
        <v>266</v>
      </c>
      <c r="B8023" t="s">
        <v>266</v>
      </c>
      <c r="C8023">
        <v>2017</v>
      </c>
      <c r="D8023" t="s">
        <v>92</v>
      </c>
      <c r="E8023">
        <v>701</v>
      </c>
      <c r="F8023" t="s">
        <v>92</v>
      </c>
      <c r="G8023">
        <v>795</v>
      </c>
      <c r="H8023" t="s">
        <v>375</v>
      </c>
      <c r="I8023" s="109">
        <v>3</v>
      </c>
      <c r="J8023" s="109">
        <v>3</v>
      </c>
      <c r="K8023" s="109">
        <v>3</v>
      </c>
      <c r="L8023" s="108">
        <f>AVERAGE(I8023:K8023)</f>
        <v>3</v>
      </c>
    </row>
    <row r="8024" spans="1:12" hidden="1" x14ac:dyDescent="0.25">
      <c r="A8024" t="s">
        <v>267</v>
      </c>
      <c r="B8024" t="s">
        <v>267</v>
      </c>
      <c r="C8024">
        <v>1976</v>
      </c>
      <c r="D8024" t="s">
        <v>136</v>
      </c>
      <c r="E8024">
        <v>947</v>
      </c>
      <c r="F8024" t="s">
        <v>136</v>
      </c>
      <c r="G8024">
        <v>798</v>
      </c>
      <c r="H8024" t="s">
        <v>390</v>
      </c>
      <c r="I8024" t="s">
        <v>373</v>
      </c>
      <c r="J8024" t="s">
        <v>373</v>
      </c>
      <c r="K8024" t="s">
        <v>373</v>
      </c>
    </row>
    <row r="8025" spans="1:12" hidden="1" x14ac:dyDescent="0.25">
      <c r="A8025" t="s">
        <v>267</v>
      </c>
      <c r="B8025" t="s">
        <v>267</v>
      </c>
      <c r="C8025">
        <v>1977</v>
      </c>
      <c r="D8025" t="s">
        <v>136</v>
      </c>
      <c r="E8025">
        <v>947</v>
      </c>
      <c r="F8025" t="s">
        <v>136</v>
      </c>
      <c r="G8025">
        <v>798</v>
      </c>
      <c r="H8025" t="s">
        <v>390</v>
      </c>
      <c r="I8025" t="s">
        <v>373</v>
      </c>
      <c r="J8025" t="s">
        <v>373</v>
      </c>
      <c r="K8025" t="s">
        <v>373</v>
      </c>
    </row>
    <row r="8026" spans="1:12" hidden="1" x14ac:dyDescent="0.25">
      <c r="A8026" t="s">
        <v>267</v>
      </c>
      <c r="B8026" t="s">
        <v>267</v>
      </c>
      <c r="C8026">
        <v>1978</v>
      </c>
      <c r="D8026" t="s">
        <v>136</v>
      </c>
      <c r="E8026">
        <v>947</v>
      </c>
      <c r="F8026" t="s">
        <v>136</v>
      </c>
      <c r="G8026">
        <v>798</v>
      </c>
      <c r="H8026" t="s">
        <v>390</v>
      </c>
      <c r="I8026" t="s">
        <v>373</v>
      </c>
      <c r="J8026" t="s">
        <v>373</v>
      </c>
      <c r="K8026" t="s">
        <v>373</v>
      </c>
    </row>
    <row r="8027" spans="1:12" hidden="1" x14ac:dyDescent="0.25">
      <c r="A8027" t="s">
        <v>267</v>
      </c>
      <c r="B8027" t="s">
        <v>267</v>
      </c>
      <c r="C8027">
        <v>1979</v>
      </c>
      <c r="D8027" t="s">
        <v>136</v>
      </c>
      <c r="E8027">
        <v>947</v>
      </c>
      <c r="F8027" t="s">
        <v>136</v>
      </c>
      <c r="G8027">
        <v>798</v>
      </c>
      <c r="H8027" t="s">
        <v>390</v>
      </c>
      <c r="I8027" t="s">
        <v>373</v>
      </c>
      <c r="J8027" t="s">
        <v>373</v>
      </c>
      <c r="K8027" t="s">
        <v>373</v>
      </c>
    </row>
    <row r="8028" spans="1:12" hidden="1" x14ac:dyDescent="0.25">
      <c r="A8028" t="s">
        <v>267</v>
      </c>
      <c r="B8028" t="s">
        <v>267</v>
      </c>
      <c r="C8028">
        <v>1980</v>
      </c>
      <c r="D8028" t="s">
        <v>136</v>
      </c>
      <c r="E8028">
        <v>947</v>
      </c>
      <c r="F8028" t="s">
        <v>136</v>
      </c>
      <c r="G8028">
        <v>798</v>
      </c>
      <c r="H8028" t="s">
        <v>390</v>
      </c>
      <c r="I8028" t="s">
        <v>373</v>
      </c>
      <c r="J8028" t="s">
        <v>373</v>
      </c>
      <c r="K8028" t="s">
        <v>373</v>
      </c>
    </row>
    <row r="8029" spans="1:12" hidden="1" x14ac:dyDescent="0.25">
      <c r="A8029" t="s">
        <v>267</v>
      </c>
      <c r="B8029" t="s">
        <v>267</v>
      </c>
      <c r="C8029">
        <v>1981</v>
      </c>
      <c r="D8029" t="s">
        <v>136</v>
      </c>
      <c r="E8029">
        <v>947</v>
      </c>
      <c r="F8029" t="s">
        <v>136</v>
      </c>
      <c r="G8029">
        <v>798</v>
      </c>
      <c r="H8029" t="s">
        <v>390</v>
      </c>
      <c r="I8029" t="s">
        <v>373</v>
      </c>
      <c r="J8029" t="s">
        <v>373</v>
      </c>
      <c r="K8029" t="s">
        <v>373</v>
      </c>
    </row>
    <row r="8030" spans="1:12" hidden="1" x14ac:dyDescent="0.25">
      <c r="A8030" t="s">
        <v>267</v>
      </c>
      <c r="B8030" t="s">
        <v>267</v>
      </c>
      <c r="C8030">
        <v>1982</v>
      </c>
      <c r="D8030" t="s">
        <v>136</v>
      </c>
      <c r="E8030">
        <v>947</v>
      </c>
      <c r="F8030" t="s">
        <v>136</v>
      </c>
      <c r="G8030">
        <v>798</v>
      </c>
      <c r="H8030" t="s">
        <v>390</v>
      </c>
      <c r="I8030" t="s">
        <v>373</v>
      </c>
      <c r="J8030" t="s">
        <v>373</v>
      </c>
      <c r="K8030" t="s">
        <v>373</v>
      </c>
    </row>
    <row r="8031" spans="1:12" hidden="1" x14ac:dyDescent="0.25">
      <c r="A8031" t="s">
        <v>267</v>
      </c>
      <c r="B8031" t="s">
        <v>267</v>
      </c>
      <c r="C8031">
        <v>1983</v>
      </c>
      <c r="D8031" t="s">
        <v>136</v>
      </c>
      <c r="E8031">
        <v>947</v>
      </c>
      <c r="F8031" t="s">
        <v>136</v>
      </c>
      <c r="G8031">
        <v>798</v>
      </c>
      <c r="H8031" t="s">
        <v>390</v>
      </c>
      <c r="I8031" t="s">
        <v>373</v>
      </c>
      <c r="J8031" t="s">
        <v>373</v>
      </c>
      <c r="K8031" t="s">
        <v>373</v>
      </c>
    </row>
    <row r="8032" spans="1:12" hidden="1" x14ac:dyDescent="0.25">
      <c r="A8032" t="s">
        <v>267</v>
      </c>
      <c r="B8032" t="s">
        <v>267</v>
      </c>
      <c r="C8032">
        <v>1984</v>
      </c>
      <c r="D8032" t="s">
        <v>136</v>
      </c>
      <c r="E8032">
        <v>947</v>
      </c>
      <c r="F8032" t="s">
        <v>136</v>
      </c>
      <c r="G8032">
        <v>798</v>
      </c>
      <c r="H8032" t="s">
        <v>390</v>
      </c>
      <c r="I8032" t="s">
        <v>373</v>
      </c>
      <c r="J8032" t="s">
        <v>373</v>
      </c>
      <c r="K8032" t="s">
        <v>373</v>
      </c>
    </row>
    <row r="8033" spans="1:11" hidden="1" x14ac:dyDescent="0.25">
      <c r="A8033" t="s">
        <v>267</v>
      </c>
      <c r="B8033" t="s">
        <v>267</v>
      </c>
      <c r="C8033">
        <v>1985</v>
      </c>
      <c r="D8033" t="s">
        <v>136</v>
      </c>
      <c r="E8033">
        <v>947</v>
      </c>
      <c r="F8033" t="s">
        <v>136</v>
      </c>
      <c r="G8033">
        <v>798</v>
      </c>
      <c r="H8033" t="s">
        <v>390</v>
      </c>
      <c r="I8033" t="s">
        <v>373</v>
      </c>
      <c r="J8033" t="s">
        <v>373</v>
      </c>
      <c r="K8033" t="s">
        <v>373</v>
      </c>
    </row>
    <row r="8034" spans="1:11" hidden="1" x14ac:dyDescent="0.25">
      <c r="A8034" t="s">
        <v>267</v>
      </c>
      <c r="B8034" t="s">
        <v>267</v>
      </c>
      <c r="C8034">
        <v>1986</v>
      </c>
      <c r="D8034" t="s">
        <v>136</v>
      </c>
      <c r="E8034">
        <v>947</v>
      </c>
      <c r="F8034" t="s">
        <v>136</v>
      </c>
      <c r="G8034">
        <v>798</v>
      </c>
      <c r="H8034" t="s">
        <v>390</v>
      </c>
      <c r="I8034" t="s">
        <v>373</v>
      </c>
      <c r="J8034" t="s">
        <v>373</v>
      </c>
      <c r="K8034" t="s">
        <v>373</v>
      </c>
    </row>
    <row r="8035" spans="1:11" hidden="1" x14ac:dyDescent="0.25">
      <c r="A8035" t="s">
        <v>267</v>
      </c>
      <c r="B8035" t="s">
        <v>267</v>
      </c>
      <c r="C8035">
        <v>1987</v>
      </c>
      <c r="D8035" t="s">
        <v>136</v>
      </c>
      <c r="E8035">
        <v>947</v>
      </c>
      <c r="F8035" t="s">
        <v>136</v>
      </c>
      <c r="G8035">
        <v>798</v>
      </c>
      <c r="H8035" t="s">
        <v>390</v>
      </c>
      <c r="I8035" t="s">
        <v>373</v>
      </c>
      <c r="J8035" t="s">
        <v>373</v>
      </c>
      <c r="K8035" t="s">
        <v>373</v>
      </c>
    </row>
    <row r="8036" spans="1:11" hidden="1" x14ac:dyDescent="0.25">
      <c r="A8036" t="s">
        <v>267</v>
      </c>
      <c r="B8036" t="s">
        <v>267</v>
      </c>
      <c r="C8036">
        <v>1988</v>
      </c>
      <c r="D8036" t="s">
        <v>136</v>
      </c>
      <c r="E8036">
        <v>947</v>
      </c>
      <c r="F8036" t="s">
        <v>136</v>
      </c>
      <c r="G8036">
        <v>798</v>
      </c>
      <c r="H8036" t="s">
        <v>390</v>
      </c>
      <c r="I8036" t="s">
        <v>373</v>
      </c>
      <c r="J8036" t="s">
        <v>373</v>
      </c>
      <c r="K8036" t="s">
        <v>373</v>
      </c>
    </row>
    <row r="8037" spans="1:11" hidden="1" x14ac:dyDescent="0.25">
      <c r="A8037" t="s">
        <v>267</v>
      </c>
      <c r="B8037" t="s">
        <v>267</v>
      </c>
      <c r="C8037">
        <v>1989</v>
      </c>
      <c r="D8037" t="s">
        <v>136</v>
      </c>
      <c r="E8037">
        <v>947</v>
      </c>
      <c r="F8037" t="s">
        <v>136</v>
      </c>
      <c r="G8037">
        <v>798</v>
      </c>
      <c r="H8037" t="s">
        <v>390</v>
      </c>
      <c r="I8037" t="s">
        <v>373</v>
      </c>
      <c r="J8037" t="s">
        <v>373</v>
      </c>
      <c r="K8037" t="s">
        <v>373</v>
      </c>
    </row>
    <row r="8038" spans="1:11" hidden="1" x14ac:dyDescent="0.25">
      <c r="A8038" t="s">
        <v>267</v>
      </c>
      <c r="B8038" t="s">
        <v>267</v>
      </c>
      <c r="C8038">
        <v>1990</v>
      </c>
      <c r="D8038" t="s">
        <v>136</v>
      </c>
      <c r="E8038">
        <v>947</v>
      </c>
      <c r="F8038" t="s">
        <v>136</v>
      </c>
      <c r="G8038">
        <v>798</v>
      </c>
      <c r="H8038" t="s">
        <v>390</v>
      </c>
      <c r="I8038" t="s">
        <v>373</v>
      </c>
      <c r="J8038" t="s">
        <v>373</v>
      </c>
      <c r="K8038" t="s">
        <v>373</v>
      </c>
    </row>
    <row r="8039" spans="1:11" hidden="1" x14ac:dyDescent="0.25">
      <c r="A8039" t="s">
        <v>267</v>
      </c>
      <c r="B8039" t="s">
        <v>267</v>
      </c>
      <c r="C8039">
        <v>1991</v>
      </c>
      <c r="D8039" t="s">
        <v>136</v>
      </c>
      <c r="E8039">
        <v>947</v>
      </c>
      <c r="F8039" t="s">
        <v>136</v>
      </c>
      <c r="G8039">
        <v>798</v>
      </c>
      <c r="H8039" t="s">
        <v>390</v>
      </c>
      <c r="I8039" t="s">
        <v>373</v>
      </c>
      <c r="J8039" t="s">
        <v>373</v>
      </c>
      <c r="K8039" t="s">
        <v>373</v>
      </c>
    </row>
    <row r="8040" spans="1:11" hidden="1" x14ac:dyDescent="0.25">
      <c r="A8040" t="s">
        <v>267</v>
      </c>
      <c r="B8040" t="s">
        <v>267</v>
      </c>
      <c r="C8040">
        <v>1992</v>
      </c>
      <c r="D8040" t="s">
        <v>136</v>
      </c>
      <c r="E8040">
        <v>947</v>
      </c>
      <c r="F8040" t="s">
        <v>136</v>
      </c>
      <c r="G8040">
        <v>798</v>
      </c>
      <c r="H8040" t="s">
        <v>390</v>
      </c>
      <c r="I8040" t="s">
        <v>373</v>
      </c>
      <c r="J8040" t="s">
        <v>373</v>
      </c>
      <c r="K8040" t="s">
        <v>373</v>
      </c>
    </row>
    <row r="8041" spans="1:11" hidden="1" x14ac:dyDescent="0.25">
      <c r="A8041" t="s">
        <v>267</v>
      </c>
      <c r="B8041" t="s">
        <v>267</v>
      </c>
      <c r="C8041">
        <v>1993</v>
      </c>
      <c r="D8041" t="s">
        <v>136</v>
      </c>
      <c r="E8041">
        <v>947</v>
      </c>
      <c r="F8041" t="s">
        <v>136</v>
      </c>
      <c r="G8041">
        <v>798</v>
      </c>
      <c r="H8041" t="s">
        <v>390</v>
      </c>
      <c r="I8041" t="s">
        <v>373</v>
      </c>
      <c r="J8041" t="s">
        <v>373</v>
      </c>
      <c r="K8041" t="s">
        <v>373</v>
      </c>
    </row>
    <row r="8042" spans="1:11" hidden="1" x14ac:dyDescent="0.25">
      <c r="A8042" t="s">
        <v>267</v>
      </c>
      <c r="B8042" t="s">
        <v>267</v>
      </c>
      <c r="C8042">
        <v>1994</v>
      </c>
      <c r="D8042" t="s">
        <v>136</v>
      </c>
      <c r="E8042">
        <v>947</v>
      </c>
      <c r="F8042" t="s">
        <v>136</v>
      </c>
      <c r="G8042">
        <v>798</v>
      </c>
      <c r="H8042" t="s">
        <v>390</v>
      </c>
      <c r="I8042" t="s">
        <v>373</v>
      </c>
      <c r="J8042" t="s">
        <v>373</v>
      </c>
      <c r="K8042" t="s">
        <v>373</v>
      </c>
    </row>
    <row r="8043" spans="1:11" hidden="1" x14ac:dyDescent="0.25">
      <c r="A8043" t="s">
        <v>267</v>
      </c>
      <c r="B8043" t="s">
        <v>267</v>
      </c>
      <c r="C8043">
        <v>1995</v>
      </c>
      <c r="D8043" t="s">
        <v>136</v>
      </c>
      <c r="E8043">
        <v>947</v>
      </c>
      <c r="F8043" t="s">
        <v>136</v>
      </c>
      <c r="G8043">
        <v>798</v>
      </c>
      <c r="H8043" t="s">
        <v>390</v>
      </c>
      <c r="I8043" t="s">
        <v>373</v>
      </c>
      <c r="J8043" t="s">
        <v>373</v>
      </c>
      <c r="K8043" t="s">
        <v>373</v>
      </c>
    </row>
    <row r="8044" spans="1:11" hidden="1" x14ac:dyDescent="0.25">
      <c r="A8044" t="s">
        <v>267</v>
      </c>
      <c r="B8044" t="s">
        <v>267</v>
      </c>
      <c r="C8044">
        <v>1996</v>
      </c>
      <c r="D8044" t="s">
        <v>136</v>
      </c>
      <c r="E8044">
        <v>947</v>
      </c>
      <c r="F8044" t="s">
        <v>136</v>
      </c>
      <c r="G8044">
        <v>798</v>
      </c>
      <c r="H8044" t="s">
        <v>390</v>
      </c>
      <c r="I8044" t="s">
        <v>373</v>
      </c>
      <c r="J8044" t="s">
        <v>373</v>
      </c>
      <c r="K8044" t="s">
        <v>373</v>
      </c>
    </row>
    <row r="8045" spans="1:11" hidden="1" x14ac:dyDescent="0.25">
      <c r="A8045" t="s">
        <v>267</v>
      </c>
      <c r="B8045" t="s">
        <v>267</v>
      </c>
      <c r="C8045">
        <v>1997</v>
      </c>
      <c r="D8045" t="s">
        <v>136</v>
      </c>
      <c r="E8045">
        <v>947</v>
      </c>
      <c r="F8045" t="s">
        <v>136</v>
      </c>
      <c r="G8045">
        <v>798</v>
      </c>
      <c r="H8045" t="s">
        <v>390</v>
      </c>
      <c r="I8045" t="s">
        <v>373</v>
      </c>
      <c r="J8045" t="s">
        <v>373</v>
      </c>
      <c r="K8045" t="s">
        <v>373</v>
      </c>
    </row>
    <row r="8046" spans="1:11" hidden="1" x14ac:dyDescent="0.25">
      <c r="A8046" t="s">
        <v>267</v>
      </c>
      <c r="B8046" t="s">
        <v>267</v>
      </c>
      <c r="C8046">
        <v>1998</v>
      </c>
      <c r="D8046" t="s">
        <v>136</v>
      </c>
      <c r="E8046">
        <v>947</v>
      </c>
      <c r="F8046" t="s">
        <v>136</v>
      </c>
      <c r="G8046">
        <v>798</v>
      </c>
      <c r="H8046" t="s">
        <v>390</v>
      </c>
      <c r="I8046" t="s">
        <v>373</v>
      </c>
      <c r="J8046" t="s">
        <v>373</v>
      </c>
      <c r="K8046" t="s">
        <v>373</v>
      </c>
    </row>
    <row r="8047" spans="1:11" hidden="1" x14ac:dyDescent="0.25">
      <c r="A8047" t="s">
        <v>267</v>
      </c>
      <c r="B8047" t="s">
        <v>267</v>
      </c>
      <c r="C8047">
        <v>1999</v>
      </c>
      <c r="D8047" t="s">
        <v>136</v>
      </c>
      <c r="E8047">
        <v>947</v>
      </c>
      <c r="F8047" t="s">
        <v>136</v>
      </c>
      <c r="G8047">
        <v>798</v>
      </c>
      <c r="H8047" t="s">
        <v>390</v>
      </c>
      <c r="I8047" t="s">
        <v>373</v>
      </c>
      <c r="J8047" t="s">
        <v>373</v>
      </c>
      <c r="K8047" t="s">
        <v>373</v>
      </c>
    </row>
    <row r="8048" spans="1:11" hidden="1" x14ac:dyDescent="0.25">
      <c r="A8048" t="s">
        <v>267</v>
      </c>
      <c r="B8048" t="s">
        <v>267</v>
      </c>
      <c r="C8048">
        <v>2000</v>
      </c>
      <c r="D8048" t="s">
        <v>136</v>
      </c>
      <c r="E8048">
        <v>947</v>
      </c>
      <c r="F8048" t="s">
        <v>136</v>
      </c>
      <c r="G8048">
        <v>798</v>
      </c>
      <c r="H8048" t="s">
        <v>390</v>
      </c>
      <c r="I8048" t="s">
        <v>373</v>
      </c>
      <c r="J8048" t="s">
        <v>373</v>
      </c>
      <c r="K8048" t="s">
        <v>373</v>
      </c>
    </row>
    <row r="8049" spans="1:11" hidden="1" x14ac:dyDescent="0.25">
      <c r="A8049" t="s">
        <v>267</v>
      </c>
      <c r="B8049" t="s">
        <v>267</v>
      </c>
      <c r="C8049">
        <v>2001</v>
      </c>
      <c r="D8049" t="s">
        <v>136</v>
      </c>
      <c r="E8049">
        <v>947</v>
      </c>
      <c r="F8049" t="s">
        <v>136</v>
      </c>
      <c r="G8049">
        <v>798</v>
      </c>
      <c r="H8049" t="s">
        <v>390</v>
      </c>
      <c r="I8049" t="s">
        <v>373</v>
      </c>
      <c r="J8049" t="s">
        <v>373</v>
      </c>
      <c r="K8049" t="s">
        <v>373</v>
      </c>
    </row>
    <row r="8050" spans="1:11" hidden="1" x14ac:dyDescent="0.25">
      <c r="A8050" t="s">
        <v>267</v>
      </c>
      <c r="B8050" t="s">
        <v>267</v>
      </c>
      <c r="C8050">
        <v>2002</v>
      </c>
      <c r="D8050" t="s">
        <v>136</v>
      </c>
      <c r="E8050">
        <v>947</v>
      </c>
      <c r="F8050" t="s">
        <v>136</v>
      </c>
      <c r="G8050">
        <v>798</v>
      </c>
      <c r="H8050" t="s">
        <v>390</v>
      </c>
      <c r="I8050" t="s">
        <v>373</v>
      </c>
      <c r="J8050" t="s">
        <v>373</v>
      </c>
      <c r="K8050" t="s">
        <v>373</v>
      </c>
    </row>
    <row r="8051" spans="1:11" hidden="1" x14ac:dyDescent="0.25">
      <c r="A8051" t="s">
        <v>267</v>
      </c>
      <c r="B8051" t="s">
        <v>267</v>
      </c>
      <c r="C8051">
        <v>2003</v>
      </c>
      <c r="D8051" t="s">
        <v>136</v>
      </c>
      <c r="E8051">
        <v>947</v>
      </c>
      <c r="F8051" t="s">
        <v>136</v>
      </c>
      <c r="G8051">
        <v>798</v>
      </c>
      <c r="H8051" t="s">
        <v>390</v>
      </c>
      <c r="I8051" t="s">
        <v>373</v>
      </c>
      <c r="J8051" t="s">
        <v>373</v>
      </c>
      <c r="K8051" t="s">
        <v>373</v>
      </c>
    </row>
    <row r="8052" spans="1:11" hidden="1" x14ac:dyDescent="0.25">
      <c r="A8052" t="s">
        <v>267</v>
      </c>
      <c r="B8052" t="s">
        <v>267</v>
      </c>
      <c r="C8052">
        <v>2004</v>
      </c>
      <c r="D8052" t="s">
        <v>136</v>
      </c>
      <c r="E8052">
        <v>947</v>
      </c>
      <c r="F8052" t="s">
        <v>136</v>
      </c>
      <c r="G8052">
        <v>798</v>
      </c>
      <c r="H8052" t="s">
        <v>390</v>
      </c>
      <c r="I8052" t="s">
        <v>373</v>
      </c>
      <c r="J8052" t="s">
        <v>373</v>
      </c>
      <c r="K8052" t="s">
        <v>373</v>
      </c>
    </row>
    <row r="8053" spans="1:11" hidden="1" x14ac:dyDescent="0.25">
      <c r="A8053" t="s">
        <v>267</v>
      </c>
      <c r="B8053" t="s">
        <v>267</v>
      </c>
      <c r="C8053">
        <v>2005</v>
      </c>
      <c r="D8053" t="s">
        <v>136</v>
      </c>
      <c r="E8053">
        <v>947</v>
      </c>
      <c r="F8053" t="s">
        <v>136</v>
      </c>
      <c r="G8053">
        <v>798</v>
      </c>
      <c r="H8053" t="s">
        <v>390</v>
      </c>
      <c r="I8053" t="s">
        <v>373</v>
      </c>
      <c r="J8053" t="s">
        <v>373</v>
      </c>
      <c r="K8053" t="s">
        <v>373</v>
      </c>
    </row>
    <row r="8054" spans="1:11" hidden="1" x14ac:dyDescent="0.25">
      <c r="A8054" t="s">
        <v>267</v>
      </c>
      <c r="B8054" t="s">
        <v>267</v>
      </c>
      <c r="C8054">
        <v>2006</v>
      </c>
      <c r="D8054" t="s">
        <v>136</v>
      </c>
      <c r="E8054">
        <v>947</v>
      </c>
      <c r="F8054" t="s">
        <v>136</v>
      </c>
      <c r="G8054">
        <v>798</v>
      </c>
      <c r="H8054" t="s">
        <v>390</v>
      </c>
      <c r="I8054" t="s">
        <v>373</v>
      </c>
      <c r="J8054" t="s">
        <v>373</v>
      </c>
      <c r="K8054" t="s">
        <v>373</v>
      </c>
    </row>
    <row r="8055" spans="1:11" hidden="1" x14ac:dyDescent="0.25">
      <c r="A8055" t="s">
        <v>267</v>
      </c>
      <c r="B8055" t="s">
        <v>267</v>
      </c>
      <c r="C8055">
        <v>2007</v>
      </c>
      <c r="D8055" t="s">
        <v>136</v>
      </c>
      <c r="E8055">
        <v>947</v>
      </c>
      <c r="F8055" t="s">
        <v>136</v>
      </c>
      <c r="G8055">
        <v>798</v>
      </c>
      <c r="H8055" t="s">
        <v>390</v>
      </c>
      <c r="I8055" t="s">
        <v>373</v>
      </c>
      <c r="J8055" t="s">
        <v>373</v>
      </c>
      <c r="K8055" t="s">
        <v>373</v>
      </c>
    </row>
    <row r="8056" spans="1:11" hidden="1" x14ac:dyDescent="0.25">
      <c r="A8056" t="s">
        <v>267</v>
      </c>
      <c r="B8056" t="s">
        <v>267</v>
      </c>
      <c r="C8056">
        <v>2008</v>
      </c>
      <c r="D8056" t="s">
        <v>136</v>
      </c>
      <c r="E8056">
        <v>947</v>
      </c>
      <c r="F8056" t="s">
        <v>136</v>
      </c>
      <c r="G8056">
        <v>798</v>
      </c>
      <c r="H8056" t="s">
        <v>390</v>
      </c>
      <c r="I8056" t="s">
        <v>373</v>
      </c>
      <c r="J8056" t="s">
        <v>373</v>
      </c>
      <c r="K8056" t="s">
        <v>373</v>
      </c>
    </row>
    <row r="8057" spans="1:11" hidden="1" x14ac:dyDescent="0.25">
      <c r="A8057" t="s">
        <v>267</v>
      </c>
      <c r="B8057" t="s">
        <v>267</v>
      </c>
      <c r="C8057">
        <v>2009</v>
      </c>
      <c r="D8057" t="s">
        <v>136</v>
      </c>
      <c r="E8057">
        <v>947</v>
      </c>
      <c r="F8057" t="s">
        <v>136</v>
      </c>
      <c r="G8057">
        <v>798</v>
      </c>
      <c r="H8057" t="s">
        <v>390</v>
      </c>
      <c r="I8057" t="s">
        <v>373</v>
      </c>
      <c r="J8057" t="s">
        <v>373</v>
      </c>
      <c r="K8057" t="s">
        <v>373</v>
      </c>
    </row>
    <row r="8058" spans="1:11" hidden="1" x14ac:dyDescent="0.25">
      <c r="A8058" t="s">
        <v>267</v>
      </c>
      <c r="B8058" t="s">
        <v>267</v>
      </c>
      <c r="C8058">
        <v>2010</v>
      </c>
      <c r="D8058" t="s">
        <v>136</v>
      </c>
      <c r="E8058">
        <v>947</v>
      </c>
      <c r="F8058" t="s">
        <v>136</v>
      </c>
      <c r="G8058">
        <v>798</v>
      </c>
      <c r="H8058" t="s">
        <v>390</v>
      </c>
      <c r="I8058" t="s">
        <v>373</v>
      </c>
      <c r="J8058" t="s">
        <v>373</v>
      </c>
      <c r="K8058" t="s">
        <v>373</v>
      </c>
    </row>
    <row r="8059" spans="1:11" hidden="1" x14ac:dyDescent="0.25">
      <c r="A8059" t="s">
        <v>267</v>
      </c>
      <c r="B8059" t="s">
        <v>267</v>
      </c>
      <c r="C8059">
        <v>2011</v>
      </c>
      <c r="D8059" t="s">
        <v>136</v>
      </c>
      <c r="E8059">
        <v>947</v>
      </c>
      <c r="F8059" t="s">
        <v>136</v>
      </c>
      <c r="G8059">
        <v>798</v>
      </c>
      <c r="H8059" t="s">
        <v>390</v>
      </c>
      <c r="I8059" t="s">
        <v>373</v>
      </c>
      <c r="J8059" t="s">
        <v>373</v>
      </c>
      <c r="K8059" t="s">
        <v>373</v>
      </c>
    </row>
    <row r="8060" spans="1:11" hidden="1" x14ac:dyDescent="0.25">
      <c r="A8060" t="s">
        <v>267</v>
      </c>
      <c r="B8060" t="s">
        <v>267</v>
      </c>
      <c r="C8060">
        <v>2012</v>
      </c>
      <c r="D8060" t="s">
        <v>136</v>
      </c>
      <c r="E8060">
        <v>947</v>
      </c>
      <c r="F8060" t="s">
        <v>136</v>
      </c>
      <c r="G8060">
        <v>798</v>
      </c>
      <c r="H8060" t="s">
        <v>390</v>
      </c>
      <c r="I8060" t="s">
        <v>373</v>
      </c>
      <c r="J8060" t="s">
        <v>373</v>
      </c>
      <c r="K8060" t="s">
        <v>373</v>
      </c>
    </row>
    <row r="8061" spans="1:11" hidden="1" x14ac:dyDescent="0.25">
      <c r="A8061" t="s">
        <v>267</v>
      </c>
      <c r="B8061" t="s">
        <v>267</v>
      </c>
      <c r="C8061">
        <v>2013</v>
      </c>
      <c r="D8061" t="s">
        <v>136</v>
      </c>
      <c r="E8061">
        <v>947</v>
      </c>
      <c r="F8061" t="s">
        <v>136</v>
      </c>
      <c r="G8061">
        <v>798</v>
      </c>
      <c r="H8061" t="s">
        <v>390</v>
      </c>
      <c r="I8061" t="s">
        <v>373</v>
      </c>
      <c r="J8061" t="s">
        <v>373</v>
      </c>
      <c r="K8061" t="s">
        <v>373</v>
      </c>
    </row>
    <row r="8062" spans="1:11" hidden="1" x14ac:dyDescent="0.25">
      <c r="A8062" t="s">
        <v>267</v>
      </c>
      <c r="B8062" t="s">
        <v>267</v>
      </c>
      <c r="C8062">
        <v>2014</v>
      </c>
      <c r="D8062" t="s">
        <v>136</v>
      </c>
      <c r="E8062">
        <v>947</v>
      </c>
      <c r="F8062" t="s">
        <v>136</v>
      </c>
      <c r="G8062">
        <v>798</v>
      </c>
      <c r="H8062" t="s">
        <v>390</v>
      </c>
      <c r="I8062" t="s">
        <v>373</v>
      </c>
      <c r="J8062" t="s">
        <v>373</v>
      </c>
      <c r="K8062">
        <v>1</v>
      </c>
    </row>
    <row r="8063" spans="1:11" hidden="1" x14ac:dyDescent="0.25">
      <c r="A8063" t="s">
        <v>267</v>
      </c>
      <c r="B8063" t="s">
        <v>267</v>
      </c>
      <c r="C8063">
        <v>2015</v>
      </c>
      <c r="D8063" t="s">
        <v>136</v>
      </c>
      <c r="E8063">
        <v>947</v>
      </c>
      <c r="F8063" t="s">
        <v>136</v>
      </c>
      <c r="G8063">
        <v>798</v>
      </c>
      <c r="H8063" t="s">
        <v>390</v>
      </c>
      <c r="I8063" t="s">
        <v>373</v>
      </c>
      <c r="J8063" t="s">
        <v>373</v>
      </c>
      <c r="K8063">
        <v>1</v>
      </c>
    </row>
    <row r="8064" spans="1:11" hidden="1" x14ac:dyDescent="0.25">
      <c r="A8064" t="s">
        <v>267</v>
      </c>
      <c r="B8064" t="s">
        <v>267</v>
      </c>
      <c r="C8064">
        <v>2016</v>
      </c>
      <c r="D8064" t="s">
        <v>136</v>
      </c>
      <c r="E8064">
        <v>947</v>
      </c>
      <c r="F8064" t="s">
        <v>136</v>
      </c>
      <c r="G8064">
        <v>798</v>
      </c>
      <c r="H8064" t="s">
        <v>390</v>
      </c>
      <c r="I8064" t="s">
        <v>373</v>
      </c>
      <c r="J8064" t="s">
        <v>373</v>
      </c>
      <c r="K8064">
        <v>1</v>
      </c>
    </row>
    <row r="8065" spans="1:12" x14ac:dyDescent="0.25">
      <c r="A8065" t="s">
        <v>267</v>
      </c>
      <c r="B8065" t="s">
        <v>267</v>
      </c>
      <c r="C8065">
        <v>2017</v>
      </c>
      <c r="D8065" t="s">
        <v>136</v>
      </c>
      <c r="E8065">
        <v>947</v>
      </c>
      <c r="F8065" t="s">
        <v>136</v>
      </c>
      <c r="G8065">
        <v>798</v>
      </c>
      <c r="H8065" t="s">
        <v>390</v>
      </c>
      <c r="I8065" s="109" t="s">
        <v>373</v>
      </c>
      <c r="J8065" s="109" t="s">
        <v>373</v>
      </c>
      <c r="K8065" s="109">
        <v>1</v>
      </c>
      <c r="L8065" s="108">
        <f>AVERAGE(I8065:K8065)</f>
        <v>1</v>
      </c>
    </row>
    <row r="8066" spans="1:12" hidden="1" x14ac:dyDescent="0.25">
      <c r="A8066" t="s">
        <v>268</v>
      </c>
      <c r="B8066" t="s">
        <v>268</v>
      </c>
      <c r="C8066">
        <v>1976</v>
      </c>
      <c r="D8066" t="s">
        <v>51</v>
      </c>
      <c r="E8066">
        <v>500</v>
      </c>
      <c r="F8066" t="s">
        <v>51</v>
      </c>
      <c r="G8066">
        <v>800</v>
      </c>
      <c r="H8066" t="s">
        <v>371</v>
      </c>
      <c r="I8066">
        <v>5</v>
      </c>
      <c r="J8066" t="s">
        <v>373</v>
      </c>
      <c r="K8066" t="s">
        <v>373</v>
      </c>
    </row>
    <row r="8067" spans="1:12" hidden="1" x14ac:dyDescent="0.25">
      <c r="A8067" t="s">
        <v>268</v>
      </c>
      <c r="B8067" t="s">
        <v>268</v>
      </c>
      <c r="C8067">
        <v>1977</v>
      </c>
      <c r="D8067" t="s">
        <v>51</v>
      </c>
      <c r="E8067">
        <v>500</v>
      </c>
      <c r="F8067" t="s">
        <v>51</v>
      </c>
      <c r="G8067">
        <v>800</v>
      </c>
      <c r="H8067" t="s">
        <v>371</v>
      </c>
      <c r="I8067">
        <v>5</v>
      </c>
      <c r="J8067" t="s">
        <v>373</v>
      </c>
      <c r="K8067" t="s">
        <v>373</v>
      </c>
    </row>
    <row r="8068" spans="1:12" hidden="1" x14ac:dyDescent="0.25">
      <c r="A8068" t="s">
        <v>268</v>
      </c>
      <c r="B8068" t="s">
        <v>268</v>
      </c>
      <c r="C8068">
        <v>1978</v>
      </c>
      <c r="D8068" t="s">
        <v>51</v>
      </c>
      <c r="E8068">
        <v>500</v>
      </c>
      <c r="F8068" t="s">
        <v>51</v>
      </c>
      <c r="G8068">
        <v>800</v>
      </c>
      <c r="H8068" t="s">
        <v>371</v>
      </c>
      <c r="I8068">
        <v>5</v>
      </c>
      <c r="J8068" t="s">
        <v>373</v>
      </c>
      <c r="K8068" t="s">
        <v>373</v>
      </c>
    </row>
    <row r="8069" spans="1:12" hidden="1" x14ac:dyDescent="0.25">
      <c r="A8069" t="s">
        <v>268</v>
      </c>
      <c r="B8069" t="s">
        <v>268</v>
      </c>
      <c r="C8069">
        <v>1979</v>
      </c>
      <c r="D8069" t="s">
        <v>51</v>
      </c>
      <c r="E8069">
        <v>500</v>
      </c>
      <c r="F8069" t="s">
        <v>51</v>
      </c>
      <c r="G8069">
        <v>800</v>
      </c>
      <c r="H8069" t="s">
        <v>371</v>
      </c>
      <c r="I8069">
        <v>4</v>
      </c>
      <c r="J8069" t="s">
        <v>373</v>
      </c>
      <c r="K8069">
        <v>2</v>
      </c>
    </row>
    <row r="8070" spans="1:12" hidden="1" x14ac:dyDescent="0.25">
      <c r="A8070" t="s">
        <v>268</v>
      </c>
      <c r="B8070" t="s">
        <v>268</v>
      </c>
      <c r="C8070">
        <v>1980</v>
      </c>
      <c r="D8070" t="s">
        <v>51</v>
      </c>
      <c r="E8070">
        <v>500</v>
      </c>
      <c r="F8070" t="s">
        <v>51</v>
      </c>
      <c r="G8070">
        <v>800</v>
      </c>
      <c r="H8070" t="s">
        <v>371</v>
      </c>
      <c r="I8070">
        <v>4</v>
      </c>
      <c r="J8070" t="s">
        <v>373</v>
      </c>
      <c r="K8070">
        <v>4</v>
      </c>
    </row>
    <row r="8071" spans="1:12" hidden="1" x14ac:dyDescent="0.25">
      <c r="A8071" t="s">
        <v>268</v>
      </c>
      <c r="B8071" t="s">
        <v>268</v>
      </c>
      <c r="C8071">
        <v>1981</v>
      </c>
      <c r="D8071" t="s">
        <v>51</v>
      </c>
      <c r="E8071">
        <v>500</v>
      </c>
      <c r="F8071" t="s">
        <v>51</v>
      </c>
      <c r="G8071">
        <v>800</v>
      </c>
      <c r="H8071" t="s">
        <v>371</v>
      </c>
      <c r="I8071">
        <v>5</v>
      </c>
      <c r="J8071" t="s">
        <v>373</v>
      </c>
      <c r="K8071">
        <v>4</v>
      </c>
    </row>
    <row r="8072" spans="1:12" hidden="1" x14ac:dyDescent="0.25">
      <c r="A8072" t="s">
        <v>268</v>
      </c>
      <c r="B8072" t="s">
        <v>268</v>
      </c>
      <c r="C8072">
        <v>1982</v>
      </c>
      <c r="D8072" t="s">
        <v>51</v>
      </c>
      <c r="E8072">
        <v>500</v>
      </c>
      <c r="F8072" t="s">
        <v>51</v>
      </c>
      <c r="G8072">
        <v>800</v>
      </c>
      <c r="H8072" t="s">
        <v>371</v>
      </c>
      <c r="I8072">
        <v>4</v>
      </c>
      <c r="J8072" t="s">
        <v>373</v>
      </c>
      <c r="K8072">
        <v>5</v>
      </c>
    </row>
    <row r="8073" spans="1:12" hidden="1" x14ac:dyDescent="0.25">
      <c r="A8073" t="s">
        <v>268</v>
      </c>
      <c r="B8073" t="s">
        <v>268</v>
      </c>
      <c r="C8073">
        <v>1983</v>
      </c>
      <c r="D8073" t="s">
        <v>51</v>
      </c>
      <c r="E8073">
        <v>500</v>
      </c>
      <c r="F8073" t="s">
        <v>51</v>
      </c>
      <c r="G8073">
        <v>800</v>
      </c>
      <c r="H8073" t="s">
        <v>371</v>
      </c>
      <c r="I8073">
        <v>5</v>
      </c>
      <c r="J8073" t="s">
        <v>373</v>
      </c>
      <c r="K8073">
        <v>5</v>
      </c>
    </row>
    <row r="8074" spans="1:12" hidden="1" x14ac:dyDescent="0.25">
      <c r="A8074" t="s">
        <v>268</v>
      </c>
      <c r="B8074" t="s">
        <v>268</v>
      </c>
      <c r="C8074">
        <v>1984</v>
      </c>
      <c r="D8074" t="s">
        <v>51</v>
      </c>
      <c r="E8074">
        <v>500</v>
      </c>
      <c r="F8074" t="s">
        <v>51</v>
      </c>
      <c r="G8074">
        <v>800</v>
      </c>
      <c r="H8074" t="s">
        <v>371</v>
      </c>
      <c r="I8074">
        <v>4</v>
      </c>
      <c r="J8074" t="s">
        <v>373</v>
      </c>
      <c r="K8074">
        <v>4</v>
      </c>
    </row>
    <row r="8075" spans="1:12" hidden="1" x14ac:dyDescent="0.25">
      <c r="A8075" t="s">
        <v>268</v>
      </c>
      <c r="B8075" t="s">
        <v>268</v>
      </c>
      <c r="C8075">
        <v>1985</v>
      </c>
      <c r="D8075" t="s">
        <v>51</v>
      </c>
      <c r="E8075">
        <v>500</v>
      </c>
      <c r="F8075" t="s">
        <v>51</v>
      </c>
      <c r="G8075">
        <v>800</v>
      </c>
      <c r="H8075" t="s">
        <v>371</v>
      </c>
      <c r="I8075">
        <v>5</v>
      </c>
      <c r="J8075" t="s">
        <v>373</v>
      </c>
      <c r="K8075">
        <v>5</v>
      </c>
    </row>
    <row r="8076" spans="1:12" hidden="1" x14ac:dyDescent="0.25">
      <c r="A8076" t="s">
        <v>268</v>
      </c>
      <c r="B8076" t="s">
        <v>268</v>
      </c>
      <c r="C8076">
        <v>1986</v>
      </c>
      <c r="D8076" t="s">
        <v>51</v>
      </c>
      <c r="E8076">
        <v>500</v>
      </c>
      <c r="F8076" t="s">
        <v>51</v>
      </c>
      <c r="G8076">
        <v>800</v>
      </c>
      <c r="H8076" t="s">
        <v>371</v>
      </c>
      <c r="I8076">
        <v>4</v>
      </c>
      <c r="J8076" t="s">
        <v>373</v>
      </c>
      <c r="K8076">
        <v>4</v>
      </c>
    </row>
    <row r="8077" spans="1:12" hidden="1" x14ac:dyDescent="0.25">
      <c r="A8077" t="s">
        <v>268</v>
      </c>
      <c r="B8077" t="s">
        <v>268</v>
      </c>
      <c r="C8077">
        <v>1987</v>
      </c>
      <c r="D8077" t="s">
        <v>51</v>
      </c>
      <c r="E8077">
        <v>500</v>
      </c>
      <c r="F8077" t="s">
        <v>51</v>
      </c>
      <c r="G8077">
        <v>800</v>
      </c>
      <c r="H8077" t="s">
        <v>371</v>
      </c>
      <c r="I8077">
        <v>4</v>
      </c>
      <c r="J8077" t="s">
        <v>373</v>
      </c>
      <c r="K8077">
        <v>4</v>
      </c>
    </row>
    <row r="8078" spans="1:12" hidden="1" x14ac:dyDescent="0.25">
      <c r="A8078" t="s">
        <v>268</v>
      </c>
      <c r="B8078" t="s">
        <v>268</v>
      </c>
      <c r="C8078">
        <v>1988</v>
      </c>
      <c r="D8078" t="s">
        <v>51</v>
      </c>
      <c r="E8078">
        <v>500</v>
      </c>
      <c r="F8078" t="s">
        <v>51</v>
      </c>
      <c r="G8078">
        <v>800</v>
      </c>
      <c r="H8078" t="s">
        <v>371</v>
      </c>
      <c r="I8078">
        <v>4</v>
      </c>
      <c r="J8078" t="s">
        <v>373</v>
      </c>
      <c r="K8078">
        <v>4</v>
      </c>
    </row>
    <row r="8079" spans="1:12" hidden="1" x14ac:dyDescent="0.25">
      <c r="A8079" t="s">
        <v>268</v>
      </c>
      <c r="B8079" t="s">
        <v>268</v>
      </c>
      <c r="C8079">
        <v>1989</v>
      </c>
      <c r="D8079" t="s">
        <v>51</v>
      </c>
      <c r="E8079">
        <v>500</v>
      </c>
      <c r="F8079" t="s">
        <v>51</v>
      </c>
      <c r="G8079">
        <v>800</v>
      </c>
      <c r="H8079" t="s">
        <v>371</v>
      </c>
      <c r="I8079">
        <v>4</v>
      </c>
      <c r="J8079" t="s">
        <v>373</v>
      </c>
      <c r="K8079">
        <v>4</v>
      </c>
    </row>
    <row r="8080" spans="1:12" hidden="1" x14ac:dyDescent="0.25">
      <c r="A8080" t="s">
        <v>268</v>
      </c>
      <c r="B8080" t="s">
        <v>268</v>
      </c>
      <c r="C8080">
        <v>1990</v>
      </c>
      <c r="D8080" t="s">
        <v>51</v>
      </c>
      <c r="E8080">
        <v>500</v>
      </c>
      <c r="F8080" t="s">
        <v>51</v>
      </c>
      <c r="G8080">
        <v>800</v>
      </c>
      <c r="H8080" t="s">
        <v>371</v>
      </c>
      <c r="I8080">
        <v>4</v>
      </c>
      <c r="J8080" t="s">
        <v>373</v>
      </c>
      <c r="K8080">
        <v>4</v>
      </c>
    </row>
    <row r="8081" spans="1:11" hidden="1" x14ac:dyDescent="0.25">
      <c r="A8081" t="s">
        <v>268</v>
      </c>
      <c r="B8081" t="s">
        <v>268</v>
      </c>
      <c r="C8081">
        <v>1991</v>
      </c>
      <c r="D8081" t="s">
        <v>51</v>
      </c>
      <c r="E8081">
        <v>500</v>
      </c>
      <c r="F8081" t="s">
        <v>51</v>
      </c>
      <c r="G8081">
        <v>800</v>
      </c>
      <c r="H8081" t="s">
        <v>371</v>
      </c>
      <c r="I8081">
        <v>4</v>
      </c>
      <c r="J8081" t="s">
        <v>373</v>
      </c>
      <c r="K8081">
        <v>4</v>
      </c>
    </row>
    <row r="8082" spans="1:11" hidden="1" x14ac:dyDescent="0.25">
      <c r="A8082" t="s">
        <v>268</v>
      </c>
      <c r="B8082" t="s">
        <v>268</v>
      </c>
      <c r="C8082">
        <v>1992</v>
      </c>
      <c r="D8082" t="s">
        <v>51</v>
      </c>
      <c r="E8082">
        <v>500</v>
      </c>
      <c r="F8082" t="s">
        <v>51</v>
      </c>
      <c r="G8082">
        <v>800</v>
      </c>
      <c r="H8082" t="s">
        <v>371</v>
      </c>
      <c r="I8082">
        <v>3</v>
      </c>
      <c r="J8082" t="s">
        <v>373</v>
      </c>
      <c r="K8082">
        <v>3</v>
      </c>
    </row>
    <row r="8083" spans="1:11" hidden="1" x14ac:dyDescent="0.25">
      <c r="A8083" t="s">
        <v>268</v>
      </c>
      <c r="B8083" t="s">
        <v>268</v>
      </c>
      <c r="C8083">
        <v>1993</v>
      </c>
      <c r="D8083" t="s">
        <v>51</v>
      </c>
      <c r="E8083">
        <v>500</v>
      </c>
      <c r="F8083" t="s">
        <v>51</v>
      </c>
      <c r="G8083">
        <v>800</v>
      </c>
      <c r="H8083" t="s">
        <v>371</v>
      </c>
      <c r="I8083">
        <v>3</v>
      </c>
      <c r="J8083" t="s">
        <v>373</v>
      </c>
      <c r="K8083">
        <v>3</v>
      </c>
    </row>
    <row r="8084" spans="1:11" hidden="1" x14ac:dyDescent="0.25">
      <c r="A8084" t="s">
        <v>268</v>
      </c>
      <c r="B8084" t="s">
        <v>268</v>
      </c>
      <c r="C8084">
        <v>1994</v>
      </c>
      <c r="D8084" t="s">
        <v>51</v>
      </c>
      <c r="E8084">
        <v>500</v>
      </c>
      <c r="F8084" t="s">
        <v>51</v>
      </c>
      <c r="G8084">
        <v>800</v>
      </c>
      <c r="H8084" t="s">
        <v>371</v>
      </c>
      <c r="I8084">
        <v>3</v>
      </c>
      <c r="J8084" t="s">
        <v>373</v>
      </c>
      <c r="K8084">
        <v>3</v>
      </c>
    </row>
    <row r="8085" spans="1:11" hidden="1" x14ac:dyDescent="0.25">
      <c r="A8085" t="s">
        <v>268</v>
      </c>
      <c r="B8085" t="s">
        <v>268</v>
      </c>
      <c r="C8085">
        <v>1995</v>
      </c>
      <c r="D8085" t="s">
        <v>51</v>
      </c>
      <c r="E8085">
        <v>500</v>
      </c>
      <c r="F8085" t="s">
        <v>51</v>
      </c>
      <c r="G8085">
        <v>800</v>
      </c>
      <c r="H8085" t="s">
        <v>371</v>
      </c>
      <c r="I8085">
        <v>3</v>
      </c>
      <c r="J8085" t="s">
        <v>373</v>
      </c>
      <c r="K8085">
        <v>4</v>
      </c>
    </row>
    <row r="8086" spans="1:11" hidden="1" x14ac:dyDescent="0.25">
      <c r="A8086" t="s">
        <v>268</v>
      </c>
      <c r="B8086" t="s">
        <v>268</v>
      </c>
      <c r="C8086">
        <v>1996</v>
      </c>
      <c r="D8086" t="s">
        <v>51</v>
      </c>
      <c r="E8086">
        <v>500</v>
      </c>
      <c r="F8086" t="s">
        <v>51</v>
      </c>
      <c r="G8086">
        <v>800</v>
      </c>
      <c r="H8086" t="s">
        <v>371</v>
      </c>
      <c r="I8086">
        <v>4</v>
      </c>
      <c r="J8086" t="s">
        <v>373</v>
      </c>
      <c r="K8086">
        <v>3</v>
      </c>
    </row>
    <row r="8087" spans="1:11" hidden="1" x14ac:dyDescent="0.25">
      <c r="A8087" t="s">
        <v>268</v>
      </c>
      <c r="B8087" t="s">
        <v>268</v>
      </c>
      <c r="C8087">
        <v>1997</v>
      </c>
      <c r="D8087" t="s">
        <v>51</v>
      </c>
      <c r="E8087">
        <v>500</v>
      </c>
      <c r="F8087" t="s">
        <v>51</v>
      </c>
      <c r="G8087">
        <v>800</v>
      </c>
      <c r="H8087" t="s">
        <v>371</v>
      </c>
      <c r="I8087">
        <v>4</v>
      </c>
      <c r="J8087" t="s">
        <v>373</v>
      </c>
      <c r="K8087">
        <v>3</v>
      </c>
    </row>
    <row r="8088" spans="1:11" hidden="1" x14ac:dyDescent="0.25">
      <c r="A8088" t="s">
        <v>268</v>
      </c>
      <c r="B8088" t="s">
        <v>268</v>
      </c>
      <c r="C8088">
        <v>1998</v>
      </c>
      <c r="D8088" t="s">
        <v>51</v>
      </c>
      <c r="E8088">
        <v>500</v>
      </c>
      <c r="F8088" t="s">
        <v>51</v>
      </c>
      <c r="G8088">
        <v>800</v>
      </c>
      <c r="H8088" t="s">
        <v>371</v>
      </c>
      <c r="I8088">
        <v>4</v>
      </c>
      <c r="J8088" t="s">
        <v>373</v>
      </c>
      <c r="K8088">
        <v>3</v>
      </c>
    </row>
    <row r="8089" spans="1:11" hidden="1" x14ac:dyDescent="0.25">
      <c r="A8089" t="s">
        <v>268</v>
      </c>
      <c r="B8089" t="s">
        <v>268</v>
      </c>
      <c r="C8089">
        <v>1999</v>
      </c>
      <c r="D8089" t="s">
        <v>51</v>
      </c>
      <c r="E8089">
        <v>500</v>
      </c>
      <c r="F8089" t="s">
        <v>51</v>
      </c>
      <c r="G8089">
        <v>800</v>
      </c>
      <c r="H8089" t="s">
        <v>371</v>
      </c>
      <c r="I8089">
        <v>4</v>
      </c>
      <c r="J8089" t="s">
        <v>373</v>
      </c>
      <c r="K8089">
        <v>3</v>
      </c>
    </row>
    <row r="8090" spans="1:11" hidden="1" x14ac:dyDescent="0.25">
      <c r="A8090" t="s">
        <v>268</v>
      </c>
      <c r="B8090" t="s">
        <v>268</v>
      </c>
      <c r="C8090">
        <v>2000</v>
      </c>
      <c r="D8090" t="s">
        <v>51</v>
      </c>
      <c r="E8090">
        <v>500</v>
      </c>
      <c r="F8090" t="s">
        <v>51</v>
      </c>
      <c r="G8090">
        <v>800</v>
      </c>
      <c r="H8090" t="s">
        <v>371</v>
      </c>
      <c r="I8090">
        <v>4</v>
      </c>
      <c r="J8090" t="s">
        <v>373</v>
      </c>
      <c r="K8090">
        <v>3</v>
      </c>
    </row>
    <row r="8091" spans="1:11" hidden="1" x14ac:dyDescent="0.25">
      <c r="A8091" t="s">
        <v>268</v>
      </c>
      <c r="B8091" t="s">
        <v>268</v>
      </c>
      <c r="C8091">
        <v>2001</v>
      </c>
      <c r="D8091" t="s">
        <v>51</v>
      </c>
      <c r="E8091">
        <v>500</v>
      </c>
      <c r="F8091" t="s">
        <v>51</v>
      </c>
      <c r="G8091">
        <v>800</v>
      </c>
      <c r="H8091" t="s">
        <v>371</v>
      </c>
      <c r="I8091">
        <v>4</v>
      </c>
      <c r="J8091" t="s">
        <v>373</v>
      </c>
      <c r="K8091">
        <v>3</v>
      </c>
    </row>
    <row r="8092" spans="1:11" hidden="1" x14ac:dyDescent="0.25">
      <c r="A8092" t="s">
        <v>268</v>
      </c>
      <c r="B8092" t="s">
        <v>268</v>
      </c>
      <c r="C8092">
        <v>2002</v>
      </c>
      <c r="D8092" t="s">
        <v>51</v>
      </c>
      <c r="E8092">
        <v>500</v>
      </c>
      <c r="F8092" t="s">
        <v>51</v>
      </c>
      <c r="G8092">
        <v>800</v>
      </c>
      <c r="H8092" t="s">
        <v>371</v>
      </c>
      <c r="I8092">
        <v>4</v>
      </c>
      <c r="J8092" t="s">
        <v>373</v>
      </c>
      <c r="K8092">
        <v>4</v>
      </c>
    </row>
    <row r="8093" spans="1:11" hidden="1" x14ac:dyDescent="0.25">
      <c r="A8093" t="s">
        <v>268</v>
      </c>
      <c r="B8093" t="s">
        <v>268</v>
      </c>
      <c r="C8093">
        <v>2003</v>
      </c>
      <c r="D8093" t="s">
        <v>51</v>
      </c>
      <c r="E8093">
        <v>500</v>
      </c>
      <c r="F8093" t="s">
        <v>51</v>
      </c>
      <c r="G8093">
        <v>800</v>
      </c>
      <c r="H8093" t="s">
        <v>371</v>
      </c>
      <c r="I8093">
        <v>4</v>
      </c>
      <c r="J8093" t="s">
        <v>373</v>
      </c>
      <c r="K8093">
        <v>4</v>
      </c>
    </row>
    <row r="8094" spans="1:11" hidden="1" x14ac:dyDescent="0.25">
      <c r="A8094" t="s">
        <v>268</v>
      </c>
      <c r="B8094" t="s">
        <v>268</v>
      </c>
      <c r="C8094">
        <v>2004</v>
      </c>
      <c r="D8094" t="s">
        <v>51</v>
      </c>
      <c r="E8094">
        <v>500</v>
      </c>
      <c r="F8094" t="s">
        <v>51</v>
      </c>
      <c r="G8094">
        <v>800</v>
      </c>
      <c r="H8094" t="s">
        <v>371</v>
      </c>
      <c r="I8094">
        <v>4</v>
      </c>
      <c r="J8094" t="s">
        <v>373</v>
      </c>
      <c r="K8094">
        <v>4</v>
      </c>
    </row>
    <row r="8095" spans="1:11" hidden="1" x14ac:dyDescent="0.25">
      <c r="A8095" t="s">
        <v>268</v>
      </c>
      <c r="B8095" t="s">
        <v>268</v>
      </c>
      <c r="C8095">
        <v>2005</v>
      </c>
      <c r="D8095" t="s">
        <v>51</v>
      </c>
      <c r="E8095">
        <v>500</v>
      </c>
      <c r="F8095" t="s">
        <v>51</v>
      </c>
      <c r="G8095">
        <v>800</v>
      </c>
      <c r="H8095" t="s">
        <v>371</v>
      </c>
      <c r="I8095">
        <v>4</v>
      </c>
      <c r="J8095" t="s">
        <v>373</v>
      </c>
      <c r="K8095">
        <v>5</v>
      </c>
    </row>
    <row r="8096" spans="1:11" hidden="1" x14ac:dyDescent="0.25">
      <c r="A8096" t="s">
        <v>268</v>
      </c>
      <c r="B8096" t="s">
        <v>268</v>
      </c>
      <c r="C8096">
        <v>2006</v>
      </c>
      <c r="D8096" t="s">
        <v>51</v>
      </c>
      <c r="E8096">
        <v>500</v>
      </c>
      <c r="F8096" t="s">
        <v>51</v>
      </c>
      <c r="G8096">
        <v>800</v>
      </c>
      <c r="H8096" t="s">
        <v>371</v>
      </c>
      <c r="I8096">
        <v>4</v>
      </c>
      <c r="J8096" t="s">
        <v>373</v>
      </c>
      <c r="K8096">
        <v>4</v>
      </c>
    </row>
    <row r="8097" spans="1:12" hidden="1" x14ac:dyDescent="0.25">
      <c r="A8097" t="s">
        <v>268</v>
      </c>
      <c r="B8097" t="s">
        <v>268</v>
      </c>
      <c r="C8097">
        <v>2007</v>
      </c>
      <c r="D8097" t="s">
        <v>51</v>
      </c>
      <c r="E8097">
        <v>500</v>
      </c>
      <c r="F8097" t="s">
        <v>51</v>
      </c>
      <c r="G8097">
        <v>800</v>
      </c>
      <c r="H8097" t="s">
        <v>371</v>
      </c>
      <c r="I8097">
        <v>4</v>
      </c>
      <c r="J8097" t="s">
        <v>373</v>
      </c>
      <c r="K8097">
        <v>4</v>
      </c>
    </row>
    <row r="8098" spans="1:12" hidden="1" x14ac:dyDescent="0.25">
      <c r="A8098" t="s">
        <v>268</v>
      </c>
      <c r="B8098" t="s">
        <v>268</v>
      </c>
      <c r="C8098">
        <v>2008</v>
      </c>
      <c r="D8098" t="s">
        <v>51</v>
      </c>
      <c r="E8098">
        <v>500</v>
      </c>
      <c r="F8098" t="s">
        <v>51</v>
      </c>
      <c r="G8098">
        <v>800</v>
      </c>
      <c r="H8098" t="s">
        <v>371</v>
      </c>
      <c r="I8098">
        <v>3</v>
      </c>
      <c r="J8098" t="s">
        <v>373</v>
      </c>
      <c r="K8098">
        <v>4</v>
      </c>
    </row>
    <row r="8099" spans="1:12" hidden="1" x14ac:dyDescent="0.25">
      <c r="A8099" t="s">
        <v>268</v>
      </c>
      <c r="B8099" t="s">
        <v>268</v>
      </c>
      <c r="C8099">
        <v>2009</v>
      </c>
      <c r="D8099" t="s">
        <v>51</v>
      </c>
      <c r="E8099">
        <v>500</v>
      </c>
      <c r="F8099" t="s">
        <v>51</v>
      </c>
      <c r="G8099">
        <v>800</v>
      </c>
      <c r="H8099" t="s">
        <v>371</v>
      </c>
      <c r="I8099">
        <v>3</v>
      </c>
      <c r="J8099" t="s">
        <v>373</v>
      </c>
      <c r="K8099">
        <v>4</v>
      </c>
    </row>
    <row r="8100" spans="1:12" hidden="1" x14ac:dyDescent="0.25">
      <c r="A8100" t="s">
        <v>268</v>
      </c>
      <c r="B8100" t="s">
        <v>268</v>
      </c>
      <c r="C8100">
        <v>2010</v>
      </c>
      <c r="D8100" t="s">
        <v>51</v>
      </c>
      <c r="E8100">
        <v>500</v>
      </c>
      <c r="F8100" t="s">
        <v>51</v>
      </c>
      <c r="G8100">
        <v>800</v>
      </c>
      <c r="H8100" t="s">
        <v>371</v>
      </c>
      <c r="I8100">
        <v>3</v>
      </c>
      <c r="J8100" t="s">
        <v>373</v>
      </c>
      <c r="K8100">
        <v>4</v>
      </c>
    </row>
    <row r="8101" spans="1:12" hidden="1" x14ac:dyDescent="0.25">
      <c r="A8101" t="s">
        <v>268</v>
      </c>
      <c r="B8101" t="s">
        <v>268</v>
      </c>
      <c r="C8101">
        <v>2011</v>
      </c>
      <c r="D8101" t="s">
        <v>51</v>
      </c>
      <c r="E8101">
        <v>500</v>
      </c>
      <c r="F8101" t="s">
        <v>51</v>
      </c>
      <c r="G8101">
        <v>800</v>
      </c>
      <c r="H8101" t="s">
        <v>371</v>
      </c>
      <c r="I8101">
        <v>3</v>
      </c>
      <c r="J8101" t="s">
        <v>373</v>
      </c>
      <c r="K8101">
        <v>4</v>
      </c>
    </row>
    <row r="8102" spans="1:12" hidden="1" x14ac:dyDescent="0.25">
      <c r="A8102" t="s">
        <v>268</v>
      </c>
      <c r="B8102" t="s">
        <v>268</v>
      </c>
      <c r="C8102">
        <v>2012</v>
      </c>
      <c r="D8102" t="s">
        <v>51</v>
      </c>
      <c r="E8102">
        <v>500</v>
      </c>
      <c r="F8102" t="s">
        <v>51</v>
      </c>
      <c r="G8102">
        <v>800</v>
      </c>
      <c r="H8102" t="s">
        <v>371</v>
      </c>
      <c r="I8102">
        <v>3</v>
      </c>
      <c r="J8102" t="s">
        <v>373</v>
      </c>
      <c r="K8102">
        <v>3</v>
      </c>
    </row>
    <row r="8103" spans="1:12" hidden="1" x14ac:dyDescent="0.25">
      <c r="A8103" t="s">
        <v>268</v>
      </c>
      <c r="B8103" t="s">
        <v>268</v>
      </c>
      <c r="C8103">
        <v>2013</v>
      </c>
      <c r="D8103" t="s">
        <v>51</v>
      </c>
      <c r="E8103">
        <v>500</v>
      </c>
      <c r="F8103" t="s">
        <v>51</v>
      </c>
      <c r="G8103">
        <v>800</v>
      </c>
      <c r="H8103" t="s">
        <v>371</v>
      </c>
      <c r="I8103" t="s">
        <v>373</v>
      </c>
      <c r="J8103">
        <v>3</v>
      </c>
      <c r="K8103">
        <v>3</v>
      </c>
    </row>
    <row r="8104" spans="1:12" hidden="1" x14ac:dyDescent="0.25">
      <c r="A8104" t="s">
        <v>268</v>
      </c>
      <c r="B8104" t="s">
        <v>268</v>
      </c>
      <c r="C8104">
        <v>2014</v>
      </c>
      <c r="D8104" t="s">
        <v>51</v>
      </c>
      <c r="E8104">
        <v>500</v>
      </c>
      <c r="F8104" t="s">
        <v>51</v>
      </c>
      <c r="G8104">
        <v>800</v>
      </c>
      <c r="H8104" t="s">
        <v>371</v>
      </c>
      <c r="I8104">
        <v>3</v>
      </c>
      <c r="J8104">
        <v>3</v>
      </c>
      <c r="K8104">
        <v>3</v>
      </c>
    </row>
    <row r="8105" spans="1:12" hidden="1" x14ac:dyDescent="0.25">
      <c r="A8105" t="s">
        <v>268</v>
      </c>
      <c r="B8105" t="s">
        <v>268</v>
      </c>
      <c r="C8105">
        <v>2015</v>
      </c>
      <c r="D8105" t="s">
        <v>51</v>
      </c>
      <c r="E8105">
        <v>500</v>
      </c>
      <c r="F8105" t="s">
        <v>51</v>
      </c>
      <c r="G8105">
        <v>800</v>
      </c>
      <c r="H8105" t="s">
        <v>371</v>
      </c>
      <c r="I8105">
        <v>3</v>
      </c>
      <c r="J8105">
        <v>2</v>
      </c>
      <c r="K8105">
        <v>3</v>
      </c>
    </row>
    <row r="8106" spans="1:12" hidden="1" x14ac:dyDescent="0.25">
      <c r="A8106" t="s">
        <v>268</v>
      </c>
      <c r="B8106" t="s">
        <v>268</v>
      </c>
      <c r="C8106">
        <v>2016</v>
      </c>
      <c r="D8106" t="s">
        <v>51</v>
      </c>
      <c r="E8106">
        <v>500</v>
      </c>
      <c r="F8106" t="s">
        <v>51</v>
      </c>
      <c r="G8106">
        <v>800</v>
      </c>
      <c r="H8106" t="s">
        <v>371</v>
      </c>
      <c r="I8106">
        <v>3</v>
      </c>
      <c r="J8106">
        <v>3</v>
      </c>
      <c r="K8106">
        <v>3</v>
      </c>
    </row>
    <row r="8107" spans="1:12" x14ac:dyDescent="0.25">
      <c r="A8107" t="s">
        <v>268</v>
      </c>
      <c r="B8107" t="s">
        <v>268</v>
      </c>
      <c r="C8107">
        <v>2017</v>
      </c>
      <c r="D8107" t="s">
        <v>51</v>
      </c>
      <c r="E8107">
        <v>500</v>
      </c>
      <c r="F8107" t="s">
        <v>51</v>
      </c>
      <c r="G8107">
        <v>800</v>
      </c>
      <c r="H8107" t="s">
        <v>371</v>
      </c>
      <c r="I8107" s="109">
        <v>3</v>
      </c>
      <c r="J8107" s="109">
        <v>3</v>
      </c>
      <c r="K8107" s="109">
        <v>3</v>
      </c>
      <c r="L8107" s="108">
        <f>AVERAGE(I8107:K8107)</f>
        <v>3</v>
      </c>
    </row>
    <row r="8108" spans="1:12" hidden="1" x14ac:dyDescent="0.25">
      <c r="A8108" t="s">
        <v>269</v>
      </c>
      <c r="B8108" t="s">
        <v>269</v>
      </c>
      <c r="C8108">
        <v>1976</v>
      </c>
      <c r="D8108" t="s">
        <v>104</v>
      </c>
      <c r="E8108">
        <v>369</v>
      </c>
      <c r="F8108" t="s">
        <v>104</v>
      </c>
      <c r="G8108">
        <v>804</v>
      </c>
      <c r="H8108" t="s">
        <v>375</v>
      </c>
      <c r="I8108" t="s">
        <v>373</v>
      </c>
      <c r="J8108" t="s">
        <v>373</v>
      </c>
      <c r="K8108" t="s">
        <v>373</v>
      </c>
    </row>
    <row r="8109" spans="1:12" hidden="1" x14ac:dyDescent="0.25">
      <c r="A8109" t="s">
        <v>269</v>
      </c>
      <c r="B8109" t="s">
        <v>269</v>
      </c>
      <c r="C8109">
        <v>1977</v>
      </c>
      <c r="D8109" t="s">
        <v>104</v>
      </c>
      <c r="E8109">
        <v>369</v>
      </c>
      <c r="F8109" t="s">
        <v>104</v>
      </c>
      <c r="G8109">
        <v>804</v>
      </c>
      <c r="H8109" t="s">
        <v>375</v>
      </c>
      <c r="I8109" t="s">
        <v>373</v>
      </c>
      <c r="J8109" t="s">
        <v>373</v>
      </c>
      <c r="K8109" t="s">
        <v>373</v>
      </c>
    </row>
    <row r="8110" spans="1:12" hidden="1" x14ac:dyDescent="0.25">
      <c r="A8110" t="s">
        <v>269</v>
      </c>
      <c r="B8110" t="s">
        <v>269</v>
      </c>
      <c r="C8110">
        <v>1978</v>
      </c>
      <c r="D8110" t="s">
        <v>104</v>
      </c>
      <c r="E8110">
        <v>369</v>
      </c>
      <c r="F8110" t="s">
        <v>104</v>
      </c>
      <c r="G8110">
        <v>804</v>
      </c>
      <c r="H8110" t="s">
        <v>375</v>
      </c>
      <c r="I8110" t="s">
        <v>373</v>
      </c>
      <c r="J8110" t="s">
        <v>373</v>
      </c>
      <c r="K8110" t="s">
        <v>373</v>
      </c>
    </row>
    <row r="8111" spans="1:12" hidden="1" x14ac:dyDescent="0.25">
      <c r="A8111" t="s">
        <v>269</v>
      </c>
      <c r="B8111" t="s">
        <v>269</v>
      </c>
      <c r="C8111">
        <v>1979</v>
      </c>
      <c r="D8111" t="s">
        <v>104</v>
      </c>
      <c r="E8111">
        <v>369</v>
      </c>
      <c r="F8111" t="s">
        <v>104</v>
      </c>
      <c r="G8111">
        <v>804</v>
      </c>
      <c r="H8111" t="s">
        <v>375</v>
      </c>
      <c r="I8111" t="s">
        <v>373</v>
      </c>
      <c r="J8111" t="s">
        <v>373</v>
      </c>
      <c r="K8111" t="s">
        <v>373</v>
      </c>
    </row>
    <row r="8112" spans="1:12" hidden="1" x14ac:dyDescent="0.25">
      <c r="A8112" t="s">
        <v>269</v>
      </c>
      <c r="B8112" t="s">
        <v>269</v>
      </c>
      <c r="C8112">
        <v>1980</v>
      </c>
      <c r="D8112" t="s">
        <v>104</v>
      </c>
      <c r="E8112">
        <v>369</v>
      </c>
      <c r="F8112" t="s">
        <v>104</v>
      </c>
      <c r="G8112">
        <v>804</v>
      </c>
      <c r="H8112" t="s">
        <v>375</v>
      </c>
      <c r="I8112" t="s">
        <v>373</v>
      </c>
      <c r="J8112" t="s">
        <v>373</v>
      </c>
      <c r="K8112" t="s">
        <v>373</v>
      </c>
    </row>
    <row r="8113" spans="1:11" hidden="1" x14ac:dyDescent="0.25">
      <c r="A8113" t="s">
        <v>269</v>
      </c>
      <c r="B8113" t="s">
        <v>269</v>
      </c>
      <c r="C8113">
        <v>1981</v>
      </c>
      <c r="D8113" t="s">
        <v>104</v>
      </c>
      <c r="E8113">
        <v>369</v>
      </c>
      <c r="F8113" t="s">
        <v>104</v>
      </c>
      <c r="G8113">
        <v>804</v>
      </c>
      <c r="H8113" t="s">
        <v>375</v>
      </c>
      <c r="I8113" t="s">
        <v>373</v>
      </c>
      <c r="J8113" t="s">
        <v>373</v>
      </c>
      <c r="K8113" t="s">
        <v>373</v>
      </c>
    </row>
    <row r="8114" spans="1:11" hidden="1" x14ac:dyDescent="0.25">
      <c r="A8114" t="s">
        <v>269</v>
      </c>
      <c r="B8114" t="s">
        <v>269</v>
      </c>
      <c r="C8114">
        <v>1982</v>
      </c>
      <c r="D8114" t="s">
        <v>104</v>
      </c>
      <c r="E8114">
        <v>369</v>
      </c>
      <c r="F8114" t="s">
        <v>104</v>
      </c>
      <c r="G8114">
        <v>804</v>
      </c>
      <c r="H8114" t="s">
        <v>375</v>
      </c>
      <c r="I8114" t="s">
        <v>373</v>
      </c>
      <c r="J8114" t="s">
        <v>373</v>
      </c>
      <c r="K8114" t="s">
        <v>373</v>
      </c>
    </row>
    <row r="8115" spans="1:11" hidden="1" x14ac:dyDescent="0.25">
      <c r="A8115" t="s">
        <v>269</v>
      </c>
      <c r="B8115" t="s">
        <v>269</v>
      </c>
      <c r="C8115">
        <v>1983</v>
      </c>
      <c r="D8115" t="s">
        <v>104</v>
      </c>
      <c r="E8115">
        <v>369</v>
      </c>
      <c r="F8115" t="s">
        <v>104</v>
      </c>
      <c r="G8115">
        <v>804</v>
      </c>
      <c r="H8115" t="s">
        <v>375</v>
      </c>
      <c r="I8115" t="s">
        <v>373</v>
      </c>
      <c r="J8115" t="s">
        <v>373</v>
      </c>
      <c r="K8115" t="s">
        <v>373</v>
      </c>
    </row>
    <row r="8116" spans="1:11" hidden="1" x14ac:dyDescent="0.25">
      <c r="A8116" t="s">
        <v>269</v>
      </c>
      <c r="B8116" t="s">
        <v>269</v>
      </c>
      <c r="C8116">
        <v>1984</v>
      </c>
      <c r="D8116" t="s">
        <v>104</v>
      </c>
      <c r="E8116">
        <v>369</v>
      </c>
      <c r="F8116" t="s">
        <v>104</v>
      </c>
      <c r="G8116">
        <v>804</v>
      </c>
      <c r="H8116" t="s">
        <v>375</v>
      </c>
      <c r="I8116" t="s">
        <v>373</v>
      </c>
      <c r="J8116" t="s">
        <v>373</v>
      </c>
      <c r="K8116" t="s">
        <v>373</v>
      </c>
    </row>
    <row r="8117" spans="1:11" hidden="1" x14ac:dyDescent="0.25">
      <c r="A8117" t="s">
        <v>269</v>
      </c>
      <c r="B8117" t="s">
        <v>269</v>
      </c>
      <c r="C8117">
        <v>1985</v>
      </c>
      <c r="D8117" t="s">
        <v>104</v>
      </c>
      <c r="E8117">
        <v>369</v>
      </c>
      <c r="F8117" t="s">
        <v>104</v>
      </c>
      <c r="G8117">
        <v>804</v>
      </c>
      <c r="H8117" t="s">
        <v>375</v>
      </c>
      <c r="I8117" t="s">
        <v>373</v>
      </c>
      <c r="J8117" t="s">
        <v>373</v>
      </c>
      <c r="K8117" t="s">
        <v>373</v>
      </c>
    </row>
    <row r="8118" spans="1:11" hidden="1" x14ac:dyDescent="0.25">
      <c r="A8118" t="s">
        <v>269</v>
      </c>
      <c r="B8118" t="s">
        <v>269</v>
      </c>
      <c r="C8118">
        <v>1986</v>
      </c>
      <c r="D8118" t="s">
        <v>104</v>
      </c>
      <c r="E8118">
        <v>369</v>
      </c>
      <c r="F8118" t="s">
        <v>104</v>
      </c>
      <c r="G8118">
        <v>804</v>
      </c>
      <c r="H8118" t="s">
        <v>375</v>
      </c>
      <c r="I8118" t="s">
        <v>373</v>
      </c>
      <c r="J8118" t="s">
        <v>373</v>
      </c>
      <c r="K8118" t="s">
        <v>373</v>
      </c>
    </row>
    <row r="8119" spans="1:11" hidden="1" x14ac:dyDescent="0.25">
      <c r="A8119" t="s">
        <v>269</v>
      </c>
      <c r="B8119" t="s">
        <v>269</v>
      </c>
      <c r="C8119">
        <v>1987</v>
      </c>
      <c r="D8119" t="s">
        <v>104</v>
      </c>
      <c r="E8119">
        <v>369</v>
      </c>
      <c r="F8119" t="s">
        <v>104</v>
      </c>
      <c r="G8119">
        <v>804</v>
      </c>
      <c r="H8119" t="s">
        <v>375</v>
      </c>
      <c r="I8119" t="s">
        <v>373</v>
      </c>
      <c r="J8119" t="s">
        <v>373</v>
      </c>
      <c r="K8119" t="s">
        <v>373</v>
      </c>
    </row>
    <row r="8120" spans="1:11" hidden="1" x14ac:dyDescent="0.25">
      <c r="A8120" t="s">
        <v>269</v>
      </c>
      <c r="B8120" t="s">
        <v>269</v>
      </c>
      <c r="C8120">
        <v>1988</v>
      </c>
      <c r="D8120" t="s">
        <v>104</v>
      </c>
      <c r="E8120">
        <v>369</v>
      </c>
      <c r="F8120" t="s">
        <v>104</v>
      </c>
      <c r="G8120">
        <v>804</v>
      </c>
      <c r="H8120" t="s">
        <v>375</v>
      </c>
      <c r="I8120" t="s">
        <v>373</v>
      </c>
      <c r="J8120" t="s">
        <v>373</v>
      </c>
      <c r="K8120" t="s">
        <v>373</v>
      </c>
    </row>
    <row r="8121" spans="1:11" hidden="1" x14ac:dyDescent="0.25">
      <c r="A8121" t="s">
        <v>269</v>
      </c>
      <c r="B8121" t="s">
        <v>269</v>
      </c>
      <c r="C8121">
        <v>1989</v>
      </c>
      <c r="D8121" t="s">
        <v>104</v>
      </c>
      <c r="E8121">
        <v>369</v>
      </c>
      <c r="F8121" t="s">
        <v>104</v>
      </c>
      <c r="G8121">
        <v>804</v>
      </c>
      <c r="H8121" t="s">
        <v>375</v>
      </c>
      <c r="I8121" t="s">
        <v>373</v>
      </c>
      <c r="J8121" t="s">
        <v>373</v>
      </c>
      <c r="K8121" t="s">
        <v>373</v>
      </c>
    </row>
    <row r="8122" spans="1:11" hidden="1" x14ac:dyDescent="0.25">
      <c r="A8122" t="s">
        <v>269</v>
      </c>
      <c r="B8122" t="s">
        <v>269</v>
      </c>
      <c r="C8122">
        <v>1990</v>
      </c>
      <c r="D8122" t="s">
        <v>104</v>
      </c>
      <c r="E8122">
        <v>369</v>
      </c>
      <c r="F8122" t="s">
        <v>104</v>
      </c>
      <c r="G8122">
        <v>804</v>
      </c>
      <c r="H8122" t="s">
        <v>375</v>
      </c>
      <c r="I8122" t="s">
        <v>373</v>
      </c>
      <c r="J8122" t="s">
        <v>373</v>
      </c>
      <c r="K8122" t="s">
        <v>373</v>
      </c>
    </row>
    <row r="8123" spans="1:11" hidden="1" x14ac:dyDescent="0.25">
      <c r="A8123" t="s">
        <v>269</v>
      </c>
      <c r="B8123" t="s">
        <v>269</v>
      </c>
      <c r="C8123">
        <v>1991</v>
      </c>
      <c r="D8123" t="s">
        <v>104</v>
      </c>
      <c r="E8123">
        <v>369</v>
      </c>
      <c r="F8123" t="s">
        <v>104</v>
      </c>
      <c r="G8123">
        <v>804</v>
      </c>
      <c r="H8123" t="s">
        <v>375</v>
      </c>
      <c r="I8123" t="s">
        <v>373</v>
      </c>
      <c r="J8123" t="s">
        <v>373</v>
      </c>
      <c r="K8123" t="s">
        <v>373</v>
      </c>
    </row>
    <row r="8124" spans="1:11" hidden="1" x14ac:dyDescent="0.25">
      <c r="A8124" t="s">
        <v>269</v>
      </c>
      <c r="B8124" t="s">
        <v>269</v>
      </c>
      <c r="C8124">
        <v>1992</v>
      </c>
      <c r="D8124" t="s">
        <v>104</v>
      </c>
      <c r="E8124">
        <v>369</v>
      </c>
      <c r="F8124" t="s">
        <v>104</v>
      </c>
      <c r="G8124">
        <v>804</v>
      </c>
      <c r="H8124" t="s">
        <v>375</v>
      </c>
      <c r="I8124">
        <v>1</v>
      </c>
      <c r="J8124" t="s">
        <v>373</v>
      </c>
      <c r="K8124">
        <v>2</v>
      </c>
    </row>
    <row r="8125" spans="1:11" hidden="1" x14ac:dyDescent="0.25">
      <c r="A8125" t="s">
        <v>269</v>
      </c>
      <c r="B8125" t="s">
        <v>269</v>
      </c>
      <c r="C8125">
        <v>1993</v>
      </c>
      <c r="D8125" t="s">
        <v>104</v>
      </c>
      <c r="E8125">
        <v>369</v>
      </c>
      <c r="F8125" t="s">
        <v>104</v>
      </c>
      <c r="G8125">
        <v>804</v>
      </c>
      <c r="H8125" t="s">
        <v>375</v>
      </c>
      <c r="I8125">
        <v>1</v>
      </c>
      <c r="J8125" t="s">
        <v>373</v>
      </c>
      <c r="K8125">
        <v>2</v>
      </c>
    </row>
    <row r="8126" spans="1:11" hidden="1" x14ac:dyDescent="0.25">
      <c r="A8126" t="s">
        <v>269</v>
      </c>
      <c r="B8126" t="s">
        <v>269</v>
      </c>
      <c r="C8126">
        <v>1994</v>
      </c>
      <c r="D8126" t="s">
        <v>104</v>
      </c>
      <c r="E8126">
        <v>369</v>
      </c>
      <c r="F8126" t="s">
        <v>104</v>
      </c>
      <c r="G8126">
        <v>804</v>
      </c>
      <c r="H8126" t="s">
        <v>375</v>
      </c>
      <c r="I8126">
        <v>2</v>
      </c>
      <c r="J8126" t="s">
        <v>373</v>
      </c>
      <c r="K8126">
        <v>3</v>
      </c>
    </row>
    <row r="8127" spans="1:11" hidden="1" x14ac:dyDescent="0.25">
      <c r="A8127" t="s">
        <v>269</v>
      </c>
      <c r="B8127" t="s">
        <v>269</v>
      </c>
      <c r="C8127">
        <v>1995</v>
      </c>
      <c r="D8127" t="s">
        <v>104</v>
      </c>
      <c r="E8127">
        <v>369</v>
      </c>
      <c r="F8127" t="s">
        <v>104</v>
      </c>
      <c r="G8127">
        <v>804</v>
      </c>
      <c r="H8127" t="s">
        <v>375</v>
      </c>
      <c r="I8127">
        <v>2</v>
      </c>
      <c r="J8127" t="s">
        <v>373</v>
      </c>
      <c r="K8127">
        <v>2</v>
      </c>
    </row>
    <row r="8128" spans="1:11" hidden="1" x14ac:dyDescent="0.25">
      <c r="A8128" t="s">
        <v>269</v>
      </c>
      <c r="B8128" t="s">
        <v>269</v>
      </c>
      <c r="C8128">
        <v>1996</v>
      </c>
      <c r="D8128" t="s">
        <v>104</v>
      </c>
      <c r="E8128">
        <v>369</v>
      </c>
      <c r="F8128" t="s">
        <v>104</v>
      </c>
      <c r="G8128">
        <v>804</v>
      </c>
      <c r="H8128" t="s">
        <v>375</v>
      </c>
      <c r="I8128">
        <v>2</v>
      </c>
      <c r="J8128" t="s">
        <v>373</v>
      </c>
      <c r="K8128">
        <v>2</v>
      </c>
    </row>
    <row r="8129" spans="1:11" hidden="1" x14ac:dyDescent="0.25">
      <c r="A8129" t="s">
        <v>269</v>
      </c>
      <c r="B8129" t="s">
        <v>269</v>
      </c>
      <c r="C8129">
        <v>1997</v>
      </c>
      <c r="D8129" t="s">
        <v>104</v>
      </c>
      <c r="E8129">
        <v>369</v>
      </c>
      <c r="F8129" t="s">
        <v>104</v>
      </c>
      <c r="G8129">
        <v>804</v>
      </c>
      <c r="H8129" t="s">
        <v>375</v>
      </c>
      <c r="I8129">
        <v>2</v>
      </c>
      <c r="J8129" t="s">
        <v>373</v>
      </c>
      <c r="K8129">
        <v>2</v>
      </c>
    </row>
    <row r="8130" spans="1:11" hidden="1" x14ac:dyDescent="0.25">
      <c r="A8130" t="s">
        <v>269</v>
      </c>
      <c r="B8130" t="s">
        <v>269</v>
      </c>
      <c r="C8130">
        <v>1998</v>
      </c>
      <c r="D8130" t="s">
        <v>104</v>
      </c>
      <c r="E8130">
        <v>369</v>
      </c>
      <c r="F8130" t="s">
        <v>104</v>
      </c>
      <c r="G8130">
        <v>804</v>
      </c>
      <c r="H8130" t="s">
        <v>375</v>
      </c>
      <c r="I8130">
        <v>2</v>
      </c>
      <c r="J8130" t="s">
        <v>373</v>
      </c>
      <c r="K8130">
        <v>4</v>
      </c>
    </row>
    <row r="8131" spans="1:11" hidden="1" x14ac:dyDescent="0.25">
      <c r="A8131" t="s">
        <v>269</v>
      </c>
      <c r="B8131" t="s">
        <v>269</v>
      </c>
      <c r="C8131">
        <v>1999</v>
      </c>
      <c r="D8131" t="s">
        <v>104</v>
      </c>
      <c r="E8131">
        <v>369</v>
      </c>
      <c r="F8131" t="s">
        <v>104</v>
      </c>
      <c r="G8131">
        <v>804</v>
      </c>
      <c r="H8131" t="s">
        <v>375</v>
      </c>
      <c r="I8131">
        <v>3</v>
      </c>
      <c r="J8131" t="s">
        <v>373</v>
      </c>
      <c r="K8131">
        <v>3</v>
      </c>
    </row>
    <row r="8132" spans="1:11" hidden="1" x14ac:dyDescent="0.25">
      <c r="A8132" t="s">
        <v>269</v>
      </c>
      <c r="B8132" t="s">
        <v>269</v>
      </c>
      <c r="C8132">
        <v>2000</v>
      </c>
      <c r="D8132" t="s">
        <v>104</v>
      </c>
      <c r="E8132">
        <v>369</v>
      </c>
      <c r="F8132" t="s">
        <v>104</v>
      </c>
      <c r="G8132">
        <v>804</v>
      </c>
      <c r="H8132" t="s">
        <v>375</v>
      </c>
      <c r="I8132">
        <v>2</v>
      </c>
      <c r="J8132" t="s">
        <v>373</v>
      </c>
      <c r="K8132">
        <v>3</v>
      </c>
    </row>
    <row r="8133" spans="1:11" hidden="1" x14ac:dyDescent="0.25">
      <c r="A8133" t="s">
        <v>269</v>
      </c>
      <c r="B8133" t="s">
        <v>269</v>
      </c>
      <c r="C8133">
        <v>2001</v>
      </c>
      <c r="D8133" t="s">
        <v>104</v>
      </c>
      <c r="E8133">
        <v>369</v>
      </c>
      <c r="F8133" t="s">
        <v>104</v>
      </c>
      <c r="G8133">
        <v>804</v>
      </c>
      <c r="H8133" t="s">
        <v>375</v>
      </c>
      <c r="I8133">
        <v>2</v>
      </c>
      <c r="J8133" t="s">
        <v>373</v>
      </c>
      <c r="K8133">
        <v>3</v>
      </c>
    </row>
    <row r="8134" spans="1:11" hidden="1" x14ac:dyDescent="0.25">
      <c r="A8134" t="s">
        <v>269</v>
      </c>
      <c r="B8134" t="s">
        <v>269</v>
      </c>
      <c r="C8134">
        <v>2002</v>
      </c>
      <c r="D8134" t="s">
        <v>104</v>
      </c>
      <c r="E8134">
        <v>369</v>
      </c>
      <c r="F8134" t="s">
        <v>104</v>
      </c>
      <c r="G8134">
        <v>804</v>
      </c>
      <c r="H8134" t="s">
        <v>375</v>
      </c>
      <c r="I8134">
        <v>3</v>
      </c>
      <c r="J8134" t="s">
        <v>373</v>
      </c>
      <c r="K8134">
        <v>3</v>
      </c>
    </row>
    <row r="8135" spans="1:11" hidden="1" x14ac:dyDescent="0.25">
      <c r="A8135" t="s">
        <v>269</v>
      </c>
      <c r="B8135" t="s">
        <v>269</v>
      </c>
      <c r="C8135">
        <v>2003</v>
      </c>
      <c r="D8135" t="s">
        <v>104</v>
      </c>
      <c r="E8135">
        <v>369</v>
      </c>
      <c r="F8135" t="s">
        <v>104</v>
      </c>
      <c r="G8135">
        <v>804</v>
      </c>
      <c r="H8135" t="s">
        <v>375</v>
      </c>
      <c r="I8135">
        <v>3</v>
      </c>
      <c r="J8135" t="s">
        <v>373</v>
      </c>
      <c r="K8135">
        <v>3</v>
      </c>
    </row>
    <row r="8136" spans="1:11" hidden="1" x14ac:dyDescent="0.25">
      <c r="A8136" t="s">
        <v>269</v>
      </c>
      <c r="B8136" t="s">
        <v>269</v>
      </c>
      <c r="C8136">
        <v>2004</v>
      </c>
      <c r="D8136" t="s">
        <v>104</v>
      </c>
      <c r="E8136">
        <v>369</v>
      </c>
      <c r="F8136" t="s">
        <v>104</v>
      </c>
      <c r="G8136">
        <v>804</v>
      </c>
      <c r="H8136" t="s">
        <v>375</v>
      </c>
      <c r="I8136">
        <v>3</v>
      </c>
      <c r="J8136" t="s">
        <v>373</v>
      </c>
      <c r="K8136">
        <v>3</v>
      </c>
    </row>
    <row r="8137" spans="1:11" hidden="1" x14ac:dyDescent="0.25">
      <c r="A8137" t="s">
        <v>269</v>
      </c>
      <c r="B8137" t="s">
        <v>269</v>
      </c>
      <c r="C8137">
        <v>2005</v>
      </c>
      <c r="D8137" t="s">
        <v>104</v>
      </c>
      <c r="E8137">
        <v>369</v>
      </c>
      <c r="F8137" t="s">
        <v>104</v>
      </c>
      <c r="G8137">
        <v>804</v>
      </c>
      <c r="H8137" t="s">
        <v>375</v>
      </c>
      <c r="I8137">
        <v>3</v>
      </c>
      <c r="J8137" t="s">
        <v>373</v>
      </c>
      <c r="K8137">
        <v>2</v>
      </c>
    </row>
    <row r="8138" spans="1:11" hidden="1" x14ac:dyDescent="0.25">
      <c r="A8138" t="s">
        <v>269</v>
      </c>
      <c r="B8138" t="s">
        <v>269</v>
      </c>
      <c r="C8138">
        <v>2006</v>
      </c>
      <c r="D8138" t="s">
        <v>104</v>
      </c>
      <c r="E8138">
        <v>369</v>
      </c>
      <c r="F8138" t="s">
        <v>104</v>
      </c>
      <c r="G8138">
        <v>804</v>
      </c>
      <c r="H8138" t="s">
        <v>375</v>
      </c>
      <c r="I8138">
        <v>3</v>
      </c>
      <c r="J8138" t="s">
        <v>373</v>
      </c>
      <c r="K8138">
        <v>3</v>
      </c>
    </row>
    <row r="8139" spans="1:11" hidden="1" x14ac:dyDescent="0.25">
      <c r="A8139" t="s">
        <v>269</v>
      </c>
      <c r="B8139" t="s">
        <v>269</v>
      </c>
      <c r="C8139">
        <v>2007</v>
      </c>
      <c r="D8139" t="s">
        <v>104</v>
      </c>
      <c r="E8139">
        <v>369</v>
      </c>
      <c r="F8139" t="s">
        <v>104</v>
      </c>
      <c r="G8139">
        <v>804</v>
      </c>
      <c r="H8139" t="s">
        <v>375</v>
      </c>
      <c r="I8139">
        <v>3</v>
      </c>
      <c r="J8139" t="s">
        <v>373</v>
      </c>
      <c r="K8139">
        <v>3</v>
      </c>
    </row>
    <row r="8140" spans="1:11" hidden="1" x14ac:dyDescent="0.25">
      <c r="A8140" t="s">
        <v>269</v>
      </c>
      <c r="B8140" t="s">
        <v>269</v>
      </c>
      <c r="C8140">
        <v>2008</v>
      </c>
      <c r="D8140" t="s">
        <v>104</v>
      </c>
      <c r="E8140">
        <v>369</v>
      </c>
      <c r="F8140" t="s">
        <v>104</v>
      </c>
      <c r="G8140">
        <v>804</v>
      </c>
      <c r="H8140" t="s">
        <v>375</v>
      </c>
      <c r="I8140">
        <v>3</v>
      </c>
      <c r="J8140" t="s">
        <v>373</v>
      </c>
      <c r="K8140">
        <v>3</v>
      </c>
    </row>
    <row r="8141" spans="1:11" hidden="1" x14ac:dyDescent="0.25">
      <c r="A8141" t="s">
        <v>269</v>
      </c>
      <c r="B8141" t="s">
        <v>269</v>
      </c>
      <c r="C8141">
        <v>2009</v>
      </c>
      <c r="D8141" t="s">
        <v>104</v>
      </c>
      <c r="E8141">
        <v>369</v>
      </c>
      <c r="F8141" t="s">
        <v>104</v>
      </c>
      <c r="G8141">
        <v>804</v>
      </c>
      <c r="H8141" t="s">
        <v>375</v>
      </c>
      <c r="I8141">
        <v>3</v>
      </c>
      <c r="J8141" t="s">
        <v>373</v>
      </c>
      <c r="K8141">
        <v>3</v>
      </c>
    </row>
    <row r="8142" spans="1:11" hidden="1" x14ac:dyDescent="0.25">
      <c r="A8142" t="s">
        <v>269</v>
      </c>
      <c r="B8142" t="s">
        <v>269</v>
      </c>
      <c r="C8142">
        <v>2010</v>
      </c>
      <c r="D8142" t="s">
        <v>104</v>
      </c>
      <c r="E8142">
        <v>369</v>
      </c>
      <c r="F8142" t="s">
        <v>104</v>
      </c>
      <c r="G8142">
        <v>804</v>
      </c>
      <c r="H8142" t="s">
        <v>375</v>
      </c>
      <c r="I8142">
        <v>2</v>
      </c>
      <c r="J8142" t="s">
        <v>373</v>
      </c>
      <c r="K8142">
        <v>3</v>
      </c>
    </row>
    <row r="8143" spans="1:11" hidden="1" x14ac:dyDescent="0.25">
      <c r="A8143" t="s">
        <v>269</v>
      </c>
      <c r="B8143" t="s">
        <v>269</v>
      </c>
      <c r="C8143">
        <v>2011</v>
      </c>
      <c r="D8143" t="s">
        <v>104</v>
      </c>
      <c r="E8143">
        <v>369</v>
      </c>
      <c r="F8143" t="s">
        <v>104</v>
      </c>
      <c r="G8143">
        <v>804</v>
      </c>
      <c r="H8143" t="s">
        <v>375</v>
      </c>
      <c r="I8143">
        <v>3</v>
      </c>
      <c r="J8143" t="s">
        <v>373</v>
      </c>
      <c r="K8143">
        <v>3</v>
      </c>
    </row>
    <row r="8144" spans="1:11" hidden="1" x14ac:dyDescent="0.25">
      <c r="A8144" t="s">
        <v>269</v>
      </c>
      <c r="B8144" t="s">
        <v>269</v>
      </c>
      <c r="C8144">
        <v>2012</v>
      </c>
      <c r="D8144" t="s">
        <v>104</v>
      </c>
      <c r="E8144">
        <v>369</v>
      </c>
      <c r="F8144" t="s">
        <v>104</v>
      </c>
      <c r="G8144">
        <v>804</v>
      </c>
      <c r="H8144" t="s">
        <v>375</v>
      </c>
      <c r="I8144">
        <v>3</v>
      </c>
      <c r="J8144" t="s">
        <v>373</v>
      </c>
      <c r="K8144">
        <v>3</v>
      </c>
    </row>
    <row r="8145" spans="1:12" hidden="1" x14ac:dyDescent="0.25">
      <c r="A8145" t="s">
        <v>269</v>
      </c>
      <c r="B8145" t="s">
        <v>269</v>
      </c>
      <c r="C8145">
        <v>2013</v>
      </c>
      <c r="D8145" t="s">
        <v>104</v>
      </c>
      <c r="E8145">
        <v>369</v>
      </c>
      <c r="F8145" t="s">
        <v>104</v>
      </c>
      <c r="G8145">
        <v>804</v>
      </c>
      <c r="H8145" t="s">
        <v>375</v>
      </c>
      <c r="I8145" t="s">
        <v>373</v>
      </c>
      <c r="J8145">
        <v>3</v>
      </c>
      <c r="K8145">
        <v>3</v>
      </c>
    </row>
    <row r="8146" spans="1:12" hidden="1" x14ac:dyDescent="0.25">
      <c r="A8146" t="s">
        <v>269</v>
      </c>
      <c r="B8146" t="s">
        <v>269</v>
      </c>
      <c r="C8146">
        <v>2014</v>
      </c>
      <c r="D8146" t="s">
        <v>104</v>
      </c>
      <c r="E8146">
        <v>369</v>
      </c>
      <c r="F8146" t="s">
        <v>104</v>
      </c>
      <c r="G8146">
        <v>804</v>
      </c>
      <c r="H8146" t="s">
        <v>375</v>
      </c>
      <c r="I8146">
        <v>4</v>
      </c>
      <c r="J8146">
        <v>3</v>
      </c>
      <c r="K8146">
        <v>4</v>
      </c>
    </row>
    <row r="8147" spans="1:12" hidden="1" x14ac:dyDescent="0.25">
      <c r="A8147" t="s">
        <v>269</v>
      </c>
      <c r="B8147" t="s">
        <v>269</v>
      </c>
      <c r="C8147">
        <v>2015</v>
      </c>
      <c r="D8147" t="s">
        <v>104</v>
      </c>
      <c r="E8147">
        <v>369</v>
      </c>
      <c r="F8147" t="s">
        <v>104</v>
      </c>
      <c r="G8147">
        <v>804</v>
      </c>
      <c r="H8147" t="s">
        <v>375</v>
      </c>
      <c r="I8147">
        <v>4</v>
      </c>
      <c r="J8147">
        <v>5</v>
      </c>
      <c r="K8147">
        <v>4</v>
      </c>
    </row>
    <row r="8148" spans="1:12" hidden="1" x14ac:dyDescent="0.25">
      <c r="A8148" t="s">
        <v>269</v>
      </c>
      <c r="B8148" t="s">
        <v>269</v>
      </c>
      <c r="C8148">
        <v>2016</v>
      </c>
      <c r="D8148" t="s">
        <v>104</v>
      </c>
      <c r="E8148">
        <v>369</v>
      </c>
      <c r="F8148" t="s">
        <v>104</v>
      </c>
      <c r="G8148">
        <v>804</v>
      </c>
      <c r="H8148" t="s">
        <v>375</v>
      </c>
      <c r="I8148">
        <v>4</v>
      </c>
      <c r="J8148">
        <v>3</v>
      </c>
      <c r="K8148">
        <v>4</v>
      </c>
    </row>
    <row r="8149" spans="1:12" x14ac:dyDescent="0.25">
      <c r="A8149" t="s">
        <v>269</v>
      </c>
      <c r="B8149" t="s">
        <v>269</v>
      </c>
      <c r="C8149">
        <v>2017</v>
      </c>
      <c r="D8149" t="s">
        <v>104</v>
      </c>
      <c r="E8149">
        <v>369</v>
      </c>
      <c r="F8149" t="s">
        <v>104</v>
      </c>
      <c r="G8149">
        <v>804</v>
      </c>
      <c r="H8149" t="s">
        <v>375</v>
      </c>
      <c r="I8149" s="109">
        <v>3</v>
      </c>
      <c r="J8149" s="109">
        <v>4</v>
      </c>
      <c r="K8149" s="109">
        <v>4</v>
      </c>
      <c r="L8149" s="108">
        <f>AVERAGE(I8149:K8149)</f>
        <v>3.6666666666666665</v>
      </c>
    </row>
    <row r="8150" spans="1:12" hidden="1" x14ac:dyDescent="0.25">
      <c r="A8150" t="s">
        <v>405</v>
      </c>
      <c r="B8150" t="s">
        <v>405</v>
      </c>
      <c r="C8150">
        <v>1976</v>
      </c>
      <c r="D8150" t="s">
        <v>404</v>
      </c>
      <c r="E8150">
        <v>696</v>
      </c>
      <c r="F8150" t="s">
        <v>403</v>
      </c>
      <c r="G8150">
        <v>784</v>
      </c>
      <c r="H8150" t="s">
        <v>381</v>
      </c>
      <c r="I8150" t="s">
        <v>373</v>
      </c>
      <c r="J8150" t="s">
        <v>373</v>
      </c>
      <c r="K8150" t="s">
        <v>373</v>
      </c>
    </row>
    <row r="8151" spans="1:12" hidden="1" x14ac:dyDescent="0.25">
      <c r="A8151" t="s">
        <v>405</v>
      </c>
      <c r="B8151" t="s">
        <v>405</v>
      </c>
      <c r="C8151">
        <v>1977</v>
      </c>
      <c r="D8151" t="s">
        <v>404</v>
      </c>
      <c r="E8151">
        <v>696</v>
      </c>
      <c r="F8151" t="s">
        <v>403</v>
      </c>
      <c r="G8151">
        <v>784</v>
      </c>
      <c r="H8151" t="s">
        <v>381</v>
      </c>
      <c r="I8151" t="s">
        <v>373</v>
      </c>
      <c r="J8151" t="s">
        <v>373</v>
      </c>
      <c r="K8151">
        <v>1</v>
      </c>
    </row>
    <row r="8152" spans="1:12" hidden="1" x14ac:dyDescent="0.25">
      <c r="A8152" t="s">
        <v>405</v>
      </c>
      <c r="B8152" t="s">
        <v>405</v>
      </c>
      <c r="C8152">
        <v>1978</v>
      </c>
      <c r="D8152" t="s">
        <v>404</v>
      </c>
      <c r="E8152">
        <v>696</v>
      </c>
      <c r="F8152" t="s">
        <v>403</v>
      </c>
      <c r="G8152">
        <v>784</v>
      </c>
      <c r="H8152" t="s">
        <v>381</v>
      </c>
      <c r="I8152" t="s">
        <v>373</v>
      </c>
      <c r="J8152" t="s">
        <v>373</v>
      </c>
      <c r="K8152">
        <v>1</v>
      </c>
    </row>
    <row r="8153" spans="1:12" hidden="1" x14ac:dyDescent="0.25">
      <c r="A8153" t="s">
        <v>405</v>
      </c>
      <c r="B8153" t="s">
        <v>405</v>
      </c>
      <c r="C8153">
        <v>1979</v>
      </c>
      <c r="D8153" t="s">
        <v>404</v>
      </c>
      <c r="E8153">
        <v>696</v>
      </c>
      <c r="F8153" t="s">
        <v>403</v>
      </c>
      <c r="G8153">
        <v>784</v>
      </c>
      <c r="H8153" t="s">
        <v>381</v>
      </c>
      <c r="I8153" t="s">
        <v>373</v>
      </c>
      <c r="J8153" t="s">
        <v>373</v>
      </c>
      <c r="K8153">
        <v>1</v>
      </c>
    </row>
    <row r="8154" spans="1:12" hidden="1" x14ac:dyDescent="0.25">
      <c r="A8154" t="s">
        <v>405</v>
      </c>
      <c r="B8154" t="s">
        <v>405</v>
      </c>
      <c r="C8154">
        <v>1980</v>
      </c>
      <c r="D8154" t="s">
        <v>404</v>
      </c>
      <c r="E8154">
        <v>696</v>
      </c>
      <c r="F8154" t="s">
        <v>403</v>
      </c>
      <c r="G8154">
        <v>784</v>
      </c>
      <c r="H8154" t="s">
        <v>381</v>
      </c>
      <c r="I8154" t="s">
        <v>373</v>
      </c>
      <c r="J8154" t="s">
        <v>373</v>
      </c>
      <c r="K8154">
        <v>1</v>
      </c>
    </row>
    <row r="8155" spans="1:12" hidden="1" x14ac:dyDescent="0.25">
      <c r="A8155" t="s">
        <v>405</v>
      </c>
      <c r="B8155" t="s">
        <v>405</v>
      </c>
      <c r="C8155">
        <v>1981</v>
      </c>
      <c r="D8155" t="s">
        <v>404</v>
      </c>
      <c r="E8155">
        <v>696</v>
      </c>
      <c r="F8155" t="s">
        <v>403</v>
      </c>
      <c r="G8155">
        <v>784</v>
      </c>
      <c r="H8155" t="s">
        <v>381</v>
      </c>
      <c r="I8155" t="s">
        <v>373</v>
      </c>
      <c r="J8155" t="s">
        <v>373</v>
      </c>
      <c r="K8155">
        <v>1</v>
      </c>
    </row>
    <row r="8156" spans="1:12" hidden="1" x14ac:dyDescent="0.25">
      <c r="A8156" t="s">
        <v>405</v>
      </c>
      <c r="B8156" t="s">
        <v>405</v>
      </c>
      <c r="C8156">
        <v>1982</v>
      </c>
      <c r="D8156" t="s">
        <v>404</v>
      </c>
      <c r="E8156">
        <v>696</v>
      </c>
      <c r="F8156" t="s">
        <v>403</v>
      </c>
      <c r="G8156">
        <v>784</v>
      </c>
      <c r="H8156" t="s">
        <v>381</v>
      </c>
      <c r="I8156" t="s">
        <v>373</v>
      </c>
      <c r="J8156" t="s">
        <v>373</v>
      </c>
      <c r="K8156">
        <v>1</v>
      </c>
    </row>
    <row r="8157" spans="1:12" hidden="1" x14ac:dyDescent="0.25">
      <c r="A8157" t="s">
        <v>405</v>
      </c>
      <c r="B8157" t="s">
        <v>405</v>
      </c>
      <c r="C8157">
        <v>1983</v>
      </c>
      <c r="D8157" t="s">
        <v>404</v>
      </c>
      <c r="E8157">
        <v>696</v>
      </c>
      <c r="F8157" t="s">
        <v>403</v>
      </c>
      <c r="G8157">
        <v>784</v>
      </c>
      <c r="H8157" t="s">
        <v>381</v>
      </c>
      <c r="I8157" t="s">
        <v>373</v>
      </c>
      <c r="J8157" t="s">
        <v>373</v>
      </c>
      <c r="K8157">
        <v>1</v>
      </c>
    </row>
    <row r="8158" spans="1:12" hidden="1" x14ac:dyDescent="0.25">
      <c r="A8158" t="s">
        <v>405</v>
      </c>
      <c r="B8158" t="s">
        <v>405</v>
      </c>
      <c r="C8158">
        <v>1984</v>
      </c>
      <c r="D8158" t="s">
        <v>404</v>
      </c>
      <c r="E8158">
        <v>696</v>
      </c>
      <c r="F8158" t="s">
        <v>403</v>
      </c>
      <c r="G8158">
        <v>784</v>
      </c>
      <c r="H8158" t="s">
        <v>381</v>
      </c>
      <c r="I8158">
        <v>1</v>
      </c>
      <c r="J8158" t="s">
        <v>373</v>
      </c>
      <c r="K8158">
        <v>1</v>
      </c>
    </row>
    <row r="8159" spans="1:12" hidden="1" x14ac:dyDescent="0.25">
      <c r="A8159" t="s">
        <v>405</v>
      </c>
      <c r="B8159" t="s">
        <v>405</v>
      </c>
      <c r="C8159">
        <v>1985</v>
      </c>
      <c r="D8159" t="s">
        <v>404</v>
      </c>
      <c r="E8159">
        <v>696</v>
      </c>
      <c r="F8159" t="s">
        <v>403</v>
      </c>
      <c r="G8159">
        <v>784</v>
      </c>
      <c r="H8159" t="s">
        <v>381</v>
      </c>
      <c r="I8159">
        <v>1</v>
      </c>
      <c r="J8159" t="s">
        <v>373</v>
      </c>
      <c r="K8159">
        <v>1</v>
      </c>
    </row>
    <row r="8160" spans="1:12" hidden="1" x14ac:dyDescent="0.25">
      <c r="A8160" t="s">
        <v>405</v>
      </c>
      <c r="B8160" t="s">
        <v>405</v>
      </c>
      <c r="C8160">
        <v>1986</v>
      </c>
      <c r="D8160" t="s">
        <v>404</v>
      </c>
      <c r="E8160">
        <v>696</v>
      </c>
      <c r="F8160" t="s">
        <v>403</v>
      </c>
      <c r="G8160">
        <v>784</v>
      </c>
      <c r="H8160" t="s">
        <v>381</v>
      </c>
      <c r="I8160">
        <v>1</v>
      </c>
      <c r="J8160" t="s">
        <v>373</v>
      </c>
      <c r="K8160">
        <v>1</v>
      </c>
    </row>
    <row r="8161" spans="1:11" hidden="1" x14ac:dyDescent="0.25">
      <c r="A8161" t="s">
        <v>405</v>
      </c>
      <c r="B8161" t="s">
        <v>405</v>
      </c>
      <c r="C8161">
        <v>1987</v>
      </c>
      <c r="D8161" t="s">
        <v>404</v>
      </c>
      <c r="E8161">
        <v>696</v>
      </c>
      <c r="F8161" t="s">
        <v>403</v>
      </c>
      <c r="G8161">
        <v>784</v>
      </c>
      <c r="H8161" t="s">
        <v>381</v>
      </c>
      <c r="I8161">
        <v>2</v>
      </c>
      <c r="J8161" t="s">
        <v>373</v>
      </c>
      <c r="K8161">
        <v>1</v>
      </c>
    </row>
    <row r="8162" spans="1:11" hidden="1" x14ac:dyDescent="0.25">
      <c r="A8162" t="s">
        <v>405</v>
      </c>
      <c r="B8162" t="s">
        <v>405</v>
      </c>
      <c r="C8162">
        <v>1988</v>
      </c>
      <c r="D8162" t="s">
        <v>404</v>
      </c>
      <c r="E8162">
        <v>696</v>
      </c>
      <c r="F8162" t="s">
        <v>403</v>
      </c>
      <c r="G8162">
        <v>784</v>
      </c>
      <c r="H8162" t="s">
        <v>381</v>
      </c>
      <c r="I8162">
        <v>2</v>
      </c>
      <c r="J8162" t="s">
        <v>373</v>
      </c>
      <c r="K8162">
        <v>1</v>
      </c>
    </row>
    <row r="8163" spans="1:11" hidden="1" x14ac:dyDescent="0.25">
      <c r="A8163" t="s">
        <v>405</v>
      </c>
      <c r="B8163" t="s">
        <v>405</v>
      </c>
      <c r="C8163">
        <v>1989</v>
      </c>
      <c r="D8163" t="s">
        <v>404</v>
      </c>
      <c r="E8163">
        <v>696</v>
      </c>
      <c r="F8163" t="s">
        <v>403</v>
      </c>
      <c r="G8163">
        <v>784</v>
      </c>
      <c r="H8163" t="s">
        <v>381</v>
      </c>
      <c r="I8163">
        <v>2</v>
      </c>
      <c r="J8163" t="s">
        <v>373</v>
      </c>
      <c r="K8163">
        <v>1</v>
      </c>
    </row>
    <row r="8164" spans="1:11" hidden="1" x14ac:dyDescent="0.25">
      <c r="A8164" t="s">
        <v>405</v>
      </c>
      <c r="B8164" t="s">
        <v>405</v>
      </c>
      <c r="C8164">
        <v>1990</v>
      </c>
      <c r="D8164" t="s">
        <v>404</v>
      </c>
      <c r="E8164">
        <v>696</v>
      </c>
      <c r="F8164" t="s">
        <v>403</v>
      </c>
      <c r="G8164">
        <v>784</v>
      </c>
      <c r="H8164" t="s">
        <v>381</v>
      </c>
      <c r="I8164">
        <v>2</v>
      </c>
      <c r="J8164" t="s">
        <v>373</v>
      </c>
      <c r="K8164">
        <v>1</v>
      </c>
    </row>
    <row r="8165" spans="1:11" hidden="1" x14ac:dyDescent="0.25">
      <c r="A8165" t="s">
        <v>405</v>
      </c>
      <c r="B8165" t="s">
        <v>405</v>
      </c>
      <c r="C8165">
        <v>1991</v>
      </c>
      <c r="D8165" t="s">
        <v>404</v>
      </c>
      <c r="E8165">
        <v>696</v>
      </c>
      <c r="F8165" t="s">
        <v>403</v>
      </c>
      <c r="G8165">
        <v>784</v>
      </c>
      <c r="H8165" t="s">
        <v>381</v>
      </c>
      <c r="I8165">
        <v>2</v>
      </c>
      <c r="J8165" t="s">
        <v>373</v>
      </c>
      <c r="K8165">
        <v>2</v>
      </c>
    </row>
    <row r="8166" spans="1:11" hidden="1" x14ac:dyDescent="0.25">
      <c r="A8166" t="s">
        <v>405</v>
      </c>
      <c r="B8166" t="s">
        <v>405</v>
      </c>
      <c r="C8166">
        <v>1992</v>
      </c>
      <c r="D8166" t="s">
        <v>404</v>
      </c>
      <c r="E8166">
        <v>696</v>
      </c>
      <c r="F8166" t="s">
        <v>403</v>
      </c>
      <c r="G8166">
        <v>784</v>
      </c>
      <c r="H8166" t="s">
        <v>381</v>
      </c>
      <c r="I8166">
        <v>1</v>
      </c>
      <c r="J8166" t="s">
        <v>373</v>
      </c>
      <c r="K8166">
        <v>2</v>
      </c>
    </row>
    <row r="8167" spans="1:11" hidden="1" x14ac:dyDescent="0.25">
      <c r="A8167" t="s">
        <v>405</v>
      </c>
      <c r="B8167" t="s">
        <v>405</v>
      </c>
      <c r="C8167">
        <v>1993</v>
      </c>
      <c r="D8167" t="s">
        <v>404</v>
      </c>
      <c r="E8167">
        <v>696</v>
      </c>
      <c r="F8167" t="s">
        <v>403</v>
      </c>
      <c r="G8167">
        <v>784</v>
      </c>
      <c r="H8167" t="s">
        <v>381</v>
      </c>
      <c r="I8167">
        <v>1</v>
      </c>
      <c r="J8167" t="s">
        <v>373</v>
      </c>
      <c r="K8167">
        <v>1</v>
      </c>
    </row>
    <row r="8168" spans="1:11" hidden="1" x14ac:dyDescent="0.25">
      <c r="A8168" t="s">
        <v>405</v>
      </c>
      <c r="B8168" t="s">
        <v>405</v>
      </c>
      <c r="C8168">
        <v>1994</v>
      </c>
      <c r="D8168" t="s">
        <v>404</v>
      </c>
      <c r="E8168">
        <v>696</v>
      </c>
      <c r="F8168" t="s">
        <v>403</v>
      </c>
      <c r="G8168">
        <v>784</v>
      </c>
      <c r="H8168" t="s">
        <v>381</v>
      </c>
      <c r="I8168">
        <v>1</v>
      </c>
      <c r="J8168" t="s">
        <v>373</v>
      </c>
      <c r="K8168">
        <v>1</v>
      </c>
    </row>
    <row r="8169" spans="1:11" hidden="1" x14ac:dyDescent="0.25">
      <c r="A8169" t="s">
        <v>405</v>
      </c>
      <c r="B8169" t="s">
        <v>405</v>
      </c>
      <c r="C8169">
        <v>1995</v>
      </c>
      <c r="D8169" t="s">
        <v>404</v>
      </c>
      <c r="E8169">
        <v>696</v>
      </c>
      <c r="F8169" t="s">
        <v>403</v>
      </c>
      <c r="G8169">
        <v>784</v>
      </c>
      <c r="H8169" t="s">
        <v>381</v>
      </c>
      <c r="I8169">
        <v>2</v>
      </c>
      <c r="J8169" t="s">
        <v>373</v>
      </c>
      <c r="K8169">
        <v>1</v>
      </c>
    </row>
    <row r="8170" spans="1:11" hidden="1" x14ac:dyDescent="0.25">
      <c r="A8170" t="s">
        <v>405</v>
      </c>
      <c r="B8170" t="s">
        <v>405</v>
      </c>
      <c r="C8170">
        <v>1996</v>
      </c>
      <c r="D8170" t="s">
        <v>404</v>
      </c>
      <c r="E8170">
        <v>696</v>
      </c>
      <c r="F8170" t="s">
        <v>403</v>
      </c>
      <c r="G8170">
        <v>784</v>
      </c>
      <c r="H8170" t="s">
        <v>381</v>
      </c>
      <c r="I8170">
        <v>2</v>
      </c>
      <c r="J8170" t="s">
        <v>373</v>
      </c>
      <c r="K8170">
        <v>1</v>
      </c>
    </row>
    <row r="8171" spans="1:11" hidden="1" x14ac:dyDescent="0.25">
      <c r="A8171" t="s">
        <v>405</v>
      </c>
      <c r="B8171" t="s">
        <v>405</v>
      </c>
      <c r="C8171">
        <v>1997</v>
      </c>
      <c r="D8171" t="s">
        <v>404</v>
      </c>
      <c r="E8171">
        <v>696</v>
      </c>
      <c r="F8171" t="s">
        <v>403</v>
      </c>
      <c r="G8171">
        <v>784</v>
      </c>
      <c r="H8171" t="s">
        <v>381</v>
      </c>
      <c r="I8171">
        <v>2</v>
      </c>
      <c r="J8171" t="s">
        <v>373</v>
      </c>
      <c r="K8171">
        <v>2</v>
      </c>
    </row>
    <row r="8172" spans="1:11" hidden="1" x14ac:dyDescent="0.25">
      <c r="A8172" t="s">
        <v>405</v>
      </c>
      <c r="B8172" t="s">
        <v>405</v>
      </c>
      <c r="C8172">
        <v>1998</v>
      </c>
      <c r="D8172" t="s">
        <v>404</v>
      </c>
      <c r="E8172">
        <v>696</v>
      </c>
      <c r="F8172" t="s">
        <v>403</v>
      </c>
      <c r="G8172">
        <v>784</v>
      </c>
      <c r="H8172" t="s">
        <v>381</v>
      </c>
      <c r="I8172">
        <v>2</v>
      </c>
      <c r="J8172" t="s">
        <v>373</v>
      </c>
      <c r="K8172">
        <v>2</v>
      </c>
    </row>
    <row r="8173" spans="1:11" hidden="1" x14ac:dyDescent="0.25">
      <c r="A8173" t="s">
        <v>405</v>
      </c>
      <c r="B8173" t="s">
        <v>405</v>
      </c>
      <c r="C8173">
        <v>1999</v>
      </c>
      <c r="D8173" t="s">
        <v>404</v>
      </c>
      <c r="E8173">
        <v>696</v>
      </c>
      <c r="F8173" t="s">
        <v>403</v>
      </c>
      <c r="G8173">
        <v>784</v>
      </c>
      <c r="H8173" t="s">
        <v>381</v>
      </c>
      <c r="I8173">
        <v>2</v>
      </c>
      <c r="J8173" t="s">
        <v>373</v>
      </c>
      <c r="K8173">
        <v>1</v>
      </c>
    </row>
    <row r="8174" spans="1:11" hidden="1" x14ac:dyDescent="0.25">
      <c r="A8174" t="s">
        <v>405</v>
      </c>
      <c r="B8174" t="s">
        <v>405</v>
      </c>
      <c r="C8174">
        <v>2000</v>
      </c>
      <c r="D8174" t="s">
        <v>404</v>
      </c>
      <c r="E8174">
        <v>696</v>
      </c>
      <c r="F8174" t="s">
        <v>403</v>
      </c>
      <c r="G8174">
        <v>784</v>
      </c>
      <c r="H8174" t="s">
        <v>381</v>
      </c>
      <c r="I8174">
        <v>2</v>
      </c>
      <c r="J8174" t="s">
        <v>373</v>
      </c>
      <c r="K8174">
        <v>1</v>
      </c>
    </row>
    <row r="8175" spans="1:11" hidden="1" x14ac:dyDescent="0.25">
      <c r="A8175" t="s">
        <v>405</v>
      </c>
      <c r="B8175" t="s">
        <v>405</v>
      </c>
      <c r="C8175">
        <v>2001</v>
      </c>
      <c r="D8175" t="s">
        <v>404</v>
      </c>
      <c r="E8175">
        <v>696</v>
      </c>
      <c r="F8175" t="s">
        <v>403</v>
      </c>
      <c r="G8175">
        <v>784</v>
      </c>
      <c r="H8175" t="s">
        <v>381</v>
      </c>
      <c r="I8175">
        <v>2</v>
      </c>
      <c r="J8175" t="s">
        <v>373</v>
      </c>
      <c r="K8175">
        <v>2</v>
      </c>
    </row>
    <row r="8176" spans="1:11" hidden="1" x14ac:dyDescent="0.25">
      <c r="A8176" t="s">
        <v>405</v>
      </c>
      <c r="B8176" t="s">
        <v>405</v>
      </c>
      <c r="C8176">
        <v>2002</v>
      </c>
      <c r="D8176" t="s">
        <v>404</v>
      </c>
      <c r="E8176">
        <v>696</v>
      </c>
      <c r="F8176" t="s">
        <v>403</v>
      </c>
      <c r="G8176">
        <v>784</v>
      </c>
      <c r="H8176" t="s">
        <v>381</v>
      </c>
      <c r="I8176">
        <v>3</v>
      </c>
      <c r="J8176" t="s">
        <v>373</v>
      </c>
      <c r="K8176">
        <v>2</v>
      </c>
    </row>
    <row r="8177" spans="1:12" hidden="1" x14ac:dyDescent="0.25">
      <c r="A8177" t="s">
        <v>405</v>
      </c>
      <c r="B8177" t="s">
        <v>405</v>
      </c>
      <c r="C8177">
        <v>2003</v>
      </c>
      <c r="D8177" t="s">
        <v>404</v>
      </c>
      <c r="E8177">
        <v>696</v>
      </c>
      <c r="F8177" t="s">
        <v>403</v>
      </c>
      <c r="G8177">
        <v>784</v>
      </c>
      <c r="H8177" t="s">
        <v>381</v>
      </c>
      <c r="I8177">
        <v>2</v>
      </c>
      <c r="J8177" t="s">
        <v>373</v>
      </c>
      <c r="K8177">
        <v>2</v>
      </c>
    </row>
    <row r="8178" spans="1:12" hidden="1" x14ac:dyDescent="0.25">
      <c r="A8178" t="s">
        <v>405</v>
      </c>
      <c r="B8178" t="s">
        <v>405</v>
      </c>
      <c r="C8178">
        <v>2004</v>
      </c>
      <c r="D8178" t="s">
        <v>404</v>
      </c>
      <c r="E8178">
        <v>696</v>
      </c>
      <c r="F8178" t="s">
        <v>403</v>
      </c>
      <c r="G8178">
        <v>784</v>
      </c>
      <c r="H8178" t="s">
        <v>381</v>
      </c>
      <c r="I8178">
        <v>2</v>
      </c>
      <c r="J8178" t="s">
        <v>373</v>
      </c>
      <c r="K8178">
        <v>2</v>
      </c>
    </row>
    <row r="8179" spans="1:12" hidden="1" x14ac:dyDescent="0.25">
      <c r="A8179" t="s">
        <v>405</v>
      </c>
      <c r="B8179" t="s">
        <v>405</v>
      </c>
      <c r="C8179">
        <v>2005</v>
      </c>
      <c r="D8179" t="s">
        <v>404</v>
      </c>
      <c r="E8179">
        <v>696</v>
      </c>
      <c r="F8179" t="s">
        <v>403</v>
      </c>
      <c r="G8179">
        <v>784</v>
      </c>
      <c r="H8179" t="s">
        <v>381</v>
      </c>
      <c r="I8179">
        <v>2</v>
      </c>
      <c r="J8179" t="s">
        <v>373</v>
      </c>
      <c r="K8179">
        <v>2</v>
      </c>
    </row>
    <row r="8180" spans="1:12" hidden="1" x14ac:dyDescent="0.25">
      <c r="A8180" t="s">
        <v>405</v>
      </c>
      <c r="B8180" t="s">
        <v>405</v>
      </c>
      <c r="C8180">
        <v>2006</v>
      </c>
      <c r="D8180" t="s">
        <v>404</v>
      </c>
      <c r="E8180">
        <v>696</v>
      </c>
      <c r="F8180" t="s">
        <v>403</v>
      </c>
      <c r="G8180">
        <v>784</v>
      </c>
      <c r="H8180" t="s">
        <v>381</v>
      </c>
      <c r="I8180">
        <v>2</v>
      </c>
      <c r="J8180" t="s">
        <v>373</v>
      </c>
      <c r="K8180">
        <v>2</v>
      </c>
    </row>
    <row r="8181" spans="1:12" hidden="1" x14ac:dyDescent="0.25">
      <c r="A8181" t="s">
        <v>405</v>
      </c>
      <c r="B8181" t="s">
        <v>405</v>
      </c>
      <c r="C8181">
        <v>2007</v>
      </c>
      <c r="D8181" t="s">
        <v>404</v>
      </c>
      <c r="E8181">
        <v>696</v>
      </c>
      <c r="F8181" t="s">
        <v>403</v>
      </c>
      <c r="G8181">
        <v>784</v>
      </c>
      <c r="H8181" t="s">
        <v>381</v>
      </c>
      <c r="I8181">
        <v>2</v>
      </c>
      <c r="J8181" t="s">
        <v>373</v>
      </c>
      <c r="K8181">
        <v>2</v>
      </c>
    </row>
    <row r="8182" spans="1:12" hidden="1" x14ac:dyDescent="0.25">
      <c r="A8182" t="s">
        <v>405</v>
      </c>
      <c r="B8182" t="s">
        <v>405</v>
      </c>
      <c r="C8182">
        <v>2008</v>
      </c>
      <c r="D8182" t="s">
        <v>404</v>
      </c>
      <c r="E8182">
        <v>696</v>
      </c>
      <c r="F8182" t="s">
        <v>403</v>
      </c>
      <c r="G8182">
        <v>784</v>
      </c>
      <c r="H8182" t="s">
        <v>381</v>
      </c>
      <c r="I8182">
        <v>2</v>
      </c>
      <c r="J8182" t="s">
        <v>373</v>
      </c>
      <c r="K8182">
        <v>2</v>
      </c>
    </row>
    <row r="8183" spans="1:12" hidden="1" x14ac:dyDescent="0.25">
      <c r="A8183" t="s">
        <v>405</v>
      </c>
      <c r="B8183" t="s">
        <v>405</v>
      </c>
      <c r="C8183">
        <v>2009</v>
      </c>
      <c r="D8183" t="s">
        <v>404</v>
      </c>
      <c r="E8183">
        <v>696</v>
      </c>
      <c r="F8183" t="s">
        <v>403</v>
      </c>
      <c r="G8183">
        <v>784</v>
      </c>
      <c r="H8183" t="s">
        <v>381</v>
      </c>
      <c r="I8183">
        <v>2</v>
      </c>
      <c r="J8183" t="s">
        <v>373</v>
      </c>
      <c r="K8183">
        <v>1</v>
      </c>
    </row>
    <row r="8184" spans="1:12" hidden="1" x14ac:dyDescent="0.25">
      <c r="A8184" t="s">
        <v>405</v>
      </c>
      <c r="B8184" t="s">
        <v>405</v>
      </c>
      <c r="C8184">
        <v>2010</v>
      </c>
      <c r="D8184" t="s">
        <v>404</v>
      </c>
      <c r="E8184">
        <v>696</v>
      </c>
      <c r="F8184" t="s">
        <v>403</v>
      </c>
      <c r="G8184">
        <v>784</v>
      </c>
      <c r="H8184" t="s">
        <v>381</v>
      </c>
      <c r="I8184">
        <v>1</v>
      </c>
      <c r="J8184" t="s">
        <v>373</v>
      </c>
      <c r="K8184">
        <v>2</v>
      </c>
    </row>
    <row r="8185" spans="1:12" hidden="1" x14ac:dyDescent="0.25">
      <c r="A8185" t="s">
        <v>405</v>
      </c>
      <c r="B8185" t="s">
        <v>405</v>
      </c>
      <c r="C8185">
        <v>2011</v>
      </c>
      <c r="D8185" t="s">
        <v>404</v>
      </c>
      <c r="E8185">
        <v>696</v>
      </c>
      <c r="F8185" t="s">
        <v>403</v>
      </c>
      <c r="G8185">
        <v>784</v>
      </c>
      <c r="H8185" t="s">
        <v>381</v>
      </c>
      <c r="I8185">
        <v>1</v>
      </c>
      <c r="J8185" t="s">
        <v>373</v>
      </c>
      <c r="K8185">
        <v>2</v>
      </c>
    </row>
    <row r="8186" spans="1:12" hidden="1" x14ac:dyDescent="0.25">
      <c r="A8186" t="s">
        <v>405</v>
      </c>
      <c r="B8186" t="s">
        <v>405</v>
      </c>
      <c r="C8186">
        <v>2012</v>
      </c>
      <c r="D8186" t="s">
        <v>404</v>
      </c>
      <c r="E8186">
        <v>696</v>
      </c>
      <c r="F8186" t="s">
        <v>403</v>
      </c>
      <c r="G8186">
        <v>784</v>
      </c>
      <c r="H8186" t="s">
        <v>381</v>
      </c>
      <c r="I8186">
        <v>2</v>
      </c>
      <c r="J8186" t="s">
        <v>373</v>
      </c>
      <c r="K8186">
        <v>2</v>
      </c>
    </row>
    <row r="8187" spans="1:12" hidden="1" x14ac:dyDescent="0.25">
      <c r="A8187" t="s">
        <v>405</v>
      </c>
      <c r="B8187" t="s">
        <v>405</v>
      </c>
      <c r="C8187">
        <v>2013</v>
      </c>
      <c r="D8187" t="s">
        <v>404</v>
      </c>
      <c r="E8187">
        <v>696</v>
      </c>
      <c r="F8187" t="s">
        <v>403</v>
      </c>
      <c r="G8187">
        <v>784</v>
      </c>
      <c r="H8187" t="s">
        <v>381</v>
      </c>
      <c r="I8187" t="s">
        <v>373</v>
      </c>
      <c r="J8187">
        <v>3</v>
      </c>
      <c r="K8187">
        <v>3</v>
      </c>
    </row>
    <row r="8188" spans="1:12" hidden="1" x14ac:dyDescent="0.25">
      <c r="A8188" t="s">
        <v>405</v>
      </c>
      <c r="B8188" t="s">
        <v>405</v>
      </c>
      <c r="C8188">
        <v>2014</v>
      </c>
      <c r="D8188" t="s">
        <v>404</v>
      </c>
      <c r="E8188">
        <v>696</v>
      </c>
      <c r="F8188" t="s">
        <v>403</v>
      </c>
      <c r="G8188">
        <v>784</v>
      </c>
      <c r="H8188" t="s">
        <v>381</v>
      </c>
      <c r="I8188">
        <v>2</v>
      </c>
      <c r="J8188">
        <v>3</v>
      </c>
      <c r="K8188">
        <v>3</v>
      </c>
    </row>
    <row r="8189" spans="1:12" hidden="1" x14ac:dyDescent="0.25">
      <c r="A8189" t="s">
        <v>405</v>
      </c>
      <c r="B8189" t="s">
        <v>405</v>
      </c>
      <c r="C8189">
        <v>2015</v>
      </c>
      <c r="D8189" t="s">
        <v>404</v>
      </c>
      <c r="E8189">
        <v>696</v>
      </c>
      <c r="F8189" t="s">
        <v>403</v>
      </c>
      <c r="G8189">
        <v>784</v>
      </c>
      <c r="H8189" t="s">
        <v>381</v>
      </c>
      <c r="I8189">
        <v>3</v>
      </c>
      <c r="J8189">
        <v>3</v>
      </c>
      <c r="K8189">
        <v>3</v>
      </c>
    </row>
    <row r="8190" spans="1:12" hidden="1" x14ac:dyDescent="0.25">
      <c r="A8190" t="s">
        <v>405</v>
      </c>
      <c r="B8190" t="s">
        <v>405</v>
      </c>
      <c r="C8190">
        <v>2016</v>
      </c>
      <c r="D8190" t="s">
        <v>404</v>
      </c>
      <c r="E8190">
        <v>696</v>
      </c>
      <c r="F8190" t="s">
        <v>403</v>
      </c>
      <c r="G8190">
        <v>784</v>
      </c>
      <c r="H8190" t="s">
        <v>381</v>
      </c>
      <c r="I8190">
        <v>3</v>
      </c>
      <c r="J8190">
        <v>2</v>
      </c>
      <c r="K8190">
        <v>2</v>
      </c>
    </row>
    <row r="8191" spans="1:12" x14ac:dyDescent="0.25">
      <c r="A8191" t="s">
        <v>405</v>
      </c>
      <c r="B8191" t="s">
        <v>405</v>
      </c>
      <c r="C8191">
        <v>2017</v>
      </c>
      <c r="D8191" t="s">
        <v>404</v>
      </c>
      <c r="E8191">
        <v>696</v>
      </c>
      <c r="F8191" t="s">
        <v>403</v>
      </c>
      <c r="G8191">
        <v>784</v>
      </c>
      <c r="H8191" t="s">
        <v>381</v>
      </c>
      <c r="I8191" s="109">
        <v>3</v>
      </c>
      <c r="J8191" s="109">
        <v>3</v>
      </c>
      <c r="K8191" s="109">
        <v>2</v>
      </c>
      <c r="L8191" s="108">
        <f>AVERAGE(I8191:K8191)</f>
        <v>2.6666666666666665</v>
      </c>
    </row>
    <row r="8192" spans="1:12" hidden="1" x14ac:dyDescent="0.25">
      <c r="A8192" t="s">
        <v>402</v>
      </c>
      <c r="B8192" t="s">
        <v>402</v>
      </c>
      <c r="C8192">
        <v>1976</v>
      </c>
      <c r="D8192" t="s">
        <v>401</v>
      </c>
      <c r="E8192">
        <v>200</v>
      </c>
      <c r="F8192" t="s">
        <v>400</v>
      </c>
      <c r="G8192">
        <v>826</v>
      </c>
      <c r="H8192" t="s">
        <v>375</v>
      </c>
      <c r="I8192">
        <v>2</v>
      </c>
      <c r="J8192" t="s">
        <v>373</v>
      </c>
      <c r="K8192">
        <v>1</v>
      </c>
    </row>
    <row r="8193" spans="1:11" hidden="1" x14ac:dyDescent="0.25">
      <c r="A8193" t="s">
        <v>402</v>
      </c>
      <c r="B8193" t="s">
        <v>402</v>
      </c>
      <c r="C8193">
        <v>1977</v>
      </c>
      <c r="D8193" t="s">
        <v>401</v>
      </c>
      <c r="E8193">
        <v>200</v>
      </c>
      <c r="F8193" t="s">
        <v>400</v>
      </c>
      <c r="G8193">
        <v>826</v>
      </c>
      <c r="H8193" t="s">
        <v>375</v>
      </c>
      <c r="I8193">
        <v>2</v>
      </c>
      <c r="J8193" t="s">
        <v>373</v>
      </c>
      <c r="K8193">
        <v>1</v>
      </c>
    </row>
    <row r="8194" spans="1:11" hidden="1" x14ac:dyDescent="0.25">
      <c r="A8194" t="s">
        <v>402</v>
      </c>
      <c r="B8194" t="s">
        <v>402</v>
      </c>
      <c r="C8194">
        <v>1978</v>
      </c>
      <c r="D8194" t="s">
        <v>401</v>
      </c>
      <c r="E8194">
        <v>200</v>
      </c>
      <c r="F8194" t="s">
        <v>400</v>
      </c>
      <c r="G8194">
        <v>826</v>
      </c>
      <c r="H8194" t="s">
        <v>375</v>
      </c>
      <c r="I8194">
        <v>2</v>
      </c>
      <c r="J8194" t="s">
        <v>373</v>
      </c>
      <c r="K8194">
        <v>1</v>
      </c>
    </row>
    <row r="8195" spans="1:11" hidden="1" x14ac:dyDescent="0.25">
      <c r="A8195" t="s">
        <v>402</v>
      </c>
      <c r="B8195" t="s">
        <v>402</v>
      </c>
      <c r="C8195">
        <v>1979</v>
      </c>
      <c r="D8195" t="s">
        <v>401</v>
      </c>
      <c r="E8195">
        <v>200</v>
      </c>
      <c r="F8195" t="s">
        <v>400</v>
      </c>
      <c r="G8195">
        <v>826</v>
      </c>
      <c r="H8195" t="s">
        <v>375</v>
      </c>
      <c r="I8195">
        <v>1</v>
      </c>
      <c r="J8195" t="s">
        <v>373</v>
      </c>
      <c r="K8195">
        <v>1</v>
      </c>
    </row>
    <row r="8196" spans="1:11" hidden="1" x14ac:dyDescent="0.25">
      <c r="A8196" t="s">
        <v>402</v>
      </c>
      <c r="B8196" t="s">
        <v>402</v>
      </c>
      <c r="C8196">
        <v>1980</v>
      </c>
      <c r="D8196" t="s">
        <v>401</v>
      </c>
      <c r="E8196">
        <v>200</v>
      </c>
      <c r="F8196" t="s">
        <v>400</v>
      </c>
      <c r="G8196">
        <v>826</v>
      </c>
      <c r="H8196" t="s">
        <v>375</v>
      </c>
      <c r="I8196">
        <v>1</v>
      </c>
      <c r="J8196" t="s">
        <v>373</v>
      </c>
      <c r="K8196">
        <v>1</v>
      </c>
    </row>
    <row r="8197" spans="1:11" hidden="1" x14ac:dyDescent="0.25">
      <c r="A8197" t="s">
        <v>402</v>
      </c>
      <c r="B8197" t="s">
        <v>402</v>
      </c>
      <c r="C8197">
        <v>1981</v>
      </c>
      <c r="D8197" t="s">
        <v>401</v>
      </c>
      <c r="E8197">
        <v>200</v>
      </c>
      <c r="F8197" t="s">
        <v>400</v>
      </c>
      <c r="G8197">
        <v>826</v>
      </c>
      <c r="H8197" t="s">
        <v>375</v>
      </c>
      <c r="I8197">
        <v>1</v>
      </c>
      <c r="J8197" t="s">
        <v>373</v>
      </c>
      <c r="K8197">
        <v>1</v>
      </c>
    </row>
    <row r="8198" spans="1:11" hidden="1" x14ac:dyDescent="0.25">
      <c r="A8198" t="s">
        <v>402</v>
      </c>
      <c r="B8198" t="s">
        <v>402</v>
      </c>
      <c r="C8198">
        <v>1982</v>
      </c>
      <c r="D8198" t="s">
        <v>401</v>
      </c>
      <c r="E8198">
        <v>200</v>
      </c>
      <c r="F8198" t="s">
        <v>400</v>
      </c>
      <c r="G8198">
        <v>826</v>
      </c>
      <c r="H8198" t="s">
        <v>375</v>
      </c>
      <c r="I8198">
        <v>1</v>
      </c>
      <c r="J8198" t="s">
        <v>373</v>
      </c>
      <c r="K8198">
        <v>1</v>
      </c>
    </row>
    <row r="8199" spans="1:11" hidden="1" x14ac:dyDescent="0.25">
      <c r="A8199" t="s">
        <v>402</v>
      </c>
      <c r="B8199" t="s">
        <v>402</v>
      </c>
      <c r="C8199">
        <v>1983</v>
      </c>
      <c r="D8199" t="s">
        <v>401</v>
      </c>
      <c r="E8199">
        <v>200</v>
      </c>
      <c r="F8199" t="s">
        <v>400</v>
      </c>
      <c r="G8199">
        <v>826</v>
      </c>
      <c r="H8199" t="s">
        <v>375</v>
      </c>
      <c r="I8199">
        <v>1</v>
      </c>
      <c r="J8199" t="s">
        <v>373</v>
      </c>
      <c r="K8199">
        <v>1</v>
      </c>
    </row>
    <row r="8200" spans="1:11" hidden="1" x14ac:dyDescent="0.25">
      <c r="A8200" t="s">
        <v>402</v>
      </c>
      <c r="B8200" t="s">
        <v>402</v>
      </c>
      <c r="C8200">
        <v>1984</v>
      </c>
      <c r="D8200" t="s">
        <v>401</v>
      </c>
      <c r="E8200">
        <v>200</v>
      </c>
      <c r="F8200" t="s">
        <v>400</v>
      </c>
      <c r="G8200">
        <v>826</v>
      </c>
      <c r="H8200" t="s">
        <v>375</v>
      </c>
      <c r="I8200">
        <v>2</v>
      </c>
      <c r="J8200" t="s">
        <v>373</v>
      </c>
      <c r="K8200">
        <v>1</v>
      </c>
    </row>
    <row r="8201" spans="1:11" hidden="1" x14ac:dyDescent="0.25">
      <c r="A8201" t="s">
        <v>402</v>
      </c>
      <c r="B8201" t="s">
        <v>402</v>
      </c>
      <c r="C8201">
        <v>1985</v>
      </c>
      <c r="D8201" t="s">
        <v>401</v>
      </c>
      <c r="E8201">
        <v>200</v>
      </c>
      <c r="F8201" t="s">
        <v>400</v>
      </c>
      <c r="G8201">
        <v>826</v>
      </c>
      <c r="H8201" t="s">
        <v>375</v>
      </c>
      <c r="I8201">
        <v>1</v>
      </c>
      <c r="J8201" t="s">
        <v>373</v>
      </c>
      <c r="K8201">
        <v>1</v>
      </c>
    </row>
    <row r="8202" spans="1:11" hidden="1" x14ac:dyDescent="0.25">
      <c r="A8202" t="s">
        <v>402</v>
      </c>
      <c r="B8202" t="s">
        <v>402</v>
      </c>
      <c r="C8202">
        <v>1986</v>
      </c>
      <c r="D8202" t="s">
        <v>401</v>
      </c>
      <c r="E8202">
        <v>200</v>
      </c>
      <c r="F8202" t="s">
        <v>400</v>
      </c>
      <c r="G8202">
        <v>826</v>
      </c>
      <c r="H8202" t="s">
        <v>375</v>
      </c>
      <c r="I8202">
        <v>2</v>
      </c>
      <c r="J8202" t="s">
        <v>373</v>
      </c>
      <c r="K8202">
        <v>1</v>
      </c>
    </row>
    <row r="8203" spans="1:11" hidden="1" x14ac:dyDescent="0.25">
      <c r="A8203" t="s">
        <v>402</v>
      </c>
      <c r="B8203" t="s">
        <v>402</v>
      </c>
      <c r="C8203">
        <v>1987</v>
      </c>
      <c r="D8203" t="s">
        <v>401</v>
      </c>
      <c r="E8203">
        <v>200</v>
      </c>
      <c r="F8203" t="s">
        <v>400</v>
      </c>
      <c r="G8203">
        <v>826</v>
      </c>
      <c r="H8203" t="s">
        <v>375</v>
      </c>
      <c r="I8203">
        <v>1</v>
      </c>
      <c r="J8203" t="s">
        <v>373</v>
      </c>
      <c r="K8203">
        <v>1</v>
      </c>
    </row>
    <row r="8204" spans="1:11" hidden="1" x14ac:dyDescent="0.25">
      <c r="A8204" t="s">
        <v>402</v>
      </c>
      <c r="B8204" t="s">
        <v>402</v>
      </c>
      <c r="C8204">
        <v>1988</v>
      </c>
      <c r="D8204" t="s">
        <v>401</v>
      </c>
      <c r="E8204">
        <v>200</v>
      </c>
      <c r="F8204" t="s">
        <v>400</v>
      </c>
      <c r="G8204">
        <v>826</v>
      </c>
      <c r="H8204" t="s">
        <v>375</v>
      </c>
      <c r="I8204">
        <v>2</v>
      </c>
      <c r="J8204" t="s">
        <v>373</v>
      </c>
      <c r="K8204">
        <v>1</v>
      </c>
    </row>
    <row r="8205" spans="1:11" hidden="1" x14ac:dyDescent="0.25">
      <c r="A8205" t="s">
        <v>402</v>
      </c>
      <c r="B8205" t="s">
        <v>402</v>
      </c>
      <c r="C8205">
        <v>1989</v>
      </c>
      <c r="D8205" t="s">
        <v>401</v>
      </c>
      <c r="E8205">
        <v>200</v>
      </c>
      <c r="F8205" t="s">
        <v>400</v>
      </c>
      <c r="G8205">
        <v>826</v>
      </c>
      <c r="H8205" t="s">
        <v>375</v>
      </c>
      <c r="I8205">
        <v>1</v>
      </c>
      <c r="J8205" t="s">
        <v>373</v>
      </c>
      <c r="K8205">
        <v>1</v>
      </c>
    </row>
    <row r="8206" spans="1:11" hidden="1" x14ac:dyDescent="0.25">
      <c r="A8206" t="s">
        <v>402</v>
      </c>
      <c r="B8206" t="s">
        <v>402</v>
      </c>
      <c r="C8206">
        <v>1990</v>
      </c>
      <c r="D8206" t="s">
        <v>401</v>
      </c>
      <c r="E8206">
        <v>200</v>
      </c>
      <c r="F8206" t="s">
        <v>400</v>
      </c>
      <c r="G8206">
        <v>826</v>
      </c>
      <c r="H8206" t="s">
        <v>375</v>
      </c>
      <c r="I8206">
        <v>1</v>
      </c>
      <c r="J8206" t="s">
        <v>373</v>
      </c>
      <c r="K8206">
        <v>1</v>
      </c>
    </row>
    <row r="8207" spans="1:11" hidden="1" x14ac:dyDescent="0.25">
      <c r="A8207" t="s">
        <v>402</v>
      </c>
      <c r="B8207" t="s">
        <v>402</v>
      </c>
      <c r="C8207">
        <v>1991</v>
      </c>
      <c r="D8207" t="s">
        <v>401</v>
      </c>
      <c r="E8207">
        <v>200</v>
      </c>
      <c r="F8207" t="s">
        <v>400</v>
      </c>
      <c r="G8207">
        <v>826</v>
      </c>
      <c r="H8207" t="s">
        <v>375</v>
      </c>
      <c r="I8207">
        <v>2</v>
      </c>
      <c r="J8207" t="s">
        <v>373</v>
      </c>
      <c r="K8207">
        <v>1</v>
      </c>
    </row>
    <row r="8208" spans="1:11" hidden="1" x14ac:dyDescent="0.25">
      <c r="A8208" t="s">
        <v>402</v>
      </c>
      <c r="B8208" t="s">
        <v>402</v>
      </c>
      <c r="C8208">
        <v>1992</v>
      </c>
      <c r="D8208" t="s">
        <v>401</v>
      </c>
      <c r="E8208">
        <v>200</v>
      </c>
      <c r="F8208" t="s">
        <v>400</v>
      </c>
      <c r="G8208">
        <v>826</v>
      </c>
      <c r="H8208" t="s">
        <v>375</v>
      </c>
      <c r="I8208">
        <v>2</v>
      </c>
      <c r="J8208" t="s">
        <v>373</v>
      </c>
      <c r="K8208">
        <v>1</v>
      </c>
    </row>
    <row r="8209" spans="1:11" hidden="1" x14ac:dyDescent="0.25">
      <c r="A8209" t="s">
        <v>402</v>
      </c>
      <c r="B8209" t="s">
        <v>402</v>
      </c>
      <c r="C8209">
        <v>1993</v>
      </c>
      <c r="D8209" t="s">
        <v>401</v>
      </c>
      <c r="E8209">
        <v>200</v>
      </c>
      <c r="F8209" t="s">
        <v>400</v>
      </c>
      <c r="G8209">
        <v>826</v>
      </c>
      <c r="H8209" t="s">
        <v>375</v>
      </c>
      <c r="I8209">
        <v>1</v>
      </c>
      <c r="J8209" t="s">
        <v>373</v>
      </c>
      <c r="K8209">
        <v>1</v>
      </c>
    </row>
    <row r="8210" spans="1:11" hidden="1" x14ac:dyDescent="0.25">
      <c r="A8210" t="s">
        <v>402</v>
      </c>
      <c r="B8210" t="s">
        <v>402</v>
      </c>
      <c r="C8210">
        <v>1994</v>
      </c>
      <c r="D8210" t="s">
        <v>401</v>
      </c>
      <c r="E8210">
        <v>200</v>
      </c>
      <c r="F8210" t="s">
        <v>400</v>
      </c>
      <c r="G8210">
        <v>826</v>
      </c>
      <c r="H8210" t="s">
        <v>375</v>
      </c>
      <c r="I8210">
        <v>1</v>
      </c>
      <c r="J8210" t="s">
        <v>373</v>
      </c>
      <c r="K8210">
        <v>1</v>
      </c>
    </row>
    <row r="8211" spans="1:11" hidden="1" x14ac:dyDescent="0.25">
      <c r="A8211" t="s">
        <v>402</v>
      </c>
      <c r="B8211" t="s">
        <v>402</v>
      </c>
      <c r="C8211">
        <v>1995</v>
      </c>
      <c r="D8211" t="s">
        <v>401</v>
      </c>
      <c r="E8211">
        <v>200</v>
      </c>
      <c r="F8211" t="s">
        <v>400</v>
      </c>
      <c r="G8211">
        <v>826</v>
      </c>
      <c r="H8211" t="s">
        <v>375</v>
      </c>
      <c r="I8211">
        <v>1</v>
      </c>
      <c r="J8211" t="s">
        <v>373</v>
      </c>
      <c r="K8211">
        <v>1</v>
      </c>
    </row>
    <row r="8212" spans="1:11" hidden="1" x14ac:dyDescent="0.25">
      <c r="A8212" t="s">
        <v>402</v>
      </c>
      <c r="B8212" t="s">
        <v>402</v>
      </c>
      <c r="C8212">
        <v>1996</v>
      </c>
      <c r="D8212" t="s">
        <v>401</v>
      </c>
      <c r="E8212">
        <v>200</v>
      </c>
      <c r="F8212" t="s">
        <v>400</v>
      </c>
      <c r="G8212">
        <v>826</v>
      </c>
      <c r="H8212" t="s">
        <v>375</v>
      </c>
      <c r="I8212" t="s">
        <v>373</v>
      </c>
      <c r="J8212" t="s">
        <v>373</v>
      </c>
      <c r="K8212">
        <v>1</v>
      </c>
    </row>
    <row r="8213" spans="1:11" hidden="1" x14ac:dyDescent="0.25">
      <c r="A8213" t="s">
        <v>402</v>
      </c>
      <c r="B8213" t="s">
        <v>402</v>
      </c>
      <c r="C8213">
        <v>1997</v>
      </c>
      <c r="D8213" t="s">
        <v>401</v>
      </c>
      <c r="E8213">
        <v>200</v>
      </c>
      <c r="F8213" t="s">
        <v>400</v>
      </c>
      <c r="G8213">
        <v>826</v>
      </c>
      <c r="H8213" t="s">
        <v>375</v>
      </c>
      <c r="I8213">
        <v>1</v>
      </c>
      <c r="J8213" t="s">
        <v>373</v>
      </c>
      <c r="K8213">
        <v>1</v>
      </c>
    </row>
    <row r="8214" spans="1:11" hidden="1" x14ac:dyDescent="0.25">
      <c r="A8214" t="s">
        <v>402</v>
      </c>
      <c r="B8214" t="s">
        <v>402</v>
      </c>
      <c r="C8214">
        <v>1998</v>
      </c>
      <c r="D8214" t="s">
        <v>401</v>
      </c>
      <c r="E8214">
        <v>200</v>
      </c>
      <c r="F8214" t="s">
        <v>400</v>
      </c>
      <c r="G8214">
        <v>826</v>
      </c>
      <c r="H8214" t="s">
        <v>375</v>
      </c>
      <c r="I8214">
        <v>2</v>
      </c>
      <c r="J8214" t="s">
        <v>373</v>
      </c>
      <c r="K8214">
        <v>2</v>
      </c>
    </row>
    <row r="8215" spans="1:11" hidden="1" x14ac:dyDescent="0.25">
      <c r="A8215" t="s">
        <v>402</v>
      </c>
      <c r="B8215" t="s">
        <v>402</v>
      </c>
      <c r="C8215">
        <v>1999</v>
      </c>
      <c r="D8215" t="s">
        <v>401</v>
      </c>
      <c r="E8215">
        <v>200</v>
      </c>
      <c r="F8215" t="s">
        <v>400</v>
      </c>
      <c r="G8215">
        <v>826</v>
      </c>
      <c r="H8215" t="s">
        <v>375</v>
      </c>
      <c r="I8215">
        <v>1</v>
      </c>
      <c r="J8215" t="s">
        <v>373</v>
      </c>
      <c r="K8215">
        <v>1</v>
      </c>
    </row>
    <row r="8216" spans="1:11" hidden="1" x14ac:dyDescent="0.25">
      <c r="A8216" t="s">
        <v>402</v>
      </c>
      <c r="B8216" t="s">
        <v>402</v>
      </c>
      <c r="C8216">
        <v>2000</v>
      </c>
      <c r="D8216" t="s">
        <v>401</v>
      </c>
      <c r="E8216">
        <v>200</v>
      </c>
      <c r="F8216" t="s">
        <v>400</v>
      </c>
      <c r="G8216">
        <v>826</v>
      </c>
      <c r="H8216" t="s">
        <v>375</v>
      </c>
      <c r="I8216">
        <v>2</v>
      </c>
      <c r="J8216" t="s">
        <v>373</v>
      </c>
      <c r="K8216">
        <v>1</v>
      </c>
    </row>
    <row r="8217" spans="1:11" hidden="1" x14ac:dyDescent="0.25">
      <c r="A8217" t="s">
        <v>402</v>
      </c>
      <c r="B8217" t="s">
        <v>402</v>
      </c>
      <c r="C8217">
        <v>2001</v>
      </c>
      <c r="D8217" t="s">
        <v>401</v>
      </c>
      <c r="E8217">
        <v>200</v>
      </c>
      <c r="F8217" t="s">
        <v>400</v>
      </c>
      <c r="G8217">
        <v>826</v>
      </c>
      <c r="H8217" t="s">
        <v>375</v>
      </c>
      <c r="I8217">
        <v>2</v>
      </c>
      <c r="J8217" t="s">
        <v>373</v>
      </c>
      <c r="K8217">
        <v>2</v>
      </c>
    </row>
    <row r="8218" spans="1:11" hidden="1" x14ac:dyDescent="0.25">
      <c r="A8218" t="s">
        <v>402</v>
      </c>
      <c r="B8218" t="s">
        <v>402</v>
      </c>
      <c r="C8218">
        <v>2002</v>
      </c>
      <c r="D8218" t="s">
        <v>401</v>
      </c>
      <c r="E8218">
        <v>200</v>
      </c>
      <c r="F8218" t="s">
        <v>400</v>
      </c>
      <c r="G8218">
        <v>826</v>
      </c>
      <c r="H8218" t="s">
        <v>375</v>
      </c>
      <c r="I8218">
        <v>2</v>
      </c>
      <c r="J8218" t="s">
        <v>373</v>
      </c>
      <c r="K8218">
        <v>2</v>
      </c>
    </row>
    <row r="8219" spans="1:11" hidden="1" x14ac:dyDescent="0.25">
      <c r="A8219" t="s">
        <v>402</v>
      </c>
      <c r="B8219" t="s">
        <v>402</v>
      </c>
      <c r="C8219">
        <v>2003</v>
      </c>
      <c r="D8219" t="s">
        <v>401</v>
      </c>
      <c r="E8219">
        <v>200</v>
      </c>
      <c r="F8219" t="s">
        <v>400</v>
      </c>
      <c r="G8219">
        <v>826</v>
      </c>
      <c r="H8219" t="s">
        <v>375</v>
      </c>
      <c r="I8219">
        <v>2</v>
      </c>
      <c r="J8219" t="s">
        <v>373</v>
      </c>
      <c r="K8219">
        <v>2</v>
      </c>
    </row>
    <row r="8220" spans="1:11" hidden="1" x14ac:dyDescent="0.25">
      <c r="A8220" t="s">
        <v>402</v>
      </c>
      <c r="B8220" t="s">
        <v>402</v>
      </c>
      <c r="C8220">
        <v>2004</v>
      </c>
      <c r="D8220" t="s">
        <v>401</v>
      </c>
      <c r="E8220">
        <v>200</v>
      </c>
      <c r="F8220" t="s">
        <v>400</v>
      </c>
      <c r="G8220">
        <v>826</v>
      </c>
      <c r="H8220" t="s">
        <v>375</v>
      </c>
      <c r="I8220">
        <v>2</v>
      </c>
      <c r="J8220" t="s">
        <v>373</v>
      </c>
      <c r="K8220">
        <v>2</v>
      </c>
    </row>
    <row r="8221" spans="1:11" hidden="1" x14ac:dyDescent="0.25">
      <c r="A8221" t="s">
        <v>402</v>
      </c>
      <c r="B8221" t="s">
        <v>402</v>
      </c>
      <c r="C8221">
        <v>2005</v>
      </c>
      <c r="D8221" t="s">
        <v>401</v>
      </c>
      <c r="E8221">
        <v>200</v>
      </c>
      <c r="F8221" t="s">
        <v>400</v>
      </c>
      <c r="G8221">
        <v>826</v>
      </c>
      <c r="H8221" t="s">
        <v>375</v>
      </c>
      <c r="I8221">
        <v>2</v>
      </c>
      <c r="J8221" t="s">
        <v>373</v>
      </c>
      <c r="K8221">
        <v>3</v>
      </c>
    </row>
    <row r="8222" spans="1:11" hidden="1" x14ac:dyDescent="0.25">
      <c r="A8222" t="s">
        <v>402</v>
      </c>
      <c r="B8222" t="s">
        <v>402</v>
      </c>
      <c r="C8222">
        <v>2006</v>
      </c>
      <c r="D8222" t="s">
        <v>401</v>
      </c>
      <c r="E8222">
        <v>200</v>
      </c>
      <c r="F8222" t="s">
        <v>400</v>
      </c>
      <c r="G8222">
        <v>826</v>
      </c>
      <c r="H8222" t="s">
        <v>375</v>
      </c>
      <c r="I8222">
        <v>2</v>
      </c>
      <c r="J8222" t="s">
        <v>373</v>
      </c>
      <c r="K8222">
        <v>2</v>
      </c>
    </row>
    <row r="8223" spans="1:11" hidden="1" x14ac:dyDescent="0.25">
      <c r="A8223" t="s">
        <v>402</v>
      </c>
      <c r="B8223" t="s">
        <v>402</v>
      </c>
      <c r="C8223">
        <v>2007</v>
      </c>
      <c r="D8223" t="s">
        <v>401</v>
      </c>
      <c r="E8223">
        <v>200</v>
      </c>
      <c r="F8223" t="s">
        <v>400</v>
      </c>
      <c r="G8223">
        <v>826</v>
      </c>
      <c r="H8223" t="s">
        <v>375</v>
      </c>
      <c r="I8223">
        <v>2</v>
      </c>
      <c r="J8223" t="s">
        <v>373</v>
      </c>
      <c r="K8223">
        <v>2</v>
      </c>
    </row>
    <row r="8224" spans="1:11" hidden="1" x14ac:dyDescent="0.25">
      <c r="A8224" t="s">
        <v>402</v>
      </c>
      <c r="B8224" t="s">
        <v>402</v>
      </c>
      <c r="C8224">
        <v>2008</v>
      </c>
      <c r="D8224" t="s">
        <v>401</v>
      </c>
      <c r="E8224">
        <v>200</v>
      </c>
      <c r="F8224" t="s">
        <v>400</v>
      </c>
      <c r="G8224">
        <v>826</v>
      </c>
      <c r="H8224" t="s">
        <v>375</v>
      </c>
      <c r="I8224">
        <v>2</v>
      </c>
      <c r="J8224" t="s">
        <v>373</v>
      </c>
      <c r="K8224">
        <v>2</v>
      </c>
    </row>
    <row r="8225" spans="1:12" hidden="1" x14ac:dyDescent="0.25">
      <c r="A8225" t="s">
        <v>402</v>
      </c>
      <c r="B8225" t="s">
        <v>402</v>
      </c>
      <c r="C8225">
        <v>2009</v>
      </c>
      <c r="D8225" t="s">
        <v>401</v>
      </c>
      <c r="E8225">
        <v>200</v>
      </c>
      <c r="F8225" t="s">
        <v>400</v>
      </c>
      <c r="G8225">
        <v>826</v>
      </c>
      <c r="H8225" t="s">
        <v>375</v>
      </c>
      <c r="I8225">
        <v>2</v>
      </c>
      <c r="J8225" t="s">
        <v>373</v>
      </c>
      <c r="K8225">
        <v>2</v>
      </c>
    </row>
    <row r="8226" spans="1:12" hidden="1" x14ac:dyDescent="0.25">
      <c r="A8226" t="s">
        <v>402</v>
      </c>
      <c r="B8226" t="s">
        <v>402</v>
      </c>
      <c r="C8226">
        <v>2010</v>
      </c>
      <c r="D8226" t="s">
        <v>401</v>
      </c>
      <c r="E8226">
        <v>200</v>
      </c>
      <c r="F8226" t="s">
        <v>400</v>
      </c>
      <c r="G8226">
        <v>826</v>
      </c>
      <c r="H8226" t="s">
        <v>375</v>
      </c>
      <c r="I8226">
        <v>1</v>
      </c>
      <c r="J8226" t="s">
        <v>373</v>
      </c>
      <c r="K8226">
        <v>1</v>
      </c>
    </row>
    <row r="8227" spans="1:12" hidden="1" x14ac:dyDescent="0.25">
      <c r="A8227" t="s">
        <v>402</v>
      </c>
      <c r="B8227" t="s">
        <v>402</v>
      </c>
      <c r="C8227">
        <v>2011</v>
      </c>
      <c r="D8227" t="s">
        <v>401</v>
      </c>
      <c r="E8227">
        <v>200</v>
      </c>
      <c r="F8227" t="s">
        <v>400</v>
      </c>
      <c r="G8227">
        <v>826</v>
      </c>
      <c r="H8227" t="s">
        <v>375</v>
      </c>
      <c r="I8227">
        <v>1</v>
      </c>
      <c r="J8227" t="s">
        <v>373</v>
      </c>
      <c r="K8227">
        <v>1</v>
      </c>
    </row>
    <row r="8228" spans="1:12" hidden="1" x14ac:dyDescent="0.25">
      <c r="A8228" t="s">
        <v>402</v>
      </c>
      <c r="B8228" t="s">
        <v>402</v>
      </c>
      <c r="C8228">
        <v>2012</v>
      </c>
      <c r="D8228" t="s">
        <v>401</v>
      </c>
      <c r="E8228">
        <v>200</v>
      </c>
      <c r="F8228" t="s">
        <v>400</v>
      </c>
      <c r="G8228">
        <v>826</v>
      </c>
      <c r="H8228" t="s">
        <v>375</v>
      </c>
      <c r="I8228">
        <v>1</v>
      </c>
      <c r="J8228" t="s">
        <v>373</v>
      </c>
      <c r="K8228">
        <v>1</v>
      </c>
    </row>
    <row r="8229" spans="1:12" hidden="1" x14ac:dyDescent="0.25">
      <c r="A8229" t="s">
        <v>402</v>
      </c>
      <c r="B8229" t="s">
        <v>402</v>
      </c>
      <c r="C8229">
        <v>2013</v>
      </c>
      <c r="D8229" t="s">
        <v>401</v>
      </c>
      <c r="E8229">
        <v>200</v>
      </c>
      <c r="F8229" t="s">
        <v>400</v>
      </c>
      <c r="G8229">
        <v>826</v>
      </c>
      <c r="H8229" t="s">
        <v>375</v>
      </c>
      <c r="I8229" t="s">
        <v>373</v>
      </c>
      <c r="J8229">
        <v>1</v>
      </c>
      <c r="K8229">
        <v>1</v>
      </c>
    </row>
    <row r="8230" spans="1:12" hidden="1" x14ac:dyDescent="0.25">
      <c r="A8230" t="s">
        <v>402</v>
      </c>
      <c r="B8230" t="s">
        <v>402</v>
      </c>
      <c r="C8230">
        <v>2014</v>
      </c>
      <c r="D8230" t="s">
        <v>401</v>
      </c>
      <c r="E8230">
        <v>200</v>
      </c>
      <c r="F8230" t="s">
        <v>400</v>
      </c>
      <c r="G8230">
        <v>826</v>
      </c>
      <c r="H8230" t="s">
        <v>375</v>
      </c>
      <c r="I8230">
        <v>1</v>
      </c>
      <c r="J8230" t="s">
        <v>373</v>
      </c>
      <c r="K8230">
        <v>1</v>
      </c>
    </row>
    <row r="8231" spans="1:12" hidden="1" x14ac:dyDescent="0.25">
      <c r="A8231" t="s">
        <v>402</v>
      </c>
      <c r="B8231" t="s">
        <v>402</v>
      </c>
      <c r="C8231">
        <v>2015</v>
      </c>
      <c r="D8231" t="s">
        <v>401</v>
      </c>
      <c r="E8231">
        <v>200</v>
      </c>
      <c r="F8231" t="s">
        <v>400</v>
      </c>
      <c r="G8231">
        <v>826</v>
      </c>
      <c r="H8231" t="s">
        <v>375</v>
      </c>
      <c r="I8231">
        <v>1</v>
      </c>
      <c r="J8231" t="s">
        <v>373</v>
      </c>
      <c r="K8231">
        <v>1</v>
      </c>
    </row>
    <row r="8232" spans="1:12" hidden="1" x14ac:dyDescent="0.25">
      <c r="A8232" t="s">
        <v>402</v>
      </c>
      <c r="B8232" t="s">
        <v>402</v>
      </c>
      <c r="C8232">
        <v>2016</v>
      </c>
      <c r="D8232" t="s">
        <v>401</v>
      </c>
      <c r="E8232">
        <v>200</v>
      </c>
      <c r="F8232" t="s">
        <v>400</v>
      </c>
      <c r="G8232">
        <v>826</v>
      </c>
      <c r="H8232" t="s">
        <v>375</v>
      </c>
      <c r="I8232">
        <v>2</v>
      </c>
      <c r="J8232" t="s">
        <v>373</v>
      </c>
      <c r="K8232">
        <v>1</v>
      </c>
    </row>
    <row r="8233" spans="1:12" x14ac:dyDescent="0.25">
      <c r="A8233" t="s">
        <v>402</v>
      </c>
      <c r="B8233" t="s">
        <v>402</v>
      </c>
      <c r="C8233">
        <v>2017</v>
      </c>
      <c r="D8233" t="s">
        <v>401</v>
      </c>
      <c r="E8233">
        <v>200</v>
      </c>
      <c r="F8233" t="s">
        <v>400</v>
      </c>
      <c r="G8233">
        <v>826</v>
      </c>
      <c r="H8233" t="s">
        <v>375</v>
      </c>
      <c r="I8233" s="109">
        <v>1</v>
      </c>
      <c r="J8233" s="109" t="s">
        <v>373</v>
      </c>
      <c r="K8233" s="109">
        <v>1</v>
      </c>
      <c r="L8233" s="108">
        <f>AVERAGE(I8233:K8233)</f>
        <v>1</v>
      </c>
    </row>
    <row r="8234" spans="1:12" hidden="1" x14ac:dyDescent="0.25">
      <c r="A8234" t="s">
        <v>399</v>
      </c>
      <c r="B8234" t="s">
        <v>399</v>
      </c>
      <c r="C8234">
        <v>1976</v>
      </c>
      <c r="D8234" t="s">
        <v>398</v>
      </c>
      <c r="E8234">
        <v>2</v>
      </c>
      <c r="F8234" t="s">
        <v>398</v>
      </c>
      <c r="G8234">
        <v>840</v>
      </c>
      <c r="H8234" t="s">
        <v>397</v>
      </c>
      <c r="I8234">
        <v>1</v>
      </c>
      <c r="J8234" t="s">
        <v>373</v>
      </c>
      <c r="K8234" t="s">
        <v>373</v>
      </c>
    </row>
    <row r="8235" spans="1:12" hidden="1" x14ac:dyDescent="0.25">
      <c r="A8235" t="s">
        <v>399</v>
      </c>
      <c r="B8235" t="s">
        <v>399</v>
      </c>
      <c r="C8235">
        <v>1977</v>
      </c>
      <c r="D8235" t="s">
        <v>398</v>
      </c>
      <c r="E8235">
        <v>2</v>
      </c>
      <c r="F8235" t="s">
        <v>398</v>
      </c>
      <c r="G8235">
        <v>840</v>
      </c>
      <c r="H8235" t="s">
        <v>397</v>
      </c>
      <c r="I8235">
        <v>1</v>
      </c>
      <c r="J8235" t="s">
        <v>373</v>
      </c>
      <c r="K8235">
        <v>1</v>
      </c>
    </row>
    <row r="8236" spans="1:12" hidden="1" x14ac:dyDescent="0.25">
      <c r="A8236" t="s">
        <v>399</v>
      </c>
      <c r="B8236" t="s">
        <v>399</v>
      </c>
      <c r="C8236">
        <v>1978</v>
      </c>
      <c r="D8236" t="s">
        <v>398</v>
      </c>
      <c r="E8236">
        <v>2</v>
      </c>
      <c r="F8236" t="s">
        <v>398</v>
      </c>
      <c r="G8236">
        <v>840</v>
      </c>
      <c r="H8236" t="s">
        <v>397</v>
      </c>
      <c r="I8236">
        <v>1</v>
      </c>
      <c r="J8236" t="s">
        <v>373</v>
      </c>
      <c r="K8236" t="s">
        <v>373</v>
      </c>
    </row>
    <row r="8237" spans="1:12" hidden="1" x14ac:dyDescent="0.25">
      <c r="A8237" t="s">
        <v>399</v>
      </c>
      <c r="B8237" t="s">
        <v>399</v>
      </c>
      <c r="C8237">
        <v>1979</v>
      </c>
      <c r="D8237" t="s">
        <v>398</v>
      </c>
      <c r="E8237">
        <v>2</v>
      </c>
      <c r="F8237" t="s">
        <v>398</v>
      </c>
      <c r="G8237">
        <v>840</v>
      </c>
      <c r="H8237" t="s">
        <v>397</v>
      </c>
      <c r="I8237">
        <v>1</v>
      </c>
      <c r="J8237" t="s">
        <v>373</v>
      </c>
      <c r="K8237" t="s">
        <v>373</v>
      </c>
    </row>
    <row r="8238" spans="1:12" hidden="1" x14ac:dyDescent="0.25">
      <c r="A8238" t="s">
        <v>399</v>
      </c>
      <c r="B8238" t="s">
        <v>399</v>
      </c>
      <c r="C8238">
        <v>1980</v>
      </c>
      <c r="D8238" t="s">
        <v>398</v>
      </c>
      <c r="E8238">
        <v>2</v>
      </c>
      <c r="F8238" t="s">
        <v>398</v>
      </c>
      <c r="G8238">
        <v>840</v>
      </c>
      <c r="H8238" t="s">
        <v>397</v>
      </c>
      <c r="I8238">
        <v>1</v>
      </c>
      <c r="J8238" t="s">
        <v>373</v>
      </c>
      <c r="K8238" t="s">
        <v>373</v>
      </c>
    </row>
    <row r="8239" spans="1:12" hidden="1" x14ac:dyDescent="0.25">
      <c r="A8239" t="s">
        <v>399</v>
      </c>
      <c r="B8239" t="s">
        <v>399</v>
      </c>
      <c r="C8239">
        <v>1981</v>
      </c>
      <c r="D8239" t="s">
        <v>398</v>
      </c>
      <c r="E8239">
        <v>2</v>
      </c>
      <c r="F8239" t="s">
        <v>398</v>
      </c>
      <c r="G8239">
        <v>840</v>
      </c>
      <c r="H8239" t="s">
        <v>397</v>
      </c>
      <c r="I8239">
        <v>1</v>
      </c>
      <c r="J8239" t="s">
        <v>373</v>
      </c>
      <c r="K8239" t="s">
        <v>373</v>
      </c>
    </row>
    <row r="8240" spans="1:12" hidden="1" x14ac:dyDescent="0.25">
      <c r="A8240" t="s">
        <v>399</v>
      </c>
      <c r="B8240" t="s">
        <v>399</v>
      </c>
      <c r="C8240">
        <v>1982</v>
      </c>
      <c r="D8240" t="s">
        <v>398</v>
      </c>
      <c r="E8240">
        <v>2</v>
      </c>
      <c r="F8240" t="s">
        <v>398</v>
      </c>
      <c r="G8240">
        <v>840</v>
      </c>
      <c r="H8240" t="s">
        <v>397</v>
      </c>
      <c r="I8240">
        <v>1</v>
      </c>
      <c r="J8240" t="s">
        <v>373</v>
      </c>
      <c r="K8240" t="s">
        <v>373</v>
      </c>
    </row>
    <row r="8241" spans="1:11" hidden="1" x14ac:dyDescent="0.25">
      <c r="A8241" t="s">
        <v>399</v>
      </c>
      <c r="B8241" t="s">
        <v>399</v>
      </c>
      <c r="C8241">
        <v>1983</v>
      </c>
      <c r="D8241" t="s">
        <v>398</v>
      </c>
      <c r="E8241">
        <v>2</v>
      </c>
      <c r="F8241" t="s">
        <v>398</v>
      </c>
      <c r="G8241">
        <v>840</v>
      </c>
      <c r="H8241" t="s">
        <v>397</v>
      </c>
      <c r="I8241">
        <v>1</v>
      </c>
      <c r="J8241" t="s">
        <v>373</v>
      </c>
      <c r="K8241" t="s">
        <v>373</v>
      </c>
    </row>
    <row r="8242" spans="1:11" hidden="1" x14ac:dyDescent="0.25">
      <c r="A8242" t="s">
        <v>399</v>
      </c>
      <c r="B8242" t="s">
        <v>399</v>
      </c>
      <c r="C8242">
        <v>1984</v>
      </c>
      <c r="D8242" t="s">
        <v>398</v>
      </c>
      <c r="E8242">
        <v>2</v>
      </c>
      <c r="F8242" t="s">
        <v>398</v>
      </c>
      <c r="G8242">
        <v>840</v>
      </c>
      <c r="H8242" t="s">
        <v>397</v>
      </c>
      <c r="I8242">
        <v>1</v>
      </c>
      <c r="J8242" t="s">
        <v>373</v>
      </c>
      <c r="K8242" t="s">
        <v>373</v>
      </c>
    </row>
    <row r="8243" spans="1:11" hidden="1" x14ac:dyDescent="0.25">
      <c r="A8243" t="s">
        <v>399</v>
      </c>
      <c r="B8243" t="s">
        <v>399</v>
      </c>
      <c r="C8243">
        <v>1985</v>
      </c>
      <c r="D8243" t="s">
        <v>398</v>
      </c>
      <c r="E8243">
        <v>2</v>
      </c>
      <c r="F8243" t="s">
        <v>398</v>
      </c>
      <c r="G8243">
        <v>840</v>
      </c>
      <c r="H8243" t="s">
        <v>397</v>
      </c>
      <c r="I8243">
        <v>1</v>
      </c>
      <c r="J8243" t="s">
        <v>373</v>
      </c>
      <c r="K8243" t="s">
        <v>373</v>
      </c>
    </row>
    <row r="8244" spans="1:11" hidden="1" x14ac:dyDescent="0.25">
      <c r="A8244" t="s">
        <v>399</v>
      </c>
      <c r="B8244" t="s">
        <v>399</v>
      </c>
      <c r="C8244">
        <v>1986</v>
      </c>
      <c r="D8244" t="s">
        <v>398</v>
      </c>
      <c r="E8244">
        <v>2</v>
      </c>
      <c r="F8244" t="s">
        <v>398</v>
      </c>
      <c r="G8244">
        <v>840</v>
      </c>
      <c r="H8244" t="s">
        <v>397</v>
      </c>
      <c r="I8244">
        <v>1</v>
      </c>
      <c r="J8244" t="s">
        <v>373</v>
      </c>
      <c r="K8244" t="s">
        <v>373</v>
      </c>
    </row>
    <row r="8245" spans="1:11" hidden="1" x14ac:dyDescent="0.25">
      <c r="A8245" t="s">
        <v>399</v>
      </c>
      <c r="B8245" t="s">
        <v>399</v>
      </c>
      <c r="C8245">
        <v>1987</v>
      </c>
      <c r="D8245" t="s">
        <v>398</v>
      </c>
      <c r="E8245">
        <v>2</v>
      </c>
      <c r="F8245" t="s">
        <v>398</v>
      </c>
      <c r="G8245">
        <v>840</v>
      </c>
      <c r="H8245" t="s">
        <v>397</v>
      </c>
      <c r="I8245">
        <v>2</v>
      </c>
      <c r="J8245" t="s">
        <v>373</v>
      </c>
      <c r="K8245" t="s">
        <v>373</v>
      </c>
    </row>
    <row r="8246" spans="1:11" hidden="1" x14ac:dyDescent="0.25">
      <c r="A8246" t="s">
        <v>399</v>
      </c>
      <c r="B8246" t="s">
        <v>399</v>
      </c>
      <c r="C8246">
        <v>1988</v>
      </c>
      <c r="D8246" t="s">
        <v>398</v>
      </c>
      <c r="E8246">
        <v>2</v>
      </c>
      <c r="F8246" t="s">
        <v>398</v>
      </c>
      <c r="G8246">
        <v>840</v>
      </c>
      <c r="H8246" t="s">
        <v>397</v>
      </c>
      <c r="I8246">
        <v>1</v>
      </c>
      <c r="J8246" t="s">
        <v>373</v>
      </c>
      <c r="K8246" t="s">
        <v>373</v>
      </c>
    </row>
    <row r="8247" spans="1:11" hidden="1" x14ac:dyDescent="0.25">
      <c r="A8247" t="s">
        <v>399</v>
      </c>
      <c r="B8247" t="s">
        <v>399</v>
      </c>
      <c r="C8247">
        <v>1989</v>
      </c>
      <c r="D8247" t="s">
        <v>398</v>
      </c>
      <c r="E8247">
        <v>2</v>
      </c>
      <c r="F8247" t="s">
        <v>398</v>
      </c>
      <c r="G8247">
        <v>840</v>
      </c>
      <c r="H8247" t="s">
        <v>397</v>
      </c>
      <c r="I8247">
        <v>1</v>
      </c>
      <c r="J8247" t="s">
        <v>373</v>
      </c>
      <c r="K8247" t="s">
        <v>373</v>
      </c>
    </row>
    <row r="8248" spans="1:11" hidden="1" x14ac:dyDescent="0.25">
      <c r="A8248" t="s">
        <v>399</v>
      </c>
      <c r="B8248" t="s">
        <v>399</v>
      </c>
      <c r="C8248">
        <v>1990</v>
      </c>
      <c r="D8248" t="s">
        <v>398</v>
      </c>
      <c r="E8248">
        <v>2</v>
      </c>
      <c r="F8248" t="s">
        <v>398</v>
      </c>
      <c r="G8248">
        <v>840</v>
      </c>
      <c r="H8248" t="s">
        <v>397</v>
      </c>
      <c r="I8248">
        <v>1</v>
      </c>
      <c r="J8248" t="s">
        <v>373</v>
      </c>
      <c r="K8248" t="s">
        <v>373</v>
      </c>
    </row>
    <row r="8249" spans="1:11" hidden="1" x14ac:dyDescent="0.25">
      <c r="A8249" t="s">
        <v>399</v>
      </c>
      <c r="B8249" t="s">
        <v>399</v>
      </c>
      <c r="C8249">
        <v>1991</v>
      </c>
      <c r="D8249" t="s">
        <v>398</v>
      </c>
      <c r="E8249">
        <v>2</v>
      </c>
      <c r="F8249" t="s">
        <v>398</v>
      </c>
      <c r="G8249">
        <v>840</v>
      </c>
      <c r="H8249" t="s">
        <v>397</v>
      </c>
      <c r="I8249">
        <v>2</v>
      </c>
      <c r="J8249" t="s">
        <v>373</v>
      </c>
      <c r="K8249" t="s">
        <v>373</v>
      </c>
    </row>
    <row r="8250" spans="1:11" hidden="1" x14ac:dyDescent="0.25">
      <c r="A8250" t="s">
        <v>399</v>
      </c>
      <c r="B8250" t="s">
        <v>399</v>
      </c>
      <c r="C8250">
        <v>1992</v>
      </c>
      <c r="D8250" t="s">
        <v>398</v>
      </c>
      <c r="E8250">
        <v>2</v>
      </c>
      <c r="F8250" t="s">
        <v>398</v>
      </c>
      <c r="G8250">
        <v>840</v>
      </c>
      <c r="H8250" t="s">
        <v>397</v>
      </c>
      <c r="I8250">
        <v>2</v>
      </c>
      <c r="J8250" t="s">
        <v>373</v>
      </c>
      <c r="K8250" t="s">
        <v>373</v>
      </c>
    </row>
    <row r="8251" spans="1:11" hidden="1" x14ac:dyDescent="0.25">
      <c r="A8251" t="s">
        <v>399</v>
      </c>
      <c r="B8251" t="s">
        <v>399</v>
      </c>
      <c r="C8251">
        <v>1993</v>
      </c>
      <c r="D8251" t="s">
        <v>398</v>
      </c>
      <c r="E8251">
        <v>2</v>
      </c>
      <c r="F8251" t="s">
        <v>398</v>
      </c>
      <c r="G8251">
        <v>840</v>
      </c>
      <c r="H8251" t="s">
        <v>397</v>
      </c>
      <c r="I8251">
        <v>1</v>
      </c>
      <c r="J8251" t="s">
        <v>373</v>
      </c>
      <c r="K8251" t="s">
        <v>373</v>
      </c>
    </row>
    <row r="8252" spans="1:11" hidden="1" x14ac:dyDescent="0.25">
      <c r="A8252" t="s">
        <v>399</v>
      </c>
      <c r="B8252" t="s">
        <v>399</v>
      </c>
      <c r="C8252">
        <v>1994</v>
      </c>
      <c r="D8252" t="s">
        <v>398</v>
      </c>
      <c r="E8252">
        <v>2</v>
      </c>
      <c r="F8252" t="s">
        <v>398</v>
      </c>
      <c r="G8252">
        <v>840</v>
      </c>
      <c r="H8252" t="s">
        <v>397</v>
      </c>
      <c r="I8252">
        <v>1</v>
      </c>
      <c r="J8252" t="s">
        <v>373</v>
      </c>
      <c r="K8252" t="s">
        <v>373</v>
      </c>
    </row>
    <row r="8253" spans="1:11" hidden="1" x14ac:dyDescent="0.25">
      <c r="A8253" t="s">
        <v>399</v>
      </c>
      <c r="B8253" t="s">
        <v>399</v>
      </c>
      <c r="C8253">
        <v>1995</v>
      </c>
      <c r="D8253" t="s">
        <v>398</v>
      </c>
      <c r="E8253">
        <v>2</v>
      </c>
      <c r="F8253" t="s">
        <v>398</v>
      </c>
      <c r="G8253">
        <v>840</v>
      </c>
      <c r="H8253" t="s">
        <v>397</v>
      </c>
      <c r="I8253">
        <v>1</v>
      </c>
      <c r="J8253" t="s">
        <v>373</v>
      </c>
      <c r="K8253" t="s">
        <v>373</v>
      </c>
    </row>
    <row r="8254" spans="1:11" hidden="1" x14ac:dyDescent="0.25">
      <c r="A8254" t="s">
        <v>399</v>
      </c>
      <c r="B8254" t="s">
        <v>399</v>
      </c>
      <c r="C8254">
        <v>1996</v>
      </c>
      <c r="D8254" t="s">
        <v>398</v>
      </c>
      <c r="E8254">
        <v>2</v>
      </c>
      <c r="F8254" t="s">
        <v>398</v>
      </c>
      <c r="G8254">
        <v>840</v>
      </c>
      <c r="H8254" t="s">
        <v>397</v>
      </c>
      <c r="I8254">
        <v>1</v>
      </c>
      <c r="J8254" t="s">
        <v>373</v>
      </c>
      <c r="K8254" t="s">
        <v>373</v>
      </c>
    </row>
    <row r="8255" spans="1:11" hidden="1" x14ac:dyDescent="0.25">
      <c r="A8255" t="s">
        <v>399</v>
      </c>
      <c r="B8255" t="s">
        <v>399</v>
      </c>
      <c r="C8255">
        <v>1997</v>
      </c>
      <c r="D8255" t="s">
        <v>398</v>
      </c>
      <c r="E8255">
        <v>2</v>
      </c>
      <c r="F8255" t="s">
        <v>398</v>
      </c>
      <c r="G8255">
        <v>840</v>
      </c>
      <c r="H8255" t="s">
        <v>397</v>
      </c>
      <c r="I8255">
        <v>1</v>
      </c>
      <c r="J8255" t="s">
        <v>373</v>
      </c>
      <c r="K8255" t="s">
        <v>373</v>
      </c>
    </row>
    <row r="8256" spans="1:11" hidden="1" x14ac:dyDescent="0.25">
      <c r="A8256" t="s">
        <v>399</v>
      </c>
      <c r="B8256" t="s">
        <v>399</v>
      </c>
      <c r="C8256">
        <v>1998</v>
      </c>
      <c r="D8256" t="s">
        <v>398</v>
      </c>
      <c r="E8256">
        <v>2</v>
      </c>
      <c r="F8256" t="s">
        <v>398</v>
      </c>
      <c r="G8256">
        <v>840</v>
      </c>
      <c r="H8256" t="s">
        <v>397</v>
      </c>
      <c r="I8256">
        <v>1</v>
      </c>
      <c r="J8256" t="s">
        <v>373</v>
      </c>
      <c r="K8256" t="s">
        <v>373</v>
      </c>
    </row>
    <row r="8257" spans="1:11" hidden="1" x14ac:dyDescent="0.25">
      <c r="A8257" t="s">
        <v>399</v>
      </c>
      <c r="B8257" t="s">
        <v>399</v>
      </c>
      <c r="C8257">
        <v>1999</v>
      </c>
      <c r="D8257" t="s">
        <v>398</v>
      </c>
      <c r="E8257">
        <v>2</v>
      </c>
      <c r="F8257" t="s">
        <v>398</v>
      </c>
      <c r="G8257">
        <v>840</v>
      </c>
      <c r="H8257" t="s">
        <v>397</v>
      </c>
      <c r="I8257">
        <v>1</v>
      </c>
      <c r="J8257" t="s">
        <v>373</v>
      </c>
      <c r="K8257" t="s">
        <v>373</v>
      </c>
    </row>
    <row r="8258" spans="1:11" hidden="1" x14ac:dyDescent="0.25">
      <c r="A8258" t="s">
        <v>399</v>
      </c>
      <c r="B8258" t="s">
        <v>399</v>
      </c>
      <c r="C8258">
        <v>2000</v>
      </c>
      <c r="D8258" t="s">
        <v>398</v>
      </c>
      <c r="E8258">
        <v>2</v>
      </c>
      <c r="F8258" t="s">
        <v>398</v>
      </c>
      <c r="G8258">
        <v>840</v>
      </c>
      <c r="H8258" t="s">
        <v>397</v>
      </c>
      <c r="I8258">
        <v>1</v>
      </c>
      <c r="J8258" t="s">
        <v>373</v>
      </c>
      <c r="K8258" t="s">
        <v>373</v>
      </c>
    </row>
    <row r="8259" spans="1:11" hidden="1" x14ac:dyDescent="0.25">
      <c r="A8259" t="s">
        <v>399</v>
      </c>
      <c r="B8259" t="s">
        <v>399</v>
      </c>
      <c r="C8259">
        <v>2001</v>
      </c>
      <c r="D8259" t="s">
        <v>398</v>
      </c>
      <c r="E8259">
        <v>2</v>
      </c>
      <c r="F8259" t="s">
        <v>398</v>
      </c>
      <c r="G8259">
        <v>840</v>
      </c>
      <c r="H8259" t="s">
        <v>397</v>
      </c>
      <c r="I8259">
        <v>2</v>
      </c>
      <c r="J8259" t="s">
        <v>373</v>
      </c>
      <c r="K8259" t="s">
        <v>373</v>
      </c>
    </row>
    <row r="8260" spans="1:11" hidden="1" x14ac:dyDescent="0.25">
      <c r="A8260" t="s">
        <v>399</v>
      </c>
      <c r="B8260" t="s">
        <v>399</v>
      </c>
      <c r="C8260">
        <v>2002</v>
      </c>
      <c r="D8260" t="s">
        <v>398</v>
      </c>
      <c r="E8260">
        <v>2</v>
      </c>
      <c r="F8260" t="s">
        <v>398</v>
      </c>
      <c r="G8260">
        <v>840</v>
      </c>
      <c r="H8260" t="s">
        <v>397</v>
      </c>
      <c r="I8260">
        <v>2</v>
      </c>
      <c r="J8260" t="s">
        <v>373</v>
      </c>
      <c r="K8260" t="s">
        <v>373</v>
      </c>
    </row>
    <row r="8261" spans="1:11" hidden="1" x14ac:dyDescent="0.25">
      <c r="A8261" t="s">
        <v>399</v>
      </c>
      <c r="B8261" t="s">
        <v>399</v>
      </c>
      <c r="C8261">
        <v>2003</v>
      </c>
      <c r="D8261" t="s">
        <v>398</v>
      </c>
      <c r="E8261">
        <v>2</v>
      </c>
      <c r="F8261" t="s">
        <v>398</v>
      </c>
      <c r="G8261">
        <v>840</v>
      </c>
      <c r="H8261" t="s">
        <v>397</v>
      </c>
      <c r="I8261">
        <v>2</v>
      </c>
      <c r="J8261" t="s">
        <v>373</v>
      </c>
      <c r="K8261" t="s">
        <v>373</v>
      </c>
    </row>
    <row r="8262" spans="1:11" hidden="1" x14ac:dyDescent="0.25">
      <c r="A8262" t="s">
        <v>399</v>
      </c>
      <c r="B8262" t="s">
        <v>399</v>
      </c>
      <c r="C8262">
        <v>2004</v>
      </c>
      <c r="D8262" t="s">
        <v>398</v>
      </c>
      <c r="E8262">
        <v>2</v>
      </c>
      <c r="F8262" t="s">
        <v>398</v>
      </c>
      <c r="G8262">
        <v>840</v>
      </c>
      <c r="H8262" t="s">
        <v>397</v>
      </c>
      <c r="I8262">
        <v>3</v>
      </c>
      <c r="J8262" t="s">
        <v>373</v>
      </c>
      <c r="K8262" t="s">
        <v>373</v>
      </c>
    </row>
    <row r="8263" spans="1:11" hidden="1" x14ac:dyDescent="0.25">
      <c r="A8263" t="s">
        <v>399</v>
      </c>
      <c r="B8263" t="s">
        <v>399</v>
      </c>
      <c r="C8263">
        <v>2005</v>
      </c>
      <c r="D8263" t="s">
        <v>398</v>
      </c>
      <c r="E8263">
        <v>2</v>
      </c>
      <c r="F8263" t="s">
        <v>398</v>
      </c>
      <c r="G8263">
        <v>840</v>
      </c>
      <c r="H8263" t="s">
        <v>397</v>
      </c>
      <c r="I8263">
        <v>3</v>
      </c>
      <c r="J8263" t="s">
        <v>373</v>
      </c>
      <c r="K8263" t="s">
        <v>373</v>
      </c>
    </row>
    <row r="8264" spans="1:11" hidden="1" x14ac:dyDescent="0.25">
      <c r="A8264" t="s">
        <v>399</v>
      </c>
      <c r="B8264" t="s">
        <v>399</v>
      </c>
      <c r="C8264">
        <v>2006</v>
      </c>
      <c r="D8264" t="s">
        <v>398</v>
      </c>
      <c r="E8264">
        <v>2</v>
      </c>
      <c r="F8264" t="s">
        <v>398</v>
      </c>
      <c r="G8264">
        <v>840</v>
      </c>
      <c r="H8264" t="s">
        <v>397</v>
      </c>
      <c r="I8264">
        <v>3</v>
      </c>
      <c r="J8264" t="s">
        <v>373</v>
      </c>
      <c r="K8264" t="s">
        <v>373</v>
      </c>
    </row>
    <row r="8265" spans="1:11" hidden="1" x14ac:dyDescent="0.25">
      <c r="A8265" t="s">
        <v>399</v>
      </c>
      <c r="B8265" t="s">
        <v>399</v>
      </c>
      <c r="C8265">
        <v>2007</v>
      </c>
      <c r="D8265" t="s">
        <v>398</v>
      </c>
      <c r="E8265">
        <v>2</v>
      </c>
      <c r="F8265" t="s">
        <v>398</v>
      </c>
      <c r="G8265">
        <v>840</v>
      </c>
      <c r="H8265" t="s">
        <v>397</v>
      </c>
      <c r="I8265">
        <v>3</v>
      </c>
      <c r="J8265" t="s">
        <v>373</v>
      </c>
      <c r="K8265" t="s">
        <v>373</v>
      </c>
    </row>
    <row r="8266" spans="1:11" hidden="1" x14ac:dyDescent="0.25">
      <c r="A8266" t="s">
        <v>399</v>
      </c>
      <c r="B8266" t="s">
        <v>399</v>
      </c>
      <c r="C8266">
        <v>2008</v>
      </c>
      <c r="D8266" t="s">
        <v>398</v>
      </c>
      <c r="E8266">
        <v>2</v>
      </c>
      <c r="F8266" t="s">
        <v>398</v>
      </c>
      <c r="G8266">
        <v>840</v>
      </c>
      <c r="H8266" t="s">
        <v>397</v>
      </c>
      <c r="I8266">
        <v>3</v>
      </c>
      <c r="J8266" t="s">
        <v>373</v>
      </c>
      <c r="K8266" t="s">
        <v>373</v>
      </c>
    </row>
    <row r="8267" spans="1:11" hidden="1" x14ac:dyDescent="0.25">
      <c r="A8267" t="s">
        <v>399</v>
      </c>
      <c r="B8267" t="s">
        <v>399</v>
      </c>
      <c r="C8267">
        <v>2009</v>
      </c>
      <c r="D8267" t="s">
        <v>398</v>
      </c>
      <c r="E8267">
        <v>2</v>
      </c>
      <c r="F8267" t="s">
        <v>398</v>
      </c>
      <c r="G8267">
        <v>840</v>
      </c>
      <c r="H8267" t="s">
        <v>397</v>
      </c>
      <c r="I8267">
        <v>3</v>
      </c>
      <c r="J8267" t="s">
        <v>373</v>
      </c>
      <c r="K8267" t="s">
        <v>373</v>
      </c>
    </row>
    <row r="8268" spans="1:11" hidden="1" x14ac:dyDescent="0.25">
      <c r="A8268" t="s">
        <v>399</v>
      </c>
      <c r="B8268" t="s">
        <v>399</v>
      </c>
      <c r="C8268">
        <v>2010</v>
      </c>
      <c r="D8268" t="s">
        <v>398</v>
      </c>
      <c r="E8268">
        <v>2</v>
      </c>
      <c r="F8268" t="s">
        <v>398</v>
      </c>
      <c r="G8268">
        <v>840</v>
      </c>
      <c r="H8268" t="s">
        <v>397</v>
      </c>
      <c r="I8268">
        <v>3</v>
      </c>
      <c r="J8268" t="s">
        <v>373</v>
      </c>
      <c r="K8268" t="s">
        <v>373</v>
      </c>
    </row>
    <row r="8269" spans="1:11" hidden="1" x14ac:dyDescent="0.25">
      <c r="A8269" t="s">
        <v>399</v>
      </c>
      <c r="B8269" t="s">
        <v>399</v>
      </c>
      <c r="C8269">
        <v>2011</v>
      </c>
      <c r="D8269" t="s">
        <v>398</v>
      </c>
      <c r="E8269">
        <v>2</v>
      </c>
      <c r="F8269" t="s">
        <v>398</v>
      </c>
      <c r="G8269">
        <v>840</v>
      </c>
      <c r="H8269" t="s">
        <v>397</v>
      </c>
      <c r="I8269">
        <v>3</v>
      </c>
      <c r="J8269" t="s">
        <v>373</v>
      </c>
      <c r="K8269" t="s">
        <v>373</v>
      </c>
    </row>
    <row r="8270" spans="1:11" hidden="1" x14ac:dyDescent="0.25">
      <c r="A8270" t="s">
        <v>399</v>
      </c>
      <c r="B8270" t="s">
        <v>399</v>
      </c>
      <c r="C8270">
        <v>2012</v>
      </c>
      <c r="D8270" t="s">
        <v>398</v>
      </c>
      <c r="E8270">
        <v>2</v>
      </c>
      <c r="F8270" t="s">
        <v>398</v>
      </c>
      <c r="G8270">
        <v>840</v>
      </c>
      <c r="H8270" t="s">
        <v>397</v>
      </c>
      <c r="I8270">
        <v>3</v>
      </c>
      <c r="J8270" t="s">
        <v>373</v>
      </c>
      <c r="K8270" t="s">
        <v>373</v>
      </c>
    </row>
    <row r="8271" spans="1:11" hidden="1" x14ac:dyDescent="0.25">
      <c r="A8271" t="s">
        <v>399</v>
      </c>
      <c r="B8271" t="s">
        <v>399</v>
      </c>
      <c r="C8271">
        <v>2013</v>
      </c>
      <c r="D8271" t="s">
        <v>398</v>
      </c>
      <c r="E8271">
        <v>2</v>
      </c>
      <c r="F8271" t="s">
        <v>398</v>
      </c>
      <c r="G8271">
        <v>840</v>
      </c>
      <c r="H8271" t="s">
        <v>397</v>
      </c>
      <c r="I8271" t="s">
        <v>373</v>
      </c>
      <c r="J8271">
        <v>2</v>
      </c>
      <c r="K8271" t="s">
        <v>373</v>
      </c>
    </row>
    <row r="8272" spans="1:11" hidden="1" x14ac:dyDescent="0.25">
      <c r="A8272" t="s">
        <v>399</v>
      </c>
      <c r="B8272" t="s">
        <v>399</v>
      </c>
      <c r="C8272">
        <v>2014</v>
      </c>
      <c r="D8272" t="s">
        <v>398</v>
      </c>
      <c r="E8272">
        <v>2</v>
      </c>
      <c r="F8272" t="s">
        <v>398</v>
      </c>
      <c r="G8272">
        <v>840</v>
      </c>
      <c r="H8272" t="s">
        <v>397</v>
      </c>
      <c r="I8272">
        <v>2</v>
      </c>
      <c r="J8272">
        <v>2</v>
      </c>
      <c r="K8272" t="s">
        <v>373</v>
      </c>
    </row>
    <row r="8273" spans="1:12" hidden="1" x14ac:dyDescent="0.25">
      <c r="A8273" t="s">
        <v>399</v>
      </c>
      <c r="B8273" t="s">
        <v>399</v>
      </c>
      <c r="C8273">
        <v>2015</v>
      </c>
      <c r="D8273" t="s">
        <v>398</v>
      </c>
      <c r="E8273">
        <v>2</v>
      </c>
      <c r="F8273" t="s">
        <v>398</v>
      </c>
      <c r="G8273">
        <v>840</v>
      </c>
      <c r="H8273" t="s">
        <v>397</v>
      </c>
      <c r="I8273">
        <v>2</v>
      </c>
      <c r="J8273">
        <v>3</v>
      </c>
      <c r="K8273" t="s">
        <v>373</v>
      </c>
    </row>
    <row r="8274" spans="1:12" hidden="1" x14ac:dyDescent="0.25">
      <c r="A8274" t="s">
        <v>399</v>
      </c>
      <c r="B8274" t="s">
        <v>399</v>
      </c>
      <c r="C8274">
        <v>2016</v>
      </c>
      <c r="D8274" t="s">
        <v>398</v>
      </c>
      <c r="E8274">
        <v>2</v>
      </c>
      <c r="F8274" t="s">
        <v>398</v>
      </c>
      <c r="G8274">
        <v>840</v>
      </c>
      <c r="H8274" t="s">
        <v>397</v>
      </c>
      <c r="I8274">
        <v>2</v>
      </c>
      <c r="J8274">
        <v>3</v>
      </c>
      <c r="K8274" t="s">
        <v>373</v>
      </c>
    </row>
    <row r="8275" spans="1:12" x14ac:dyDescent="0.25">
      <c r="A8275" t="s">
        <v>399</v>
      </c>
      <c r="B8275" t="s">
        <v>399</v>
      </c>
      <c r="C8275">
        <v>2017</v>
      </c>
      <c r="D8275" t="s">
        <v>398</v>
      </c>
      <c r="E8275">
        <v>2</v>
      </c>
      <c r="F8275" t="s">
        <v>398</v>
      </c>
      <c r="G8275">
        <v>840</v>
      </c>
      <c r="H8275" t="s">
        <v>397</v>
      </c>
      <c r="I8275" s="109">
        <v>2</v>
      </c>
      <c r="J8275" s="109">
        <v>3</v>
      </c>
      <c r="K8275" s="109" t="s">
        <v>373</v>
      </c>
      <c r="L8275" s="108">
        <f>AVERAGE(I8275:K8275)</f>
        <v>2.5</v>
      </c>
    </row>
    <row r="8276" spans="1:12" hidden="1" x14ac:dyDescent="0.25">
      <c r="A8276" t="s">
        <v>270</v>
      </c>
      <c r="B8276" t="s">
        <v>270</v>
      </c>
      <c r="C8276">
        <v>1976</v>
      </c>
      <c r="D8276" t="s">
        <v>396</v>
      </c>
      <c r="E8276">
        <v>165</v>
      </c>
      <c r="F8276" t="s">
        <v>148</v>
      </c>
      <c r="G8276">
        <v>858</v>
      </c>
      <c r="H8276" t="s">
        <v>393</v>
      </c>
      <c r="I8276">
        <v>5</v>
      </c>
      <c r="J8276" t="s">
        <v>373</v>
      </c>
      <c r="K8276">
        <v>3</v>
      </c>
    </row>
    <row r="8277" spans="1:12" hidden="1" x14ac:dyDescent="0.25">
      <c r="A8277" t="s">
        <v>270</v>
      </c>
      <c r="B8277" t="s">
        <v>270</v>
      </c>
      <c r="C8277">
        <v>1977</v>
      </c>
      <c r="D8277" t="s">
        <v>396</v>
      </c>
      <c r="E8277">
        <v>165</v>
      </c>
      <c r="F8277" t="s">
        <v>148</v>
      </c>
      <c r="G8277">
        <v>858</v>
      </c>
      <c r="H8277" t="s">
        <v>393</v>
      </c>
      <c r="I8277">
        <v>5</v>
      </c>
      <c r="J8277" t="s">
        <v>373</v>
      </c>
      <c r="K8277">
        <v>4</v>
      </c>
    </row>
    <row r="8278" spans="1:12" hidden="1" x14ac:dyDescent="0.25">
      <c r="A8278" t="s">
        <v>270</v>
      </c>
      <c r="B8278" t="s">
        <v>270</v>
      </c>
      <c r="C8278">
        <v>1978</v>
      </c>
      <c r="D8278" t="s">
        <v>396</v>
      </c>
      <c r="E8278">
        <v>165</v>
      </c>
      <c r="F8278" t="s">
        <v>148</v>
      </c>
      <c r="G8278">
        <v>858</v>
      </c>
      <c r="H8278" t="s">
        <v>393</v>
      </c>
      <c r="I8278">
        <v>5</v>
      </c>
      <c r="J8278" t="s">
        <v>373</v>
      </c>
      <c r="K8278">
        <v>3</v>
      </c>
    </row>
    <row r="8279" spans="1:12" hidden="1" x14ac:dyDescent="0.25">
      <c r="A8279" t="s">
        <v>270</v>
      </c>
      <c r="B8279" t="s">
        <v>270</v>
      </c>
      <c r="C8279">
        <v>1979</v>
      </c>
      <c r="D8279" t="s">
        <v>396</v>
      </c>
      <c r="E8279">
        <v>165</v>
      </c>
      <c r="F8279" t="s">
        <v>148</v>
      </c>
      <c r="G8279">
        <v>858</v>
      </c>
      <c r="H8279" t="s">
        <v>393</v>
      </c>
      <c r="I8279">
        <v>5</v>
      </c>
      <c r="J8279" t="s">
        <v>373</v>
      </c>
      <c r="K8279">
        <v>3</v>
      </c>
    </row>
    <row r="8280" spans="1:12" hidden="1" x14ac:dyDescent="0.25">
      <c r="A8280" t="s">
        <v>270</v>
      </c>
      <c r="B8280" t="s">
        <v>270</v>
      </c>
      <c r="C8280">
        <v>1980</v>
      </c>
      <c r="D8280" t="s">
        <v>396</v>
      </c>
      <c r="E8280">
        <v>165</v>
      </c>
      <c r="F8280" t="s">
        <v>148</v>
      </c>
      <c r="G8280">
        <v>858</v>
      </c>
      <c r="H8280" t="s">
        <v>393</v>
      </c>
      <c r="I8280">
        <v>4</v>
      </c>
      <c r="J8280" t="s">
        <v>373</v>
      </c>
      <c r="K8280">
        <v>3</v>
      </c>
    </row>
    <row r="8281" spans="1:12" hidden="1" x14ac:dyDescent="0.25">
      <c r="A8281" t="s">
        <v>270</v>
      </c>
      <c r="B8281" t="s">
        <v>270</v>
      </c>
      <c r="C8281">
        <v>1981</v>
      </c>
      <c r="D8281" t="s">
        <v>396</v>
      </c>
      <c r="E8281">
        <v>165</v>
      </c>
      <c r="F8281" t="s">
        <v>148</v>
      </c>
      <c r="G8281">
        <v>858</v>
      </c>
      <c r="H8281" t="s">
        <v>393</v>
      </c>
      <c r="I8281">
        <v>4</v>
      </c>
      <c r="J8281" t="s">
        <v>373</v>
      </c>
      <c r="K8281">
        <v>3</v>
      </c>
    </row>
    <row r="8282" spans="1:12" hidden="1" x14ac:dyDescent="0.25">
      <c r="A8282" t="s">
        <v>270</v>
      </c>
      <c r="B8282" t="s">
        <v>270</v>
      </c>
      <c r="C8282">
        <v>1982</v>
      </c>
      <c r="D8282" t="s">
        <v>396</v>
      </c>
      <c r="E8282">
        <v>165</v>
      </c>
      <c r="F8282" t="s">
        <v>148</v>
      </c>
      <c r="G8282">
        <v>858</v>
      </c>
      <c r="H8282" t="s">
        <v>393</v>
      </c>
      <c r="I8282">
        <v>4</v>
      </c>
      <c r="J8282" t="s">
        <v>373</v>
      </c>
      <c r="K8282">
        <v>3</v>
      </c>
    </row>
    <row r="8283" spans="1:12" hidden="1" x14ac:dyDescent="0.25">
      <c r="A8283" t="s">
        <v>270</v>
      </c>
      <c r="B8283" t="s">
        <v>270</v>
      </c>
      <c r="C8283">
        <v>1983</v>
      </c>
      <c r="D8283" t="s">
        <v>396</v>
      </c>
      <c r="E8283">
        <v>165</v>
      </c>
      <c r="F8283" t="s">
        <v>148</v>
      </c>
      <c r="G8283">
        <v>858</v>
      </c>
      <c r="H8283" t="s">
        <v>393</v>
      </c>
      <c r="I8283">
        <v>4</v>
      </c>
      <c r="J8283" t="s">
        <v>373</v>
      </c>
      <c r="K8283">
        <v>3</v>
      </c>
    </row>
    <row r="8284" spans="1:12" hidden="1" x14ac:dyDescent="0.25">
      <c r="A8284" t="s">
        <v>270</v>
      </c>
      <c r="B8284" t="s">
        <v>270</v>
      </c>
      <c r="C8284">
        <v>1984</v>
      </c>
      <c r="D8284" t="s">
        <v>396</v>
      </c>
      <c r="E8284">
        <v>165</v>
      </c>
      <c r="F8284" t="s">
        <v>148</v>
      </c>
      <c r="G8284">
        <v>858</v>
      </c>
      <c r="H8284" t="s">
        <v>393</v>
      </c>
      <c r="I8284">
        <v>3</v>
      </c>
      <c r="J8284" t="s">
        <v>373</v>
      </c>
      <c r="K8284">
        <v>3</v>
      </c>
    </row>
    <row r="8285" spans="1:12" hidden="1" x14ac:dyDescent="0.25">
      <c r="A8285" t="s">
        <v>270</v>
      </c>
      <c r="B8285" t="s">
        <v>270</v>
      </c>
      <c r="C8285">
        <v>1985</v>
      </c>
      <c r="D8285" t="s">
        <v>396</v>
      </c>
      <c r="E8285">
        <v>165</v>
      </c>
      <c r="F8285" t="s">
        <v>148</v>
      </c>
      <c r="G8285">
        <v>858</v>
      </c>
      <c r="H8285" t="s">
        <v>393</v>
      </c>
      <c r="I8285">
        <v>2</v>
      </c>
      <c r="J8285" t="s">
        <v>373</v>
      </c>
      <c r="K8285">
        <v>1</v>
      </c>
    </row>
    <row r="8286" spans="1:12" hidden="1" x14ac:dyDescent="0.25">
      <c r="A8286" t="s">
        <v>270</v>
      </c>
      <c r="B8286" t="s">
        <v>270</v>
      </c>
      <c r="C8286">
        <v>1986</v>
      </c>
      <c r="D8286" t="s">
        <v>396</v>
      </c>
      <c r="E8286">
        <v>165</v>
      </c>
      <c r="F8286" t="s">
        <v>148</v>
      </c>
      <c r="G8286">
        <v>858</v>
      </c>
      <c r="H8286" t="s">
        <v>393</v>
      </c>
      <c r="I8286" t="s">
        <v>373</v>
      </c>
      <c r="J8286" t="s">
        <v>373</v>
      </c>
      <c r="K8286">
        <v>2</v>
      </c>
    </row>
    <row r="8287" spans="1:12" hidden="1" x14ac:dyDescent="0.25">
      <c r="A8287" t="s">
        <v>270</v>
      </c>
      <c r="B8287" t="s">
        <v>270</v>
      </c>
      <c r="C8287">
        <v>1987</v>
      </c>
      <c r="D8287" t="s">
        <v>396</v>
      </c>
      <c r="E8287">
        <v>165</v>
      </c>
      <c r="F8287" t="s">
        <v>148</v>
      </c>
      <c r="G8287">
        <v>858</v>
      </c>
      <c r="H8287" t="s">
        <v>393</v>
      </c>
      <c r="I8287" t="s">
        <v>373</v>
      </c>
      <c r="J8287" t="s">
        <v>373</v>
      </c>
      <c r="K8287">
        <v>2</v>
      </c>
    </row>
    <row r="8288" spans="1:12" hidden="1" x14ac:dyDescent="0.25">
      <c r="A8288" t="s">
        <v>270</v>
      </c>
      <c r="B8288" t="s">
        <v>270</v>
      </c>
      <c r="C8288">
        <v>1988</v>
      </c>
      <c r="D8288" t="s">
        <v>396</v>
      </c>
      <c r="E8288">
        <v>165</v>
      </c>
      <c r="F8288" t="s">
        <v>148</v>
      </c>
      <c r="G8288">
        <v>858</v>
      </c>
      <c r="H8288" t="s">
        <v>393</v>
      </c>
      <c r="I8288" t="s">
        <v>373</v>
      </c>
      <c r="J8288" t="s">
        <v>373</v>
      </c>
      <c r="K8288">
        <v>1</v>
      </c>
    </row>
    <row r="8289" spans="1:11" hidden="1" x14ac:dyDescent="0.25">
      <c r="A8289" t="s">
        <v>270</v>
      </c>
      <c r="B8289" t="s">
        <v>270</v>
      </c>
      <c r="C8289">
        <v>1989</v>
      </c>
      <c r="D8289" t="s">
        <v>396</v>
      </c>
      <c r="E8289">
        <v>165</v>
      </c>
      <c r="F8289" t="s">
        <v>148</v>
      </c>
      <c r="G8289">
        <v>858</v>
      </c>
      <c r="H8289" t="s">
        <v>393</v>
      </c>
      <c r="I8289">
        <v>2</v>
      </c>
      <c r="J8289" t="s">
        <v>373</v>
      </c>
      <c r="K8289">
        <v>2</v>
      </c>
    </row>
    <row r="8290" spans="1:11" hidden="1" x14ac:dyDescent="0.25">
      <c r="A8290" t="s">
        <v>270</v>
      </c>
      <c r="B8290" t="s">
        <v>270</v>
      </c>
      <c r="C8290">
        <v>1990</v>
      </c>
      <c r="D8290" t="s">
        <v>396</v>
      </c>
      <c r="E8290">
        <v>165</v>
      </c>
      <c r="F8290" t="s">
        <v>148</v>
      </c>
      <c r="G8290">
        <v>858</v>
      </c>
      <c r="H8290" t="s">
        <v>393</v>
      </c>
      <c r="I8290">
        <v>4</v>
      </c>
      <c r="J8290" t="s">
        <v>373</v>
      </c>
      <c r="K8290">
        <v>2</v>
      </c>
    </row>
    <row r="8291" spans="1:11" hidden="1" x14ac:dyDescent="0.25">
      <c r="A8291" t="s">
        <v>270</v>
      </c>
      <c r="B8291" t="s">
        <v>270</v>
      </c>
      <c r="C8291">
        <v>1991</v>
      </c>
      <c r="D8291" t="s">
        <v>396</v>
      </c>
      <c r="E8291">
        <v>165</v>
      </c>
      <c r="F8291" t="s">
        <v>148</v>
      </c>
      <c r="G8291">
        <v>858</v>
      </c>
      <c r="H8291" t="s">
        <v>393</v>
      </c>
      <c r="I8291">
        <v>2</v>
      </c>
      <c r="J8291" t="s">
        <v>373</v>
      </c>
      <c r="K8291">
        <v>2</v>
      </c>
    </row>
    <row r="8292" spans="1:11" hidden="1" x14ac:dyDescent="0.25">
      <c r="A8292" t="s">
        <v>270</v>
      </c>
      <c r="B8292" t="s">
        <v>270</v>
      </c>
      <c r="C8292">
        <v>1992</v>
      </c>
      <c r="D8292" t="s">
        <v>396</v>
      </c>
      <c r="E8292">
        <v>165</v>
      </c>
      <c r="F8292" t="s">
        <v>148</v>
      </c>
      <c r="G8292">
        <v>858</v>
      </c>
      <c r="H8292" t="s">
        <v>393</v>
      </c>
      <c r="I8292">
        <v>2</v>
      </c>
      <c r="J8292" t="s">
        <v>373</v>
      </c>
      <c r="K8292">
        <v>2</v>
      </c>
    </row>
    <row r="8293" spans="1:11" hidden="1" x14ac:dyDescent="0.25">
      <c r="A8293" t="s">
        <v>270</v>
      </c>
      <c r="B8293" t="s">
        <v>270</v>
      </c>
      <c r="C8293">
        <v>1993</v>
      </c>
      <c r="D8293" t="s">
        <v>396</v>
      </c>
      <c r="E8293">
        <v>165</v>
      </c>
      <c r="F8293" t="s">
        <v>148</v>
      </c>
      <c r="G8293">
        <v>858</v>
      </c>
      <c r="H8293" t="s">
        <v>393</v>
      </c>
      <c r="I8293">
        <v>2</v>
      </c>
      <c r="J8293" t="s">
        <v>373</v>
      </c>
      <c r="K8293">
        <v>1</v>
      </c>
    </row>
    <row r="8294" spans="1:11" hidden="1" x14ac:dyDescent="0.25">
      <c r="A8294" t="s">
        <v>270</v>
      </c>
      <c r="B8294" t="s">
        <v>270</v>
      </c>
      <c r="C8294">
        <v>1994</v>
      </c>
      <c r="D8294" t="s">
        <v>396</v>
      </c>
      <c r="E8294">
        <v>165</v>
      </c>
      <c r="F8294" t="s">
        <v>148</v>
      </c>
      <c r="G8294">
        <v>858</v>
      </c>
      <c r="H8294" t="s">
        <v>393</v>
      </c>
      <c r="I8294">
        <v>2</v>
      </c>
      <c r="J8294" t="s">
        <v>373</v>
      </c>
      <c r="K8294">
        <v>2</v>
      </c>
    </row>
    <row r="8295" spans="1:11" hidden="1" x14ac:dyDescent="0.25">
      <c r="A8295" t="s">
        <v>270</v>
      </c>
      <c r="B8295" t="s">
        <v>270</v>
      </c>
      <c r="C8295">
        <v>1995</v>
      </c>
      <c r="D8295" t="s">
        <v>396</v>
      </c>
      <c r="E8295">
        <v>165</v>
      </c>
      <c r="F8295" t="s">
        <v>148</v>
      </c>
      <c r="G8295">
        <v>858</v>
      </c>
      <c r="H8295" t="s">
        <v>393</v>
      </c>
      <c r="I8295">
        <v>2</v>
      </c>
      <c r="J8295" t="s">
        <v>373</v>
      </c>
      <c r="K8295">
        <v>2</v>
      </c>
    </row>
    <row r="8296" spans="1:11" hidden="1" x14ac:dyDescent="0.25">
      <c r="A8296" t="s">
        <v>270</v>
      </c>
      <c r="B8296" t="s">
        <v>270</v>
      </c>
      <c r="C8296">
        <v>1996</v>
      </c>
      <c r="D8296" t="s">
        <v>396</v>
      </c>
      <c r="E8296">
        <v>165</v>
      </c>
      <c r="F8296" t="s">
        <v>148</v>
      </c>
      <c r="G8296">
        <v>858</v>
      </c>
      <c r="H8296" t="s">
        <v>393</v>
      </c>
      <c r="I8296">
        <v>1</v>
      </c>
      <c r="J8296" t="s">
        <v>373</v>
      </c>
      <c r="K8296">
        <v>1</v>
      </c>
    </row>
    <row r="8297" spans="1:11" hidden="1" x14ac:dyDescent="0.25">
      <c r="A8297" t="s">
        <v>270</v>
      </c>
      <c r="B8297" t="s">
        <v>270</v>
      </c>
      <c r="C8297">
        <v>1997</v>
      </c>
      <c r="D8297" t="s">
        <v>396</v>
      </c>
      <c r="E8297">
        <v>165</v>
      </c>
      <c r="F8297" t="s">
        <v>148</v>
      </c>
      <c r="G8297">
        <v>858</v>
      </c>
      <c r="H8297" t="s">
        <v>393</v>
      </c>
      <c r="I8297">
        <v>1</v>
      </c>
      <c r="J8297" t="s">
        <v>373</v>
      </c>
      <c r="K8297">
        <v>2</v>
      </c>
    </row>
    <row r="8298" spans="1:11" hidden="1" x14ac:dyDescent="0.25">
      <c r="A8298" t="s">
        <v>270</v>
      </c>
      <c r="B8298" t="s">
        <v>270</v>
      </c>
      <c r="C8298">
        <v>1998</v>
      </c>
      <c r="D8298" t="s">
        <v>396</v>
      </c>
      <c r="E8298">
        <v>165</v>
      </c>
      <c r="F8298" t="s">
        <v>148</v>
      </c>
      <c r="G8298">
        <v>858</v>
      </c>
      <c r="H8298" t="s">
        <v>393</v>
      </c>
      <c r="I8298">
        <v>2</v>
      </c>
      <c r="J8298" t="s">
        <v>373</v>
      </c>
      <c r="K8298">
        <v>1</v>
      </c>
    </row>
    <row r="8299" spans="1:11" hidden="1" x14ac:dyDescent="0.25">
      <c r="A8299" t="s">
        <v>270</v>
      </c>
      <c r="B8299" t="s">
        <v>270</v>
      </c>
      <c r="C8299">
        <v>1999</v>
      </c>
      <c r="D8299" t="s">
        <v>396</v>
      </c>
      <c r="E8299">
        <v>165</v>
      </c>
      <c r="F8299" t="s">
        <v>148</v>
      </c>
      <c r="G8299">
        <v>858</v>
      </c>
      <c r="H8299" t="s">
        <v>393</v>
      </c>
      <c r="I8299">
        <v>2</v>
      </c>
      <c r="J8299" t="s">
        <v>373</v>
      </c>
      <c r="K8299">
        <v>1</v>
      </c>
    </row>
    <row r="8300" spans="1:11" hidden="1" x14ac:dyDescent="0.25">
      <c r="A8300" t="s">
        <v>270</v>
      </c>
      <c r="B8300" t="s">
        <v>270</v>
      </c>
      <c r="C8300">
        <v>2000</v>
      </c>
      <c r="D8300" t="s">
        <v>396</v>
      </c>
      <c r="E8300">
        <v>165</v>
      </c>
      <c r="F8300" t="s">
        <v>148</v>
      </c>
      <c r="G8300">
        <v>858</v>
      </c>
      <c r="H8300" t="s">
        <v>393</v>
      </c>
      <c r="I8300">
        <v>2</v>
      </c>
      <c r="J8300" t="s">
        <v>373</v>
      </c>
      <c r="K8300">
        <v>2</v>
      </c>
    </row>
    <row r="8301" spans="1:11" hidden="1" x14ac:dyDescent="0.25">
      <c r="A8301" t="s">
        <v>270</v>
      </c>
      <c r="B8301" t="s">
        <v>270</v>
      </c>
      <c r="C8301">
        <v>2001</v>
      </c>
      <c r="D8301" t="s">
        <v>396</v>
      </c>
      <c r="E8301">
        <v>165</v>
      </c>
      <c r="F8301" t="s">
        <v>148</v>
      </c>
      <c r="G8301">
        <v>858</v>
      </c>
      <c r="H8301" t="s">
        <v>393</v>
      </c>
      <c r="I8301">
        <v>1</v>
      </c>
      <c r="J8301" t="s">
        <v>373</v>
      </c>
      <c r="K8301">
        <v>1</v>
      </c>
    </row>
    <row r="8302" spans="1:11" hidden="1" x14ac:dyDescent="0.25">
      <c r="A8302" t="s">
        <v>270</v>
      </c>
      <c r="B8302" t="s">
        <v>270</v>
      </c>
      <c r="C8302">
        <v>2002</v>
      </c>
      <c r="D8302" t="s">
        <v>396</v>
      </c>
      <c r="E8302">
        <v>165</v>
      </c>
      <c r="F8302" t="s">
        <v>148</v>
      </c>
      <c r="G8302">
        <v>858</v>
      </c>
      <c r="H8302" t="s">
        <v>393</v>
      </c>
      <c r="I8302">
        <v>2</v>
      </c>
      <c r="J8302" t="s">
        <v>373</v>
      </c>
      <c r="K8302">
        <v>2</v>
      </c>
    </row>
    <row r="8303" spans="1:11" hidden="1" x14ac:dyDescent="0.25">
      <c r="A8303" t="s">
        <v>270</v>
      </c>
      <c r="B8303" t="s">
        <v>270</v>
      </c>
      <c r="C8303">
        <v>2003</v>
      </c>
      <c r="D8303" t="s">
        <v>396</v>
      </c>
      <c r="E8303">
        <v>165</v>
      </c>
      <c r="F8303" t="s">
        <v>148</v>
      </c>
      <c r="G8303">
        <v>858</v>
      </c>
      <c r="H8303" t="s">
        <v>393</v>
      </c>
      <c r="I8303">
        <v>2</v>
      </c>
      <c r="J8303" t="s">
        <v>373</v>
      </c>
      <c r="K8303">
        <v>1</v>
      </c>
    </row>
    <row r="8304" spans="1:11" hidden="1" x14ac:dyDescent="0.25">
      <c r="A8304" t="s">
        <v>270</v>
      </c>
      <c r="B8304" t="s">
        <v>270</v>
      </c>
      <c r="C8304">
        <v>2004</v>
      </c>
      <c r="D8304" t="s">
        <v>396</v>
      </c>
      <c r="E8304">
        <v>165</v>
      </c>
      <c r="F8304" t="s">
        <v>148</v>
      </c>
      <c r="G8304">
        <v>858</v>
      </c>
      <c r="H8304" t="s">
        <v>393</v>
      </c>
      <c r="I8304">
        <v>2</v>
      </c>
      <c r="J8304" t="s">
        <v>373</v>
      </c>
      <c r="K8304">
        <v>1</v>
      </c>
    </row>
    <row r="8305" spans="1:12" hidden="1" x14ac:dyDescent="0.25">
      <c r="A8305" t="s">
        <v>270</v>
      </c>
      <c r="B8305" t="s">
        <v>270</v>
      </c>
      <c r="C8305">
        <v>2005</v>
      </c>
      <c r="D8305" t="s">
        <v>396</v>
      </c>
      <c r="E8305">
        <v>165</v>
      </c>
      <c r="F8305" t="s">
        <v>148</v>
      </c>
      <c r="G8305">
        <v>858</v>
      </c>
      <c r="H8305" t="s">
        <v>393</v>
      </c>
      <c r="I8305">
        <v>1</v>
      </c>
      <c r="J8305" t="s">
        <v>373</v>
      </c>
      <c r="K8305">
        <v>1</v>
      </c>
    </row>
    <row r="8306" spans="1:12" hidden="1" x14ac:dyDescent="0.25">
      <c r="A8306" t="s">
        <v>270</v>
      </c>
      <c r="B8306" t="s">
        <v>270</v>
      </c>
      <c r="C8306">
        <v>2006</v>
      </c>
      <c r="D8306" t="s">
        <v>396</v>
      </c>
      <c r="E8306">
        <v>165</v>
      </c>
      <c r="F8306" t="s">
        <v>148</v>
      </c>
      <c r="G8306">
        <v>858</v>
      </c>
      <c r="H8306" t="s">
        <v>393</v>
      </c>
      <c r="I8306">
        <v>1</v>
      </c>
      <c r="J8306" t="s">
        <v>373</v>
      </c>
      <c r="K8306">
        <v>1</v>
      </c>
    </row>
    <row r="8307" spans="1:12" hidden="1" x14ac:dyDescent="0.25">
      <c r="A8307" t="s">
        <v>270</v>
      </c>
      <c r="B8307" t="s">
        <v>270</v>
      </c>
      <c r="C8307">
        <v>2007</v>
      </c>
      <c r="D8307" t="s">
        <v>396</v>
      </c>
      <c r="E8307">
        <v>165</v>
      </c>
      <c r="F8307" t="s">
        <v>148</v>
      </c>
      <c r="G8307">
        <v>858</v>
      </c>
      <c r="H8307" t="s">
        <v>393</v>
      </c>
      <c r="I8307">
        <v>1</v>
      </c>
      <c r="J8307" t="s">
        <v>373</v>
      </c>
      <c r="K8307">
        <v>1</v>
      </c>
    </row>
    <row r="8308" spans="1:12" hidden="1" x14ac:dyDescent="0.25">
      <c r="A8308" t="s">
        <v>270</v>
      </c>
      <c r="B8308" t="s">
        <v>270</v>
      </c>
      <c r="C8308">
        <v>2008</v>
      </c>
      <c r="D8308" t="s">
        <v>396</v>
      </c>
      <c r="E8308">
        <v>165</v>
      </c>
      <c r="F8308" t="s">
        <v>148</v>
      </c>
      <c r="G8308">
        <v>858</v>
      </c>
      <c r="H8308" t="s">
        <v>393</v>
      </c>
      <c r="I8308">
        <v>1</v>
      </c>
      <c r="J8308" t="s">
        <v>373</v>
      </c>
      <c r="K8308">
        <v>1</v>
      </c>
    </row>
    <row r="8309" spans="1:12" hidden="1" x14ac:dyDescent="0.25">
      <c r="A8309" t="s">
        <v>270</v>
      </c>
      <c r="B8309" t="s">
        <v>270</v>
      </c>
      <c r="C8309">
        <v>2009</v>
      </c>
      <c r="D8309" t="s">
        <v>396</v>
      </c>
      <c r="E8309">
        <v>165</v>
      </c>
      <c r="F8309" t="s">
        <v>148</v>
      </c>
      <c r="G8309">
        <v>858</v>
      </c>
      <c r="H8309" t="s">
        <v>393</v>
      </c>
      <c r="I8309">
        <v>1</v>
      </c>
      <c r="J8309" t="s">
        <v>373</v>
      </c>
      <c r="K8309">
        <v>1</v>
      </c>
    </row>
    <row r="8310" spans="1:12" hidden="1" x14ac:dyDescent="0.25">
      <c r="A8310" t="s">
        <v>270</v>
      </c>
      <c r="B8310" t="s">
        <v>270</v>
      </c>
      <c r="C8310">
        <v>2010</v>
      </c>
      <c r="D8310" t="s">
        <v>396</v>
      </c>
      <c r="E8310">
        <v>165</v>
      </c>
      <c r="F8310" t="s">
        <v>148</v>
      </c>
      <c r="G8310">
        <v>858</v>
      </c>
      <c r="H8310" t="s">
        <v>393</v>
      </c>
      <c r="I8310">
        <v>1</v>
      </c>
      <c r="J8310" t="s">
        <v>373</v>
      </c>
      <c r="K8310">
        <v>1</v>
      </c>
    </row>
    <row r="8311" spans="1:12" hidden="1" x14ac:dyDescent="0.25">
      <c r="A8311" t="s">
        <v>270</v>
      </c>
      <c r="B8311" t="s">
        <v>270</v>
      </c>
      <c r="C8311">
        <v>2011</v>
      </c>
      <c r="D8311" t="s">
        <v>396</v>
      </c>
      <c r="E8311">
        <v>165</v>
      </c>
      <c r="F8311" t="s">
        <v>148</v>
      </c>
      <c r="G8311">
        <v>858</v>
      </c>
      <c r="H8311" t="s">
        <v>393</v>
      </c>
      <c r="I8311">
        <v>1</v>
      </c>
      <c r="J8311" t="s">
        <v>373</v>
      </c>
      <c r="K8311">
        <v>1</v>
      </c>
    </row>
    <row r="8312" spans="1:12" hidden="1" x14ac:dyDescent="0.25">
      <c r="A8312" t="s">
        <v>270</v>
      </c>
      <c r="B8312" t="s">
        <v>270</v>
      </c>
      <c r="C8312">
        <v>2012</v>
      </c>
      <c r="D8312" t="s">
        <v>396</v>
      </c>
      <c r="E8312">
        <v>165</v>
      </c>
      <c r="F8312" t="s">
        <v>148</v>
      </c>
      <c r="G8312">
        <v>858</v>
      </c>
      <c r="H8312" t="s">
        <v>393</v>
      </c>
      <c r="I8312">
        <v>1</v>
      </c>
      <c r="J8312" t="s">
        <v>373</v>
      </c>
      <c r="K8312">
        <v>1</v>
      </c>
    </row>
    <row r="8313" spans="1:12" hidden="1" x14ac:dyDescent="0.25">
      <c r="A8313" t="s">
        <v>270</v>
      </c>
      <c r="B8313" t="s">
        <v>270</v>
      </c>
      <c r="C8313">
        <v>2013</v>
      </c>
      <c r="D8313" t="s">
        <v>396</v>
      </c>
      <c r="E8313">
        <v>165</v>
      </c>
      <c r="F8313" t="s">
        <v>148</v>
      </c>
      <c r="G8313">
        <v>858</v>
      </c>
      <c r="H8313" t="s">
        <v>393</v>
      </c>
      <c r="I8313" t="s">
        <v>373</v>
      </c>
      <c r="J8313" t="s">
        <v>373</v>
      </c>
      <c r="K8313">
        <v>1</v>
      </c>
    </row>
    <row r="8314" spans="1:12" hidden="1" x14ac:dyDescent="0.25">
      <c r="A8314" t="s">
        <v>270</v>
      </c>
      <c r="B8314" t="s">
        <v>270</v>
      </c>
      <c r="C8314">
        <v>2014</v>
      </c>
      <c r="D8314" t="s">
        <v>396</v>
      </c>
      <c r="E8314">
        <v>165</v>
      </c>
      <c r="F8314" t="s">
        <v>148</v>
      </c>
      <c r="G8314">
        <v>858</v>
      </c>
      <c r="H8314" t="s">
        <v>393</v>
      </c>
      <c r="I8314">
        <v>1</v>
      </c>
      <c r="J8314" t="s">
        <v>373</v>
      </c>
      <c r="K8314">
        <v>1</v>
      </c>
    </row>
    <row r="8315" spans="1:12" hidden="1" x14ac:dyDescent="0.25">
      <c r="A8315" t="s">
        <v>270</v>
      </c>
      <c r="B8315" t="s">
        <v>270</v>
      </c>
      <c r="C8315">
        <v>2015</v>
      </c>
      <c r="D8315" t="s">
        <v>396</v>
      </c>
      <c r="E8315">
        <v>165</v>
      </c>
      <c r="F8315" t="s">
        <v>148</v>
      </c>
      <c r="G8315">
        <v>858</v>
      </c>
      <c r="H8315" t="s">
        <v>393</v>
      </c>
      <c r="I8315">
        <v>1</v>
      </c>
      <c r="J8315" t="s">
        <v>373</v>
      </c>
      <c r="K8315">
        <v>1</v>
      </c>
    </row>
    <row r="8316" spans="1:12" hidden="1" x14ac:dyDescent="0.25">
      <c r="A8316" t="s">
        <v>270</v>
      </c>
      <c r="B8316" t="s">
        <v>270</v>
      </c>
      <c r="C8316">
        <v>2016</v>
      </c>
      <c r="D8316" t="s">
        <v>396</v>
      </c>
      <c r="E8316">
        <v>165</v>
      </c>
      <c r="F8316" t="s">
        <v>148</v>
      </c>
      <c r="G8316">
        <v>858</v>
      </c>
      <c r="H8316" t="s">
        <v>393</v>
      </c>
      <c r="I8316">
        <v>1</v>
      </c>
      <c r="J8316" t="s">
        <v>373</v>
      </c>
      <c r="K8316">
        <v>1</v>
      </c>
    </row>
    <row r="8317" spans="1:12" x14ac:dyDescent="0.25">
      <c r="A8317" t="s">
        <v>270</v>
      </c>
      <c r="B8317" t="s">
        <v>270</v>
      </c>
      <c r="C8317">
        <v>2017</v>
      </c>
      <c r="D8317" t="s">
        <v>396</v>
      </c>
      <c r="E8317">
        <v>165</v>
      </c>
      <c r="F8317" t="s">
        <v>148</v>
      </c>
      <c r="G8317">
        <v>858</v>
      </c>
      <c r="H8317" t="s">
        <v>393</v>
      </c>
      <c r="I8317" s="109">
        <v>1</v>
      </c>
      <c r="J8317" s="109" t="s">
        <v>373</v>
      </c>
      <c r="K8317" s="109">
        <v>1</v>
      </c>
      <c r="L8317" s="108">
        <f>AVERAGE(I8317:K8317)</f>
        <v>1</v>
      </c>
    </row>
    <row r="8318" spans="1:12" hidden="1" x14ac:dyDescent="0.25">
      <c r="A8318" t="s">
        <v>271</v>
      </c>
      <c r="B8318" t="s">
        <v>271</v>
      </c>
      <c r="C8318">
        <v>1976</v>
      </c>
      <c r="D8318" t="s">
        <v>93</v>
      </c>
      <c r="E8318">
        <v>704</v>
      </c>
      <c r="F8318" t="s">
        <v>93</v>
      </c>
      <c r="G8318">
        <v>860</v>
      </c>
      <c r="H8318" t="s">
        <v>375</v>
      </c>
      <c r="I8318" t="s">
        <v>373</v>
      </c>
      <c r="J8318" t="s">
        <v>373</v>
      </c>
      <c r="K8318" t="s">
        <v>373</v>
      </c>
    </row>
    <row r="8319" spans="1:12" hidden="1" x14ac:dyDescent="0.25">
      <c r="A8319" t="s">
        <v>271</v>
      </c>
      <c r="B8319" t="s">
        <v>271</v>
      </c>
      <c r="C8319">
        <v>1977</v>
      </c>
      <c r="D8319" t="s">
        <v>93</v>
      </c>
      <c r="E8319">
        <v>704</v>
      </c>
      <c r="F8319" t="s">
        <v>93</v>
      </c>
      <c r="G8319">
        <v>860</v>
      </c>
      <c r="H8319" t="s">
        <v>375</v>
      </c>
      <c r="I8319" t="s">
        <v>373</v>
      </c>
      <c r="J8319" t="s">
        <v>373</v>
      </c>
      <c r="K8319" t="s">
        <v>373</v>
      </c>
    </row>
    <row r="8320" spans="1:12" hidden="1" x14ac:dyDescent="0.25">
      <c r="A8320" t="s">
        <v>271</v>
      </c>
      <c r="B8320" t="s">
        <v>271</v>
      </c>
      <c r="C8320">
        <v>1978</v>
      </c>
      <c r="D8320" t="s">
        <v>93</v>
      </c>
      <c r="E8320">
        <v>704</v>
      </c>
      <c r="F8320" t="s">
        <v>93</v>
      </c>
      <c r="G8320">
        <v>860</v>
      </c>
      <c r="H8320" t="s">
        <v>375</v>
      </c>
      <c r="I8320" t="s">
        <v>373</v>
      </c>
      <c r="J8320" t="s">
        <v>373</v>
      </c>
      <c r="K8320" t="s">
        <v>373</v>
      </c>
    </row>
    <row r="8321" spans="1:11" hidden="1" x14ac:dyDescent="0.25">
      <c r="A8321" t="s">
        <v>271</v>
      </c>
      <c r="B8321" t="s">
        <v>271</v>
      </c>
      <c r="C8321">
        <v>1979</v>
      </c>
      <c r="D8321" t="s">
        <v>93</v>
      </c>
      <c r="E8321">
        <v>704</v>
      </c>
      <c r="F8321" t="s">
        <v>93</v>
      </c>
      <c r="G8321">
        <v>860</v>
      </c>
      <c r="H8321" t="s">
        <v>375</v>
      </c>
      <c r="I8321" t="s">
        <v>373</v>
      </c>
      <c r="J8321" t="s">
        <v>373</v>
      </c>
      <c r="K8321" t="s">
        <v>373</v>
      </c>
    </row>
    <row r="8322" spans="1:11" hidden="1" x14ac:dyDescent="0.25">
      <c r="A8322" t="s">
        <v>271</v>
      </c>
      <c r="B8322" t="s">
        <v>271</v>
      </c>
      <c r="C8322">
        <v>1980</v>
      </c>
      <c r="D8322" t="s">
        <v>93</v>
      </c>
      <c r="E8322">
        <v>704</v>
      </c>
      <c r="F8322" t="s">
        <v>93</v>
      </c>
      <c r="G8322">
        <v>860</v>
      </c>
      <c r="H8322" t="s">
        <v>375</v>
      </c>
      <c r="I8322" t="s">
        <v>373</v>
      </c>
      <c r="J8322" t="s">
        <v>373</v>
      </c>
      <c r="K8322" t="s">
        <v>373</v>
      </c>
    </row>
    <row r="8323" spans="1:11" hidden="1" x14ac:dyDescent="0.25">
      <c r="A8323" t="s">
        <v>271</v>
      </c>
      <c r="B8323" t="s">
        <v>271</v>
      </c>
      <c r="C8323">
        <v>1981</v>
      </c>
      <c r="D8323" t="s">
        <v>93</v>
      </c>
      <c r="E8323">
        <v>704</v>
      </c>
      <c r="F8323" t="s">
        <v>93</v>
      </c>
      <c r="G8323">
        <v>860</v>
      </c>
      <c r="H8323" t="s">
        <v>375</v>
      </c>
      <c r="I8323" t="s">
        <v>373</v>
      </c>
      <c r="J8323" t="s">
        <v>373</v>
      </c>
      <c r="K8323" t="s">
        <v>373</v>
      </c>
    </row>
    <row r="8324" spans="1:11" hidden="1" x14ac:dyDescent="0.25">
      <c r="A8324" t="s">
        <v>271</v>
      </c>
      <c r="B8324" t="s">
        <v>271</v>
      </c>
      <c r="C8324">
        <v>1982</v>
      </c>
      <c r="D8324" t="s">
        <v>93</v>
      </c>
      <c r="E8324">
        <v>704</v>
      </c>
      <c r="F8324" t="s">
        <v>93</v>
      </c>
      <c r="G8324">
        <v>860</v>
      </c>
      <c r="H8324" t="s">
        <v>375</v>
      </c>
      <c r="I8324" t="s">
        <v>373</v>
      </c>
      <c r="J8324" t="s">
        <v>373</v>
      </c>
      <c r="K8324" t="s">
        <v>373</v>
      </c>
    </row>
    <row r="8325" spans="1:11" hidden="1" x14ac:dyDescent="0.25">
      <c r="A8325" t="s">
        <v>271</v>
      </c>
      <c r="B8325" t="s">
        <v>271</v>
      </c>
      <c r="C8325">
        <v>1983</v>
      </c>
      <c r="D8325" t="s">
        <v>93</v>
      </c>
      <c r="E8325">
        <v>704</v>
      </c>
      <c r="F8325" t="s">
        <v>93</v>
      </c>
      <c r="G8325">
        <v>860</v>
      </c>
      <c r="H8325" t="s">
        <v>375</v>
      </c>
      <c r="I8325" t="s">
        <v>373</v>
      </c>
      <c r="J8325" t="s">
        <v>373</v>
      </c>
      <c r="K8325" t="s">
        <v>373</v>
      </c>
    </row>
    <row r="8326" spans="1:11" hidden="1" x14ac:dyDescent="0.25">
      <c r="A8326" t="s">
        <v>271</v>
      </c>
      <c r="B8326" t="s">
        <v>271</v>
      </c>
      <c r="C8326">
        <v>1984</v>
      </c>
      <c r="D8326" t="s">
        <v>93</v>
      </c>
      <c r="E8326">
        <v>704</v>
      </c>
      <c r="F8326" t="s">
        <v>93</v>
      </c>
      <c r="G8326">
        <v>860</v>
      </c>
      <c r="H8326" t="s">
        <v>375</v>
      </c>
      <c r="I8326" t="s">
        <v>373</v>
      </c>
      <c r="J8326" t="s">
        <v>373</v>
      </c>
      <c r="K8326" t="s">
        <v>373</v>
      </c>
    </row>
    <row r="8327" spans="1:11" hidden="1" x14ac:dyDescent="0.25">
      <c r="A8327" t="s">
        <v>271</v>
      </c>
      <c r="B8327" t="s">
        <v>271</v>
      </c>
      <c r="C8327">
        <v>1985</v>
      </c>
      <c r="D8327" t="s">
        <v>93</v>
      </c>
      <c r="E8327">
        <v>704</v>
      </c>
      <c r="F8327" t="s">
        <v>93</v>
      </c>
      <c r="G8327">
        <v>860</v>
      </c>
      <c r="H8327" t="s">
        <v>375</v>
      </c>
      <c r="I8327" t="s">
        <v>373</v>
      </c>
      <c r="J8327" t="s">
        <v>373</v>
      </c>
      <c r="K8327" t="s">
        <v>373</v>
      </c>
    </row>
    <row r="8328" spans="1:11" hidden="1" x14ac:dyDescent="0.25">
      <c r="A8328" t="s">
        <v>271</v>
      </c>
      <c r="B8328" t="s">
        <v>271</v>
      </c>
      <c r="C8328">
        <v>1986</v>
      </c>
      <c r="D8328" t="s">
        <v>93</v>
      </c>
      <c r="E8328">
        <v>704</v>
      </c>
      <c r="F8328" t="s">
        <v>93</v>
      </c>
      <c r="G8328">
        <v>860</v>
      </c>
      <c r="H8328" t="s">
        <v>375</v>
      </c>
      <c r="I8328" t="s">
        <v>373</v>
      </c>
      <c r="J8328" t="s">
        <v>373</v>
      </c>
      <c r="K8328" t="s">
        <v>373</v>
      </c>
    </row>
    <row r="8329" spans="1:11" hidden="1" x14ac:dyDescent="0.25">
      <c r="A8329" t="s">
        <v>271</v>
      </c>
      <c r="B8329" t="s">
        <v>271</v>
      </c>
      <c r="C8329">
        <v>1987</v>
      </c>
      <c r="D8329" t="s">
        <v>93</v>
      </c>
      <c r="E8329">
        <v>704</v>
      </c>
      <c r="F8329" t="s">
        <v>93</v>
      </c>
      <c r="G8329">
        <v>860</v>
      </c>
      <c r="H8329" t="s">
        <v>375</v>
      </c>
      <c r="I8329" t="s">
        <v>373</v>
      </c>
      <c r="J8329" t="s">
        <v>373</v>
      </c>
      <c r="K8329" t="s">
        <v>373</v>
      </c>
    </row>
    <row r="8330" spans="1:11" hidden="1" x14ac:dyDescent="0.25">
      <c r="A8330" t="s">
        <v>271</v>
      </c>
      <c r="B8330" t="s">
        <v>271</v>
      </c>
      <c r="C8330">
        <v>1988</v>
      </c>
      <c r="D8330" t="s">
        <v>93</v>
      </c>
      <c r="E8330">
        <v>704</v>
      </c>
      <c r="F8330" t="s">
        <v>93</v>
      </c>
      <c r="G8330">
        <v>860</v>
      </c>
      <c r="H8330" t="s">
        <v>375</v>
      </c>
      <c r="I8330" t="s">
        <v>373</v>
      </c>
      <c r="J8330" t="s">
        <v>373</v>
      </c>
      <c r="K8330" t="s">
        <v>373</v>
      </c>
    </row>
    <row r="8331" spans="1:11" hidden="1" x14ac:dyDescent="0.25">
      <c r="A8331" t="s">
        <v>271</v>
      </c>
      <c r="B8331" t="s">
        <v>271</v>
      </c>
      <c r="C8331">
        <v>1989</v>
      </c>
      <c r="D8331" t="s">
        <v>93</v>
      </c>
      <c r="E8331">
        <v>704</v>
      </c>
      <c r="F8331" t="s">
        <v>93</v>
      </c>
      <c r="G8331">
        <v>860</v>
      </c>
      <c r="H8331" t="s">
        <v>375</v>
      </c>
      <c r="I8331" t="s">
        <v>373</v>
      </c>
      <c r="J8331" t="s">
        <v>373</v>
      </c>
      <c r="K8331" t="s">
        <v>373</v>
      </c>
    </row>
    <row r="8332" spans="1:11" hidden="1" x14ac:dyDescent="0.25">
      <c r="A8332" t="s">
        <v>271</v>
      </c>
      <c r="B8332" t="s">
        <v>271</v>
      </c>
      <c r="C8332">
        <v>1990</v>
      </c>
      <c r="D8332" t="s">
        <v>93</v>
      </c>
      <c r="E8332">
        <v>704</v>
      </c>
      <c r="F8332" t="s">
        <v>93</v>
      </c>
      <c r="G8332">
        <v>860</v>
      </c>
      <c r="H8332" t="s">
        <v>375</v>
      </c>
      <c r="I8332" t="s">
        <v>373</v>
      </c>
      <c r="J8332" t="s">
        <v>373</v>
      </c>
      <c r="K8332" t="s">
        <v>373</v>
      </c>
    </row>
    <row r="8333" spans="1:11" hidden="1" x14ac:dyDescent="0.25">
      <c r="A8333" t="s">
        <v>271</v>
      </c>
      <c r="B8333" t="s">
        <v>271</v>
      </c>
      <c r="C8333">
        <v>1991</v>
      </c>
      <c r="D8333" t="s">
        <v>93</v>
      </c>
      <c r="E8333">
        <v>704</v>
      </c>
      <c r="F8333" t="s">
        <v>93</v>
      </c>
      <c r="G8333">
        <v>860</v>
      </c>
      <c r="H8333" t="s">
        <v>375</v>
      </c>
      <c r="I8333" t="s">
        <v>373</v>
      </c>
      <c r="J8333" t="s">
        <v>373</v>
      </c>
      <c r="K8333" t="s">
        <v>373</v>
      </c>
    </row>
    <row r="8334" spans="1:11" hidden="1" x14ac:dyDescent="0.25">
      <c r="A8334" t="s">
        <v>271</v>
      </c>
      <c r="B8334" t="s">
        <v>271</v>
      </c>
      <c r="C8334">
        <v>1992</v>
      </c>
      <c r="D8334" t="s">
        <v>93</v>
      </c>
      <c r="E8334">
        <v>704</v>
      </c>
      <c r="F8334" t="s">
        <v>93</v>
      </c>
      <c r="G8334">
        <v>860</v>
      </c>
      <c r="H8334" t="s">
        <v>375</v>
      </c>
      <c r="I8334">
        <v>1</v>
      </c>
      <c r="J8334" t="s">
        <v>373</v>
      </c>
      <c r="K8334">
        <v>2</v>
      </c>
    </row>
    <row r="8335" spans="1:11" hidden="1" x14ac:dyDescent="0.25">
      <c r="A8335" t="s">
        <v>271</v>
      </c>
      <c r="B8335" t="s">
        <v>271</v>
      </c>
      <c r="C8335">
        <v>1993</v>
      </c>
      <c r="D8335" t="s">
        <v>93</v>
      </c>
      <c r="E8335">
        <v>704</v>
      </c>
      <c r="F8335" t="s">
        <v>93</v>
      </c>
      <c r="G8335">
        <v>860</v>
      </c>
      <c r="H8335" t="s">
        <v>375</v>
      </c>
      <c r="I8335">
        <v>2</v>
      </c>
      <c r="J8335" t="s">
        <v>373</v>
      </c>
      <c r="K8335">
        <v>2</v>
      </c>
    </row>
    <row r="8336" spans="1:11" hidden="1" x14ac:dyDescent="0.25">
      <c r="A8336" t="s">
        <v>271</v>
      </c>
      <c r="B8336" t="s">
        <v>271</v>
      </c>
      <c r="C8336">
        <v>1994</v>
      </c>
      <c r="D8336" t="s">
        <v>93</v>
      </c>
      <c r="E8336">
        <v>704</v>
      </c>
      <c r="F8336" t="s">
        <v>93</v>
      </c>
      <c r="G8336">
        <v>860</v>
      </c>
      <c r="H8336" t="s">
        <v>375</v>
      </c>
      <c r="I8336">
        <v>2</v>
      </c>
      <c r="J8336" t="s">
        <v>373</v>
      </c>
      <c r="K8336">
        <v>2</v>
      </c>
    </row>
    <row r="8337" spans="1:11" hidden="1" x14ac:dyDescent="0.25">
      <c r="A8337" t="s">
        <v>271</v>
      </c>
      <c r="B8337" t="s">
        <v>271</v>
      </c>
      <c r="C8337">
        <v>1995</v>
      </c>
      <c r="D8337" t="s">
        <v>93</v>
      </c>
      <c r="E8337">
        <v>704</v>
      </c>
      <c r="F8337" t="s">
        <v>93</v>
      </c>
      <c r="G8337">
        <v>860</v>
      </c>
      <c r="H8337" t="s">
        <v>375</v>
      </c>
      <c r="I8337">
        <v>2</v>
      </c>
      <c r="J8337" t="s">
        <v>373</v>
      </c>
      <c r="K8337">
        <v>2</v>
      </c>
    </row>
    <row r="8338" spans="1:11" hidden="1" x14ac:dyDescent="0.25">
      <c r="A8338" t="s">
        <v>271</v>
      </c>
      <c r="B8338" t="s">
        <v>271</v>
      </c>
      <c r="C8338">
        <v>1996</v>
      </c>
      <c r="D8338" t="s">
        <v>93</v>
      </c>
      <c r="E8338">
        <v>704</v>
      </c>
      <c r="F8338" t="s">
        <v>93</v>
      </c>
      <c r="G8338">
        <v>860</v>
      </c>
      <c r="H8338" t="s">
        <v>375</v>
      </c>
      <c r="I8338">
        <v>2</v>
      </c>
      <c r="J8338" t="s">
        <v>373</v>
      </c>
      <c r="K8338">
        <v>2</v>
      </c>
    </row>
    <row r="8339" spans="1:11" hidden="1" x14ac:dyDescent="0.25">
      <c r="A8339" t="s">
        <v>271</v>
      </c>
      <c r="B8339" t="s">
        <v>271</v>
      </c>
      <c r="C8339">
        <v>1997</v>
      </c>
      <c r="D8339" t="s">
        <v>93</v>
      </c>
      <c r="E8339">
        <v>704</v>
      </c>
      <c r="F8339" t="s">
        <v>93</v>
      </c>
      <c r="G8339">
        <v>860</v>
      </c>
      <c r="H8339" t="s">
        <v>375</v>
      </c>
      <c r="I8339">
        <v>2</v>
      </c>
      <c r="J8339" t="s">
        <v>373</v>
      </c>
      <c r="K8339">
        <v>3</v>
      </c>
    </row>
    <row r="8340" spans="1:11" hidden="1" x14ac:dyDescent="0.25">
      <c r="A8340" t="s">
        <v>271</v>
      </c>
      <c r="B8340" t="s">
        <v>271</v>
      </c>
      <c r="C8340">
        <v>1998</v>
      </c>
      <c r="D8340" t="s">
        <v>93</v>
      </c>
      <c r="E8340">
        <v>704</v>
      </c>
      <c r="F8340" t="s">
        <v>93</v>
      </c>
      <c r="G8340">
        <v>860</v>
      </c>
      <c r="H8340" t="s">
        <v>375</v>
      </c>
      <c r="I8340">
        <v>2</v>
      </c>
      <c r="J8340" t="s">
        <v>373</v>
      </c>
      <c r="K8340">
        <v>3</v>
      </c>
    </row>
    <row r="8341" spans="1:11" hidden="1" x14ac:dyDescent="0.25">
      <c r="A8341" t="s">
        <v>271</v>
      </c>
      <c r="B8341" t="s">
        <v>271</v>
      </c>
      <c r="C8341">
        <v>1999</v>
      </c>
      <c r="D8341" t="s">
        <v>93</v>
      </c>
      <c r="E8341">
        <v>704</v>
      </c>
      <c r="F8341" t="s">
        <v>93</v>
      </c>
      <c r="G8341">
        <v>860</v>
      </c>
      <c r="H8341" t="s">
        <v>375</v>
      </c>
      <c r="I8341">
        <v>2</v>
      </c>
      <c r="J8341" t="s">
        <v>373</v>
      </c>
      <c r="K8341">
        <v>3</v>
      </c>
    </row>
    <row r="8342" spans="1:11" hidden="1" x14ac:dyDescent="0.25">
      <c r="A8342" t="s">
        <v>271</v>
      </c>
      <c r="B8342" t="s">
        <v>271</v>
      </c>
      <c r="C8342">
        <v>2000</v>
      </c>
      <c r="D8342" t="s">
        <v>93</v>
      </c>
      <c r="E8342">
        <v>704</v>
      </c>
      <c r="F8342" t="s">
        <v>93</v>
      </c>
      <c r="G8342">
        <v>860</v>
      </c>
      <c r="H8342" t="s">
        <v>375</v>
      </c>
      <c r="I8342">
        <v>2</v>
      </c>
      <c r="J8342" t="s">
        <v>373</v>
      </c>
      <c r="K8342">
        <v>3</v>
      </c>
    </row>
    <row r="8343" spans="1:11" hidden="1" x14ac:dyDescent="0.25">
      <c r="A8343" t="s">
        <v>271</v>
      </c>
      <c r="B8343" t="s">
        <v>271</v>
      </c>
      <c r="C8343">
        <v>2001</v>
      </c>
      <c r="D8343" t="s">
        <v>93</v>
      </c>
      <c r="E8343">
        <v>704</v>
      </c>
      <c r="F8343" t="s">
        <v>93</v>
      </c>
      <c r="G8343">
        <v>860</v>
      </c>
      <c r="H8343" t="s">
        <v>375</v>
      </c>
      <c r="I8343">
        <v>4</v>
      </c>
      <c r="J8343" t="s">
        <v>373</v>
      </c>
      <c r="K8343">
        <v>3</v>
      </c>
    </row>
    <row r="8344" spans="1:11" hidden="1" x14ac:dyDescent="0.25">
      <c r="A8344" t="s">
        <v>271</v>
      </c>
      <c r="B8344" t="s">
        <v>271</v>
      </c>
      <c r="C8344">
        <v>2002</v>
      </c>
      <c r="D8344" t="s">
        <v>93</v>
      </c>
      <c r="E8344">
        <v>704</v>
      </c>
      <c r="F8344" t="s">
        <v>93</v>
      </c>
      <c r="G8344">
        <v>860</v>
      </c>
      <c r="H8344" t="s">
        <v>375</v>
      </c>
      <c r="I8344">
        <v>4</v>
      </c>
      <c r="J8344" t="s">
        <v>373</v>
      </c>
      <c r="K8344">
        <v>3</v>
      </c>
    </row>
    <row r="8345" spans="1:11" hidden="1" x14ac:dyDescent="0.25">
      <c r="A8345" t="s">
        <v>271</v>
      </c>
      <c r="B8345" t="s">
        <v>271</v>
      </c>
      <c r="C8345">
        <v>2003</v>
      </c>
      <c r="D8345" t="s">
        <v>93</v>
      </c>
      <c r="E8345">
        <v>704</v>
      </c>
      <c r="F8345" t="s">
        <v>93</v>
      </c>
      <c r="G8345">
        <v>860</v>
      </c>
      <c r="H8345" t="s">
        <v>375</v>
      </c>
      <c r="I8345">
        <v>4</v>
      </c>
      <c r="J8345" t="s">
        <v>373</v>
      </c>
      <c r="K8345">
        <v>3</v>
      </c>
    </row>
    <row r="8346" spans="1:11" hidden="1" x14ac:dyDescent="0.25">
      <c r="A8346" t="s">
        <v>271</v>
      </c>
      <c r="B8346" t="s">
        <v>271</v>
      </c>
      <c r="C8346">
        <v>2004</v>
      </c>
      <c r="D8346" t="s">
        <v>93</v>
      </c>
      <c r="E8346">
        <v>704</v>
      </c>
      <c r="F8346" t="s">
        <v>93</v>
      </c>
      <c r="G8346">
        <v>860</v>
      </c>
      <c r="H8346" t="s">
        <v>375</v>
      </c>
      <c r="I8346">
        <v>3</v>
      </c>
      <c r="J8346" t="s">
        <v>373</v>
      </c>
      <c r="K8346">
        <v>3</v>
      </c>
    </row>
    <row r="8347" spans="1:11" hidden="1" x14ac:dyDescent="0.25">
      <c r="A8347" t="s">
        <v>271</v>
      </c>
      <c r="B8347" t="s">
        <v>271</v>
      </c>
      <c r="C8347">
        <v>2005</v>
      </c>
      <c r="D8347" t="s">
        <v>93</v>
      </c>
      <c r="E8347">
        <v>704</v>
      </c>
      <c r="F8347" t="s">
        <v>93</v>
      </c>
      <c r="G8347">
        <v>860</v>
      </c>
      <c r="H8347" t="s">
        <v>375</v>
      </c>
      <c r="I8347">
        <v>4</v>
      </c>
      <c r="J8347" t="s">
        <v>373</v>
      </c>
      <c r="K8347">
        <v>4</v>
      </c>
    </row>
    <row r="8348" spans="1:11" hidden="1" x14ac:dyDescent="0.25">
      <c r="A8348" t="s">
        <v>271</v>
      </c>
      <c r="B8348" t="s">
        <v>271</v>
      </c>
      <c r="C8348">
        <v>2006</v>
      </c>
      <c r="D8348" t="s">
        <v>93</v>
      </c>
      <c r="E8348">
        <v>704</v>
      </c>
      <c r="F8348" t="s">
        <v>93</v>
      </c>
      <c r="G8348">
        <v>860</v>
      </c>
      <c r="H8348" t="s">
        <v>375</v>
      </c>
      <c r="I8348">
        <v>3</v>
      </c>
      <c r="J8348" t="s">
        <v>373</v>
      </c>
      <c r="K8348">
        <v>3</v>
      </c>
    </row>
    <row r="8349" spans="1:11" hidden="1" x14ac:dyDescent="0.25">
      <c r="A8349" t="s">
        <v>271</v>
      </c>
      <c r="B8349" t="s">
        <v>271</v>
      </c>
      <c r="C8349">
        <v>2007</v>
      </c>
      <c r="D8349" t="s">
        <v>93</v>
      </c>
      <c r="E8349">
        <v>704</v>
      </c>
      <c r="F8349" t="s">
        <v>93</v>
      </c>
      <c r="G8349">
        <v>860</v>
      </c>
      <c r="H8349" t="s">
        <v>375</v>
      </c>
      <c r="I8349">
        <v>3</v>
      </c>
      <c r="J8349" t="s">
        <v>373</v>
      </c>
      <c r="K8349">
        <v>3</v>
      </c>
    </row>
    <row r="8350" spans="1:11" hidden="1" x14ac:dyDescent="0.25">
      <c r="A8350" t="s">
        <v>271</v>
      </c>
      <c r="B8350" t="s">
        <v>271</v>
      </c>
      <c r="C8350">
        <v>2008</v>
      </c>
      <c r="D8350" t="s">
        <v>93</v>
      </c>
      <c r="E8350">
        <v>704</v>
      </c>
      <c r="F8350" t="s">
        <v>93</v>
      </c>
      <c r="G8350">
        <v>860</v>
      </c>
      <c r="H8350" t="s">
        <v>375</v>
      </c>
      <c r="I8350">
        <v>3</v>
      </c>
      <c r="J8350" t="s">
        <v>373</v>
      </c>
      <c r="K8350">
        <v>3</v>
      </c>
    </row>
    <row r="8351" spans="1:11" hidden="1" x14ac:dyDescent="0.25">
      <c r="A8351" t="s">
        <v>271</v>
      </c>
      <c r="B8351" t="s">
        <v>271</v>
      </c>
      <c r="C8351">
        <v>2009</v>
      </c>
      <c r="D8351" t="s">
        <v>93</v>
      </c>
      <c r="E8351">
        <v>704</v>
      </c>
      <c r="F8351" t="s">
        <v>93</v>
      </c>
      <c r="G8351">
        <v>860</v>
      </c>
      <c r="H8351" t="s">
        <v>375</v>
      </c>
      <c r="I8351">
        <v>3</v>
      </c>
      <c r="J8351" t="s">
        <v>373</v>
      </c>
      <c r="K8351">
        <v>3</v>
      </c>
    </row>
    <row r="8352" spans="1:11" hidden="1" x14ac:dyDescent="0.25">
      <c r="A8352" t="s">
        <v>271</v>
      </c>
      <c r="B8352" t="s">
        <v>271</v>
      </c>
      <c r="C8352">
        <v>2010</v>
      </c>
      <c r="D8352" t="s">
        <v>93</v>
      </c>
      <c r="E8352">
        <v>704</v>
      </c>
      <c r="F8352" t="s">
        <v>93</v>
      </c>
      <c r="G8352">
        <v>860</v>
      </c>
      <c r="H8352" t="s">
        <v>375</v>
      </c>
      <c r="I8352">
        <v>3</v>
      </c>
      <c r="J8352" t="s">
        <v>373</v>
      </c>
      <c r="K8352">
        <v>3</v>
      </c>
    </row>
    <row r="8353" spans="1:12" hidden="1" x14ac:dyDescent="0.25">
      <c r="A8353" t="s">
        <v>271</v>
      </c>
      <c r="B8353" t="s">
        <v>271</v>
      </c>
      <c r="C8353">
        <v>2011</v>
      </c>
      <c r="D8353" t="s">
        <v>93</v>
      </c>
      <c r="E8353">
        <v>704</v>
      </c>
      <c r="F8353" t="s">
        <v>93</v>
      </c>
      <c r="G8353">
        <v>860</v>
      </c>
      <c r="H8353" t="s">
        <v>375</v>
      </c>
      <c r="I8353">
        <v>3</v>
      </c>
      <c r="J8353" t="s">
        <v>373</v>
      </c>
      <c r="K8353">
        <v>3</v>
      </c>
    </row>
    <row r="8354" spans="1:12" hidden="1" x14ac:dyDescent="0.25">
      <c r="A8354" t="s">
        <v>271</v>
      </c>
      <c r="B8354" t="s">
        <v>271</v>
      </c>
      <c r="C8354">
        <v>2012</v>
      </c>
      <c r="D8354" t="s">
        <v>93</v>
      </c>
      <c r="E8354">
        <v>704</v>
      </c>
      <c r="F8354" t="s">
        <v>93</v>
      </c>
      <c r="G8354">
        <v>860</v>
      </c>
      <c r="H8354" t="s">
        <v>375</v>
      </c>
      <c r="I8354">
        <v>3</v>
      </c>
      <c r="J8354" t="s">
        <v>373</v>
      </c>
      <c r="K8354">
        <v>3</v>
      </c>
    </row>
    <row r="8355" spans="1:12" hidden="1" x14ac:dyDescent="0.25">
      <c r="A8355" t="s">
        <v>271</v>
      </c>
      <c r="B8355" t="s">
        <v>271</v>
      </c>
      <c r="C8355">
        <v>2013</v>
      </c>
      <c r="D8355" t="s">
        <v>93</v>
      </c>
      <c r="E8355">
        <v>704</v>
      </c>
      <c r="F8355" t="s">
        <v>93</v>
      </c>
      <c r="G8355">
        <v>860</v>
      </c>
      <c r="H8355" t="s">
        <v>375</v>
      </c>
      <c r="I8355" t="s">
        <v>373</v>
      </c>
      <c r="J8355">
        <v>3</v>
      </c>
      <c r="K8355">
        <v>3</v>
      </c>
    </row>
    <row r="8356" spans="1:12" hidden="1" x14ac:dyDescent="0.25">
      <c r="A8356" t="s">
        <v>271</v>
      </c>
      <c r="B8356" t="s">
        <v>271</v>
      </c>
      <c r="C8356">
        <v>2014</v>
      </c>
      <c r="D8356" t="s">
        <v>93</v>
      </c>
      <c r="E8356">
        <v>704</v>
      </c>
      <c r="F8356" t="s">
        <v>93</v>
      </c>
      <c r="G8356">
        <v>860</v>
      </c>
      <c r="H8356" t="s">
        <v>375</v>
      </c>
      <c r="I8356">
        <v>3</v>
      </c>
      <c r="J8356">
        <v>4</v>
      </c>
      <c r="K8356">
        <v>3</v>
      </c>
    </row>
    <row r="8357" spans="1:12" hidden="1" x14ac:dyDescent="0.25">
      <c r="A8357" t="s">
        <v>271</v>
      </c>
      <c r="B8357" t="s">
        <v>271</v>
      </c>
      <c r="C8357">
        <v>2015</v>
      </c>
      <c r="D8357" t="s">
        <v>93</v>
      </c>
      <c r="E8357">
        <v>704</v>
      </c>
      <c r="F8357" t="s">
        <v>93</v>
      </c>
      <c r="G8357">
        <v>860</v>
      </c>
      <c r="H8357" t="s">
        <v>375</v>
      </c>
      <c r="I8357">
        <v>3</v>
      </c>
      <c r="J8357">
        <v>4</v>
      </c>
      <c r="K8357">
        <v>3</v>
      </c>
    </row>
    <row r="8358" spans="1:12" hidden="1" x14ac:dyDescent="0.25">
      <c r="A8358" t="s">
        <v>271</v>
      </c>
      <c r="B8358" t="s">
        <v>271</v>
      </c>
      <c r="C8358">
        <v>2016</v>
      </c>
      <c r="D8358" t="s">
        <v>93</v>
      </c>
      <c r="E8358">
        <v>704</v>
      </c>
      <c r="F8358" t="s">
        <v>93</v>
      </c>
      <c r="G8358">
        <v>860</v>
      </c>
      <c r="H8358" t="s">
        <v>375</v>
      </c>
      <c r="I8358">
        <v>3</v>
      </c>
      <c r="J8358">
        <v>4</v>
      </c>
      <c r="K8358">
        <v>3</v>
      </c>
    </row>
    <row r="8359" spans="1:12" x14ac:dyDescent="0.25">
      <c r="A8359" t="s">
        <v>271</v>
      </c>
      <c r="B8359" t="s">
        <v>271</v>
      </c>
      <c r="C8359">
        <v>2017</v>
      </c>
      <c r="D8359" t="s">
        <v>93</v>
      </c>
      <c r="E8359">
        <v>704</v>
      </c>
      <c r="F8359" t="s">
        <v>93</v>
      </c>
      <c r="G8359">
        <v>860</v>
      </c>
      <c r="H8359" t="s">
        <v>375</v>
      </c>
      <c r="I8359" s="109">
        <v>3</v>
      </c>
      <c r="J8359" s="109">
        <v>3</v>
      </c>
      <c r="K8359" s="109">
        <v>3</v>
      </c>
      <c r="L8359" s="108">
        <f>AVERAGE(I8359:K8359)</f>
        <v>3</v>
      </c>
    </row>
    <row r="8360" spans="1:12" hidden="1" x14ac:dyDescent="0.25">
      <c r="A8360" t="s">
        <v>272</v>
      </c>
      <c r="B8360" t="s">
        <v>272</v>
      </c>
      <c r="C8360">
        <v>1976</v>
      </c>
      <c r="D8360" t="s">
        <v>395</v>
      </c>
      <c r="E8360">
        <v>935</v>
      </c>
      <c r="F8360" t="s">
        <v>137</v>
      </c>
      <c r="G8360">
        <v>548</v>
      </c>
      <c r="H8360" t="s">
        <v>390</v>
      </c>
      <c r="I8360" t="s">
        <v>373</v>
      </c>
      <c r="J8360" t="s">
        <v>373</v>
      </c>
      <c r="K8360" t="s">
        <v>373</v>
      </c>
    </row>
    <row r="8361" spans="1:12" hidden="1" x14ac:dyDescent="0.25">
      <c r="A8361" t="s">
        <v>272</v>
      </c>
      <c r="B8361" t="s">
        <v>272</v>
      </c>
      <c r="C8361">
        <v>1977</v>
      </c>
      <c r="D8361" t="s">
        <v>395</v>
      </c>
      <c r="E8361">
        <v>935</v>
      </c>
      <c r="F8361" t="s">
        <v>137</v>
      </c>
      <c r="G8361">
        <v>548</v>
      </c>
      <c r="H8361" t="s">
        <v>390</v>
      </c>
      <c r="I8361" t="s">
        <v>373</v>
      </c>
      <c r="J8361" t="s">
        <v>373</v>
      </c>
      <c r="K8361" t="s">
        <v>373</v>
      </c>
    </row>
    <row r="8362" spans="1:12" hidden="1" x14ac:dyDescent="0.25">
      <c r="A8362" t="s">
        <v>272</v>
      </c>
      <c r="B8362" t="s">
        <v>272</v>
      </c>
      <c r="C8362">
        <v>1978</v>
      </c>
      <c r="D8362" t="s">
        <v>395</v>
      </c>
      <c r="E8362">
        <v>935</v>
      </c>
      <c r="F8362" t="s">
        <v>137</v>
      </c>
      <c r="G8362">
        <v>548</v>
      </c>
      <c r="H8362" t="s">
        <v>390</v>
      </c>
      <c r="I8362" t="s">
        <v>373</v>
      </c>
      <c r="J8362" t="s">
        <v>373</v>
      </c>
      <c r="K8362" t="s">
        <v>373</v>
      </c>
    </row>
    <row r="8363" spans="1:12" hidden="1" x14ac:dyDescent="0.25">
      <c r="A8363" t="s">
        <v>272</v>
      </c>
      <c r="B8363" t="s">
        <v>272</v>
      </c>
      <c r="C8363">
        <v>1979</v>
      </c>
      <c r="D8363" t="s">
        <v>395</v>
      </c>
      <c r="E8363">
        <v>935</v>
      </c>
      <c r="F8363" t="s">
        <v>137</v>
      </c>
      <c r="G8363">
        <v>548</v>
      </c>
      <c r="H8363" t="s">
        <v>390</v>
      </c>
      <c r="I8363" t="s">
        <v>373</v>
      </c>
      <c r="J8363" t="s">
        <v>373</v>
      </c>
      <c r="K8363">
        <v>3</v>
      </c>
    </row>
    <row r="8364" spans="1:12" hidden="1" x14ac:dyDescent="0.25">
      <c r="A8364" t="s">
        <v>272</v>
      </c>
      <c r="B8364" t="s">
        <v>272</v>
      </c>
      <c r="C8364">
        <v>1980</v>
      </c>
      <c r="D8364" t="s">
        <v>395</v>
      </c>
      <c r="E8364">
        <v>935</v>
      </c>
      <c r="F8364" t="s">
        <v>137</v>
      </c>
      <c r="G8364">
        <v>548</v>
      </c>
      <c r="H8364" t="s">
        <v>390</v>
      </c>
      <c r="I8364">
        <v>3</v>
      </c>
      <c r="J8364" t="s">
        <v>373</v>
      </c>
      <c r="K8364">
        <v>3</v>
      </c>
    </row>
    <row r="8365" spans="1:12" hidden="1" x14ac:dyDescent="0.25">
      <c r="A8365" t="s">
        <v>272</v>
      </c>
      <c r="B8365" t="s">
        <v>272</v>
      </c>
      <c r="C8365">
        <v>1981</v>
      </c>
      <c r="D8365" t="s">
        <v>395</v>
      </c>
      <c r="E8365">
        <v>935</v>
      </c>
      <c r="F8365" t="s">
        <v>137</v>
      </c>
      <c r="G8365">
        <v>548</v>
      </c>
      <c r="H8365" t="s">
        <v>390</v>
      </c>
      <c r="I8365">
        <v>3</v>
      </c>
      <c r="J8365" t="s">
        <v>373</v>
      </c>
      <c r="K8365">
        <v>1</v>
      </c>
    </row>
    <row r="8366" spans="1:12" hidden="1" x14ac:dyDescent="0.25">
      <c r="A8366" t="s">
        <v>272</v>
      </c>
      <c r="B8366" t="s">
        <v>272</v>
      </c>
      <c r="C8366">
        <v>1982</v>
      </c>
      <c r="D8366" t="s">
        <v>395</v>
      </c>
      <c r="E8366">
        <v>935</v>
      </c>
      <c r="F8366" t="s">
        <v>137</v>
      </c>
      <c r="G8366">
        <v>548</v>
      </c>
      <c r="H8366" t="s">
        <v>390</v>
      </c>
      <c r="I8366" t="s">
        <v>373</v>
      </c>
      <c r="J8366" t="s">
        <v>373</v>
      </c>
      <c r="K8366">
        <v>1</v>
      </c>
    </row>
    <row r="8367" spans="1:12" hidden="1" x14ac:dyDescent="0.25">
      <c r="A8367" t="s">
        <v>272</v>
      </c>
      <c r="B8367" t="s">
        <v>272</v>
      </c>
      <c r="C8367">
        <v>1983</v>
      </c>
      <c r="D8367" t="s">
        <v>395</v>
      </c>
      <c r="E8367">
        <v>935</v>
      </c>
      <c r="F8367" t="s">
        <v>137</v>
      </c>
      <c r="G8367">
        <v>548</v>
      </c>
      <c r="H8367" t="s">
        <v>390</v>
      </c>
      <c r="I8367" t="s">
        <v>373</v>
      </c>
      <c r="J8367" t="s">
        <v>373</v>
      </c>
      <c r="K8367">
        <v>1</v>
      </c>
    </row>
    <row r="8368" spans="1:12" hidden="1" x14ac:dyDescent="0.25">
      <c r="A8368" t="s">
        <v>272</v>
      </c>
      <c r="B8368" t="s">
        <v>272</v>
      </c>
      <c r="C8368">
        <v>1984</v>
      </c>
      <c r="D8368" t="s">
        <v>395</v>
      </c>
      <c r="E8368">
        <v>935</v>
      </c>
      <c r="F8368" t="s">
        <v>137</v>
      </c>
      <c r="G8368">
        <v>548</v>
      </c>
      <c r="H8368" t="s">
        <v>390</v>
      </c>
      <c r="I8368" t="s">
        <v>373</v>
      </c>
      <c r="J8368" t="s">
        <v>373</v>
      </c>
      <c r="K8368">
        <v>1</v>
      </c>
    </row>
    <row r="8369" spans="1:11" hidden="1" x14ac:dyDescent="0.25">
      <c r="A8369" t="s">
        <v>272</v>
      </c>
      <c r="B8369" t="s">
        <v>272</v>
      </c>
      <c r="C8369">
        <v>1985</v>
      </c>
      <c r="D8369" t="s">
        <v>395</v>
      </c>
      <c r="E8369">
        <v>935</v>
      </c>
      <c r="F8369" t="s">
        <v>137</v>
      </c>
      <c r="G8369">
        <v>548</v>
      </c>
      <c r="H8369" t="s">
        <v>390</v>
      </c>
      <c r="I8369" t="s">
        <v>373</v>
      </c>
      <c r="J8369" t="s">
        <v>373</v>
      </c>
      <c r="K8369">
        <v>1</v>
      </c>
    </row>
    <row r="8370" spans="1:11" hidden="1" x14ac:dyDescent="0.25">
      <c r="A8370" t="s">
        <v>272</v>
      </c>
      <c r="B8370" t="s">
        <v>272</v>
      </c>
      <c r="C8370">
        <v>1986</v>
      </c>
      <c r="D8370" t="s">
        <v>395</v>
      </c>
      <c r="E8370">
        <v>935</v>
      </c>
      <c r="F8370" t="s">
        <v>137</v>
      </c>
      <c r="G8370">
        <v>548</v>
      </c>
      <c r="H8370" t="s">
        <v>390</v>
      </c>
      <c r="I8370" t="s">
        <v>373</v>
      </c>
      <c r="J8370" t="s">
        <v>373</v>
      </c>
      <c r="K8370">
        <v>1</v>
      </c>
    </row>
    <row r="8371" spans="1:11" hidden="1" x14ac:dyDescent="0.25">
      <c r="A8371" t="s">
        <v>272</v>
      </c>
      <c r="B8371" t="s">
        <v>272</v>
      </c>
      <c r="C8371">
        <v>1987</v>
      </c>
      <c r="D8371" t="s">
        <v>395</v>
      </c>
      <c r="E8371">
        <v>935</v>
      </c>
      <c r="F8371" t="s">
        <v>137</v>
      </c>
      <c r="G8371">
        <v>548</v>
      </c>
      <c r="H8371" t="s">
        <v>390</v>
      </c>
      <c r="I8371" t="s">
        <v>373</v>
      </c>
      <c r="J8371" t="s">
        <v>373</v>
      </c>
      <c r="K8371">
        <v>1</v>
      </c>
    </row>
    <row r="8372" spans="1:11" hidden="1" x14ac:dyDescent="0.25">
      <c r="A8372" t="s">
        <v>272</v>
      </c>
      <c r="B8372" t="s">
        <v>272</v>
      </c>
      <c r="C8372">
        <v>1988</v>
      </c>
      <c r="D8372" t="s">
        <v>395</v>
      </c>
      <c r="E8372">
        <v>935</v>
      </c>
      <c r="F8372" t="s">
        <v>137</v>
      </c>
      <c r="G8372">
        <v>548</v>
      </c>
      <c r="H8372" t="s">
        <v>390</v>
      </c>
      <c r="I8372" t="s">
        <v>373</v>
      </c>
      <c r="J8372" t="s">
        <v>373</v>
      </c>
      <c r="K8372">
        <v>1</v>
      </c>
    </row>
    <row r="8373" spans="1:11" hidden="1" x14ac:dyDescent="0.25">
      <c r="A8373" t="s">
        <v>272</v>
      </c>
      <c r="B8373" t="s">
        <v>272</v>
      </c>
      <c r="C8373">
        <v>1989</v>
      </c>
      <c r="D8373" t="s">
        <v>395</v>
      </c>
      <c r="E8373">
        <v>935</v>
      </c>
      <c r="F8373" t="s">
        <v>137</v>
      </c>
      <c r="G8373">
        <v>548</v>
      </c>
      <c r="H8373" t="s">
        <v>390</v>
      </c>
      <c r="I8373" t="s">
        <v>373</v>
      </c>
      <c r="J8373" t="s">
        <v>373</v>
      </c>
      <c r="K8373">
        <v>1</v>
      </c>
    </row>
    <row r="8374" spans="1:11" hidden="1" x14ac:dyDescent="0.25">
      <c r="A8374" t="s">
        <v>272</v>
      </c>
      <c r="B8374" t="s">
        <v>272</v>
      </c>
      <c r="C8374">
        <v>1990</v>
      </c>
      <c r="D8374" t="s">
        <v>395</v>
      </c>
      <c r="E8374">
        <v>935</v>
      </c>
      <c r="F8374" t="s">
        <v>137</v>
      </c>
      <c r="G8374">
        <v>548</v>
      </c>
      <c r="H8374" t="s">
        <v>390</v>
      </c>
      <c r="I8374" t="s">
        <v>373</v>
      </c>
      <c r="J8374" t="s">
        <v>373</v>
      </c>
      <c r="K8374">
        <v>1</v>
      </c>
    </row>
    <row r="8375" spans="1:11" hidden="1" x14ac:dyDescent="0.25">
      <c r="A8375" t="s">
        <v>272</v>
      </c>
      <c r="B8375" t="s">
        <v>272</v>
      </c>
      <c r="C8375">
        <v>1991</v>
      </c>
      <c r="D8375" t="s">
        <v>395</v>
      </c>
      <c r="E8375">
        <v>935</v>
      </c>
      <c r="F8375" t="s">
        <v>137</v>
      </c>
      <c r="G8375">
        <v>548</v>
      </c>
      <c r="H8375" t="s">
        <v>390</v>
      </c>
      <c r="I8375" t="s">
        <v>373</v>
      </c>
      <c r="J8375" t="s">
        <v>373</v>
      </c>
      <c r="K8375">
        <v>1</v>
      </c>
    </row>
    <row r="8376" spans="1:11" hidden="1" x14ac:dyDescent="0.25">
      <c r="A8376" t="s">
        <v>272</v>
      </c>
      <c r="B8376" t="s">
        <v>272</v>
      </c>
      <c r="C8376">
        <v>1992</v>
      </c>
      <c r="D8376" t="s">
        <v>395</v>
      </c>
      <c r="E8376">
        <v>935</v>
      </c>
      <c r="F8376" t="s">
        <v>137</v>
      </c>
      <c r="G8376">
        <v>548</v>
      </c>
      <c r="H8376" t="s">
        <v>390</v>
      </c>
      <c r="I8376" t="s">
        <v>373</v>
      </c>
      <c r="J8376" t="s">
        <v>373</v>
      </c>
      <c r="K8376">
        <v>1</v>
      </c>
    </row>
    <row r="8377" spans="1:11" hidden="1" x14ac:dyDescent="0.25">
      <c r="A8377" t="s">
        <v>272</v>
      </c>
      <c r="B8377" t="s">
        <v>272</v>
      </c>
      <c r="C8377">
        <v>1993</v>
      </c>
      <c r="D8377" t="s">
        <v>395</v>
      </c>
      <c r="E8377">
        <v>935</v>
      </c>
      <c r="F8377" t="s">
        <v>137</v>
      </c>
      <c r="G8377">
        <v>548</v>
      </c>
      <c r="H8377" t="s">
        <v>390</v>
      </c>
      <c r="I8377" t="s">
        <v>373</v>
      </c>
      <c r="J8377" t="s">
        <v>373</v>
      </c>
      <c r="K8377">
        <v>1</v>
      </c>
    </row>
    <row r="8378" spans="1:11" hidden="1" x14ac:dyDescent="0.25">
      <c r="A8378" t="s">
        <v>272</v>
      </c>
      <c r="B8378" t="s">
        <v>272</v>
      </c>
      <c r="C8378">
        <v>1994</v>
      </c>
      <c r="D8378" t="s">
        <v>395</v>
      </c>
      <c r="E8378">
        <v>935</v>
      </c>
      <c r="F8378" t="s">
        <v>137</v>
      </c>
      <c r="G8378">
        <v>548</v>
      </c>
      <c r="H8378" t="s">
        <v>390</v>
      </c>
      <c r="I8378" t="s">
        <v>373</v>
      </c>
      <c r="J8378" t="s">
        <v>373</v>
      </c>
      <c r="K8378">
        <v>1</v>
      </c>
    </row>
    <row r="8379" spans="1:11" hidden="1" x14ac:dyDescent="0.25">
      <c r="A8379" t="s">
        <v>272</v>
      </c>
      <c r="B8379" t="s">
        <v>272</v>
      </c>
      <c r="C8379">
        <v>1995</v>
      </c>
      <c r="D8379" t="s">
        <v>395</v>
      </c>
      <c r="E8379">
        <v>935</v>
      </c>
      <c r="F8379" t="s">
        <v>137</v>
      </c>
      <c r="G8379">
        <v>548</v>
      </c>
      <c r="H8379" t="s">
        <v>390</v>
      </c>
      <c r="I8379" t="s">
        <v>373</v>
      </c>
      <c r="J8379" t="s">
        <v>373</v>
      </c>
      <c r="K8379">
        <v>1</v>
      </c>
    </row>
    <row r="8380" spans="1:11" hidden="1" x14ac:dyDescent="0.25">
      <c r="A8380" t="s">
        <v>272</v>
      </c>
      <c r="B8380" t="s">
        <v>272</v>
      </c>
      <c r="C8380">
        <v>1996</v>
      </c>
      <c r="D8380" t="s">
        <v>395</v>
      </c>
      <c r="E8380">
        <v>935</v>
      </c>
      <c r="F8380" t="s">
        <v>137</v>
      </c>
      <c r="G8380">
        <v>548</v>
      </c>
      <c r="H8380" t="s">
        <v>390</v>
      </c>
      <c r="I8380">
        <v>1</v>
      </c>
      <c r="J8380" t="s">
        <v>373</v>
      </c>
      <c r="K8380">
        <v>1</v>
      </c>
    </row>
    <row r="8381" spans="1:11" hidden="1" x14ac:dyDescent="0.25">
      <c r="A8381" t="s">
        <v>272</v>
      </c>
      <c r="B8381" t="s">
        <v>272</v>
      </c>
      <c r="C8381">
        <v>1997</v>
      </c>
      <c r="D8381" t="s">
        <v>395</v>
      </c>
      <c r="E8381">
        <v>935</v>
      </c>
      <c r="F8381" t="s">
        <v>137</v>
      </c>
      <c r="G8381">
        <v>548</v>
      </c>
      <c r="H8381" t="s">
        <v>390</v>
      </c>
      <c r="I8381" t="s">
        <v>373</v>
      </c>
      <c r="J8381" t="s">
        <v>373</v>
      </c>
      <c r="K8381">
        <v>1</v>
      </c>
    </row>
    <row r="8382" spans="1:11" hidden="1" x14ac:dyDescent="0.25">
      <c r="A8382" t="s">
        <v>272</v>
      </c>
      <c r="B8382" t="s">
        <v>272</v>
      </c>
      <c r="C8382">
        <v>1998</v>
      </c>
      <c r="D8382" t="s">
        <v>395</v>
      </c>
      <c r="E8382">
        <v>935</v>
      </c>
      <c r="F8382" t="s">
        <v>137</v>
      </c>
      <c r="G8382">
        <v>548</v>
      </c>
      <c r="H8382" t="s">
        <v>390</v>
      </c>
      <c r="I8382" t="s">
        <v>373</v>
      </c>
      <c r="J8382" t="s">
        <v>373</v>
      </c>
      <c r="K8382">
        <v>1</v>
      </c>
    </row>
    <row r="8383" spans="1:11" hidden="1" x14ac:dyDescent="0.25">
      <c r="A8383" t="s">
        <v>272</v>
      </c>
      <c r="B8383" t="s">
        <v>272</v>
      </c>
      <c r="C8383">
        <v>1999</v>
      </c>
      <c r="D8383" t="s">
        <v>395</v>
      </c>
      <c r="E8383">
        <v>935</v>
      </c>
      <c r="F8383" t="s">
        <v>137</v>
      </c>
      <c r="G8383">
        <v>548</v>
      </c>
      <c r="H8383" t="s">
        <v>390</v>
      </c>
      <c r="I8383">
        <v>2</v>
      </c>
      <c r="J8383" t="s">
        <v>373</v>
      </c>
      <c r="K8383">
        <v>1</v>
      </c>
    </row>
    <row r="8384" spans="1:11" hidden="1" x14ac:dyDescent="0.25">
      <c r="A8384" t="s">
        <v>272</v>
      </c>
      <c r="B8384" t="s">
        <v>272</v>
      </c>
      <c r="C8384">
        <v>2000</v>
      </c>
      <c r="D8384" t="s">
        <v>395</v>
      </c>
      <c r="E8384">
        <v>935</v>
      </c>
      <c r="F8384" t="s">
        <v>137</v>
      </c>
      <c r="G8384">
        <v>548</v>
      </c>
      <c r="H8384" t="s">
        <v>390</v>
      </c>
      <c r="I8384" t="s">
        <v>373</v>
      </c>
      <c r="J8384" t="s">
        <v>373</v>
      </c>
      <c r="K8384">
        <v>1</v>
      </c>
    </row>
    <row r="8385" spans="1:11" hidden="1" x14ac:dyDescent="0.25">
      <c r="A8385" t="s">
        <v>272</v>
      </c>
      <c r="B8385" t="s">
        <v>272</v>
      </c>
      <c r="C8385">
        <v>2001</v>
      </c>
      <c r="D8385" t="s">
        <v>395</v>
      </c>
      <c r="E8385">
        <v>935</v>
      </c>
      <c r="F8385" t="s">
        <v>137</v>
      </c>
      <c r="G8385">
        <v>548</v>
      </c>
      <c r="H8385" t="s">
        <v>390</v>
      </c>
      <c r="I8385" t="s">
        <v>373</v>
      </c>
      <c r="J8385" t="s">
        <v>373</v>
      </c>
      <c r="K8385">
        <v>1</v>
      </c>
    </row>
    <row r="8386" spans="1:11" hidden="1" x14ac:dyDescent="0.25">
      <c r="A8386" t="s">
        <v>272</v>
      </c>
      <c r="B8386" t="s">
        <v>272</v>
      </c>
      <c r="C8386">
        <v>2002</v>
      </c>
      <c r="D8386" t="s">
        <v>395</v>
      </c>
      <c r="E8386">
        <v>935</v>
      </c>
      <c r="F8386" t="s">
        <v>137</v>
      </c>
      <c r="G8386">
        <v>548</v>
      </c>
      <c r="H8386" t="s">
        <v>390</v>
      </c>
      <c r="I8386" t="s">
        <v>373</v>
      </c>
      <c r="J8386" t="s">
        <v>373</v>
      </c>
      <c r="K8386">
        <v>1</v>
      </c>
    </row>
    <row r="8387" spans="1:11" hidden="1" x14ac:dyDescent="0.25">
      <c r="A8387" t="s">
        <v>272</v>
      </c>
      <c r="B8387" t="s">
        <v>272</v>
      </c>
      <c r="C8387">
        <v>2003</v>
      </c>
      <c r="D8387" t="s">
        <v>395</v>
      </c>
      <c r="E8387">
        <v>935</v>
      </c>
      <c r="F8387" t="s">
        <v>137</v>
      </c>
      <c r="G8387">
        <v>548</v>
      </c>
      <c r="H8387" t="s">
        <v>390</v>
      </c>
      <c r="I8387" t="s">
        <v>373</v>
      </c>
      <c r="J8387" t="s">
        <v>373</v>
      </c>
      <c r="K8387">
        <v>1</v>
      </c>
    </row>
    <row r="8388" spans="1:11" hidden="1" x14ac:dyDescent="0.25">
      <c r="A8388" t="s">
        <v>272</v>
      </c>
      <c r="B8388" t="s">
        <v>272</v>
      </c>
      <c r="C8388">
        <v>2004</v>
      </c>
      <c r="D8388" t="s">
        <v>395</v>
      </c>
      <c r="E8388">
        <v>935</v>
      </c>
      <c r="F8388" t="s">
        <v>137</v>
      </c>
      <c r="G8388">
        <v>548</v>
      </c>
      <c r="H8388" t="s">
        <v>390</v>
      </c>
      <c r="I8388" t="s">
        <v>373</v>
      </c>
      <c r="J8388" t="s">
        <v>373</v>
      </c>
      <c r="K8388">
        <v>1</v>
      </c>
    </row>
    <row r="8389" spans="1:11" hidden="1" x14ac:dyDescent="0.25">
      <c r="A8389" t="s">
        <v>272</v>
      </c>
      <c r="B8389" t="s">
        <v>272</v>
      </c>
      <c r="C8389">
        <v>2005</v>
      </c>
      <c r="D8389" t="s">
        <v>395</v>
      </c>
      <c r="E8389">
        <v>935</v>
      </c>
      <c r="F8389" t="s">
        <v>137</v>
      </c>
      <c r="G8389">
        <v>548</v>
      </c>
      <c r="H8389" t="s">
        <v>390</v>
      </c>
      <c r="I8389" t="s">
        <v>373</v>
      </c>
      <c r="J8389" t="s">
        <v>373</v>
      </c>
      <c r="K8389">
        <v>1</v>
      </c>
    </row>
    <row r="8390" spans="1:11" hidden="1" x14ac:dyDescent="0.25">
      <c r="A8390" t="s">
        <v>272</v>
      </c>
      <c r="B8390" t="s">
        <v>272</v>
      </c>
      <c r="C8390">
        <v>2006</v>
      </c>
      <c r="D8390" t="s">
        <v>395</v>
      </c>
      <c r="E8390">
        <v>935</v>
      </c>
      <c r="F8390" t="s">
        <v>137</v>
      </c>
      <c r="G8390">
        <v>548</v>
      </c>
      <c r="H8390" t="s">
        <v>390</v>
      </c>
      <c r="I8390" t="s">
        <v>373</v>
      </c>
      <c r="J8390" t="s">
        <v>373</v>
      </c>
      <c r="K8390">
        <v>1</v>
      </c>
    </row>
    <row r="8391" spans="1:11" hidden="1" x14ac:dyDescent="0.25">
      <c r="A8391" t="s">
        <v>272</v>
      </c>
      <c r="B8391" t="s">
        <v>272</v>
      </c>
      <c r="C8391">
        <v>2007</v>
      </c>
      <c r="D8391" t="s">
        <v>395</v>
      </c>
      <c r="E8391">
        <v>935</v>
      </c>
      <c r="F8391" t="s">
        <v>137</v>
      </c>
      <c r="G8391">
        <v>548</v>
      </c>
      <c r="H8391" t="s">
        <v>390</v>
      </c>
      <c r="I8391" t="s">
        <v>373</v>
      </c>
      <c r="J8391" t="s">
        <v>373</v>
      </c>
      <c r="K8391">
        <v>1</v>
      </c>
    </row>
    <row r="8392" spans="1:11" hidden="1" x14ac:dyDescent="0.25">
      <c r="A8392" t="s">
        <v>272</v>
      </c>
      <c r="B8392" t="s">
        <v>272</v>
      </c>
      <c r="C8392">
        <v>2008</v>
      </c>
      <c r="D8392" t="s">
        <v>395</v>
      </c>
      <c r="E8392">
        <v>935</v>
      </c>
      <c r="F8392" t="s">
        <v>137</v>
      </c>
      <c r="G8392">
        <v>548</v>
      </c>
      <c r="H8392" t="s">
        <v>390</v>
      </c>
      <c r="I8392" t="s">
        <v>373</v>
      </c>
      <c r="J8392" t="s">
        <v>373</v>
      </c>
      <c r="K8392">
        <v>2</v>
      </c>
    </row>
    <row r="8393" spans="1:11" hidden="1" x14ac:dyDescent="0.25">
      <c r="A8393" t="s">
        <v>272</v>
      </c>
      <c r="B8393" t="s">
        <v>272</v>
      </c>
      <c r="C8393">
        <v>2009</v>
      </c>
      <c r="D8393" t="s">
        <v>395</v>
      </c>
      <c r="E8393">
        <v>935</v>
      </c>
      <c r="F8393" t="s">
        <v>137</v>
      </c>
      <c r="G8393">
        <v>548</v>
      </c>
      <c r="H8393" t="s">
        <v>390</v>
      </c>
      <c r="I8393">
        <v>1</v>
      </c>
      <c r="J8393" t="s">
        <v>373</v>
      </c>
      <c r="K8393">
        <v>1</v>
      </c>
    </row>
    <row r="8394" spans="1:11" hidden="1" x14ac:dyDescent="0.25">
      <c r="A8394" t="s">
        <v>272</v>
      </c>
      <c r="B8394" t="s">
        <v>272</v>
      </c>
      <c r="C8394">
        <v>2010</v>
      </c>
      <c r="D8394" t="s">
        <v>395</v>
      </c>
      <c r="E8394">
        <v>935</v>
      </c>
      <c r="F8394" t="s">
        <v>137</v>
      </c>
      <c r="G8394">
        <v>548</v>
      </c>
      <c r="H8394" t="s">
        <v>390</v>
      </c>
      <c r="I8394" t="s">
        <v>373</v>
      </c>
      <c r="J8394" t="s">
        <v>373</v>
      </c>
      <c r="K8394">
        <v>2</v>
      </c>
    </row>
    <row r="8395" spans="1:11" hidden="1" x14ac:dyDescent="0.25">
      <c r="A8395" t="s">
        <v>272</v>
      </c>
      <c r="B8395" t="s">
        <v>272</v>
      </c>
      <c r="C8395">
        <v>2011</v>
      </c>
      <c r="D8395" t="s">
        <v>395</v>
      </c>
      <c r="E8395">
        <v>935</v>
      </c>
      <c r="F8395" t="s">
        <v>137</v>
      </c>
      <c r="G8395">
        <v>548</v>
      </c>
      <c r="H8395" t="s">
        <v>390</v>
      </c>
      <c r="I8395" t="s">
        <v>373</v>
      </c>
      <c r="J8395" t="s">
        <v>373</v>
      </c>
      <c r="K8395">
        <v>2</v>
      </c>
    </row>
    <row r="8396" spans="1:11" hidden="1" x14ac:dyDescent="0.25">
      <c r="A8396" t="s">
        <v>272</v>
      </c>
      <c r="B8396" t="s">
        <v>272</v>
      </c>
      <c r="C8396">
        <v>2012</v>
      </c>
      <c r="D8396" t="s">
        <v>395</v>
      </c>
      <c r="E8396">
        <v>935</v>
      </c>
      <c r="F8396" t="s">
        <v>137</v>
      </c>
      <c r="G8396">
        <v>548</v>
      </c>
      <c r="H8396" t="s">
        <v>390</v>
      </c>
      <c r="I8396" t="s">
        <v>373</v>
      </c>
      <c r="J8396" t="s">
        <v>373</v>
      </c>
      <c r="K8396">
        <v>1</v>
      </c>
    </row>
    <row r="8397" spans="1:11" hidden="1" x14ac:dyDescent="0.25">
      <c r="A8397" t="s">
        <v>272</v>
      </c>
      <c r="B8397" t="s">
        <v>272</v>
      </c>
      <c r="C8397">
        <v>2013</v>
      </c>
      <c r="D8397" t="s">
        <v>395</v>
      </c>
      <c r="E8397">
        <v>935</v>
      </c>
      <c r="F8397" t="s">
        <v>137</v>
      </c>
      <c r="G8397">
        <v>548</v>
      </c>
      <c r="H8397" t="s">
        <v>390</v>
      </c>
      <c r="I8397" t="s">
        <v>373</v>
      </c>
      <c r="J8397" t="s">
        <v>373</v>
      </c>
      <c r="K8397">
        <v>1</v>
      </c>
    </row>
    <row r="8398" spans="1:11" hidden="1" x14ac:dyDescent="0.25">
      <c r="A8398" t="s">
        <v>272</v>
      </c>
      <c r="B8398" t="s">
        <v>272</v>
      </c>
      <c r="C8398">
        <v>2014</v>
      </c>
      <c r="D8398" t="s">
        <v>395</v>
      </c>
      <c r="E8398">
        <v>935</v>
      </c>
      <c r="F8398" t="s">
        <v>137</v>
      </c>
      <c r="G8398">
        <v>548</v>
      </c>
      <c r="H8398" t="s">
        <v>390</v>
      </c>
      <c r="I8398" t="s">
        <v>373</v>
      </c>
      <c r="J8398" t="s">
        <v>373</v>
      </c>
      <c r="K8398">
        <v>1</v>
      </c>
    </row>
    <row r="8399" spans="1:11" hidden="1" x14ac:dyDescent="0.25">
      <c r="A8399" t="s">
        <v>272</v>
      </c>
      <c r="B8399" t="s">
        <v>272</v>
      </c>
      <c r="C8399">
        <v>2015</v>
      </c>
      <c r="D8399" t="s">
        <v>395</v>
      </c>
      <c r="E8399">
        <v>935</v>
      </c>
      <c r="F8399" t="s">
        <v>137</v>
      </c>
      <c r="G8399">
        <v>548</v>
      </c>
      <c r="H8399" t="s">
        <v>390</v>
      </c>
      <c r="I8399" t="s">
        <v>373</v>
      </c>
      <c r="J8399" t="s">
        <v>373</v>
      </c>
      <c r="K8399">
        <v>1</v>
      </c>
    </row>
    <row r="8400" spans="1:11" hidden="1" x14ac:dyDescent="0.25">
      <c r="A8400" t="s">
        <v>272</v>
      </c>
      <c r="B8400" t="s">
        <v>272</v>
      </c>
      <c r="C8400">
        <v>2016</v>
      </c>
      <c r="D8400" t="s">
        <v>395</v>
      </c>
      <c r="E8400">
        <v>935</v>
      </c>
      <c r="F8400" t="s">
        <v>137</v>
      </c>
      <c r="G8400">
        <v>548</v>
      </c>
      <c r="H8400" t="s">
        <v>390</v>
      </c>
      <c r="I8400" t="s">
        <v>373</v>
      </c>
      <c r="J8400" t="s">
        <v>373</v>
      </c>
      <c r="K8400">
        <v>1</v>
      </c>
    </row>
    <row r="8401" spans="1:12" x14ac:dyDescent="0.25">
      <c r="A8401" t="s">
        <v>272</v>
      </c>
      <c r="B8401" t="s">
        <v>272</v>
      </c>
      <c r="C8401">
        <v>2017</v>
      </c>
      <c r="D8401" t="s">
        <v>395</v>
      </c>
      <c r="E8401">
        <v>935</v>
      </c>
      <c r="F8401" t="s">
        <v>137</v>
      </c>
      <c r="G8401">
        <v>548</v>
      </c>
      <c r="H8401" t="s">
        <v>390</v>
      </c>
      <c r="I8401" s="109" t="s">
        <v>373</v>
      </c>
      <c r="J8401" s="109" t="s">
        <v>373</v>
      </c>
      <c r="K8401" s="109">
        <v>1</v>
      </c>
      <c r="L8401" s="108">
        <f>AVERAGE(I8401:K8401)</f>
        <v>1</v>
      </c>
    </row>
    <row r="8402" spans="1:12" hidden="1" x14ac:dyDescent="0.25">
      <c r="A8402" t="s">
        <v>394</v>
      </c>
      <c r="B8402" t="s">
        <v>273</v>
      </c>
      <c r="C8402">
        <v>1976</v>
      </c>
      <c r="D8402" t="s">
        <v>149</v>
      </c>
      <c r="E8402">
        <v>101</v>
      </c>
      <c r="F8402" t="s">
        <v>149</v>
      </c>
      <c r="G8402">
        <v>862</v>
      </c>
      <c r="H8402" t="s">
        <v>393</v>
      </c>
      <c r="I8402">
        <v>2</v>
      </c>
      <c r="J8402" t="s">
        <v>373</v>
      </c>
      <c r="K8402">
        <v>2</v>
      </c>
    </row>
    <row r="8403" spans="1:12" hidden="1" x14ac:dyDescent="0.25">
      <c r="A8403" t="s">
        <v>394</v>
      </c>
      <c r="B8403" t="s">
        <v>273</v>
      </c>
      <c r="C8403">
        <v>1977</v>
      </c>
      <c r="D8403" t="s">
        <v>149</v>
      </c>
      <c r="E8403">
        <v>101</v>
      </c>
      <c r="F8403" t="s">
        <v>149</v>
      </c>
      <c r="G8403">
        <v>862</v>
      </c>
      <c r="H8403" t="s">
        <v>393</v>
      </c>
      <c r="I8403">
        <v>2</v>
      </c>
      <c r="J8403" t="s">
        <v>373</v>
      </c>
      <c r="K8403">
        <v>1</v>
      </c>
    </row>
    <row r="8404" spans="1:12" hidden="1" x14ac:dyDescent="0.25">
      <c r="A8404" t="s">
        <v>394</v>
      </c>
      <c r="B8404" t="s">
        <v>273</v>
      </c>
      <c r="C8404">
        <v>1978</v>
      </c>
      <c r="D8404" t="s">
        <v>149</v>
      </c>
      <c r="E8404">
        <v>101</v>
      </c>
      <c r="F8404" t="s">
        <v>149</v>
      </c>
      <c r="G8404">
        <v>862</v>
      </c>
      <c r="H8404" t="s">
        <v>393</v>
      </c>
      <c r="I8404">
        <v>3</v>
      </c>
      <c r="J8404" t="s">
        <v>373</v>
      </c>
      <c r="K8404">
        <v>2</v>
      </c>
    </row>
    <row r="8405" spans="1:12" hidden="1" x14ac:dyDescent="0.25">
      <c r="A8405" t="s">
        <v>394</v>
      </c>
      <c r="B8405" t="s">
        <v>273</v>
      </c>
      <c r="C8405">
        <v>1979</v>
      </c>
      <c r="D8405" t="s">
        <v>149</v>
      </c>
      <c r="E8405">
        <v>101</v>
      </c>
      <c r="F8405" t="s">
        <v>149</v>
      </c>
      <c r="G8405">
        <v>862</v>
      </c>
      <c r="H8405" t="s">
        <v>393</v>
      </c>
      <c r="I8405">
        <v>3</v>
      </c>
      <c r="J8405" t="s">
        <v>373</v>
      </c>
      <c r="K8405">
        <v>2</v>
      </c>
    </row>
    <row r="8406" spans="1:12" hidden="1" x14ac:dyDescent="0.25">
      <c r="A8406" t="s">
        <v>394</v>
      </c>
      <c r="B8406" t="s">
        <v>273</v>
      </c>
      <c r="C8406">
        <v>1980</v>
      </c>
      <c r="D8406" t="s">
        <v>149</v>
      </c>
      <c r="E8406">
        <v>101</v>
      </c>
      <c r="F8406" t="s">
        <v>149</v>
      </c>
      <c r="G8406">
        <v>862</v>
      </c>
      <c r="H8406" t="s">
        <v>393</v>
      </c>
      <c r="I8406">
        <v>3</v>
      </c>
      <c r="J8406" t="s">
        <v>373</v>
      </c>
      <c r="K8406">
        <v>2</v>
      </c>
    </row>
    <row r="8407" spans="1:12" hidden="1" x14ac:dyDescent="0.25">
      <c r="A8407" t="s">
        <v>394</v>
      </c>
      <c r="B8407" t="s">
        <v>273</v>
      </c>
      <c r="C8407">
        <v>1981</v>
      </c>
      <c r="D8407" t="s">
        <v>149</v>
      </c>
      <c r="E8407">
        <v>101</v>
      </c>
      <c r="F8407" t="s">
        <v>149</v>
      </c>
      <c r="G8407">
        <v>862</v>
      </c>
      <c r="H8407" t="s">
        <v>393</v>
      </c>
      <c r="I8407">
        <v>2</v>
      </c>
      <c r="J8407" t="s">
        <v>373</v>
      </c>
      <c r="K8407">
        <v>1</v>
      </c>
    </row>
    <row r="8408" spans="1:12" hidden="1" x14ac:dyDescent="0.25">
      <c r="A8408" t="s">
        <v>394</v>
      </c>
      <c r="B8408" t="s">
        <v>273</v>
      </c>
      <c r="C8408">
        <v>1982</v>
      </c>
      <c r="D8408" t="s">
        <v>149</v>
      </c>
      <c r="E8408">
        <v>101</v>
      </c>
      <c r="F8408" t="s">
        <v>149</v>
      </c>
      <c r="G8408">
        <v>862</v>
      </c>
      <c r="H8408" t="s">
        <v>393</v>
      </c>
      <c r="I8408" t="s">
        <v>373</v>
      </c>
      <c r="J8408" t="s">
        <v>373</v>
      </c>
      <c r="K8408">
        <v>2</v>
      </c>
    </row>
    <row r="8409" spans="1:12" hidden="1" x14ac:dyDescent="0.25">
      <c r="A8409" t="s">
        <v>394</v>
      </c>
      <c r="B8409" t="s">
        <v>273</v>
      </c>
      <c r="C8409">
        <v>1983</v>
      </c>
      <c r="D8409" t="s">
        <v>149</v>
      </c>
      <c r="E8409">
        <v>101</v>
      </c>
      <c r="F8409" t="s">
        <v>149</v>
      </c>
      <c r="G8409">
        <v>862</v>
      </c>
      <c r="H8409" t="s">
        <v>393</v>
      </c>
      <c r="I8409">
        <v>3</v>
      </c>
      <c r="J8409" t="s">
        <v>373</v>
      </c>
      <c r="K8409">
        <v>2</v>
      </c>
    </row>
    <row r="8410" spans="1:12" hidden="1" x14ac:dyDescent="0.25">
      <c r="A8410" t="s">
        <v>394</v>
      </c>
      <c r="B8410" t="s">
        <v>273</v>
      </c>
      <c r="C8410">
        <v>1984</v>
      </c>
      <c r="D8410" t="s">
        <v>149</v>
      </c>
      <c r="E8410">
        <v>101</v>
      </c>
      <c r="F8410" t="s">
        <v>149</v>
      </c>
      <c r="G8410">
        <v>862</v>
      </c>
      <c r="H8410" t="s">
        <v>393</v>
      </c>
      <c r="I8410">
        <v>2</v>
      </c>
      <c r="J8410" t="s">
        <v>373</v>
      </c>
      <c r="K8410">
        <v>2</v>
      </c>
    </row>
    <row r="8411" spans="1:12" hidden="1" x14ac:dyDescent="0.25">
      <c r="A8411" t="s">
        <v>394</v>
      </c>
      <c r="B8411" t="s">
        <v>273</v>
      </c>
      <c r="C8411">
        <v>1985</v>
      </c>
      <c r="D8411" t="s">
        <v>149</v>
      </c>
      <c r="E8411">
        <v>101</v>
      </c>
      <c r="F8411" t="s">
        <v>149</v>
      </c>
      <c r="G8411">
        <v>862</v>
      </c>
      <c r="H8411" t="s">
        <v>393</v>
      </c>
      <c r="I8411">
        <v>2</v>
      </c>
      <c r="J8411" t="s">
        <v>373</v>
      </c>
      <c r="K8411">
        <v>2</v>
      </c>
    </row>
    <row r="8412" spans="1:12" hidden="1" x14ac:dyDescent="0.25">
      <c r="A8412" t="s">
        <v>394</v>
      </c>
      <c r="B8412" t="s">
        <v>273</v>
      </c>
      <c r="C8412">
        <v>1986</v>
      </c>
      <c r="D8412" t="s">
        <v>149</v>
      </c>
      <c r="E8412">
        <v>101</v>
      </c>
      <c r="F8412" t="s">
        <v>149</v>
      </c>
      <c r="G8412">
        <v>862</v>
      </c>
      <c r="H8412" t="s">
        <v>393</v>
      </c>
      <c r="I8412">
        <v>4</v>
      </c>
      <c r="J8412" t="s">
        <v>373</v>
      </c>
      <c r="K8412">
        <v>2</v>
      </c>
    </row>
    <row r="8413" spans="1:12" hidden="1" x14ac:dyDescent="0.25">
      <c r="A8413" t="s">
        <v>394</v>
      </c>
      <c r="B8413" t="s">
        <v>273</v>
      </c>
      <c r="C8413">
        <v>1987</v>
      </c>
      <c r="D8413" t="s">
        <v>149</v>
      </c>
      <c r="E8413">
        <v>101</v>
      </c>
      <c r="F8413" t="s">
        <v>149</v>
      </c>
      <c r="G8413">
        <v>862</v>
      </c>
      <c r="H8413" t="s">
        <v>393</v>
      </c>
      <c r="I8413">
        <v>3</v>
      </c>
      <c r="J8413" t="s">
        <v>373</v>
      </c>
      <c r="K8413">
        <v>2</v>
      </c>
    </row>
    <row r="8414" spans="1:12" hidden="1" x14ac:dyDescent="0.25">
      <c r="A8414" t="s">
        <v>394</v>
      </c>
      <c r="B8414" t="s">
        <v>273</v>
      </c>
      <c r="C8414">
        <v>1988</v>
      </c>
      <c r="D8414" t="s">
        <v>149</v>
      </c>
      <c r="E8414">
        <v>101</v>
      </c>
      <c r="F8414" t="s">
        <v>149</v>
      </c>
      <c r="G8414">
        <v>862</v>
      </c>
      <c r="H8414" t="s">
        <v>393</v>
      </c>
      <c r="I8414">
        <v>3</v>
      </c>
      <c r="J8414" t="s">
        <v>373</v>
      </c>
      <c r="K8414">
        <v>2</v>
      </c>
    </row>
    <row r="8415" spans="1:12" hidden="1" x14ac:dyDescent="0.25">
      <c r="A8415" t="s">
        <v>394</v>
      </c>
      <c r="B8415" t="s">
        <v>273</v>
      </c>
      <c r="C8415">
        <v>1989</v>
      </c>
      <c r="D8415" t="s">
        <v>149</v>
      </c>
      <c r="E8415">
        <v>101</v>
      </c>
      <c r="F8415" t="s">
        <v>149</v>
      </c>
      <c r="G8415">
        <v>862</v>
      </c>
      <c r="H8415" t="s">
        <v>393</v>
      </c>
      <c r="I8415">
        <v>4</v>
      </c>
      <c r="J8415" t="s">
        <v>373</v>
      </c>
      <c r="K8415">
        <v>4</v>
      </c>
    </row>
    <row r="8416" spans="1:12" hidden="1" x14ac:dyDescent="0.25">
      <c r="A8416" t="s">
        <v>394</v>
      </c>
      <c r="B8416" t="s">
        <v>273</v>
      </c>
      <c r="C8416">
        <v>1990</v>
      </c>
      <c r="D8416" t="s">
        <v>149</v>
      </c>
      <c r="E8416">
        <v>101</v>
      </c>
      <c r="F8416" t="s">
        <v>149</v>
      </c>
      <c r="G8416">
        <v>862</v>
      </c>
      <c r="H8416" t="s">
        <v>393</v>
      </c>
      <c r="I8416">
        <v>3</v>
      </c>
      <c r="J8416" t="s">
        <v>373</v>
      </c>
      <c r="K8416">
        <v>3</v>
      </c>
    </row>
    <row r="8417" spans="1:11" hidden="1" x14ac:dyDescent="0.25">
      <c r="A8417" t="s">
        <v>394</v>
      </c>
      <c r="B8417" t="s">
        <v>273</v>
      </c>
      <c r="C8417">
        <v>1991</v>
      </c>
      <c r="D8417" t="s">
        <v>149</v>
      </c>
      <c r="E8417">
        <v>101</v>
      </c>
      <c r="F8417" t="s">
        <v>149</v>
      </c>
      <c r="G8417">
        <v>862</v>
      </c>
      <c r="H8417" t="s">
        <v>393</v>
      </c>
      <c r="I8417">
        <v>3</v>
      </c>
      <c r="J8417" t="s">
        <v>373</v>
      </c>
      <c r="K8417">
        <v>3</v>
      </c>
    </row>
    <row r="8418" spans="1:11" hidden="1" x14ac:dyDescent="0.25">
      <c r="A8418" t="s">
        <v>394</v>
      </c>
      <c r="B8418" t="s">
        <v>273</v>
      </c>
      <c r="C8418">
        <v>1992</v>
      </c>
      <c r="D8418" t="s">
        <v>149</v>
      </c>
      <c r="E8418">
        <v>101</v>
      </c>
      <c r="F8418" t="s">
        <v>149</v>
      </c>
      <c r="G8418">
        <v>862</v>
      </c>
      <c r="H8418" t="s">
        <v>393</v>
      </c>
      <c r="I8418">
        <v>4</v>
      </c>
      <c r="J8418" t="s">
        <v>373</v>
      </c>
      <c r="K8418">
        <v>3</v>
      </c>
    </row>
    <row r="8419" spans="1:11" hidden="1" x14ac:dyDescent="0.25">
      <c r="A8419" t="s">
        <v>394</v>
      </c>
      <c r="B8419" t="s">
        <v>273</v>
      </c>
      <c r="C8419">
        <v>1993</v>
      </c>
      <c r="D8419" t="s">
        <v>149</v>
      </c>
      <c r="E8419">
        <v>101</v>
      </c>
      <c r="F8419" t="s">
        <v>149</v>
      </c>
      <c r="G8419">
        <v>862</v>
      </c>
      <c r="H8419" t="s">
        <v>393</v>
      </c>
      <c r="I8419">
        <v>4</v>
      </c>
      <c r="J8419" t="s">
        <v>373</v>
      </c>
      <c r="K8419">
        <v>3</v>
      </c>
    </row>
    <row r="8420" spans="1:11" hidden="1" x14ac:dyDescent="0.25">
      <c r="A8420" t="s">
        <v>394</v>
      </c>
      <c r="B8420" t="s">
        <v>273</v>
      </c>
      <c r="C8420">
        <v>1994</v>
      </c>
      <c r="D8420" t="s">
        <v>149</v>
      </c>
      <c r="E8420">
        <v>101</v>
      </c>
      <c r="F8420" t="s">
        <v>149</v>
      </c>
      <c r="G8420">
        <v>862</v>
      </c>
      <c r="H8420" t="s">
        <v>393</v>
      </c>
      <c r="I8420">
        <v>4</v>
      </c>
      <c r="J8420" t="s">
        <v>373</v>
      </c>
      <c r="K8420">
        <v>4</v>
      </c>
    </row>
    <row r="8421" spans="1:11" hidden="1" x14ac:dyDescent="0.25">
      <c r="A8421" t="s">
        <v>394</v>
      </c>
      <c r="B8421" t="s">
        <v>273</v>
      </c>
      <c r="C8421">
        <v>1995</v>
      </c>
      <c r="D8421" t="s">
        <v>149</v>
      </c>
      <c r="E8421">
        <v>101</v>
      </c>
      <c r="F8421" t="s">
        <v>149</v>
      </c>
      <c r="G8421">
        <v>862</v>
      </c>
      <c r="H8421" t="s">
        <v>393</v>
      </c>
      <c r="I8421">
        <v>4</v>
      </c>
      <c r="J8421" t="s">
        <v>373</v>
      </c>
      <c r="K8421">
        <v>3</v>
      </c>
    </row>
    <row r="8422" spans="1:11" hidden="1" x14ac:dyDescent="0.25">
      <c r="A8422" t="s">
        <v>394</v>
      </c>
      <c r="B8422" t="s">
        <v>273</v>
      </c>
      <c r="C8422">
        <v>1996</v>
      </c>
      <c r="D8422" t="s">
        <v>149</v>
      </c>
      <c r="E8422">
        <v>101</v>
      </c>
      <c r="F8422" t="s">
        <v>149</v>
      </c>
      <c r="G8422">
        <v>862</v>
      </c>
      <c r="H8422" t="s">
        <v>393</v>
      </c>
      <c r="I8422">
        <v>4</v>
      </c>
      <c r="J8422" t="s">
        <v>373</v>
      </c>
      <c r="K8422">
        <v>5</v>
      </c>
    </row>
    <row r="8423" spans="1:11" hidden="1" x14ac:dyDescent="0.25">
      <c r="A8423" t="s">
        <v>394</v>
      </c>
      <c r="B8423" t="s">
        <v>273</v>
      </c>
      <c r="C8423">
        <v>1997</v>
      </c>
      <c r="D8423" t="s">
        <v>149</v>
      </c>
      <c r="E8423">
        <v>101</v>
      </c>
      <c r="F8423" t="s">
        <v>149</v>
      </c>
      <c r="G8423">
        <v>862</v>
      </c>
      <c r="H8423" t="s">
        <v>393</v>
      </c>
      <c r="I8423">
        <v>4</v>
      </c>
      <c r="J8423" t="s">
        <v>373</v>
      </c>
      <c r="K8423">
        <v>3</v>
      </c>
    </row>
    <row r="8424" spans="1:11" hidden="1" x14ac:dyDescent="0.25">
      <c r="A8424" t="s">
        <v>394</v>
      </c>
      <c r="B8424" t="s">
        <v>273</v>
      </c>
      <c r="C8424">
        <v>1998</v>
      </c>
      <c r="D8424" t="s">
        <v>149</v>
      </c>
      <c r="E8424">
        <v>101</v>
      </c>
      <c r="F8424" t="s">
        <v>149</v>
      </c>
      <c r="G8424">
        <v>862</v>
      </c>
      <c r="H8424" t="s">
        <v>393</v>
      </c>
      <c r="I8424">
        <v>3</v>
      </c>
      <c r="J8424" t="s">
        <v>373</v>
      </c>
      <c r="K8424">
        <v>3</v>
      </c>
    </row>
    <row r="8425" spans="1:11" hidden="1" x14ac:dyDescent="0.25">
      <c r="A8425" t="s">
        <v>394</v>
      </c>
      <c r="B8425" t="s">
        <v>273</v>
      </c>
      <c r="C8425">
        <v>1999</v>
      </c>
      <c r="D8425" t="s">
        <v>149</v>
      </c>
      <c r="E8425">
        <v>101</v>
      </c>
      <c r="F8425" t="s">
        <v>149</v>
      </c>
      <c r="G8425">
        <v>862</v>
      </c>
      <c r="H8425" t="s">
        <v>393</v>
      </c>
      <c r="I8425">
        <v>3</v>
      </c>
      <c r="J8425" t="s">
        <v>373</v>
      </c>
      <c r="K8425">
        <v>3</v>
      </c>
    </row>
    <row r="8426" spans="1:11" hidden="1" x14ac:dyDescent="0.25">
      <c r="A8426" t="s">
        <v>394</v>
      </c>
      <c r="B8426" t="s">
        <v>273</v>
      </c>
      <c r="C8426">
        <v>2000</v>
      </c>
      <c r="D8426" t="s">
        <v>149</v>
      </c>
      <c r="E8426">
        <v>101</v>
      </c>
      <c r="F8426" t="s">
        <v>149</v>
      </c>
      <c r="G8426">
        <v>862</v>
      </c>
      <c r="H8426" t="s">
        <v>393</v>
      </c>
      <c r="I8426">
        <v>2</v>
      </c>
      <c r="J8426" t="s">
        <v>373</v>
      </c>
      <c r="K8426">
        <v>3</v>
      </c>
    </row>
    <row r="8427" spans="1:11" hidden="1" x14ac:dyDescent="0.25">
      <c r="A8427" t="s">
        <v>394</v>
      </c>
      <c r="B8427" t="s">
        <v>273</v>
      </c>
      <c r="C8427">
        <v>2001</v>
      </c>
      <c r="D8427" t="s">
        <v>149</v>
      </c>
      <c r="E8427">
        <v>101</v>
      </c>
      <c r="F8427" t="s">
        <v>149</v>
      </c>
      <c r="G8427">
        <v>862</v>
      </c>
      <c r="H8427" t="s">
        <v>393</v>
      </c>
      <c r="I8427">
        <v>3</v>
      </c>
      <c r="J8427" t="s">
        <v>373</v>
      </c>
      <c r="K8427">
        <v>3</v>
      </c>
    </row>
    <row r="8428" spans="1:11" hidden="1" x14ac:dyDescent="0.25">
      <c r="A8428" t="s">
        <v>394</v>
      </c>
      <c r="B8428" t="s">
        <v>273</v>
      </c>
      <c r="C8428">
        <v>2002</v>
      </c>
      <c r="D8428" t="s">
        <v>149</v>
      </c>
      <c r="E8428">
        <v>101</v>
      </c>
      <c r="F8428" t="s">
        <v>149</v>
      </c>
      <c r="G8428">
        <v>862</v>
      </c>
      <c r="H8428" t="s">
        <v>393</v>
      </c>
      <c r="I8428">
        <v>4</v>
      </c>
      <c r="J8428" t="s">
        <v>373</v>
      </c>
      <c r="K8428">
        <v>4</v>
      </c>
    </row>
    <row r="8429" spans="1:11" hidden="1" x14ac:dyDescent="0.25">
      <c r="A8429" t="s">
        <v>394</v>
      </c>
      <c r="B8429" t="s">
        <v>273</v>
      </c>
      <c r="C8429">
        <v>2003</v>
      </c>
      <c r="D8429" t="s">
        <v>149</v>
      </c>
      <c r="E8429">
        <v>101</v>
      </c>
      <c r="F8429" t="s">
        <v>149</v>
      </c>
      <c r="G8429">
        <v>862</v>
      </c>
      <c r="H8429" t="s">
        <v>393</v>
      </c>
      <c r="I8429">
        <v>3</v>
      </c>
      <c r="J8429" t="s">
        <v>373</v>
      </c>
      <c r="K8429">
        <v>3</v>
      </c>
    </row>
    <row r="8430" spans="1:11" hidden="1" x14ac:dyDescent="0.25">
      <c r="A8430" t="s">
        <v>394</v>
      </c>
      <c r="B8430" t="s">
        <v>273</v>
      </c>
      <c r="C8430">
        <v>2004</v>
      </c>
      <c r="D8430" t="s">
        <v>149</v>
      </c>
      <c r="E8430">
        <v>101</v>
      </c>
      <c r="F8430" t="s">
        <v>149</v>
      </c>
      <c r="G8430">
        <v>862</v>
      </c>
      <c r="H8430" t="s">
        <v>393</v>
      </c>
      <c r="I8430">
        <v>3</v>
      </c>
      <c r="J8430" t="s">
        <v>373</v>
      </c>
      <c r="K8430">
        <v>3</v>
      </c>
    </row>
    <row r="8431" spans="1:11" hidden="1" x14ac:dyDescent="0.25">
      <c r="A8431" t="s">
        <v>394</v>
      </c>
      <c r="B8431" t="s">
        <v>273</v>
      </c>
      <c r="C8431">
        <v>2005</v>
      </c>
      <c r="D8431" t="s">
        <v>149</v>
      </c>
      <c r="E8431">
        <v>101</v>
      </c>
      <c r="F8431" t="s">
        <v>149</v>
      </c>
      <c r="G8431">
        <v>862</v>
      </c>
      <c r="H8431" t="s">
        <v>393</v>
      </c>
      <c r="I8431">
        <v>3</v>
      </c>
      <c r="J8431" t="s">
        <v>373</v>
      </c>
      <c r="K8431">
        <v>3</v>
      </c>
    </row>
    <row r="8432" spans="1:11" hidden="1" x14ac:dyDescent="0.25">
      <c r="A8432" t="s">
        <v>394</v>
      </c>
      <c r="B8432" t="s">
        <v>273</v>
      </c>
      <c r="C8432">
        <v>2006</v>
      </c>
      <c r="D8432" t="s">
        <v>149</v>
      </c>
      <c r="E8432">
        <v>101</v>
      </c>
      <c r="F8432" t="s">
        <v>149</v>
      </c>
      <c r="G8432">
        <v>862</v>
      </c>
      <c r="H8432" t="s">
        <v>393</v>
      </c>
      <c r="I8432">
        <v>3</v>
      </c>
      <c r="J8432" t="s">
        <v>373</v>
      </c>
      <c r="K8432">
        <v>4</v>
      </c>
    </row>
    <row r="8433" spans="1:12" hidden="1" x14ac:dyDescent="0.25">
      <c r="A8433" t="s">
        <v>394</v>
      </c>
      <c r="B8433" t="s">
        <v>273</v>
      </c>
      <c r="C8433">
        <v>2007</v>
      </c>
      <c r="D8433" t="s">
        <v>149</v>
      </c>
      <c r="E8433">
        <v>101</v>
      </c>
      <c r="F8433" t="s">
        <v>149</v>
      </c>
      <c r="G8433">
        <v>862</v>
      </c>
      <c r="H8433" t="s">
        <v>393</v>
      </c>
      <c r="I8433">
        <v>3</v>
      </c>
      <c r="J8433" t="s">
        <v>373</v>
      </c>
      <c r="K8433">
        <v>4</v>
      </c>
    </row>
    <row r="8434" spans="1:12" hidden="1" x14ac:dyDescent="0.25">
      <c r="A8434" t="s">
        <v>394</v>
      </c>
      <c r="B8434" t="s">
        <v>273</v>
      </c>
      <c r="C8434">
        <v>2008</v>
      </c>
      <c r="D8434" t="s">
        <v>149</v>
      </c>
      <c r="E8434">
        <v>101</v>
      </c>
      <c r="F8434" t="s">
        <v>149</v>
      </c>
      <c r="G8434">
        <v>862</v>
      </c>
      <c r="H8434" t="s">
        <v>393</v>
      </c>
      <c r="I8434">
        <v>3</v>
      </c>
      <c r="J8434" t="s">
        <v>373</v>
      </c>
      <c r="K8434">
        <v>4</v>
      </c>
    </row>
    <row r="8435" spans="1:12" hidden="1" x14ac:dyDescent="0.25">
      <c r="A8435" t="s">
        <v>394</v>
      </c>
      <c r="B8435" t="s">
        <v>273</v>
      </c>
      <c r="C8435">
        <v>2009</v>
      </c>
      <c r="D8435" t="s">
        <v>149</v>
      </c>
      <c r="E8435">
        <v>101</v>
      </c>
      <c r="F8435" t="s">
        <v>149</v>
      </c>
      <c r="G8435">
        <v>862</v>
      </c>
      <c r="H8435" t="s">
        <v>393</v>
      </c>
      <c r="I8435">
        <v>3</v>
      </c>
      <c r="J8435" t="s">
        <v>373</v>
      </c>
      <c r="K8435">
        <v>4</v>
      </c>
    </row>
    <row r="8436" spans="1:12" hidden="1" x14ac:dyDescent="0.25">
      <c r="A8436" t="s">
        <v>394</v>
      </c>
      <c r="B8436" t="s">
        <v>273</v>
      </c>
      <c r="C8436">
        <v>2010</v>
      </c>
      <c r="D8436" t="s">
        <v>149</v>
      </c>
      <c r="E8436">
        <v>101</v>
      </c>
      <c r="F8436" t="s">
        <v>149</v>
      </c>
      <c r="G8436">
        <v>862</v>
      </c>
      <c r="H8436" t="s">
        <v>393</v>
      </c>
      <c r="I8436">
        <v>3</v>
      </c>
      <c r="J8436" t="s">
        <v>373</v>
      </c>
      <c r="K8436">
        <v>3</v>
      </c>
    </row>
    <row r="8437" spans="1:12" hidden="1" x14ac:dyDescent="0.25">
      <c r="A8437" t="s">
        <v>394</v>
      </c>
      <c r="B8437" t="s">
        <v>273</v>
      </c>
      <c r="C8437">
        <v>2011</v>
      </c>
      <c r="D8437" t="s">
        <v>149</v>
      </c>
      <c r="E8437">
        <v>101</v>
      </c>
      <c r="F8437" t="s">
        <v>149</v>
      </c>
      <c r="G8437">
        <v>862</v>
      </c>
      <c r="H8437" t="s">
        <v>393</v>
      </c>
      <c r="I8437">
        <v>3</v>
      </c>
      <c r="J8437" t="s">
        <v>373</v>
      </c>
      <c r="K8437">
        <v>3</v>
      </c>
    </row>
    <row r="8438" spans="1:12" hidden="1" x14ac:dyDescent="0.25">
      <c r="A8438" t="s">
        <v>394</v>
      </c>
      <c r="B8438" t="s">
        <v>273</v>
      </c>
      <c r="C8438">
        <v>2012</v>
      </c>
      <c r="D8438" t="s">
        <v>149</v>
      </c>
      <c r="E8438">
        <v>101</v>
      </c>
      <c r="F8438" t="s">
        <v>149</v>
      </c>
      <c r="G8438">
        <v>862</v>
      </c>
      <c r="H8438" t="s">
        <v>393</v>
      </c>
      <c r="I8438">
        <v>3</v>
      </c>
      <c r="J8438" t="s">
        <v>373</v>
      </c>
      <c r="K8438">
        <v>4</v>
      </c>
    </row>
    <row r="8439" spans="1:12" hidden="1" x14ac:dyDescent="0.25">
      <c r="A8439" t="s">
        <v>394</v>
      </c>
      <c r="B8439" t="s">
        <v>273</v>
      </c>
      <c r="C8439">
        <v>2013</v>
      </c>
      <c r="D8439" t="s">
        <v>149</v>
      </c>
      <c r="E8439">
        <v>101</v>
      </c>
      <c r="F8439" t="s">
        <v>149</v>
      </c>
      <c r="G8439">
        <v>862</v>
      </c>
      <c r="H8439" t="s">
        <v>393</v>
      </c>
      <c r="I8439" t="s">
        <v>373</v>
      </c>
      <c r="J8439">
        <v>3</v>
      </c>
      <c r="K8439">
        <v>3</v>
      </c>
    </row>
    <row r="8440" spans="1:12" hidden="1" x14ac:dyDescent="0.25">
      <c r="A8440" t="s">
        <v>394</v>
      </c>
      <c r="B8440" t="s">
        <v>273</v>
      </c>
      <c r="C8440">
        <v>2014</v>
      </c>
      <c r="D8440" t="s">
        <v>149</v>
      </c>
      <c r="E8440">
        <v>101</v>
      </c>
      <c r="F8440" t="s">
        <v>149</v>
      </c>
      <c r="G8440">
        <v>862</v>
      </c>
      <c r="H8440" t="s">
        <v>393</v>
      </c>
      <c r="I8440">
        <v>3</v>
      </c>
      <c r="J8440">
        <v>3</v>
      </c>
      <c r="K8440">
        <v>4</v>
      </c>
    </row>
    <row r="8441" spans="1:12" hidden="1" x14ac:dyDescent="0.25">
      <c r="A8441" t="s">
        <v>394</v>
      </c>
      <c r="B8441" t="s">
        <v>273</v>
      </c>
      <c r="C8441">
        <v>2015</v>
      </c>
      <c r="D8441" t="s">
        <v>149</v>
      </c>
      <c r="E8441">
        <v>101</v>
      </c>
      <c r="F8441" t="s">
        <v>149</v>
      </c>
      <c r="G8441">
        <v>862</v>
      </c>
      <c r="H8441" t="s">
        <v>393</v>
      </c>
      <c r="I8441">
        <v>3</v>
      </c>
      <c r="J8441">
        <v>3</v>
      </c>
      <c r="K8441">
        <v>4</v>
      </c>
    </row>
    <row r="8442" spans="1:12" hidden="1" x14ac:dyDescent="0.25">
      <c r="A8442" t="s">
        <v>394</v>
      </c>
      <c r="B8442" t="s">
        <v>273</v>
      </c>
      <c r="C8442">
        <v>2016</v>
      </c>
      <c r="D8442" t="s">
        <v>149</v>
      </c>
      <c r="E8442">
        <v>101</v>
      </c>
      <c r="F8442" t="s">
        <v>149</v>
      </c>
      <c r="G8442">
        <v>862</v>
      </c>
      <c r="H8442" t="s">
        <v>393</v>
      </c>
      <c r="I8442">
        <v>3</v>
      </c>
      <c r="J8442">
        <v>4</v>
      </c>
      <c r="K8442">
        <v>4</v>
      </c>
    </row>
    <row r="8443" spans="1:12" x14ac:dyDescent="0.25">
      <c r="A8443" t="s">
        <v>394</v>
      </c>
      <c r="B8443" t="s">
        <v>273</v>
      </c>
      <c r="C8443">
        <v>2017</v>
      </c>
      <c r="D8443" t="s">
        <v>149</v>
      </c>
      <c r="E8443">
        <v>101</v>
      </c>
      <c r="F8443" t="s">
        <v>149</v>
      </c>
      <c r="G8443">
        <v>862</v>
      </c>
      <c r="H8443" t="s">
        <v>393</v>
      </c>
      <c r="I8443" s="109">
        <v>4</v>
      </c>
      <c r="J8443" s="109">
        <v>4</v>
      </c>
      <c r="K8443" s="109">
        <v>5</v>
      </c>
      <c r="L8443" s="108">
        <f>AVERAGE(I8443:K8443)</f>
        <v>4.333333333333333</v>
      </c>
    </row>
    <row r="8444" spans="1:12" hidden="1" x14ac:dyDescent="0.25">
      <c r="A8444" t="s">
        <v>274</v>
      </c>
      <c r="B8444" t="s">
        <v>392</v>
      </c>
      <c r="C8444">
        <v>1976</v>
      </c>
      <c r="D8444" t="s">
        <v>391</v>
      </c>
      <c r="E8444">
        <v>816</v>
      </c>
      <c r="F8444" t="s">
        <v>94</v>
      </c>
      <c r="G8444">
        <v>704</v>
      </c>
      <c r="H8444" t="s">
        <v>390</v>
      </c>
      <c r="I8444">
        <v>5</v>
      </c>
      <c r="J8444" t="s">
        <v>373</v>
      </c>
      <c r="K8444" t="s">
        <v>373</v>
      </c>
    </row>
    <row r="8445" spans="1:12" hidden="1" x14ac:dyDescent="0.25">
      <c r="A8445" t="s">
        <v>274</v>
      </c>
      <c r="B8445" t="s">
        <v>392</v>
      </c>
      <c r="C8445">
        <v>1977</v>
      </c>
      <c r="D8445" t="s">
        <v>391</v>
      </c>
      <c r="E8445">
        <v>816</v>
      </c>
      <c r="F8445" t="s">
        <v>94</v>
      </c>
      <c r="G8445">
        <v>704</v>
      </c>
      <c r="H8445" t="s">
        <v>390</v>
      </c>
      <c r="I8445">
        <v>4</v>
      </c>
      <c r="J8445" t="s">
        <v>373</v>
      </c>
      <c r="K8445" t="s">
        <v>373</v>
      </c>
    </row>
    <row r="8446" spans="1:12" hidden="1" x14ac:dyDescent="0.25">
      <c r="A8446" t="s">
        <v>274</v>
      </c>
      <c r="B8446" t="s">
        <v>392</v>
      </c>
      <c r="C8446">
        <v>1978</v>
      </c>
      <c r="D8446" t="s">
        <v>391</v>
      </c>
      <c r="E8446">
        <v>816</v>
      </c>
      <c r="F8446" t="s">
        <v>94</v>
      </c>
      <c r="G8446">
        <v>704</v>
      </c>
      <c r="H8446" t="s">
        <v>390</v>
      </c>
      <c r="I8446">
        <v>4</v>
      </c>
      <c r="J8446" t="s">
        <v>373</v>
      </c>
      <c r="K8446" t="s">
        <v>373</v>
      </c>
    </row>
    <row r="8447" spans="1:12" hidden="1" x14ac:dyDescent="0.25">
      <c r="A8447" t="s">
        <v>274</v>
      </c>
      <c r="B8447" t="s">
        <v>392</v>
      </c>
      <c r="C8447">
        <v>1979</v>
      </c>
      <c r="D8447" t="s">
        <v>391</v>
      </c>
      <c r="E8447">
        <v>816</v>
      </c>
      <c r="F8447" t="s">
        <v>94</v>
      </c>
      <c r="G8447">
        <v>704</v>
      </c>
      <c r="H8447" t="s">
        <v>390</v>
      </c>
      <c r="I8447">
        <v>4</v>
      </c>
      <c r="J8447" t="s">
        <v>373</v>
      </c>
      <c r="K8447">
        <v>5</v>
      </c>
    </row>
    <row r="8448" spans="1:12" hidden="1" x14ac:dyDescent="0.25">
      <c r="A8448" t="s">
        <v>274</v>
      </c>
      <c r="B8448" t="s">
        <v>392</v>
      </c>
      <c r="C8448">
        <v>1980</v>
      </c>
      <c r="D8448" t="s">
        <v>391</v>
      </c>
      <c r="E8448">
        <v>816</v>
      </c>
      <c r="F8448" t="s">
        <v>94</v>
      </c>
      <c r="G8448">
        <v>704</v>
      </c>
      <c r="H8448" t="s">
        <v>390</v>
      </c>
      <c r="I8448">
        <v>3</v>
      </c>
      <c r="J8448" t="s">
        <v>373</v>
      </c>
      <c r="K8448">
        <v>3</v>
      </c>
    </row>
    <row r="8449" spans="1:11" hidden="1" x14ac:dyDescent="0.25">
      <c r="A8449" t="s">
        <v>274</v>
      </c>
      <c r="B8449" t="s">
        <v>392</v>
      </c>
      <c r="C8449">
        <v>1981</v>
      </c>
      <c r="D8449" t="s">
        <v>391</v>
      </c>
      <c r="E8449">
        <v>816</v>
      </c>
      <c r="F8449" t="s">
        <v>94</v>
      </c>
      <c r="G8449">
        <v>704</v>
      </c>
      <c r="H8449" t="s">
        <v>390</v>
      </c>
      <c r="I8449">
        <v>3</v>
      </c>
      <c r="J8449" t="s">
        <v>373</v>
      </c>
      <c r="K8449">
        <v>3</v>
      </c>
    </row>
    <row r="8450" spans="1:11" hidden="1" x14ac:dyDescent="0.25">
      <c r="A8450" t="s">
        <v>274</v>
      </c>
      <c r="B8450" t="s">
        <v>392</v>
      </c>
      <c r="C8450">
        <v>1982</v>
      </c>
      <c r="D8450" t="s">
        <v>391</v>
      </c>
      <c r="E8450">
        <v>816</v>
      </c>
      <c r="F8450" t="s">
        <v>94</v>
      </c>
      <c r="G8450">
        <v>704</v>
      </c>
      <c r="H8450" t="s">
        <v>390</v>
      </c>
      <c r="I8450">
        <v>3</v>
      </c>
      <c r="J8450" t="s">
        <v>373</v>
      </c>
      <c r="K8450">
        <v>3</v>
      </c>
    </row>
    <row r="8451" spans="1:11" hidden="1" x14ac:dyDescent="0.25">
      <c r="A8451" t="s">
        <v>274</v>
      </c>
      <c r="B8451" t="s">
        <v>392</v>
      </c>
      <c r="C8451">
        <v>1983</v>
      </c>
      <c r="D8451" t="s">
        <v>391</v>
      </c>
      <c r="E8451">
        <v>816</v>
      </c>
      <c r="F8451" t="s">
        <v>94</v>
      </c>
      <c r="G8451">
        <v>704</v>
      </c>
      <c r="H8451" t="s">
        <v>390</v>
      </c>
      <c r="I8451">
        <v>3</v>
      </c>
      <c r="J8451" t="s">
        <v>373</v>
      </c>
      <c r="K8451">
        <v>3</v>
      </c>
    </row>
    <row r="8452" spans="1:11" hidden="1" x14ac:dyDescent="0.25">
      <c r="A8452" t="s">
        <v>274</v>
      </c>
      <c r="B8452" t="s">
        <v>392</v>
      </c>
      <c r="C8452">
        <v>1984</v>
      </c>
      <c r="D8452" t="s">
        <v>391</v>
      </c>
      <c r="E8452">
        <v>816</v>
      </c>
      <c r="F8452" t="s">
        <v>94</v>
      </c>
      <c r="G8452">
        <v>704</v>
      </c>
      <c r="H8452" t="s">
        <v>390</v>
      </c>
      <c r="I8452">
        <v>3</v>
      </c>
      <c r="J8452" t="s">
        <v>373</v>
      </c>
      <c r="K8452">
        <v>4</v>
      </c>
    </row>
    <row r="8453" spans="1:11" hidden="1" x14ac:dyDescent="0.25">
      <c r="A8453" t="s">
        <v>274</v>
      </c>
      <c r="B8453" t="s">
        <v>392</v>
      </c>
      <c r="C8453">
        <v>1985</v>
      </c>
      <c r="D8453" t="s">
        <v>391</v>
      </c>
      <c r="E8453">
        <v>816</v>
      </c>
      <c r="F8453" t="s">
        <v>94</v>
      </c>
      <c r="G8453">
        <v>704</v>
      </c>
      <c r="H8453" t="s">
        <v>390</v>
      </c>
      <c r="I8453">
        <v>3</v>
      </c>
      <c r="J8453" t="s">
        <v>373</v>
      </c>
      <c r="K8453">
        <v>3</v>
      </c>
    </row>
    <row r="8454" spans="1:11" hidden="1" x14ac:dyDescent="0.25">
      <c r="A8454" t="s">
        <v>274</v>
      </c>
      <c r="B8454" t="s">
        <v>392</v>
      </c>
      <c r="C8454">
        <v>1986</v>
      </c>
      <c r="D8454" t="s">
        <v>391</v>
      </c>
      <c r="E8454">
        <v>816</v>
      </c>
      <c r="F8454" t="s">
        <v>94</v>
      </c>
      <c r="G8454">
        <v>704</v>
      </c>
      <c r="H8454" t="s">
        <v>390</v>
      </c>
      <c r="I8454">
        <v>3</v>
      </c>
      <c r="J8454" t="s">
        <v>373</v>
      </c>
      <c r="K8454">
        <v>4</v>
      </c>
    </row>
    <row r="8455" spans="1:11" hidden="1" x14ac:dyDescent="0.25">
      <c r="A8455" t="s">
        <v>274</v>
      </c>
      <c r="B8455" t="s">
        <v>392</v>
      </c>
      <c r="C8455">
        <v>1987</v>
      </c>
      <c r="D8455" t="s">
        <v>391</v>
      </c>
      <c r="E8455">
        <v>816</v>
      </c>
      <c r="F8455" t="s">
        <v>94</v>
      </c>
      <c r="G8455">
        <v>704</v>
      </c>
      <c r="H8455" t="s">
        <v>390</v>
      </c>
      <c r="I8455">
        <v>3</v>
      </c>
      <c r="J8455" t="s">
        <v>373</v>
      </c>
      <c r="K8455">
        <v>4</v>
      </c>
    </row>
    <row r="8456" spans="1:11" hidden="1" x14ac:dyDescent="0.25">
      <c r="A8456" t="s">
        <v>274</v>
      </c>
      <c r="B8456" t="s">
        <v>392</v>
      </c>
      <c r="C8456">
        <v>1988</v>
      </c>
      <c r="D8456" t="s">
        <v>391</v>
      </c>
      <c r="E8456">
        <v>816</v>
      </c>
      <c r="F8456" t="s">
        <v>94</v>
      </c>
      <c r="G8456">
        <v>704</v>
      </c>
      <c r="H8456" t="s">
        <v>390</v>
      </c>
      <c r="I8456">
        <v>3</v>
      </c>
      <c r="J8456" t="s">
        <v>373</v>
      </c>
      <c r="K8456">
        <v>3</v>
      </c>
    </row>
    <row r="8457" spans="1:11" hidden="1" x14ac:dyDescent="0.25">
      <c r="A8457" t="s">
        <v>274</v>
      </c>
      <c r="B8457" t="s">
        <v>392</v>
      </c>
      <c r="C8457">
        <v>1989</v>
      </c>
      <c r="D8457" t="s">
        <v>391</v>
      </c>
      <c r="E8457">
        <v>816</v>
      </c>
      <c r="F8457" t="s">
        <v>94</v>
      </c>
      <c r="G8457">
        <v>704</v>
      </c>
      <c r="H8457" t="s">
        <v>390</v>
      </c>
      <c r="I8457">
        <v>3</v>
      </c>
      <c r="J8457" t="s">
        <v>373</v>
      </c>
      <c r="K8457">
        <v>3</v>
      </c>
    </row>
    <row r="8458" spans="1:11" hidden="1" x14ac:dyDescent="0.25">
      <c r="A8458" t="s">
        <v>274</v>
      </c>
      <c r="B8458" t="s">
        <v>392</v>
      </c>
      <c r="C8458">
        <v>1990</v>
      </c>
      <c r="D8458" t="s">
        <v>391</v>
      </c>
      <c r="E8458">
        <v>816</v>
      </c>
      <c r="F8458" t="s">
        <v>94</v>
      </c>
      <c r="G8458">
        <v>704</v>
      </c>
      <c r="H8458" t="s">
        <v>390</v>
      </c>
      <c r="I8458">
        <v>3</v>
      </c>
      <c r="J8458" t="s">
        <v>373</v>
      </c>
      <c r="K8458">
        <v>3</v>
      </c>
    </row>
    <row r="8459" spans="1:11" hidden="1" x14ac:dyDescent="0.25">
      <c r="A8459" t="s">
        <v>274</v>
      </c>
      <c r="B8459" t="s">
        <v>392</v>
      </c>
      <c r="C8459">
        <v>1991</v>
      </c>
      <c r="D8459" t="s">
        <v>391</v>
      </c>
      <c r="E8459">
        <v>816</v>
      </c>
      <c r="F8459" t="s">
        <v>94</v>
      </c>
      <c r="G8459">
        <v>704</v>
      </c>
      <c r="H8459" t="s">
        <v>390</v>
      </c>
      <c r="I8459">
        <v>3</v>
      </c>
      <c r="J8459" t="s">
        <v>373</v>
      </c>
      <c r="K8459">
        <v>3</v>
      </c>
    </row>
    <row r="8460" spans="1:11" hidden="1" x14ac:dyDescent="0.25">
      <c r="A8460" t="s">
        <v>274</v>
      </c>
      <c r="B8460" t="s">
        <v>392</v>
      </c>
      <c r="C8460">
        <v>1992</v>
      </c>
      <c r="D8460" t="s">
        <v>391</v>
      </c>
      <c r="E8460">
        <v>816</v>
      </c>
      <c r="F8460" t="s">
        <v>94</v>
      </c>
      <c r="G8460">
        <v>704</v>
      </c>
      <c r="H8460" t="s">
        <v>390</v>
      </c>
      <c r="I8460">
        <v>2</v>
      </c>
      <c r="J8460" t="s">
        <v>373</v>
      </c>
      <c r="K8460">
        <v>3</v>
      </c>
    </row>
    <row r="8461" spans="1:11" hidden="1" x14ac:dyDescent="0.25">
      <c r="A8461" t="s">
        <v>274</v>
      </c>
      <c r="B8461" t="s">
        <v>392</v>
      </c>
      <c r="C8461">
        <v>1993</v>
      </c>
      <c r="D8461" t="s">
        <v>391</v>
      </c>
      <c r="E8461">
        <v>816</v>
      </c>
      <c r="F8461" t="s">
        <v>94</v>
      </c>
      <c r="G8461">
        <v>704</v>
      </c>
      <c r="H8461" t="s">
        <v>390</v>
      </c>
      <c r="I8461">
        <v>2</v>
      </c>
      <c r="J8461" t="s">
        <v>373</v>
      </c>
      <c r="K8461">
        <v>2</v>
      </c>
    </row>
    <row r="8462" spans="1:11" hidden="1" x14ac:dyDescent="0.25">
      <c r="A8462" t="s">
        <v>274</v>
      </c>
      <c r="B8462" t="s">
        <v>392</v>
      </c>
      <c r="C8462">
        <v>1994</v>
      </c>
      <c r="D8462" t="s">
        <v>391</v>
      </c>
      <c r="E8462">
        <v>816</v>
      </c>
      <c r="F8462" t="s">
        <v>94</v>
      </c>
      <c r="G8462">
        <v>704</v>
      </c>
      <c r="H8462" t="s">
        <v>390</v>
      </c>
      <c r="I8462">
        <v>2</v>
      </c>
      <c r="J8462" t="s">
        <v>373</v>
      </c>
      <c r="K8462">
        <v>3</v>
      </c>
    </row>
    <row r="8463" spans="1:11" hidden="1" x14ac:dyDescent="0.25">
      <c r="A8463" t="s">
        <v>274</v>
      </c>
      <c r="B8463" t="s">
        <v>392</v>
      </c>
      <c r="C8463">
        <v>1995</v>
      </c>
      <c r="D8463" t="s">
        <v>391</v>
      </c>
      <c r="E8463">
        <v>816</v>
      </c>
      <c r="F8463" t="s">
        <v>94</v>
      </c>
      <c r="G8463">
        <v>704</v>
      </c>
      <c r="H8463" t="s">
        <v>390</v>
      </c>
      <c r="I8463">
        <v>2</v>
      </c>
      <c r="J8463" t="s">
        <v>373</v>
      </c>
      <c r="K8463">
        <v>2</v>
      </c>
    </row>
    <row r="8464" spans="1:11" hidden="1" x14ac:dyDescent="0.25">
      <c r="A8464" t="s">
        <v>274</v>
      </c>
      <c r="B8464" t="s">
        <v>392</v>
      </c>
      <c r="C8464">
        <v>1996</v>
      </c>
      <c r="D8464" t="s">
        <v>391</v>
      </c>
      <c r="E8464">
        <v>816</v>
      </c>
      <c r="F8464" t="s">
        <v>94</v>
      </c>
      <c r="G8464">
        <v>704</v>
      </c>
      <c r="H8464" t="s">
        <v>390</v>
      </c>
      <c r="I8464">
        <v>2</v>
      </c>
      <c r="J8464" t="s">
        <v>373</v>
      </c>
      <c r="K8464">
        <v>2</v>
      </c>
    </row>
    <row r="8465" spans="1:11" hidden="1" x14ac:dyDescent="0.25">
      <c r="A8465" t="s">
        <v>274</v>
      </c>
      <c r="B8465" t="s">
        <v>392</v>
      </c>
      <c r="C8465">
        <v>1997</v>
      </c>
      <c r="D8465" t="s">
        <v>391</v>
      </c>
      <c r="E8465">
        <v>816</v>
      </c>
      <c r="F8465" t="s">
        <v>94</v>
      </c>
      <c r="G8465">
        <v>704</v>
      </c>
      <c r="H8465" t="s">
        <v>390</v>
      </c>
      <c r="I8465">
        <v>2</v>
      </c>
      <c r="J8465" t="s">
        <v>373</v>
      </c>
      <c r="K8465">
        <v>3</v>
      </c>
    </row>
    <row r="8466" spans="1:11" hidden="1" x14ac:dyDescent="0.25">
      <c r="A8466" t="s">
        <v>274</v>
      </c>
      <c r="B8466" t="s">
        <v>392</v>
      </c>
      <c r="C8466">
        <v>1998</v>
      </c>
      <c r="D8466" t="s">
        <v>391</v>
      </c>
      <c r="E8466">
        <v>816</v>
      </c>
      <c r="F8466" t="s">
        <v>94</v>
      </c>
      <c r="G8466">
        <v>704</v>
      </c>
      <c r="H8466" t="s">
        <v>390</v>
      </c>
      <c r="I8466">
        <v>2</v>
      </c>
      <c r="J8466" t="s">
        <v>373</v>
      </c>
      <c r="K8466">
        <v>2</v>
      </c>
    </row>
    <row r="8467" spans="1:11" hidden="1" x14ac:dyDescent="0.25">
      <c r="A8467" t="s">
        <v>274</v>
      </c>
      <c r="B8467" t="s">
        <v>392</v>
      </c>
      <c r="C8467">
        <v>1999</v>
      </c>
      <c r="D8467" t="s">
        <v>391</v>
      </c>
      <c r="E8467">
        <v>816</v>
      </c>
      <c r="F8467" t="s">
        <v>94</v>
      </c>
      <c r="G8467">
        <v>704</v>
      </c>
      <c r="H8467" t="s">
        <v>390</v>
      </c>
      <c r="I8467">
        <v>2</v>
      </c>
      <c r="J8467" t="s">
        <v>373</v>
      </c>
      <c r="K8467">
        <v>2</v>
      </c>
    </row>
    <row r="8468" spans="1:11" hidden="1" x14ac:dyDescent="0.25">
      <c r="A8468" t="s">
        <v>274</v>
      </c>
      <c r="B8468" t="s">
        <v>392</v>
      </c>
      <c r="C8468">
        <v>2000</v>
      </c>
      <c r="D8468" t="s">
        <v>391</v>
      </c>
      <c r="E8468">
        <v>816</v>
      </c>
      <c r="F8468" t="s">
        <v>94</v>
      </c>
      <c r="G8468">
        <v>704</v>
      </c>
      <c r="H8468" t="s">
        <v>390</v>
      </c>
      <c r="I8468">
        <v>2</v>
      </c>
      <c r="J8468" t="s">
        <v>373</v>
      </c>
      <c r="K8468">
        <v>3</v>
      </c>
    </row>
    <row r="8469" spans="1:11" hidden="1" x14ac:dyDescent="0.25">
      <c r="A8469" t="s">
        <v>274</v>
      </c>
      <c r="B8469" t="s">
        <v>392</v>
      </c>
      <c r="C8469">
        <v>2001</v>
      </c>
      <c r="D8469" t="s">
        <v>391</v>
      </c>
      <c r="E8469">
        <v>816</v>
      </c>
      <c r="F8469" t="s">
        <v>94</v>
      </c>
      <c r="G8469">
        <v>704</v>
      </c>
      <c r="H8469" t="s">
        <v>390</v>
      </c>
      <c r="I8469">
        <v>2</v>
      </c>
      <c r="J8469" t="s">
        <v>373</v>
      </c>
      <c r="K8469">
        <v>3</v>
      </c>
    </row>
    <row r="8470" spans="1:11" hidden="1" x14ac:dyDescent="0.25">
      <c r="A8470" t="s">
        <v>274</v>
      </c>
      <c r="B8470" t="s">
        <v>392</v>
      </c>
      <c r="C8470">
        <v>2002</v>
      </c>
      <c r="D8470" t="s">
        <v>391</v>
      </c>
      <c r="E8470">
        <v>816</v>
      </c>
      <c r="F8470" t="s">
        <v>94</v>
      </c>
      <c r="G8470">
        <v>704</v>
      </c>
      <c r="H8470" t="s">
        <v>390</v>
      </c>
      <c r="I8470">
        <v>2</v>
      </c>
      <c r="J8470" t="s">
        <v>373</v>
      </c>
      <c r="K8470">
        <v>3</v>
      </c>
    </row>
    <row r="8471" spans="1:11" hidden="1" x14ac:dyDescent="0.25">
      <c r="A8471" t="s">
        <v>274</v>
      </c>
      <c r="B8471" t="s">
        <v>392</v>
      </c>
      <c r="C8471">
        <v>2003</v>
      </c>
      <c r="D8471" t="s">
        <v>391</v>
      </c>
      <c r="E8471">
        <v>816</v>
      </c>
      <c r="F8471" t="s">
        <v>94</v>
      </c>
      <c r="G8471">
        <v>704</v>
      </c>
      <c r="H8471" t="s">
        <v>390</v>
      </c>
      <c r="I8471">
        <v>3</v>
      </c>
      <c r="J8471" t="s">
        <v>373</v>
      </c>
      <c r="K8471">
        <v>3</v>
      </c>
    </row>
    <row r="8472" spans="1:11" hidden="1" x14ac:dyDescent="0.25">
      <c r="A8472" t="s">
        <v>274</v>
      </c>
      <c r="B8472" t="s">
        <v>392</v>
      </c>
      <c r="C8472">
        <v>2004</v>
      </c>
      <c r="D8472" t="s">
        <v>391</v>
      </c>
      <c r="E8472">
        <v>816</v>
      </c>
      <c r="F8472" t="s">
        <v>94</v>
      </c>
      <c r="G8472">
        <v>704</v>
      </c>
      <c r="H8472" t="s">
        <v>390</v>
      </c>
      <c r="I8472">
        <v>3</v>
      </c>
      <c r="J8472" t="s">
        <v>373</v>
      </c>
      <c r="K8472">
        <v>3</v>
      </c>
    </row>
    <row r="8473" spans="1:11" hidden="1" x14ac:dyDescent="0.25">
      <c r="A8473" t="s">
        <v>274</v>
      </c>
      <c r="B8473" t="s">
        <v>392</v>
      </c>
      <c r="C8473">
        <v>2005</v>
      </c>
      <c r="D8473" t="s">
        <v>391</v>
      </c>
      <c r="E8473">
        <v>816</v>
      </c>
      <c r="F8473" t="s">
        <v>94</v>
      </c>
      <c r="G8473">
        <v>704</v>
      </c>
      <c r="H8473" t="s">
        <v>390</v>
      </c>
      <c r="I8473">
        <v>3</v>
      </c>
      <c r="J8473" t="s">
        <v>373</v>
      </c>
      <c r="K8473">
        <v>3</v>
      </c>
    </row>
    <row r="8474" spans="1:11" hidden="1" x14ac:dyDescent="0.25">
      <c r="A8474" t="s">
        <v>274</v>
      </c>
      <c r="B8474" t="s">
        <v>392</v>
      </c>
      <c r="C8474">
        <v>2006</v>
      </c>
      <c r="D8474" t="s">
        <v>391</v>
      </c>
      <c r="E8474">
        <v>816</v>
      </c>
      <c r="F8474" t="s">
        <v>94</v>
      </c>
      <c r="G8474">
        <v>704</v>
      </c>
      <c r="H8474" t="s">
        <v>390</v>
      </c>
      <c r="I8474">
        <v>2</v>
      </c>
      <c r="J8474" t="s">
        <v>373</v>
      </c>
      <c r="K8474">
        <v>3</v>
      </c>
    </row>
    <row r="8475" spans="1:11" hidden="1" x14ac:dyDescent="0.25">
      <c r="A8475" t="s">
        <v>274</v>
      </c>
      <c r="B8475" t="s">
        <v>392</v>
      </c>
      <c r="C8475">
        <v>2007</v>
      </c>
      <c r="D8475" t="s">
        <v>391</v>
      </c>
      <c r="E8475">
        <v>816</v>
      </c>
      <c r="F8475" t="s">
        <v>94</v>
      </c>
      <c r="G8475">
        <v>704</v>
      </c>
      <c r="H8475" t="s">
        <v>390</v>
      </c>
      <c r="I8475">
        <v>2</v>
      </c>
      <c r="J8475" t="s">
        <v>373</v>
      </c>
      <c r="K8475">
        <v>3</v>
      </c>
    </row>
    <row r="8476" spans="1:11" hidden="1" x14ac:dyDescent="0.25">
      <c r="A8476" t="s">
        <v>274</v>
      </c>
      <c r="B8476" t="s">
        <v>392</v>
      </c>
      <c r="C8476">
        <v>2008</v>
      </c>
      <c r="D8476" t="s">
        <v>391</v>
      </c>
      <c r="E8476">
        <v>816</v>
      </c>
      <c r="F8476" t="s">
        <v>94</v>
      </c>
      <c r="G8476">
        <v>704</v>
      </c>
      <c r="H8476" t="s">
        <v>390</v>
      </c>
      <c r="I8476">
        <v>3</v>
      </c>
      <c r="J8476" t="s">
        <v>373</v>
      </c>
      <c r="K8476">
        <v>3</v>
      </c>
    </row>
    <row r="8477" spans="1:11" hidden="1" x14ac:dyDescent="0.25">
      <c r="A8477" t="s">
        <v>274</v>
      </c>
      <c r="B8477" t="s">
        <v>392</v>
      </c>
      <c r="C8477">
        <v>2009</v>
      </c>
      <c r="D8477" t="s">
        <v>391</v>
      </c>
      <c r="E8477">
        <v>816</v>
      </c>
      <c r="F8477" t="s">
        <v>94</v>
      </c>
      <c r="G8477">
        <v>704</v>
      </c>
      <c r="H8477" t="s">
        <v>390</v>
      </c>
      <c r="I8477">
        <v>2</v>
      </c>
      <c r="J8477" t="s">
        <v>373</v>
      </c>
      <c r="K8477">
        <v>3</v>
      </c>
    </row>
    <row r="8478" spans="1:11" hidden="1" x14ac:dyDescent="0.25">
      <c r="A8478" t="s">
        <v>274</v>
      </c>
      <c r="B8478" t="s">
        <v>392</v>
      </c>
      <c r="C8478">
        <v>2010</v>
      </c>
      <c r="D8478" t="s">
        <v>391</v>
      </c>
      <c r="E8478">
        <v>816</v>
      </c>
      <c r="F8478" t="s">
        <v>94</v>
      </c>
      <c r="G8478">
        <v>704</v>
      </c>
      <c r="H8478" t="s">
        <v>390</v>
      </c>
      <c r="I8478">
        <v>2</v>
      </c>
      <c r="J8478" t="s">
        <v>373</v>
      </c>
      <c r="K8478">
        <v>3</v>
      </c>
    </row>
    <row r="8479" spans="1:11" hidden="1" x14ac:dyDescent="0.25">
      <c r="A8479" t="s">
        <v>274</v>
      </c>
      <c r="B8479" t="s">
        <v>392</v>
      </c>
      <c r="C8479">
        <v>2011</v>
      </c>
      <c r="D8479" t="s">
        <v>391</v>
      </c>
      <c r="E8479">
        <v>816</v>
      </c>
      <c r="F8479" t="s">
        <v>94</v>
      </c>
      <c r="G8479">
        <v>704</v>
      </c>
      <c r="H8479" t="s">
        <v>390</v>
      </c>
      <c r="I8479">
        <v>2</v>
      </c>
      <c r="J8479" t="s">
        <v>373</v>
      </c>
      <c r="K8479">
        <v>3</v>
      </c>
    </row>
    <row r="8480" spans="1:11" hidden="1" x14ac:dyDescent="0.25">
      <c r="A8480" t="s">
        <v>274</v>
      </c>
      <c r="B8480" t="s">
        <v>392</v>
      </c>
      <c r="C8480">
        <v>2012</v>
      </c>
      <c r="D8480" t="s">
        <v>391</v>
      </c>
      <c r="E8480">
        <v>816</v>
      </c>
      <c r="F8480" t="s">
        <v>94</v>
      </c>
      <c r="G8480">
        <v>704</v>
      </c>
      <c r="H8480" t="s">
        <v>390</v>
      </c>
      <c r="I8480">
        <v>3</v>
      </c>
      <c r="J8480" t="s">
        <v>373</v>
      </c>
      <c r="K8480">
        <v>3</v>
      </c>
    </row>
    <row r="8481" spans="1:12" hidden="1" x14ac:dyDescent="0.25">
      <c r="A8481" t="s">
        <v>274</v>
      </c>
      <c r="B8481" t="s">
        <v>392</v>
      </c>
      <c r="C8481">
        <v>2013</v>
      </c>
      <c r="D8481" t="s">
        <v>391</v>
      </c>
      <c r="E8481">
        <v>816</v>
      </c>
      <c r="F8481" t="s">
        <v>94</v>
      </c>
      <c r="G8481">
        <v>704</v>
      </c>
      <c r="H8481" t="s">
        <v>390</v>
      </c>
      <c r="I8481" t="s">
        <v>373</v>
      </c>
      <c r="J8481">
        <v>3</v>
      </c>
      <c r="K8481">
        <v>3</v>
      </c>
    </row>
    <row r="8482" spans="1:12" hidden="1" x14ac:dyDescent="0.25">
      <c r="A8482" t="s">
        <v>274</v>
      </c>
      <c r="B8482" t="s">
        <v>392</v>
      </c>
      <c r="C8482">
        <v>2014</v>
      </c>
      <c r="D8482" t="s">
        <v>391</v>
      </c>
      <c r="E8482">
        <v>816</v>
      </c>
      <c r="F8482" t="s">
        <v>94</v>
      </c>
      <c r="G8482">
        <v>704</v>
      </c>
      <c r="H8482" t="s">
        <v>390</v>
      </c>
      <c r="I8482">
        <v>3</v>
      </c>
      <c r="J8482">
        <v>3</v>
      </c>
      <c r="K8482">
        <v>3</v>
      </c>
    </row>
    <row r="8483" spans="1:12" hidden="1" x14ac:dyDescent="0.25">
      <c r="A8483" t="s">
        <v>274</v>
      </c>
      <c r="B8483" t="s">
        <v>392</v>
      </c>
      <c r="C8483">
        <v>2015</v>
      </c>
      <c r="D8483" t="s">
        <v>391</v>
      </c>
      <c r="E8483">
        <v>816</v>
      </c>
      <c r="F8483" t="s">
        <v>94</v>
      </c>
      <c r="G8483">
        <v>704</v>
      </c>
      <c r="H8483" t="s">
        <v>390</v>
      </c>
      <c r="I8483">
        <v>3</v>
      </c>
      <c r="J8483">
        <v>3</v>
      </c>
      <c r="K8483">
        <v>3</v>
      </c>
    </row>
    <row r="8484" spans="1:12" hidden="1" x14ac:dyDescent="0.25">
      <c r="A8484" t="s">
        <v>274</v>
      </c>
      <c r="B8484" t="s">
        <v>392</v>
      </c>
      <c r="C8484">
        <v>2016</v>
      </c>
      <c r="D8484" t="s">
        <v>391</v>
      </c>
      <c r="E8484">
        <v>816</v>
      </c>
      <c r="F8484" t="s">
        <v>94</v>
      </c>
      <c r="G8484">
        <v>704</v>
      </c>
      <c r="H8484" t="s">
        <v>390</v>
      </c>
      <c r="I8484">
        <v>3</v>
      </c>
      <c r="J8484">
        <v>3</v>
      </c>
      <c r="K8484">
        <v>3</v>
      </c>
    </row>
    <row r="8485" spans="1:12" x14ac:dyDescent="0.25">
      <c r="A8485" t="s">
        <v>274</v>
      </c>
      <c r="B8485" t="s">
        <v>392</v>
      </c>
      <c r="C8485">
        <v>2017</v>
      </c>
      <c r="D8485" t="s">
        <v>391</v>
      </c>
      <c r="E8485">
        <v>816</v>
      </c>
      <c r="F8485" t="s">
        <v>94</v>
      </c>
      <c r="G8485">
        <v>704</v>
      </c>
      <c r="H8485" t="s">
        <v>390</v>
      </c>
      <c r="I8485" s="109">
        <v>3</v>
      </c>
      <c r="J8485" s="109">
        <v>3</v>
      </c>
      <c r="K8485" s="109">
        <v>3</v>
      </c>
      <c r="L8485" s="108">
        <f>AVERAGE(I8485:K8485)</f>
        <v>3</v>
      </c>
    </row>
    <row r="8486" spans="1:12" hidden="1" x14ac:dyDescent="0.25">
      <c r="A8486" t="s">
        <v>389</v>
      </c>
      <c r="B8486" t="s">
        <v>389</v>
      </c>
      <c r="C8486">
        <v>1976</v>
      </c>
      <c r="D8486" t="s">
        <v>373</v>
      </c>
      <c r="E8486" t="s">
        <v>373</v>
      </c>
      <c r="F8486" t="s">
        <v>388</v>
      </c>
      <c r="G8486">
        <v>732</v>
      </c>
      <c r="H8486" t="s">
        <v>381</v>
      </c>
      <c r="I8486" t="s">
        <v>373</v>
      </c>
      <c r="J8486" t="s">
        <v>373</v>
      </c>
      <c r="K8486" t="s">
        <v>373</v>
      </c>
    </row>
    <row r="8487" spans="1:12" hidden="1" x14ac:dyDescent="0.25">
      <c r="A8487" t="s">
        <v>389</v>
      </c>
      <c r="B8487" t="s">
        <v>389</v>
      </c>
      <c r="C8487">
        <v>1977</v>
      </c>
      <c r="D8487" t="s">
        <v>373</v>
      </c>
      <c r="E8487" t="s">
        <v>373</v>
      </c>
      <c r="F8487" t="s">
        <v>388</v>
      </c>
      <c r="G8487">
        <v>732</v>
      </c>
      <c r="H8487" t="s">
        <v>381</v>
      </c>
      <c r="I8487" t="s">
        <v>373</v>
      </c>
      <c r="J8487" t="s">
        <v>373</v>
      </c>
      <c r="K8487" t="s">
        <v>373</v>
      </c>
    </row>
    <row r="8488" spans="1:12" hidden="1" x14ac:dyDescent="0.25">
      <c r="A8488" t="s">
        <v>389</v>
      </c>
      <c r="B8488" t="s">
        <v>389</v>
      </c>
      <c r="C8488">
        <v>1978</v>
      </c>
      <c r="D8488" t="s">
        <v>373</v>
      </c>
      <c r="E8488" t="s">
        <v>373</v>
      </c>
      <c r="F8488" t="s">
        <v>388</v>
      </c>
      <c r="G8488">
        <v>732</v>
      </c>
      <c r="H8488" t="s">
        <v>381</v>
      </c>
      <c r="I8488" t="s">
        <v>373</v>
      </c>
      <c r="J8488" t="s">
        <v>373</v>
      </c>
      <c r="K8488" t="s">
        <v>373</v>
      </c>
    </row>
    <row r="8489" spans="1:12" hidden="1" x14ac:dyDescent="0.25">
      <c r="A8489" t="s">
        <v>389</v>
      </c>
      <c r="B8489" t="s">
        <v>389</v>
      </c>
      <c r="C8489">
        <v>1979</v>
      </c>
      <c r="D8489" t="s">
        <v>373</v>
      </c>
      <c r="E8489" t="s">
        <v>373</v>
      </c>
      <c r="F8489" t="s">
        <v>388</v>
      </c>
      <c r="G8489">
        <v>732</v>
      </c>
      <c r="H8489" t="s">
        <v>381</v>
      </c>
      <c r="I8489" t="s">
        <v>373</v>
      </c>
      <c r="J8489" t="s">
        <v>373</v>
      </c>
      <c r="K8489" t="s">
        <v>373</v>
      </c>
    </row>
    <row r="8490" spans="1:12" hidden="1" x14ac:dyDescent="0.25">
      <c r="A8490" t="s">
        <v>389</v>
      </c>
      <c r="B8490" t="s">
        <v>389</v>
      </c>
      <c r="C8490">
        <v>1980</v>
      </c>
      <c r="D8490" t="s">
        <v>373</v>
      </c>
      <c r="E8490" t="s">
        <v>373</v>
      </c>
      <c r="F8490" t="s">
        <v>388</v>
      </c>
      <c r="G8490">
        <v>732</v>
      </c>
      <c r="H8490" t="s">
        <v>381</v>
      </c>
      <c r="I8490" t="s">
        <v>373</v>
      </c>
      <c r="J8490" t="s">
        <v>373</v>
      </c>
      <c r="K8490" t="s">
        <v>373</v>
      </c>
    </row>
    <row r="8491" spans="1:12" hidden="1" x14ac:dyDescent="0.25">
      <c r="A8491" t="s">
        <v>389</v>
      </c>
      <c r="B8491" t="s">
        <v>389</v>
      </c>
      <c r="C8491">
        <v>1981</v>
      </c>
      <c r="D8491" t="s">
        <v>373</v>
      </c>
      <c r="E8491" t="s">
        <v>373</v>
      </c>
      <c r="F8491" t="s">
        <v>388</v>
      </c>
      <c r="G8491">
        <v>732</v>
      </c>
      <c r="H8491" t="s">
        <v>381</v>
      </c>
      <c r="I8491" t="s">
        <v>373</v>
      </c>
      <c r="J8491" t="s">
        <v>373</v>
      </c>
      <c r="K8491" t="s">
        <v>373</v>
      </c>
    </row>
    <row r="8492" spans="1:12" hidden="1" x14ac:dyDescent="0.25">
      <c r="A8492" t="s">
        <v>389</v>
      </c>
      <c r="B8492" t="s">
        <v>389</v>
      </c>
      <c r="C8492">
        <v>1982</v>
      </c>
      <c r="D8492" t="s">
        <v>373</v>
      </c>
      <c r="E8492" t="s">
        <v>373</v>
      </c>
      <c r="F8492" t="s">
        <v>388</v>
      </c>
      <c r="G8492">
        <v>732</v>
      </c>
      <c r="H8492" t="s">
        <v>381</v>
      </c>
      <c r="I8492" t="s">
        <v>373</v>
      </c>
      <c r="J8492" t="s">
        <v>373</v>
      </c>
      <c r="K8492" t="s">
        <v>373</v>
      </c>
    </row>
    <row r="8493" spans="1:12" hidden="1" x14ac:dyDescent="0.25">
      <c r="A8493" t="s">
        <v>389</v>
      </c>
      <c r="B8493" t="s">
        <v>389</v>
      </c>
      <c r="C8493">
        <v>1983</v>
      </c>
      <c r="D8493" t="s">
        <v>373</v>
      </c>
      <c r="E8493" t="s">
        <v>373</v>
      </c>
      <c r="F8493" t="s">
        <v>388</v>
      </c>
      <c r="G8493">
        <v>732</v>
      </c>
      <c r="H8493" t="s">
        <v>381</v>
      </c>
      <c r="I8493" t="s">
        <v>373</v>
      </c>
      <c r="J8493" t="s">
        <v>373</v>
      </c>
      <c r="K8493" t="s">
        <v>373</v>
      </c>
    </row>
    <row r="8494" spans="1:12" hidden="1" x14ac:dyDescent="0.25">
      <c r="A8494" t="s">
        <v>389</v>
      </c>
      <c r="B8494" t="s">
        <v>389</v>
      </c>
      <c r="C8494">
        <v>1984</v>
      </c>
      <c r="D8494" t="s">
        <v>373</v>
      </c>
      <c r="E8494" t="s">
        <v>373</v>
      </c>
      <c r="F8494" t="s">
        <v>388</v>
      </c>
      <c r="G8494">
        <v>732</v>
      </c>
      <c r="H8494" t="s">
        <v>381</v>
      </c>
      <c r="I8494" t="s">
        <v>373</v>
      </c>
      <c r="J8494" t="s">
        <v>373</v>
      </c>
      <c r="K8494" t="s">
        <v>373</v>
      </c>
    </row>
    <row r="8495" spans="1:12" hidden="1" x14ac:dyDescent="0.25">
      <c r="A8495" t="s">
        <v>389</v>
      </c>
      <c r="B8495" t="s">
        <v>389</v>
      </c>
      <c r="C8495">
        <v>1985</v>
      </c>
      <c r="D8495" t="s">
        <v>373</v>
      </c>
      <c r="E8495" t="s">
        <v>373</v>
      </c>
      <c r="F8495" t="s">
        <v>388</v>
      </c>
      <c r="G8495">
        <v>732</v>
      </c>
      <c r="H8495" t="s">
        <v>381</v>
      </c>
      <c r="I8495" t="s">
        <v>373</v>
      </c>
      <c r="J8495" t="s">
        <v>373</v>
      </c>
      <c r="K8495" t="s">
        <v>373</v>
      </c>
    </row>
    <row r="8496" spans="1:12" hidden="1" x14ac:dyDescent="0.25">
      <c r="A8496" t="s">
        <v>389</v>
      </c>
      <c r="B8496" t="s">
        <v>389</v>
      </c>
      <c r="C8496">
        <v>1986</v>
      </c>
      <c r="D8496" t="s">
        <v>373</v>
      </c>
      <c r="E8496" t="s">
        <v>373</v>
      </c>
      <c r="F8496" t="s">
        <v>388</v>
      </c>
      <c r="G8496">
        <v>732</v>
      </c>
      <c r="H8496" t="s">
        <v>381</v>
      </c>
      <c r="I8496" t="s">
        <v>373</v>
      </c>
      <c r="J8496" t="s">
        <v>373</v>
      </c>
      <c r="K8496" t="s">
        <v>373</v>
      </c>
    </row>
    <row r="8497" spans="1:11" hidden="1" x14ac:dyDescent="0.25">
      <c r="A8497" t="s">
        <v>389</v>
      </c>
      <c r="B8497" t="s">
        <v>389</v>
      </c>
      <c r="C8497">
        <v>1987</v>
      </c>
      <c r="D8497" t="s">
        <v>373</v>
      </c>
      <c r="E8497" t="s">
        <v>373</v>
      </c>
      <c r="F8497" t="s">
        <v>388</v>
      </c>
      <c r="G8497">
        <v>732</v>
      </c>
      <c r="H8497" t="s">
        <v>381</v>
      </c>
      <c r="I8497" t="s">
        <v>373</v>
      </c>
      <c r="J8497" t="s">
        <v>373</v>
      </c>
      <c r="K8497" t="s">
        <v>373</v>
      </c>
    </row>
    <row r="8498" spans="1:11" hidden="1" x14ac:dyDescent="0.25">
      <c r="A8498" t="s">
        <v>389</v>
      </c>
      <c r="B8498" t="s">
        <v>389</v>
      </c>
      <c r="C8498">
        <v>1988</v>
      </c>
      <c r="D8498" t="s">
        <v>373</v>
      </c>
      <c r="E8498" t="s">
        <v>373</v>
      </c>
      <c r="F8498" t="s">
        <v>388</v>
      </c>
      <c r="G8498">
        <v>732</v>
      </c>
      <c r="H8498" t="s">
        <v>381</v>
      </c>
      <c r="I8498" t="s">
        <v>373</v>
      </c>
      <c r="J8498" t="s">
        <v>373</v>
      </c>
      <c r="K8498" t="s">
        <v>373</v>
      </c>
    </row>
    <row r="8499" spans="1:11" hidden="1" x14ac:dyDescent="0.25">
      <c r="A8499" t="s">
        <v>389</v>
      </c>
      <c r="B8499" t="s">
        <v>389</v>
      </c>
      <c r="C8499">
        <v>1989</v>
      </c>
      <c r="D8499" t="s">
        <v>373</v>
      </c>
      <c r="E8499" t="s">
        <v>373</v>
      </c>
      <c r="F8499" t="s">
        <v>388</v>
      </c>
      <c r="G8499">
        <v>732</v>
      </c>
      <c r="H8499" t="s">
        <v>381</v>
      </c>
      <c r="I8499" t="s">
        <v>373</v>
      </c>
      <c r="J8499" t="s">
        <v>373</v>
      </c>
      <c r="K8499" t="s">
        <v>373</v>
      </c>
    </row>
    <row r="8500" spans="1:11" hidden="1" x14ac:dyDescent="0.25">
      <c r="A8500" t="s">
        <v>389</v>
      </c>
      <c r="B8500" t="s">
        <v>389</v>
      </c>
      <c r="C8500">
        <v>1990</v>
      </c>
      <c r="D8500" t="s">
        <v>373</v>
      </c>
      <c r="E8500" t="s">
        <v>373</v>
      </c>
      <c r="F8500" t="s">
        <v>388</v>
      </c>
      <c r="G8500">
        <v>732</v>
      </c>
      <c r="H8500" t="s">
        <v>381</v>
      </c>
      <c r="I8500" t="s">
        <v>373</v>
      </c>
      <c r="J8500" t="s">
        <v>373</v>
      </c>
      <c r="K8500" t="s">
        <v>373</v>
      </c>
    </row>
    <row r="8501" spans="1:11" hidden="1" x14ac:dyDescent="0.25">
      <c r="A8501" t="s">
        <v>389</v>
      </c>
      <c r="B8501" t="s">
        <v>389</v>
      </c>
      <c r="C8501">
        <v>1991</v>
      </c>
      <c r="D8501" t="s">
        <v>373</v>
      </c>
      <c r="E8501" t="s">
        <v>373</v>
      </c>
      <c r="F8501" t="s">
        <v>388</v>
      </c>
      <c r="G8501">
        <v>732</v>
      </c>
      <c r="H8501" t="s">
        <v>381</v>
      </c>
      <c r="I8501" t="s">
        <v>373</v>
      </c>
      <c r="J8501" t="s">
        <v>373</v>
      </c>
      <c r="K8501" t="s">
        <v>373</v>
      </c>
    </row>
    <row r="8502" spans="1:11" hidden="1" x14ac:dyDescent="0.25">
      <c r="A8502" t="s">
        <v>389</v>
      </c>
      <c r="B8502" t="s">
        <v>389</v>
      </c>
      <c r="C8502">
        <v>1992</v>
      </c>
      <c r="D8502" t="s">
        <v>373</v>
      </c>
      <c r="E8502" t="s">
        <v>373</v>
      </c>
      <c r="F8502" t="s">
        <v>388</v>
      </c>
      <c r="G8502">
        <v>732</v>
      </c>
      <c r="H8502" t="s">
        <v>381</v>
      </c>
      <c r="I8502" t="s">
        <v>373</v>
      </c>
      <c r="J8502" t="s">
        <v>373</v>
      </c>
      <c r="K8502" t="s">
        <v>373</v>
      </c>
    </row>
    <row r="8503" spans="1:11" hidden="1" x14ac:dyDescent="0.25">
      <c r="A8503" t="s">
        <v>389</v>
      </c>
      <c r="B8503" t="s">
        <v>389</v>
      </c>
      <c r="C8503">
        <v>1993</v>
      </c>
      <c r="D8503" t="s">
        <v>373</v>
      </c>
      <c r="E8503" t="s">
        <v>373</v>
      </c>
      <c r="F8503" t="s">
        <v>388</v>
      </c>
      <c r="G8503">
        <v>732</v>
      </c>
      <c r="H8503" t="s">
        <v>381</v>
      </c>
      <c r="I8503" t="s">
        <v>373</v>
      </c>
      <c r="J8503" t="s">
        <v>373</v>
      </c>
      <c r="K8503" t="s">
        <v>373</v>
      </c>
    </row>
    <row r="8504" spans="1:11" hidden="1" x14ac:dyDescent="0.25">
      <c r="A8504" t="s">
        <v>389</v>
      </c>
      <c r="B8504" t="s">
        <v>389</v>
      </c>
      <c r="C8504">
        <v>1994</v>
      </c>
      <c r="D8504" t="s">
        <v>373</v>
      </c>
      <c r="E8504" t="s">
        <v>373</v>
      </c>
      <c r="F8504" t="s">
        <v>388</v>
      </c>
      <c r="G8504">
        <v>732</v>
      </c>
      <c r="H8504" t="s">
        <v>381</v>
      </c>
      <c r="I8504" t="s">
        <v>373</v>
      </c>
      <c r="J8504" t="s">
        <v>373</v>
      </c>
      <c r="K8504" t="s">
        <v>373</v>
      </c>
    </row>
    <row r="8505" spans="1:11" hidden="1" x14ac:dyDescent="0.25">
      <c r="A8505" t="s">
        <v>389</v>
      </c>
      <c r="B8505" t="s">
        <v>389</v>
      </c>
      <c r="C8505">
        <v>1995</v>
      </c>
      <c r="D8505" t="s">
        <v>373</v>
      </c>
      <c r="E8505" t="s">
        <v>373</v>
      </c>
      <c r="F8505" t="s">
        <v>388</v>
      </c>
      <c r="G8505">
        <v>732</v>
      </c>
      <c r="H8505" t="s">
        <v>381</v>
      </c>
      <c r="I8505" t="s">
        <v>373</v>
      </c>
      <c r="J8505" t="s">
        <v>373</v>
      </c>
      <c r="K8505" t="s">
        <v>373</v>
      </c>
    </row>
    <row r="8506" spans="1:11" hidden="1" x14ac:dyDescent="0.25">
      <c r="A8506" t="s">
        <v>389</v>
      </c>
      <c r="B8506" t="s">
        <v>389</v>
      </c>
      <c r="C8506">
        <v>1996</v>
      </c>
      <c r="D8506" t="s">
        <v>373</v>
      </c>
      <c r="E8506" t="s">
        <v>373</v>
      </c>
      <c r="F8506" t="s">
        <v>388</v>
      </c>
      <c r="G8506">
        <v>732</v>
      </c>
      <c r="H8506" t="s">
        <v>381</v>
      </c>
      <c r="I8506" t="s">
        <v>373</v>
      </c>
      <c r="J8506" t="s">
        <v>373</v>
      </c>
      <c r="K8506" t="s">
        <v>373</v>
      </c>
    </row>
    <row r="8507" spans="1:11" hidden="1" x14ac:dyDescent="0.25">
      <c r="A8507" t="s">
        <v>389</v>
      </c>
      <c r="B8507" t="s">
        <v>389</v>
      </c>
      <c r="C8507">
        <v>1997</v>
      </c>
      <c r="D8507" t="s">
        <v>373</v>
      </c>
      <c r="E8507" t="s">
        <v>373</v>
      </c>
      <c r="F8507" t="s">
        <v>388</v>
      </c>
      <c r="G8507">
        <v>732</v>
      </c>
      <c r="H8507" t="s">
        <v>381</v>
      </c>
      <c r="I8507" t="s">
        <v>373</v>
      </c>
      <c r="J8507" t="s">
        <v>373</v>
      </c>
      <c r="K8507" t="s">
        <v>373</v>
      </c>
    </row>
    <row r="8508" spans="1:11" hidden="1" x14ac:dyDescent="0.25">
      <c r="A8508" t="s">
        <v>389</v>
      </c>
      <c r="B8508" t="s">
        <v>389</v>
      </c>
      <c r="C8508">
        <v>1998</v>
      </c>
      <c r="D8508" t="s">
        <v>373</v>
      </c>
      <c r="E8508" t="s">
        <v>373</v>
      </c>
      <c r="F8508" t="s">
        <v>388</v>
      </c>
      <c r="G8508">
        <v>732</v>
      </c>
      <c r="H8508" t="s">
        <v>381</v>
      </c>
      <c r="I8508" t="s">
        <v>373</v>
      </c>
      <c r="J8508" t="s">
        <v>373</v>
      </c>
      <c r="K8508" t="s">
        <v>373</v>
      </c>
    </row>
    <row r="8509" spans="1:11" hidden="1" x14ac:dyDescent="0.25">
      <c r="A8509" t="s">
        <v>389</v>
      </c>
      <c r="B8509" t="s">
        <v>389</v>
      </c>
      <c r="C8509">
        <v>1999</v>
      </c>
      <c r="D8509" t="s">
        <v>373</v>
      </c>
      <c r="E8509" t="s">
        <v>373</v>
      </c>
      <c r="F8509" t="s">
        <v>388</v>
      </c>
      <c r="G8509">
        <v>732</v>
      </c>
      <c r="H8509" t="s">
        <v>381</v>
      </c>
      <c r="I8509" t="s">
        <v>373</v>
      </c>
      <c r="J8509" t="s">
        <v>373</v>
      </c>
      <c r="K8509" t="s">
        <v>373</v>
      </c>
    </row>
    <row r="8510" spans="1:11" hidden="1" x14ac:dyDescent="0.25">
      <c r="A8510" t="s">
        <v>389</v>
      </c>
      <c r="B8510" t="s">
        <v>389</v>
      </c>
      <c r="C8510">
        <v>2000</v>
      </c>
      <c r="D8510" t="s">
        <v>373</v>
      </c>
      <c r="E8510" t="s">
        <v>373</v>
      </c>
      <c r="F8510" t="s">
        <v>388</v>
      </c>
      <c r="G8510">
        <v>732</v>
      </c>
      <c r="H8510" t="s">
        <v>381</v>
      </c>
      <c r="I8510" t="s">
        <v>373</v>
      </c>
      <c r="J8510" t="s">
        <v>373</v>
      </c>
      <c r="K8510" t="s">
        <v>373</v>
      </c>
    </row>
    <row r="8511" spans="1:11" hidden="1" x14ac:dyDescent="0.25">
      <c r="A8511" t="s">
        <v>389</v>
      </c>
      <c r="B8511" t="s">
        <v>389</v>
      </c>
      <c r="C8511">
        <v>2001</v>
      </c>
      <c r="D8511" t="s">
        <v>373</v>
      </c>
      <c r="E8511" t="s">
        <v>373</v>
      </c>
      <c r="F8511" t="s">
        <v>388</v>
      </c>
      <c r="G8511">
        <v>732</v>
      </c>
      <c r="H8511" t="s">
        <v>381</v>
      </c>
      <c r="I8511" t="s">
        <v>373</v>
      </c>
      <c r="J8511" t="s">
        <v>373</v>
      </c>
      <c r="K8511" t="s">
        <v>373</v>
      </c>
    </row>
    <row r="8512" spans="1:11" hidden="1" x14ac:dyDescent="0.25">
      <c r="A8512" t="s">
        <v>389</v>
      </c>
      <c r="B8512" t="s">
        <v>389</v>
      </c>
      <c r="C8512">
        <v>2002</v>
      </c>
      <c r="D8512" t="s">
        <v>373</v>
      </c>
      <c r="E8512" t="s">
        <v>373</v>
      </c>
      <c r="F8512" t="s">
        <v>388</v>
      </c>
      <c r="G8512">
        <v>732</v>
      </c>
      <c r="H8512" t="s">
        <v>381</v>
      </c>
      <c r="I8512" t="s">
        <v>373</v>
      </c>
      <c r="J8512" t="s">
        <v>373</v>
      </c>
      <c r="K8512" t="s">
        <v>373</v>
      </c>
    </row>
    <row r="8513" spans="1:12" hidden="1" x14ac:dyDescent="0.25">
      <c r="A8513" t="s">
        <v>389</v>
      </c>
      <c r="B8513" t="s">
        <v>389</v>
      </c>
      <c r="C8513">
        <v>2003</v>
      </c>
      <c r="D8513" t="s">
        <v>373</v>
      </c>
      <c r="E8513" t="s">
        <v>373</v>
      </c>
      <c r="F8513" t="s">
        <v>388</v>
      </c>
      <c r="G8513">
        <v>732</v>
      </c>
      <c r="H8513" t="s">
        <v>381</v>
      </c>
      <c r="I8513" t="s">
        <v>373</v>
      </c>
      <c r="J8513" t="s">
        <v>373</v>
      </c>
      <c r="K8513" t="s">
        <v>373</v>
      </c>
    </row>
    <row r="8514" spans="1:12" hidden="1" x14ac:dyDescent="0.25">
      <c r="A8514" t="s">
        <v>389</v>
      </c>
      <c r="B8514" t="s">
        <v>389</v>
      </c>
      <c r="C8514">
        <v>2004</v>
      </c>
      <c r="D8514" t="s">
        <v>373</v>
      </c>
      <c r="E8514" t="s">
        <v>373</v>
      </c>
      <c r="F8514" t="s">
        <v>388</v>
      </c>
      <c r="G8514">
        <v>732</v>
      </c>
      <c r="H8514" t="s">
        <v>381</v>
      </c>
      <c r="I8514" t="s">
        <v>373</v>
      </c>
      <c r="J8514" t="s">
        <v>373</v>
      </c>
      <c r="K8514" t="s">
        <v>373</v>
      </c>
    </row>
    <row r="8515" spans="1:12" hidden="1" x14ac:dyDescent="0.25">
      <c r="A8515" t="s">
        <v>389</v>
      </c>
      <c r="B8515" t="s">
        <v>389</v>
      </c>
      <c r="C8515">
        <v>2005</v>
      </c>
      <c r="D8515" t="s">
        <v>373</v>
      </c>
      <c r="E8515" t="s">
        <v>373</v>
      </c>
      <c r="F8515" t="s">
        <v>388</v>
      </c>
      <c r="G8515">
        <v>732</v>
      </c>
      <c r="H8515" t="s">
        <v>381</v>
      </c>
      <c r="I8515" t="s">
        <v>373</v>
      </c>
      <c r="J8515" t="s">
        <v>373</v>
      </c>
      <c r="K8515" t="s">
        <v>373</v>
      </c>
    </row>
    <row r="8516" spans="1:12" hidden="1" x14ac:dyDescent="0.25">
      <c r="A8516" t="s">
        <v>389</v>
      </c>
      <c r="B8516" t="s">
        <v>389</v>
      </c>
      <c r="C8516">
        <v>2006</v>
      </c>
      <c r="D8516" t="s">
        <v>373</v>
      </c>
      <c r="E8516" t="s">
        <v>373</v>
      </c>
      <c r="F8516" t="s">
        <v>388</v>
      </c>
      <c r="G8516">
        <v>732</v>
      </c>
      <c r="H8516" t="s">
        <v>381</v>
      </c>
      <c r="I8516" t="s">
        <v>373</v>
      </c>
      <c r="J8516" t="s">
        <v>373</v>
      </c>
      <c r="K8516" t="s">
        <v>373</v>
      </c>
    </row>
    <row r="8517" spans="1:12" hidden="1" x14ac:dyDescent="0.25">
      <c r="A8517" t="s">
        <v>389</v>
      </c>
      <c r="B8517" t="s">
        <v>389</v>
      </c>
      <c r="C8517">
        <v>2007</v>
      </c>
      <c r="D8517" t="s">
        <v>373</v>
      </c>
      <c r="E8517" t="s">
        <v>373</v>
      </c>
      <c r="F8517" t="s">
        <v>388</v>
      </c>
      <c r="G8517">
        <v>732</v>
      </c>
      <c r="H8517" t="s">
        <v>381</v>
      </c>
      <c r="I8517" t="s">
        <v>373</v>
      </c>
      <c r="J8517" t="s">
        <v>373</v>
      </c>
      <c r="K8517" t="s">
        <v>373</v>
      </c>
    </row>
    <row r="8518" spans="1:12" hidden="1" x14ac:dyDescent="0.25">
      <c r="A8518" t="s">
        <v>389</v>
      </c>
      <c r="B8518" t="s">
        <v>389</v>
      </c>
      <c r="C8518">
        <v>2008</v>
      </c>
      <c r="D8518" t="s">
        <v>373</v>
      </c>
      <c r="E8518" t="s">
        <v>373</v>
      </c>
      <c r="F8518" t="s">
        <v>388</v>
      </c>
      <c r="G8518">
        <v>732</v>
      </c>
      <c r="H8518" t="s">
        <v>381</v>
      </c>
      <c r="I8518" t="s">
        <v>373</v>
      </c>
      <c r="J8518" t="s">
        <v>373</v>
      </c>
      <c r="K8518" t="s">
        <v>373</v>
      </c>
    </row>
    <row r="8519" spans="1:12" hidden="1" x14ac:dyDescent="0.25">
      <c r="A8519" t="s">
        <v>389</v>
      </c>
      <c r="B8519" t="s">
        <v>389</v>
      </c>
      <c r="C8519">
        <v>2009</v>
      </c>
      <c r="D8519" t="s">
        <v>373</v>
      </c>
      <c r="E8519" t="s">
        <v>373</v>
      </c>
      <c r="F8519" t="s">
        <v>388</v>
      </c>
      <c r="G8519">
        <v>732</v>
      </c>
      <c r="H8519" t="s">
        <v>381</v>
      </c>
      <c r="I8519" t="s">
        <v>373</v>
      </c>
      <c r="J8519" t="s">
        <v>373</v>
      </c>
      <c r="K8519" t="s">
        <v>373</v>
      </c>
    </row>
    <row r="8520" spans="1:12" hidden="1" x14ac:dyDescent="0.25">
      <c r="A8520" t="s">
        <v>389</v>
      </c>
      <c r="B8520" t="s">
        <v>389</v>
      </c>
      <c r="C8520">
        <v>2010</v>
      </c>
      <c r="D8520" t="s">
        <v>373</v>
      </c>
      <c r="E8520" t="s">
        <v>373</v>
      </c>
      <c r="F8520" t="s">
        <v>388</v>
      </c>
      <c r="G8520">
        <v>732</v>
      </c>
      <c r="H8520" t="s">
        <v>381</v>
      </c>
      <c r="I8520" t="s">
        <v>373</v>
      </c>
      <c r="J8520" t="s">
        <v>373</v>
      </c>
      <c r="K8520" t="s">
        <v>373</v>
      </c>
    </row>
    <row r="8521" spans="1:12" hidden="1" x14ac:dyDescent="0.25">
      <c r="A8521" t="s">
        <v>389</v>
      </c>
      <c r="B8521" t="s">
        <v>389</v>
      </c>
      <c r="C8521">
        <v>2011</v>
      </c>
      <c r="D8521" t="s">
        <v>373</v>
      </c>
      <c r="E8521" t="s">
        <v>373</v>
      </c>
      <c r="F8521" t="s">
        <v>388</v>
      </c>
      <c r="G8521">
        <v>732</v>
      </c>
      <c r="H8521" t="s">
        <v>381</v>
      </c>
      <c r="I8521" t="s">
        <v>373</v>
      </c>
      <c r="J8521" t="s">
        <v>373</v>
      </c>
      <c r="K8521" t="s">
        <v>373</v>
      </c>
    </row>
    <row r="8522" spans="1:12" hidden="1" x14ac:dyDescent="0.25">
      <c r="A8522" t="s">
        <v>389</v>
      </c>
      <c r="B8522" t="s">
        <v>389</v>
      </c>
      <c r="C8522">
        <v>2012</v>
      </c>
      <c r="D8522" t="s">
        <v>373</v>
      </c>
      <c r="E8522" t="s">
        <v>373</v>
      </c>
      <c r="F8522" t="s">
        <v>388</v>
      </c>
      <c r="G8522">
        <v>732</v>
      </c>
      <c r="H8522" t="s">
        <v>381</v>
      </c>
      <c r="I8522" t="s">
        <v>373</v>
      </c>
      <c r="J8522" t="s">
        <v>373</v>
      </c>
      <c r="K8522" t="s">
        <v>373</v>
      </c>
    </row>
    <row r="8523" spans="1:12" hidden="1" x14ac:dyDescent="0.25">
      <c r="A8523" t="s">
        <v>389</v>
      </c>
      <c r="B8523" t="s">
        <v>389</v>
      </c>
      <c r="C8523">
        <v>2013</v>
      </c>
      <c r="D8523" t="s">
        <v>373</v>
      </c>
      <c r="E8523" t="s">
        <v>373</v>
      </c>
      <c r="F8523" t="s">
        <v>388</v>
      </c>
      <c r="G8523">
        <v>732</v>
      </c>
      <c r="H8523" t="s">
        <v>381</v>
      </c>
      <c r="I8523" t="s">
        <v>373</v>
      </c>
      <c r="J8523" t="s">
        <v>373</v>
      </c>
      <c r="K8523" t="s">
        <v>373</v>
      </c>
    </row>
    <row r="8524" spans="1:12" hidden="1" x14ac:dyDescent="0.25">
      <c r="A8524" t="s">
        <v>389</v>
      </c>
      <c r="B8524" t="s">
        <v>389</v>
      </c>
      <c r="C8524">
        <v>2014</v>
      </c>
      <c r="D8524" t="s">
        <v>373</v>
      </c>
      <c r="E8524" t="s">
        <v>373</v>
      </c>
      <c r="F8524" t="s">
        <v>388</v>
      </c>
      <c r="G8524">
        <v>732</v>
      </c>
      <c r="H8524" t="s">
        <v>381</v>
      </c>
      <c r="I8524" t="s">
        <v>373</v>
      </c>
      <c r="J8524" t="s">
        <v>373</v>
      </c>
      <c r="K8524">
        <v>3</v>
      </c>
    </row>
    <row r="8525" spans="1:12" hidden="1" x14ac:dyDescent="0.25">
      <c r="A8525" t="s">
        <v>389</v>
      </c>
      <c r="B8525" t="s">
        <v>389</v>
      </c>
      <c r="C8525">
        <v>2015</v>
      </c>
      <c r="D8525" t="s">
        <v>373</v>
      </c>
      <c r="E8525" t="s">
        <v>373</v>
      </c>
      <c r="F8525" t="s">
        <v>388</v>
      </c>
      <c r="G8525">
        <v>732</v>
      </c>
      <c r="H8525" t="s">
        <v>381</v>
      </c>
      <c r="I8525" t="s">
        <v>373</v>
      </c>
      <c r="J8525" t="s">
        <v>373</v>
      </c>
      <c r="K8525">
        <v>3</v>
      </c>
    </row>
    <row r="8526" spans="1:12" hidden="1" x14ac:dyDescent="0.25">
      <c r="A8526" t="s">
        <v>389</v>
      </c>
      <c r="B8526" t="s">
        <v>389</v>
      </c>
      <c r="C8526">
        <v>2016</v>
      </c>
      <c r="D8526" t="s">
        <v>373</v>
      </c>
      <c r="E8526" t="s">
        <v>373</v>
      </c>
      <c r="F8526" t="s">
        <v>388</v>
      </c>
      <c r="G8526">
        <v>732</v>
      </c>
      <c r="H8526" t="s">
        <v>381</v>
      </c>
      <c r="I8526" t="s">
        <v>373</v>
      </c>
      <c r="J8526" t="s">
        <v>373</v>
      </c>
      <c r="K8526">
        <v>2</v>
      </c>
    </row>
    <row r="8527" spans="1:12" x14ac:dyDescent="0.25">
      <c r="A8527" t="s">
        <v>389</v>
      </c>
      <c r="B8527" t="s">
        <v>389</v>
      </c>
      <c r="C8527">
        <v>2017</v>
      </c>
      <c r="D8527" t="s">
        <v>373</v>
      </c>
      <c r="E8527" t="s">
        <v>373</v>
      </c>
      <c r="F8527" t="s">
        <v>388</v>
      </c>
      <c r="G8527">
        <v>732</v>
      </c>
      <c r="H8527" t="s">
        <v>381</v>
      </c>
      <c r="I8527" s="109" t="s">
        <v>373</v>
      </c>
      <c r="J8527" s="109" t="s">
        <v>373</v>
      </c>
      <c r="K8527" s="109">
        <v>2</v>
      </c>
      <c r="L8527" s="108">
        <f>AVERAGE(I8527:K8527)</f>
        <v>2</v>
      </c>
    </row>
    <row r="8528" spans="1:12" hidden="1" x14ac:dyDescent="0.25">
      <c r="A8528" t="s">
        <v>275</v>
      </c>
      <c r="B8528" t="s">
        <v>275</v>
      </c>
      <c r="C8528">
        <v>1976</v>
      </c>
      <c r="D8528" t="s">
        <v>95</v>
      </c>
      <c r="E8528">
        <v>679</v>
      </c>
      <c r="F8528" t="s">
        <v>95</v>
      </c>
      <c r="G8528">
        <v>887</v>
      </c>
      <c r="H8528" t="s">
        <v>381</v>
      </c>
      <c r="I8528" t="s">
        <v>373</v>
      </c>
      <c r="J8528" t="s">
        <v>373</v>
      </c>
      <c r="K8528" t="s">
        <v>373</v>
      </c>
    </row>
    <row r="8529" spans="1:11" hidden="1" x14ac:dyDescent="0.25">
      <c r="A8529" t="s">
        <v>275</v>
      </c>
      <c r="B8529" t="s">
        <v>275</v>
      </c>
      <c r="C8529">
        <v>1977</v>
      </c>
      <c r="D8529" t="s">
        <v>95</v>
      </c>
      <c r="E8529">
        <v>679</v>
      </c>
      <c r="F8529" t="s">
        <v>95</v>
      </c>
      <c r="G8529">
        <v>887</v>
      </c>
      <c r="H8529" t="s">
        <v>381</v>
      </c>
      <c r="I8529" t="s">
        <v>373</v>
      </c>
      <c r="J8529" t="s">
        <v>373</v>
      </c>
      <c r="K8529" t="s">
        <v>373</v>
      </c>
    </row>
    <row r="8530" spans="1:11" hidden="1" x14ac:dyDescent="0.25">
      <c r="A8530" t="s">
        <v>275</v>
      </c>
      <c r="B8530" t="s">
        <v>275</v>
      </c>
      <c r="C8530">
        <v>1978</v>
      </c>
      <c r="D8530" t="s">
        <v>95</v>
      </c>
      <c r="E8530">
        <v>679</v>
      </c>
      <c r="F8530" t="s">
        <v>95</v>
      </c>
      <c r="G8530">
        <v>887</v>
      </c>
      <c r="H8530" t="s">
        <v>381</v>
      </c>
      <c r="I8530" t="s">
        <v>373</v>
      </c>
      <c r="J8530" t="s">
        <v>373</v>
      </c>
      <c r="K8530" t="s">
        <v>373</v>
      </c>
    </row>
    <row r="8531" spans="1:11" hidden="1" x14ac:dyDescent="0.25">
      <c r="A8531" t="s">
        <v>275</v>
      </c>
      <c r="B8531" t="s">
        <v>275</v>
      </c>
      <c r="C8531">
        <v>1979</v>
      </c>
      <c r="D8531" t="s">
        <v>95</v>
      </c>
      <c r="E8531">
        <v>679</v>
      </c>
      <c r="F8531" t="s">
        <v>95</v>
      </c>
      <c r="G8531">
        <v>887</v>
      </c>
      <c r="H8531" t="s">
        <v>381</v>
      </c>
      <c r="I8531" t="s">
        <v>373</v>
      </c>
      <c r="J8531" t="s">
        <v>373</v>
      </c>
      <c r="K8531" t="s">
        <v>373</v>
      </c>
    </row>
    <row r="8532" spans="1:11" hidden="1" x14ac:dyDescent="0.25">
      <c r="A8532" t="s">
        <v>275</v>
      </c>
      <c r="B8532" t="s">
        <v>275</v>
      </c>
      <c r="C8532">
        <v>1980</v>
      </c>
      <c r="D8532" t="s">
        <v>95</v>
      </c>
      <c r="E8532">
        <v>679</v>
      </c>
      <c r="F8532" t="s">
        <v>95</v>
      </c>
      <c r="G8532">
        <v>887</v>
      </c>
      <c r="H8532" t="s">
        <v>381</v>
      </c>
      <c r="I8532" t="s">
        <v>373</v>
      </c>
      <c r="J8532" t="s">
        <v>373</v>
      </c>
      <c r="K8532" t="s">
        <v>373</v>
      </c>
    </row>
    <row r="8533" spans="1:11" hidden="1" x14ac:dyDescent="0.25">
      <c r="A8533" t="s">
        <v>275</v>
      </c>
      <c r="B8533" t="s">
        <v>275</v>
      </c>
      <c r="C8533">
        <v>1981</v>
      </c>
      <c r="D8533" t="s">
        <v>95</v>
      </c>
      <c r="E8533">
        <v>679</v>
      </c>
      <c r="F8533" t="s">
        <v>95</v>
      </c>
      <c r="G8533">
        <v>887</v>
      </c>
      <c r="H8533" t="s">
        <v>381</v>
      </c>
      <c r="I8533" t="s">
        <v>373</v>
      </c>
      <c r="J8533" t="s">
        <v>373</v>
      </c>
      <c r="K8533" t="s">
        <v>373</v>
      </c>
    </row>
    <row r="8534" spans="1:11" hidden="1" x14ac:dyDescent="0.25">
      <c r="A8534" t="s">
        <v>275</v>
      </c>
      <c r="B8534" t="s">
        <v>275</v>
      </c>
      <c r="C8534">
        <v>1982</v>
      </c>
      <c r="D8534" t="s">
        <v>95</v>
      </c>
      <c r="E8534">
        <v>679</v>
      </c>
      <c r="F8534" t="s">
        <v>95</v>
      </c>
      <c r="G8534">
        <v>887</v>
      </c>
      <c r="H8534" t="s">
        <v>381</v>
      </c>
      <c r="I8534" t="s">
        <v>373</v>
      </c>
      <c r="J8534" t="s">
        <v>373</v>
      </c>
      <c r="K8534" t="s">
        <v>373</v>
      </c>
    </row>
    <row r="8535" spans="1:11" hidden="1" x14ac:dyDescent="0.25">
      <c r="A8535" t="s">
        <v>275</v>
      </c>
      <c r="B8535" t="s">
        <v>275</v>
      </c>
      <c r="C8535">
        <v>1983</v>
      </c>
      <c r="D8535" t="s">
        <v>95</v>
      </c>
      <c r="E8535">
        <v>679</v>
      </c>
      <c r="F8535" t="s">
        <v>95</v>
      </c>
      <c r="G8535">
        <v>887</v>
      </c>
      <c r="H8535" t="s">
        <v>381</v>
      </c>
      <c r="I8535" t="s">
        <v>373</v>
      </c>
      <c r="J8535" t="s">
        <v>373</v>
      </c>
      <c r="K8535" t="s">
        <v>373</v>
      </c>
    </row>
    <row r="8536" spans="1:11" hidden="1" x14ac:dyDescent="0.25">
      <c r="A8536" t="s">
        <v>275</v>
      </c>
      <c r="B8536" t="s">
        <v>275</v>
      </c>
      <c r="C8536">
        <v>1984</v>
      </c>
      <c r="D8536" t="s">
        <v>95</v>
      </c>
      <c r="E8536">
        <v>679</v>
      </c>
      <c r="F8536" t="s">
        <v>95</v>
      </c>
      <c r="G8536">
        <v>887</v>
      </c>
      <c r="H8536" t="s">
        <v>381</v>
      </c>
      <c r="I8536" t="s">
        <v>373</v>
      </c>
      <c r="J8536" t="s">
        <v>373</v>
      </c>
      <c r="K8536" t="s">
        <v>373</v>
      </c>
    </row>
    <row r="8537" spans="1:11" hidden="1" x14ac:dyDescent="0.25">
      <c r="A8537" t="s">
        <v>275</v>
      </c>
      <c r="B8537" t="s">
        <v>275</v>
      </c>
      <c r="C8537">
        <v>1985</v>
      </c>
      <c r="D8537" t="s">
        <v>95</v>
      </c>
      <c r="E8537">
        <v>679</v>
      </c>
      <c r="F8537" t="s">
        <v>95</v>
      </c>
      <c r="G8537">
        <v>887</v>
      </c>
      <c r="H8537" t="s">
        <v>381</v>
      </c>
      <c r="I8537" t="s">
        <v>373</v>
      </c>
      <c r="J8537" t="s">
        <v>373</v>
      </c>
      <c r="K8537" t="s">
        <v>373</v>
      </c>
    </row>
    <row r="8538" spans="1:11" hidden="1" x14ac:dyDescent="0.25">
      <c r="A8538" t="s">
        <v>275</v>
      </c>
      <c r="B8538" t="s">
        <v>275</v>
      </c>
      <c r="C8538">
        <v>1986</v>
      </c>
      <c r="D8538" t="s">
        <v>95</v>
      </c>
      <c r="E8538">
        <v>679</v>
      </c>
      <c r="F8538" t="s">
        <v>95</v>
      </c>
      <c r="G8538">
        <v>887</v>
      </c>
      <c r="H8538" t="s">
        <v>381</v>
      </c>
      <c r="I8538" t="s">
        <v>373</v>
      </c>
      <c r="J8538" t="s">
        <v>373</v>
      </c>
      <c r="K8538" t="s">
        <v>373</v>
      </c>
    </row>
    <row r="8539" spans="1:11" hidden="1" x14ac:dyDescent="0.25">
      <c r="A8539" t="s">
        <v>275</v>
      </c>
      <c r="B8539" t="s">
        <v>275</v>
      </c>
      <c r="C8539">
        <v>1987</v>
      </c>
      <c r="D8539" t="s">
        <v>95</v>
      </c>
      <c r="E8539">
        <v>679</v>
      </c>
      <c r="F8539" t="s">
        <v>95</v>
      </c>
      <c r="G8539">
        <v>887</v>
      </c>
      <c r="H8539" t="s">
        <v>381</v>
      </c>
      <c r="I8539" t="s">
        <v>373</v>
      </c>
      <c r="J8539" t="s">
        <v>373</v>
      </c>
      <c r="K8539" t="s">
        <v>373</v>
      </c>
    </row>
    <row r="8540" spans="1:11" hidden="1" x14ac:dyDescent="0.25">
      <c r="A8540" t="s">
        <v>275</v>
      </c>
      <c r="B8540" t="s">
        <v>275</v>
      </c>
      <c r="C8540">
        <v>1988</v>
      </c>
      <c r="D8540" t="s">
        <v>95</v>
      </c>
      <c r="E8540">
        <v>679</v>
      </c>
      <c r="F8540" t="s">
        <v>95</v>
      </c>
      <c r="G8540">
        <v>887</v>
      </c>
      <c r="H8540" t="s">
        <v>381</v>
      </c>
      <c r="I8540" t="s">
        <v>373</v>
      </c>
      <c r="J8540" t="s">
        <v>373</v>
      </c>
      <c r="K8540" t="s">
        <v>373</v>
      </c>
    </row>
    <row r="8541" spans="1:11" hidden="1" x14ac:dyDescent="0.25">
      <c r="A8541" t="s">
        <v>275</v>
      </c>
      <c r="B8541" t="s">
        <v>275</v>
      </c>
      <c r="C8541">
        <v>1989</v>
      </c>
      <c r="D8541" t="s">
        <v>95</v>
      </c>
      <c r="E8541">
        <v>679</v>
      </c>
      <c r="F8541" t="s">
        <v>95</v>
      </c>
      <c r="G8541">
        <v>887</v>
      </c>
      <c r="H8541" t="s">
        <v>381</v>
      </c>
      <c r="I8541" t="s">
        <v>373</v>
      </c>
      <c r="J8541" t="s">
        <v>373</v>
      </c>
      <c r="K8541" t="s">
        <v>373</v>
      </c>
    </row>
    <row r="8542" spans="1:11" hidden="1" x14ac:dyDescent="0.25">
      <c r="A8542" t="s">
        <v>275</v>
      </c>
      <c r="B8542" t="s">
        <v>275</v>
      </c>
      <c r="C8542">
        <v>1990</v>
      </c>
      <c r="D8542" t="s">
        <v>95</v>
      </c>
      <c r="E8542">
        <v>679</v>
      </c>
      <c r="F8542" t="s">
        <v>95</v>
      </c>
      <c r="G8542">
        <v>887</v>
      </c>
      <c r="H8542" t="s">
        <v>381</v>
      </c>
      <c r="I8542">
        <v>2</v>
      </c>
      <c r="J8542" t="s">
        <v>373</v>
      </c>
      <c r="K8542">
        <v>3</v>
      </c>
    </row>
    <row r="8543" spans="1:11" hidden="1" x14ac:dyDescent="0.25">
      <c r="A8543" t="s">
        <v>275</v>
      </c>
      <c r="B8543" t="s">
        <v>275</v>
      </c>
      <c r="C8543">
        <v>1991</v>
      </c>
      <c r="D8543" t="s">
        <v>95</v>
      </c>
      <c r="E8543">
        <v>679</v>
      </c>
      <c r="F8543" t="s">
        <v>95</v>
      </c>
      <c r="G8543">
        <v>887</v>
      </c>
      <c r="H8543" t="s">
        <v>381</v>
      </c>
      <c r="I8543">
        <v>2</v>
      </c>
      <c r="J8543" t="s">
        <v>373</v>
      </c>
      <c r="K8543">
        <v>3</v>
      </c>
    </row>
    <row r="8544" spans="1:11" hidden="1" x14ac:dyDescent="0.25">
      <c r="A8544" t="s">
        <v>275</v>
      </c>
      <c r="B8544" t="s">
        <v>275</v>
      </c>
      <c r="C8544">
        <v>1992</v>
      </c>
      <c r="D8544" t="s">
        <v>95</v>
      </c>
      <c r="E8544">
        <v>679</v>
      </c>
      <c r="F8544" t="s">
        <v>95</v>
      </c>
      <c r="G8544">
        <v>887</v>
      </c>
      <c r="H8544" t="s">
        <v>381</v>
      </c>
      <c r="I8544">
        <v>3</v>
      </c>
      <c r="J8544" t="s">
        <v>373</v>
      </c>
      <c r="K8544">
        <v>3</v>
      </c>
    </row>
    <row r="8545" spans="1:11" hidden="1" x14ac:dyDescent="0.25">
      <c r="A8545" t="s">
        <v>275</v>
      </c>
      <c r="B8545" t="s">
        <v>275</v>
      </c>
      <c r="C8545">
        <v>1993</v>
      </c>
      <c r="D8545" t="s">
        <v>95</v>
      </c>
      <c r="E8545">
        <v>679</v>
      </c>
      <c r="F8545" t="s">
        <v>95</v>
      </c>
      <c r="G8545">
        <v>887</v>
      </c>
      <c r="H8545" t="s">
        <v>381</v>
      </c>
      <c r="I8545">
        <v>3</v>
      </c>
      <c r="J8545" t="s">
        <v>373</v>
      </c>
      <c r="K8545">
        <v>3</v>
      </c>
    </row>
    <row r="8546" spans="1:11" hidden="1" x14ac:dyDescent="0.25">
      <c r="A8546" t="s">
        <v>275</v>
      </c>
      <c r="B8546" t="s">
        <v>275</v>
      </c>
      <c r="C8546">
        <v>1994</v>
      </c>
      <c r="D8546" t="s">
        <v>95</v>
      </c>
      <c r="E8546">
        <v>679</v>
      </c>
      <c r="F8546" t="s">
        <v>95</v>
      </c>
      <c r="G8546">
        <v>887</v>
      </c>
      <c r="H8546" t="s">
        <v>381</v>
      </c>
      <c r="I8546">
        <v>4</v>
      </c>
      <c r="J8546" t="s">
        <v>373</v>
      </c>
      <c r="K8546">
        <v>4</v>
      </c>
    </row>
    <row r="8547" spans="1:11" hidden="1" x14ac:dyDescent="0.25">
      <c r="A8547" t="s">
        <v>275</v>
      </c>
      <c r="B8547" t="s">
        <v>275</v>
      </c>
      <c r="C8547">
        <v>1995</v>
      </c>
      <c r="D8547" t="s">
        <v>95</v>
      </c>
      <c r="E8547">
        <v>679</v>
      </c>
      <c r="F8547" t="s">
        <v>95</v>
      </c>
      <c r="G8547">
        <v>887</v>
      </c>
      <c r="H8547" t="s">
        <v>381</v>
      </c>
      <c r="I8547">
        <v>4</v>
      </c>
      <c r="J8547" t="s">
        <v>373</v>
      </c>
      <c r="K8547">
        <v>2</v>
      </c>
    </row>
    <row r="8548" spans="1:11" hidden="1" x14ac:dyDescent="0.25">
      <c r="A8548" t="s">
        <v>275</v>
      </c>
      <c r="B8548" t="s">
        <v>275</v>
      </c>
      <c r="C8548">
        <v>1996</v>
      </c>
      <c r="D8548" t="s">
        <v>95</v>
      </c>
      <c r="E8548">
        <v>679</v>
      </c>
      <c r="F8548" t="s">
        <v>95</v>
      </c>
      <c r="G8548">
        <v>887</v>
      </c>
      <c r="H8548" t="s">
        <v>381</v>
      </c>
      <c r="I8548">
        <v>3</v>
      </c>
      <c r="J8548" t="s">
        <v>373</v>
      </c>
      <c r="K8548">
        <v>2</v>
      </c>
    </row>
    <row r="8549" spans="1:11" hidden="1" x14ac:dyDescent="0.25">
      <c r="A8549" t="s">
        <v>275</v>
      </c>
      <c r="B8549" t="s">
        <v>275</v>
      </c>
      <c r="C8549">
        <v>1997</v>
      </c>
      <c r="D8549" t="s">
        <v>95</v>
      </c>
      <c r="E8549">
        <v>679</v>
      </c>
      <c r="F8549" t="s">
        <v>95</v>
      </c>
      <c r="G8549">
        <v>887</v>
      </c>
      <c r="H8549" t="s">
        <v>381</v>
      </c>
      <c r="I8549">
        <v>3</v>
      </c>
      <c r="J8549" t="s">
        <v>373</v>
      </c>
      <c r="K8549">
        <v>3</v>
      </c>
    </row>
    <row r="8550" spans="1:11" hidden="1" x14ac:dyDescent="0.25">
      <c r="A8550" t="s">
        <v>275</v>
      </c>
      <c r="B8550" t="s">
        <v>275</v>
      </c>
      <c r="C8550">
        <v>1998</v>
      </c>
      <c r="D8550" t="s">
        <v>95</v>
      </c>
      <c r="E8550">
        <v>679</v>
      </c>
      <c r="F8550" t="s">
        <v>95</v>
      </c>
      <c r="G8550">
        <v>887</v>
      </c>
      <c r="H8550" t="s">
        <v>381</v>
      </c>
      <c r="I8550">
        <v>3</v>
      </c>
      <c r="J8550" t="s">
        <v>373</v>
      </c>
      <c r="K8550">
        <v>3</v>
      </c>
    </row>
    <row r="8551" spans="1:11" hidden="1" x14ac:dyDescent="0.25">
      <c r="A8551" t="s">
        <v>275</v>
      </c>
      <c r="B8551" t="s">
        <v>275</v>
      </c>
      <c r="C8551">
        <v>1999</v>
      </c>
      <c r="D8551" t="s">
        <v>95</v>
      </c>
      <c r="E8551">
        <v>679</v>
      </c>
      <c r="F8551" t="s">
        <v>95</v>
      </c>
      <c r="G8551">
        <v>887</v>
      </c>
      <c r="H8551" t="s">
        <v>381</v>
      </c>
      <c r="I8551">
        <v>2</v>
      </c>
      <c r="J8551" t="s">
        <v>373</v>
      </c>
      <c r="K8551">
        <v>3</v>
      </c>
    </row>
    <row r="8552" spans="1:11" hidden="1" x14ac:dyDescent="0.25">
      <c r="A8552" t="s">
        <v>275</v>
      </c>
      <c r="B8552" t="s">
        <v>275</v>
      </c>
      <c r="C8552">
        <v>2000</v>
      </c>
      <c r="D8552" t="s">
        <v>95</v>
      </c>
      <c r="E8552">
        <v>679</v>
      </c>
      <c r="F8552" t="s">
        <v>95</v>
      </c>
      <c r="G8552">
        <v>887</v>
      </c>
      <c r="H8552" t="s">
        <v>381</v>
      </c>
      <c r="I8552">
        <v>3</v>
      </c>
      <c r="J8552" t="s">
        <v>373</v>
      </c>
      <c r="K8552">
        <v>3</v>
      </c>
    </row>
    <row r="8553" spans="1:11" hidden="1" x14ac:dyDescent="0.25">
      <c r="A8553" t="s">
        <v>275</v>
      </c>
      <c r="B8553" t="s">
        <v>275</v>
      </c>
      <c r="C8553">
        <v>2001</v>
      </c>
      <c r="D8553" t="s">
        <v>95</v>
      </c>
      <c r="E8553">
        <v>679</v>
      </c>
      <c r="F8553" t="s">
        <v>95</v>
      </c>
      <c r="G8553">
        <v>887</v>
      </c>
      <c r="H8553" t="s">
        <v>381</v>
      </c>
      <c r="I8553" t="s">
        <v>373</v>
      </c>
      <c r="J8553" t="s">
        <v>373</v>
      </c>
      <c r="K8553">
        <v>3</v>
      </c>
    </row>
    <row r="8554" spans="1:11" hidden="1" x14ac:dyDescent="0.25">
      <c r="A8554" t="s">
        <v>275</v>
      </c>
      <c r="B8554" t="s">
        <v>275</v>
      </c>
      <c r="C8554">
        <v>2002</v>
      </c>
      <c r="D8554" t="s">
        <v>95</v>
      </c>
      <c r="E8554">
        <v>679</v>
      </c>
      <c r="F8554" t="s">
        <v>95</v>
      </c>
      <c r="G8554">
        <v>887</v>
      </c>
      <c r="H8554" t="s">
        <v>381</v>
      </c>
      <c r="I8554" t="s">
        <v>373</v>
      </c>
      <c r="J8554" t="s">
        <v>373</v>
      </c>
      <c r="K8554">
        <v>3</v>
      </c>
    </row>
    <row r="8555" spans="1:11" hidden="1" x14ac:dyDescent="0.25">
      <c r="A8555" t="s">
        <v>275</v>
      </c>
      <c r="B8555" t="s">
        <v>275</v>
      </c>
      <c r="C8555">
        <v>2003</v>
      </c>
      <c r="D8555" t="s">
        <v>95</v>
      </c>
      <c r="E8555">
        <v>679</v>
      </c>
      <c r="F8555" t="s">
        <v>95</v>
      </c>
      <c r="G8555">
        <v>887</v>
      </c>
      <c r="H8555" t="s">
        <v>381</v>
      </c>
      <c r="I8555">
        <v>3</v>
      </c>
      <c r="J8555" t="s">
        <v>373</v>
      </c>
      <c r="K8555">
        <v>3</v>
      </c>
    </row>
    <row r="8556" spans="1:11" hidden="1" x14ac:dyDescent="0.25">
      <c r="A8556" t="s">
        <v>275</v>
      </c>
      <c r="B8556" t="s">
        <v>275</v>
      </c>
      <c r="C8556">
        <v>2004</v>
      </c>
      <c r="D8556" t="s">
        <v>95</v>
      </c>
      <c r="E8556">
        <v>679</v>
      </c>
      <c r="F8556" t="s">
        <v>95</v>
      </c>
      <c r="G8556">
        <v>887</v>
      </c>
      <c r="H8556" t="s">
        <v>381</v>
      </c>
      <c r="I8556">
        <v>4</v>
      </c>
      <c r="J8556" t="s">
        <v>373</v>
      </c>
      <c r="K8556">
        <v>4</v>
      </c>
    </row>
    <row r="8557" spans="1:11" hidden="1" x14ac:dyDescent="0.25">
      <c r="A8557" t="s">
        <v>275</v>
      </c>
      <c r="B8557" t="s">
        <v>275</v>
      </c>
      <c r="C8557">
        <v>2005</v>
      </c>
      <c r="D8557" t="s">
        <v>95</v>
      </c>
      <c r="E8557">
        <v>679</v>
      </c>
      <c r="F8557" t="s">
        <v>95</v>
      </c>
      <c r="G8557">
        <v>887</v>
      </c>
      <c r="H8557" t="s">
        <v>381</v>
      </c>
      <c r="I8557">
        <v>4</v>
      </c>
      <c r="J8557" t="s">
        <v>373</v>
      </c>
      <c r="K8557">
        <v>4</v>
      </c>
    </row>
    <row r="8558" spans="1:11" hidden="1" x14ac:dyDescent="0.25">
      <c r="A8558" t="s">
        <v>275</v>
      </c>
      <c r="B8558" t="s">
        <v>275</v>
      </c>
      <c r="C8558">
        <v>2006</v>
      </c>
      <c r="D8558" t="s">
        <v>95</v>
      </c>
      <c r="E8558">
        <v>679</v>
      </c>
      <c r="F8558" t="s">
        <v>95</v>
      </c>
      <c r="G8558">
        <v>887</v>
      </c>
      <c r="H8558" t="s">
        <v>381</v>
      </c>
      <c r="I8558">
        <v>3</v>
      </c>
      <c r="J8558" t="s">
        <v>373</v>
      </c>
      <c r="K8558">
        <v>3</v>
      </c>
    </row>
    <row r="8559" spans="1:11" hidden="1" x14ac:dyDescent="0.25">
      <c r="A8559" t="s">
        <v>275</v>
      </c>
      <c r="B8559" t="s">
        <v>275</v>
      </c>
      <c r="C8559">
        <v>2007</v>
      </c>
      <c r="D8559" t="s">
        <v>95</v>
      </c>
      <c r="E8559">
        <v>679</v>
      </c>
      <c r="F8559" t="s">
        <v>95</v>
      </c>
      <c r="G8559">
        <v>887</v>
      </c>
      <c r="H8559" t="s">
        <v>381</v>
      </c>
      <c r="I8559">
        <v>4</v>
      </c>
      <c r="J8559" t="s">
        <v>373</v>
      </c>
      <c r="K8559">
        <v>4</v>
      </c>
    </row>
    <row r="8560" spans="1:11" hidden="1" x14ac:dyDescent="0.25">
      <c r="A8560" t="s">
        <v>275</v>
      </c>
      <c r="B8560" t="s">
        <v>275</v>
      </c>
      <c r="C8560">
        <v>2008</v>
      </c>
      <c r="D8560" t="s">
        <v>95</v>
      </c>
      <c r="E8560">
        <v>679</v>
      </c>
      <c r="F8560" t="s">
        <v>95</v>
      </c>
      <c r="G8560">
        <v>887</v>
      </c>
      <c r="H8560" t="s">
        <v>381</v>
      </c>
      <c r="I8560">
        <v>4</v>
      </c>
      <c r="J8560" t="s">
        <v>373</v>
      </c>
      <c r="K8560">
        <v>4</v>
      </c>
    </row>
    <row r="8561" spans="1:12" hidden="1" x14ac:dyDescent="0.25">
      <c r="A8561" t="s">
        <v>275</v>
      </c>
      <c r="B8561" t="s">
        <v>275</v>
      </c>
      <c r="C8561">
        <v>2009</v>
      </c>
      <c r="D8561" t="s">
        <v>95</v>
      </c>
      <c r="E8561">
        <v>679</v>
      </c>
      <c r="F8561" t="s">
        <v>95</v>
      </c>
      <c r="G8561">
        <v>887</v>
      </c>
      <c r="H8561" t="s">
        <v>381</v>
      </c>
      <c r="I8561">
        <v>4</v>
      </c>
      <c r="J8561" t="s">
        <v>373</v>
      </c>
      <c r="K8561">
        <v>4</v>
      </c>
    </row>
    <row r="8562" spans="1:12" hidden="1" x14ac:dyDescent="0.25">
      <c r="A8562" t="s">
        <v>275</v>
      </c>
      <c r="B8562" t="s">
        <v>275</v>
      </c>
      <c r="C8562">
        <v>2010</v>
      </c>
      <c r="D8562" t="s">
        <v>95</v>
      </c>
      <c r="E8562">
        <v>679</v>
      </c>
      <c r="F8562" t="s">
        <v>95</v>
      </c>
      <c r="G8562">
        <v>887</v>
      </c>
      <c r="H8562" t="s">
        <v>381</v>
      </c>
      <c r="I8562">
        <v>5</v>
      </c>
      <c r="J8562" t="s">
        <v>373</v>
      </c>
      <c r="K8562">
        <v>4</v>
      </c>
    </row>
    <row r="8563" spans="1:12" hidden="1" x14ac:dyDescent="0.25">
      <c r="A8563" t="s">
        <v>275</v>
      </c>
      <c r="B8563" t="s">
        <v>275</v>
      </c>
      <c r="C8563">
        <v>2011</v>
      </c>
      <c r="D8563" t="s">
        <v>95</v>
      </c>
      <c r="E8563">
        <v>679</v>
      </c>
      <c r="F8563" t="s">
        <v>95</v>
      </c>
      <c r="G8563">
        <v>887</v>
      </c>
      <c r="H8563" t="s">
        <v>381</v>
      </c>
      <c r="I8563">
        <v>5</v>
      </c>
      <c r="J8563" t="s">
        <v>373</v>
      </c>
      <c r="K8563">
        <v>4</v>
      </c>
    </row>
    <row r="8564" spans="1:12" hidden="1" x14ac:dyDescent="0.25">
      <c r="A8564" t="s">
        <v>275</v>
      </c>
      <c r="B8564" t="s">
        <v>275</v>
      </c>
      <c r="C8564">
        <v>2012</v>
      </c>
      <c r="D8564" t="s">
        <v>95</v>
      </c>
      <c r="E8564">
        <v>679</v>
      </c>
      <c r="F8564" t="s">
        <v>95</v>
      </c>
      <c r="G8564">
        <v>887</v>
      </c>
      <c r="H8564" t="s">
        <v>381</v>
      </c>
      <c r="I8564">
        <v>3</v>
      </c>
      <c r="J8564" t="s">
        <v>373</v>
      </c>
      <c r="K8564">
        <v>4</v>
      </c>
    </row>
    <row r="8565" spans="1:12" hidden="1" x14ac:dyDescent="0.25">
      <c r="A8565" t="s">
        <v>275</v>
      </c>
      <c r="B8565" t="s">
        <v>275</v>
      </c>
      <c r="C8565">
        <v>2013</v>
      </c>
      <c r="D8565" t="s">
        <v>95</v>
      </c>
      <c r="E8565">
        <v>679</v>
      </c>
      <c r="F8565" t="s">
        <v>95</v>
      </c>
      <c r="G8565">
        <v>887</v>
      </c>
      <c r="H8565" t="s">
        <v>381</v>
      </c>
      <c r="I8565" t="s">
        <v>373</v>
      </c>
      <c r="J8565">
        <v>3</v>
      </c>
      <c r="K8565">
        <v>4</v>
      </c>
    </row>
    <row r="8566" spans="1:12" hidden="1" x14ac:dyDescent="0.25">
      <c r="A8566" t="s">
        <v>275</v>
      </c>
      <c r="B8566" t="s">
        <v>275</v>
      </c>
      <c r="C8566">
        <v>2014</v>
      </c>
      <c r="D8566" t="s">
        <v>95</v>
      </c>
      <c r="E8566">
        <v>679</v>
      </c>
      <c r="F8566" t="s">
        <v>95</v>
      </c>
      <c r="G8566">
        <v>887</v>
      </c>
      <c r="H8566" t="s">
        <v>381</v>
      </c>
      <c r="I8566">
        <v>5</v>
      </c>
      <c r="J8566">
        <v>4</v>
      </c>
      <c r="K8566">
        <v>5</v>
      </c>
    </row>
    <row r="8567" spans="1:12" hidden="1" x14ac:dyDescent="0.25">
      <c r="A8567" t="s">
        <v>275</v>
      </c>
      <c r="B8567" t="s">
        <v>275</v>
      </c>
      <c r="C8567">
        <v>2015</v>
      </c>
      <c r="D8567" t="s">
        <v>95</v>
      </c>
      <c r="E8567">
        <v>679</v>
      </c>
      <c r="F8567" t="s">
        <v>95</v>
      </c>
      <c r="G8567">
        <v>887</v>
      </c>
      <c r="H8567" t="s">
        <v>381</v>
      </c>
      <c r="I8567">
        <v>5</v>
      </c>
      <c r="J8567">
        <v>5</v>
      </c>
      <c r="K8567">
        <v>5</v>
      </c>
    </row>
    <row r="8568" spans="1:12" hidden="1" x14ac:dyDescent="0.25">
      <c r="A8568" t="s">
        <v>275</v>
      </c>
      <c r="B8568" t="s">
        <v>275</v>
      </c>
      <c r="C8568">
        <v>2016</v>
      </c>
      <c r="D8568" t="s">
        <v>95</v>
      </c>
      <c r="E8568">
        <v>679</v>
      </c>
      <c r="F8568" t="s">
        <v>95</v>
      </c>
      <c r="G8568">
        <v>887</v>
      </c>
      <c r="H8568" t="s">
        <v>381</v>
      </c>
      <c r="I8568">
        <v>5</v>
      </c>
      <c r="J8568">
        <v>5</v>
      </c>
      <c r="K8568">
        <v>5</v>
      </c>
    </row>
    <row r="8569" spans="1:12" x14ac:dyDescent="0.25">
      <c r="A8569" t="s">
        <v>275</v>
      </c>
      <c r="B8569" t="s">
        <v>275</v>
      </c>
      <c r="C8569">
        <v>2017</v>
      </c>
      <c r="D8569" t="s">
        <v>95</v>
      </c>
      <c r="E8569">
        <v>679</v>
      </c>
      <c r="F8569" t="s">
        <v>95</v>
      </c>
      <c r="G8569">
        <v>887</v>
      </c>
      <c r="H8569" t="s">
        <v>381</v>
      </c>
      <c r="I8569" s="109">
        <v>5</v>
      </c>
      <c r="J8569" s="109">
        <v>5</v>
      </c>
      <c r="K8569" s="109">
        <v>5</v>
      </c>
      <c r="L8569" s="108">
        <f>AVERAGE(I8569:K8569)</f>
        <v>5</v>
      </c>
    </row>
    <row r="8570" spans="1:12" hidden="1" x14ac:dyDescent="0.25">
      <c r="A8570" t="s">
        <v>387</v>
      </c>
      <c r="B8570" t="s">
        <v>386</v>
      </c>
      <c r="C8570">
        <v>1976</v>
      </c>
      <c r="D8570" t="s">
        <v>385</v>
      </c>
      <c r="E8570">
        <v>678</v>
      </c>
      <c r="F8570" t="s">
        <v>373</v>
      </c>
      <c r="G8570" t="s">
        <v>373</v>
      </c>
      <c r="H8570" t="s">
        <v>381</v>
      </c>
      <c r="I8570" t="s">
        <v>373</v>
      </c>
      <c r="J8570" t="s">
        <v>373</v>
      </c>
      <c r="K8570">
        <v>2</v>
      </c>
    </row>
    <row r="8571" spans="1:12" hidden="1" x14ac:dyDescent="0.25">
      <c r="A8571" t="s">
        <v>387</v>
      </c>
      <c r="B8571" t="s">
        <v>386</v>
      </c>
      <c r="C8571">
        <v>1977</v>
      </c>
      <c r="D8571" t="s">
        <v>385</v>
      </c>
      <c r="E8571">
        <v>678</v>
      </c>
      <c r="F8571" t="s">
        <v>373</v>
      </c>
      <c r="G8571" t="s">
        <v>373</v>
      </c>
      <c r="H8571" t="s">
        <v>381</v>
      </c>
      <c r="I8571" t="s">
        <v>373</v>
      </c>
      <c r="J8571" t="s">
        <v>373</v>
      </c>
      <c r="K8571">
        <v>2</v>
      </c>
    </row>
    <row r="8572" spans="1:12" hidden="1" x14ac:dyDescent="0.25">
      <c r="A8572" t="s">
        <v>387</v>
      </c>
      <c r="B8572" t="s">
        <v>386</v>
      </c>
      <c r="C8572">
        <v>1978</v>
      </c>
      <c r="D8572" t="s">
        <v>385</v>
      </c>
      <c r="E8572">
        <v>678</v>
      </c>
      <c r="F8572" t="s">
        <v>373</v>
      </c>
      <c r="G8572" t="s">
        <v>373</v>
      </c>
      <c r="H8572" t="s">
        <v>381</v>
      </c>
      <c r="I8572" t="s">
        <v>373</v>
      </c>
      <c r="J8572" t="s">
        <v>373</v>
      </c>
      <c r="K8572">
        <v>2</v>
      </c>
    </row>
    <row r="8573" spans="1:12" hidden="1" x14ac:dyDescent="0.25">
      <c r="A8573" t="s">
        <v>387</v>
      </c>
      <c r="B8573" t="s">
        <v>386</v>
      </c>
      <c r="C8573">
        <v>1979</v>
      </c>
      <c r="D8573" t="s">
        <v>385</v>
      </c>
      <c r="E8573">
        <v>678</v>
      </c>
      <c r="F8573" t="s">
        <v>373</v>
      </c>
      <c r="G8573" t="s">
        <v>373</v>
      </c>
      <c r="H8573" t="s">
        <v>381</v>
      </c>
      <c r="I8573" t="s">
        <v>373</v>
      </c>
      <c r="J8573" t="s">
        <v>373</v>
      </c>
      <c r="K8573">
        <v>3</v>
      </c>
    </row>
    <row r="8574" spans="1:12" hidden="1" x14ac:dyDescent="0.25">
      <c r="A8574" t="s">
        <v>387</v>
      </c>
      <c r="B8574" t="s">
        <v>386</v>
      </c>
      <c r="C8574">
        <v>1980</v>
      </c>
      <c r="D8574" t="s">
        <v>385</v>
      </c>
      <c r="E8574">
        <v>678</v>
      </c>
      <c r="F8574" t="s">
        <v>373</v>
      </c>
      <c r="G8574" t="s">
        <v>373</v>
      </c>
      <c r="H8574" t="s">
        <v>381</v>
      </c>
      <c r="I8574" t="s">
        <v>373</v>
      </c>
      <c r="J8574" t="s">
        <v>373</v>
      </c>
      <c r="K8574">
        <v>3</v>
      </c>
    </row>
    <row r="8575" spans="1:12" hidden="1" x14ac:dyDescent="0.25">
      <c r="A8575" t="s">
        <v>387</v>
      </c>
      <c r="B8575" t="s">
        <v>386</v>
      </c>
      <c r="C8575">
        <v>1981</v>
      </c>
      <c r="D8575" t="s">
        <v>385</v>
      </c>
      <c r="E8575">
        <v>678</v>
      </c>
      <c r="F8575" t="s">
        <v>373</v>
      </c>
      <c r="G8575" t="s">
        <v>373</v>
      </c>
      <c r="H8575" t="s">
        <v>381</v>
      </c>
      <c r="I8575" t="s">
        <v>373</v>
      </c>
      <c r="J8575" t="s">
        <v>373</v>
      </c>
      <c r="K8575">
        <v>3</v>
      </c>
    </row>
    <row r="8576" spans="1:12" hidden="1" x14ac:dyDescent="0.25">
      <c r="A8576" t="s">
        <v>387</v>
      </c>
      <c r="B8576" t="s">
        <v>386</v>
      </c>
      <c r="C8576">
        <v>1982</v>
      </c>
      <c r="D8576" t="s">
        <v>385</v>
      </c>
      <c r="E8576">
        <v>678</v>
      </c>
      <c r="F8576" t="s">
        <v>373</v>
      </c>
      <c r="G8576" t="s">
        <v>373</v>
      </c>
      <c r="H8576" t="s">
        <v>381</v>
      </c>
      <c r="I8576" t="s">
        <v>373</v>
      </c>
      <c r="J8576" t="s">
        <v>373</v>
      </c>
      <c r="K8576">
        <v>3</v>
      </c>
    </row>
    <row r="8577" spans="1:11" hidden="1" x14ac:dyDescent="0.25">
      <c r="A8577" t="s">
        <v>387</v>
      </c>
      <c r="B8577" t="s">
        <v>386</v>
      </c>
      <c r="C8577">
        <v>1983</v>
      </c>
      <c r="D8577" t="s">
        <v>385</v>
      </c>
      <c r="E8577">
        <v>678</v>
      </c>
      <c r="F8577" t="s">
        <v>373</v>
      </c>
      <c r="G8577" t="s">
        <v>373</v>
      </c>
      <c r="H8577" t="s">
        <v>381</v>
      </c>
      <c r="I8577" t="s">
        <v>373</v>
      </c>
      <c r="J8577" t="s">
        <v>373</v>
      </c>
      <c r="K8577">
        <v>3</v>
      </c>
    </row>
    <row r="8578" spans="1:11" hidden="1" x14ac:dyDescent="0.25">
      <c r="A8578" t="s">
        <v>387</v>
      </c>
      <c r="B8578" t="s">
        <v>386</v>
      </c>
      <c r="C8578">
        <v>1984</v>
      </c>
      <c r="D8578" t="s">
        <v>385</v>
      </c>
      <c r="E8578">
        <v>678</v>
      </c>
      <c r="F8578" t="s">
        <v>373</v>
      </c>
      <c r="G8578" t="s">
        <v>373</v>
      </c>
      <c r="H8578" t="s">
        <v>381</v>
      </c>
      <c r="I8578" t="s">
        <v>373</v>
      </c>
      <c r="J8578" t="s">
        <v>373</v>
      </c>
      <c r="K8578">
        <v>3</v>
      </c>
    </row>
    <row r="8579" spans="1:11" hidden="1" x14ac:dyDescent="0.25">
      <c r="A8579" t="s">
        <v>387</v>
      </c>
      <c r="B8579" t="s">
        <v>386</v>
      </c>
      <c r="C8579">
        <v>1985</v>
      </c>
      <c r="D8579" t="s">
        <v>385</v>
      </c>
      <c r="E8579">
        <v>678</v>
      </c>
      <c r="F8579" t="s">
        <v>373</v>
      </c>
      <c r="G8579" t="s">
        <v>373</v>
      </c>
      <c r="H8579" t="s">
        <v>381</v>
      </c>
      <c r="I8579">
        <v>2</v>
      </c>
      <c r="J8579" t="s">
        <v>373</v>
      </c>
      <c r="K8579">
        <v>2</v>
      </c>
    </row>
    <row r="8580" spans="1:11" hidden="1" x14ac:dyDescent="0.25">
      <c r="A8580" t="s">
        <v>387</v>
      </c>
      <c r="B8580" t="s">
        <v>386</v>
      </c>
      <c r="C8580">
        <v>1986</v>
      </c>
      <c r="D8580" t="s">
        <v>385</v>
      </c>
      <c r="E8580">
        <v>678</v>
      </c>
      <c r="F8580" t="s">
        <v>373</v>
      </c>
      <c r="G8580" t="s">
        <v>373</v>
      </c>
      <c r="H8580" t="s">
        <v>381</v>
      </c>
      <c r="I8580" t="s">
        <v>373</v>
      </c>
      <c r="J8580" t="s">
        <v>373</v>
      </c>
      <c r="K8580">
        <v>4</v>
      </c>
    </row>
    <row r="8581" spans="1:11" hidden="1" x14ac:dyDescent="0.25">
      <c r="A8581" t="s">
        <v>387</v>
      </c>
      <c r="B8581" t="s">
        <v>386</v>
      </c>
      <c r="C8581">
        <v>1987</v>
      </c>
      <c r="D8581" t="s">
        <v>385</v>
      </c>
      <c r="E8581">
        <v>678</v>
      </c>
      <c r="F8581" t="s">
        <v>373</v>
      </c>
      <c r="G8581" t="s">
        <v>373</v>
      </c>
      <c r="H8581" t="s">
        <v>381</v>
      </c>
      <c r="I8581">
        <v>3</v>
      </c>
      <c r="J8581" t="s">
        <v>373</v>
      </c>
      <c r="K8581">
        <v>3</v>
      </c>
    </row>
    <row r="8582" spans="1:11" hidden="1" x14ac:dyDescent="0.25">
      <c r="A8582" t="s">
        <v>387</v>
      </c>
      <c r="B8582" t="s">
        <v>386</v>
      </c>
      <c r="C8582">
        <v>1988</v>
      </c>
      <c r="D8582" t="s">
        <v>385</v>
      </c>
      <c r="E8582">
        <v>678</v>
      </c>
      <c r="F8582" t="s">
        <v>373</v>
      </c>
      <c r="G8582" t="s">
        <v>373</v>
      </c>
      <c r="H8582" t="s">
        <v>381</v>
      </c>
      <c r="I8582">
        <v>3</v>
      </c>
      <c r="J8582" t="s">
        <v>373</v>
      </c>
      <c r="K8582">
        <v>4</v>
      </c>
    </row>
    <row r="8583" spans="1:11" hidden="1" x14ac:dyDescent="0.25">
      <c r="A8583" t="s">
        <v>387</v>
      </c>
      <c r="B8583" t="s">
        <v>386</v>
      </c>
      <c r="C8583">
        <v>1989</v>
      </c>
      <c r="D8583" t="s">
        <v>385</v>
      </c>
      <c r="E8583">
        <v>678</v>
      </c>
      <c r="F8583" t="s">
        <v>373</v>
      </c>
      <c r="G8583" t="s">
        <v>373</v>
      </c>
      <c r="H8583" t="s">
        <v>381</v>
      </c>
      <c r="I8583">
        <v>3</v>
      </c>
      <c r="J8583" t="s">
        <v>373</v>
      </c>
      <c r="K8583">
        <v>3</v>
      </c>
    </row>
    <row r="8584" spans="1:11" hidden="1" x14ac:dyDescent="0.25">
      <c r="A8584" t="s">
        <v>387</v>
      </c>
      <c r="B8584" t="s">
        <v>386</v>
      </c>
      <c r="C8584">
        <v>1990</v>
      </c>
      <c r="D8584" t="s">
        <v>385</v>
      </c>
      <c r="E8584">
        <v>678</v>
      </c>
      <c r="F8584" t="s">
        <v>373</v>
      </c>
      <c r="G8584" t="s">
        <v>373</v>
      </c>
      <c r="H8584" t="s">
        <v>381</v>
      </c>
      <c r="I8584" t="s">
        <v>373</v>
      </c>
      <c r="J8584" t="s">
        <v>373</v>
      </c>
      <c r="K8584" t="s">
        <v>373</v>
      </c>
    </row>
    <row r="8585" spans="1:11" hidden="1" x14ac:dyDescent="0.25">
      <c r="A8585" t="s">
        <v>387</v>
      </c>
      <c r="B8585" t="s">
        <v>386</v>
      </c>
      <c r="C8585">
        <v>1991</v>
      </c>
      <c r="D8585" t="s">
        <v>385</v>
      </c>
      <c r="E8585">
        <v>678</v>
      </c>
      <c r="F8585" t="s">
        <v>373</v>
      </c>
      <c r="G8585" t="s">
        <v>373</v>
      </c>
      <c r="H8585" t="s">
        <v>381</v>
      </c>
      <c r="I8585" t="s">
        <v>373</v>
      </c>
      <c r="J8585" t="s">
        <v>373</v>
      </c>
      <c r="K8585" t="s">
        <v>373</v>
      </c>
    </row>
    <row r="8586" spans="1:11" hidden="1" x14ac:dyDescent="0.25">
      <c r="A8586" t="s">
        <v>387</v>
      </c>
      <c r="B8586" t="s">
        <v>386</v>
      </c>
      <c r="C8586">
        <v>1992</v>
      </c>
      <c r="D8586" t="s">
        <v>385</v>
      </c>
      <c r="E8586">
        <v>678</v>
      </c>
      <c r="F8586" t="s">
        <v>373</v>
      </c>
      <c r="G8586" t="s">
        <v>373</v>
      </c>
      <c r="H8586" t="s">
        <v>381</v>
      </c>
      <c r="I8586" t="s">
        <v>373</v>
      </c>
      <c r="J8586" t="s">
        <v>373</v>
      </c>
      <c r="K8586" t="s">
        <v>373</v>
      </c>
    </row>
    <row r="8587" spans="1:11" hidden="1" x14ac:dyDescent="0.25">
      <c r="A8587" t="s">
        <v>387</v>
      </c>
      <c r="B8587" t="s">
        <v>386</v>
      </c>
      <c r="C8587">
        <v>1993</v>
      </c>
      <c r="D8587" t="s">
        <v>385</v>
      </c>
      <c r="E8587">
        <v>678</v>
      </c>
      <c r="F8587" t="s">
        <v>373</v>
      </c>
      <c r="G8587" t="s">
        <v>373</v>
      </c>
      <c r="H8587" t="s">
        <v>381</v>
      </c>
      <c r="I8587" t="s">
        <v>373</v>
      </c>
      <c r="J8587" t="s">
        <v>373</v>
      </c>
      <c r="K8587" t="s">
        <v>373</v>
      </c>
    </row>
    <row r="8588" spans="1:11" hidden="1" x14ac:dyDescent="0.25">
      <c r="A8588" t="s">
        <v>387</v>
      </c>
      <c r="B8588" t="s">
        <v>386</v>
      </c>
      <c r="C8588">
        <v>1994</v>
      </c>
      <c r="D8588" t="s">
        <v>385</v>
      </c>
      <c r="E8588">
        <v>678</v>
      </c>
      <c r="F8588" t="s">
        <v>373</v>
      </c>
      <c r="G8588" t="s">
        <v>373</v>
      </c>
      <c r="H8588" t="s">
        <v>381</v>
      </c>
      <c r="I8588" t="s">
        <v>373</v>
      </c>
      <c r="J8588" t="s">
        <v>373</v>
      </c>
      <c r="K8588" t="s">
        <v>373</v>
      </c>
    </row>
    <row r="8589" spans="1:11" hidden="1" x14ac:dyDescent="0.25">
      <c r="A8589" t="s">
        <v>387</v>
      </c>
      <c r="B8589" t="s">
        <v>386</v>
      </c>
      <c r="C8589">
        <v>1995</v>
      </c>
      <c r="D8589" t="s">
        <v>385</v>
      </c>
      <c r="E8589">
        <v>678</v>
      </c>
      <c r="F8589" t="s">
        <v>373</v>
      </c>
      <c r="G8589" t="s">
        <v>373</v>
      </c>
      <c r="H8589" t="s">
        <v>381</v>
      </c>
      <c r="I8589" t="s">
        <v>373</v>
      </c>
      <c r="J8589" t="s">
        <v>373</v>
      </c>
      <c r="K8589" t="s">
        <v>373</v>
      </c>
    </row>
    <row r="8590" spans="1:11" hidden="1" x14ac:dyDescent="0.25">
      <c r="A8590" t="s">
        <v>387</v>
      </c>
      <c r="B8590" t="s">
        <v>386</v>
      </c>
      <c r="C8590">
        <v>1996</v>
      </c>
      <c r="D8590" t="s">
        <v>385</v>
      </c>
      <c r="E8590">
        <v>678</v>
      </c>
      <c r="F8590" t="s">
        <v>373</v>
      </c>
      <c r="G8590" t="s">
        <v>373</v>
      </c>
      <c r="H8590" t="s">
        <v>381</v>
      </c>
      <c r="I8590" t="s">
        <v>373</v>
      </c>
      <c r="J8590" t="s">
        <v>373</v>
      </c>
      <c r="K8590" t="s">
        <v>373</v>
      </c>
    </row>
    <row r="8591" spans="1:11" hidden="1" x14ac:dyDescent="0.25">
      <c r="A8591" t="s">
        <v>387</v>
      </c>
      <c r="B8591" t="s">
        <v>386</v>
      </c>
      <c r="C8591">
        <v>1997</v>
      </c>
      <c r="D8591" t="s">
        <v>385</v>
      </c>
      <c r="E8591">
        <v>678</v>
      </c>
      <c r="F8591" t="s">
        <v>373</v>
      </c>
      <c r="G8591" t="s">
        <v>373</v>
      </c>
      <c r="H8591" t="s">
        <v>381</v>
      </c>
      <c r="I8591" t="s">
        <v>373</v>
      </c>
      <c r="J8591" t="s">
        <v>373</v>
      </c>
      <c r="K8591" t="s">
        <v>373</v>
      </c>
    </row>
    <row r="8592" spans="1:11" hidden="1" x14ac:dyDescent="0.25">
      <c r="A8592" t="s">
        <v>387</v>
      </c>
      <c r="B8592" t="s">
        <v>386</v>
      </c>
      <c r="C8592">
        <v>1998</v>
      </c>
      <c r="D8592" t="s">
        <v>385</v>
      </c>
      <c r="E8592">
        <v>678</v>
      </c>
      <c r="F8592" t="s">
        <v>373</v>
      </c>
      <c r="G8592" t="s">
        <v>373</v>
      </c>
      <c r="H8592" t="s">
        <v>381</v>
      </c>
      <c r="I8592" t="s">
        <v>373</v>
      </c>
      <c r="J8592" t="s">
        <v>373</v>
      </c>
      <c r="K8592" t="s">
        <v>373</v>
      </c>
    </row>
    <row r="8593" spans="1:11" hidden="1" x14ac:dyDescent="0.25">
      <c r="A8593" t="s">
        <v>387</v>
      </c>
      <c r="B8593" t="s">
        <v>386</v>
      </c>
      <c r="C8593">
        <v>1999</v>
      </c>
      <c r="D8593" t="s">
        <v>385</v>
      </c>
      <c r="E8593">
        <v>678</v>
      </c>
      <c r="F8593" t="s">
        <v>373</v>
      </c>
      <c r="G8593" t="s">
        <v>373</v>
      </c>
      <c r="H8593" t="s">
        <v>381</v>
      </c>
      <c r="I8593" t="s">
        <v>373</v>
      </c>
      <c r="J8593" t="s">
        <v>373</v>
      </c>
      <c r="K8593" t="s">
        <v>373</v>
      </c>
    </row>
    <row r="8594" spans="1:11" hidden="1" x14ac:dyDescent="0.25">
      <c r="A8594" t="s">
        <v>387</v>
      </c>
      <c r="B8594" t="s">
        <v>386</v>
      </c>
      <c r="C8594">
        <v>2000</v>
      </c>
      <c r="D8594" t="s">
        <v>385</v>
      </c>
      <c r="E8594">
        <v>678</v>
      </c>
      <c r="F8594" t="s">
        <v>373</v>
      </c>
      <c r="G8594" t="s">
        <v>373</v>
      </c>
      <c r="H8594" t="s">
        <v>381</v>
      </c>
      <c r="I8594" t="s">
        <v>373</v>
      </c>
      <c r="J8594" t="s">
        <v>373</v>
      </c>
      <c r="K8594" t="s">
        <v>373</v>
      </c>
    </row>
    <row r="8595" spans="1:11" hidden="1" x14ac:dyDescent="0.25">
      <c r="A8595" t="s">
        <v>387</v>
      </c>
      <c r="B8595" t="s">
        <v>386</v>
      </c>
      <c r="C8595">
        <v>2001</v>
      </c>
      <c r="D8595" t="s">
        <v>385</v>
      </c>
      <c r="E8595">
        <v>678</v>
      </c>
      <c r="F8595" t="s">
        <v>373</v>
      </c>
      <c r="G8595" t="s">
        <v>373</v>
      </c>
      <c r="H8595" t="s">
        <v>381</v>
      </c>
      <c r="I8595" t="s">
        <v>373</v>
      </c>
      <c r="J8595" t="s">
        <v>373</v>
      </c>
      <c r="K8595" t="s">
        <v>373</v>
      </c>
    </row>
    <row r="8596" spans="1:11" hidden="1" x14ac:dyDescent="0.25">
      <c r="A8596" t="s">
        <v>387</v>
      </c>
      <c r="B8596" t="s">
        <v>386</v>
      </c>
      <c r="C8596">
        <v>2002</v>
      </c>
      <c r="D8596" t="s">
        <v>385</v>
      </c>
      <c r="E8596">
        <v>678</v>
      </c>
      <c r="F8596" t="s">
        <v>373</v>
      </c>
      <c r="G8596" t="s">
        <v>373</v>
      </c>
      <c r="H8596" t="s">
        <v>381</v>
      </c>
      <c r="I8596" t="s">
        <v>373</v>
      </c>
      <c r="J8596" t="s">
        <v>373</v>
      </c>
      <c r="K8596" t="s">
        <v>373</v>
      </c>
    </row>
    <row r="8597" spans="1:11" hidden="1" x14ac:dyDescent="0.25">
      <c r="A8597" t="s">
        <v>387</v>
      </c>
      <c r="B8597" t="s">
        <v>386</v>
      </c>
      <c r="C8597">
        <v>2003</v>
      </c>
      <c r="D8597" t="s">
        <v>385</v>
      </c>
      <c r="E8597">
        <v>678</v>
      </c>
      <c r="F8597" t="s">
        <v>373</v>
      </c>
      <c r="G8597" t="s">
        <v>373</v>
      </c>
      <c r="H8597" t="s">
        <v>381</v>
      </c>
      <c r="I8597" t="s">
        <v>373</v>
      </c>
      <c r="J8597" t="s">
        <v>373</v>
      </c>
      <c r="K8597" t="s">
        <v>373</v>
      </c>
    </row>
    <row r="8598" spans="1:11" hidden="1" x14ac:dyDescent="0.25">
      <c r="A8598" t="s">
        <v>387</v>
      </c>
      <c r="B8598" t="s">
        <v>386</v>
      </c>
      <c r="C8598">
        <v>2004</v>
      </c>
      <c r="D8598" t="s">
        <v>385</v>
      </c>
      <c r="E8598">
        <v>678</v>
      </c>
      <c r="F8598" t="s">
        <v>373</v>
      </c>
      <c r="G8598" t="s">
        <v>373</v>
      </c>
      <c r="H8598" t="s">
        <v>381</v>
      </c>
      <c r="I8598" t="s">
        <v>373</v>
      </c>
      <c r="J8598" t="s">
        <v>373</v>
      </c>
      <c r="K8598" t="s">
        <v>373</v>
      </c>
    </row>
    <row r="8599" spans="1:11" hidden="1" x14ac:dyDescent="0.25">
      <c r="A8599" t="s">
        <v>387</v>
      </c>
      <c r="B8599" t="s">
        <v>386</v>
      </c>
      <c r="C8599">
        <v>2005</v>
      </c>
      <c r="D8599" t="s">
        <v>385</v>
      </c>
      <c r="E8599">
        <v>678</v>
      </c>
      <c r="F8599" t="s">
        <v>373</v>
      </c>
      <c r="G8599" t="s">
        <v>373</v>
      </c>
      <c r="H8599" t="s">
        <v>381</v>
      </c>
      <c r="I8599" t="s">
        <v>373</v>
      </c>
      <c r="J8599" t="s">
        <v>373</v>
      </c>
      <c r="K8599" t="s">
        <v>373</v>
      </c>
    </row>
    <row r="8600" spans="1:11" hidden="1" x14ac:dyDescent="0.25">
      <c r="A8600" t="s">
        <v>387</v>
      </c>
      <c r="B8600" t="s">
        <v>386</v>
      </c>
      <c r="C8600">
        <v>2006</v>
      </c>
      <c r="D8600" t="s">
        <v>385</v>
      </c>
      <c r="E8600">
        <v>678</v>
      </c>
      <c r="F8600" t="s">
        <v>373</v>
      </c>
      <c r="G8600" t="s">
        <v>373</v>
      </c>
      <c r="H8600" t="s">
        <v>381</v>
      </c>
      <c r="I8600" t="s">
        <v>373</v>
      </c>
      <c r="J8600" t="s">
        <v>373</v>
      </c>
      <c r="K8600" t="s">
        <v>373</v>
      </c>
    </row>
    <row r="8601" spans="1:11" hidden="1" x14ac:dyDescent="0.25">
      <c r="A8601" t="s">
        <v>387</v>
      </c>
      <c r="B8601" t="s">
        <v>386</v>
      </c>
      <c r="C8601">
        <v>2007</v>
      </c>
      <c r="D8601" t="s">
        <v>385</v>
      </c>
      <c r="E8601">
        <v>678</v>
      </c>
      <c r="F8601" t="s">
        <v>373</v>
      </c>
      <c r="G8601" t="s">
        <v>373</v>
      </c>
      <c r="H8601" t="s">
        <v>381</v>
      </c>
      <c r="I8601" t="s">
        <v>373</v>
      </c>
      <c r="J8601" t="s">
        <v>373</v>
      </c>
      <c r="K8601" t="s">
        <v>373</v>
      </c>
    </row>
    <row r="8602" spans="1:11" hidden="1" x14ac:dyDescent="0.25">
      <c r="A8602" t="s">
        <v>387</v>
      </c>
      <c r="B8602" t="s">
        <v>386</v>
      </c>
      <c r="C8602">
        <v>2008</v>
      </c>
      <c r="D8602" t="s">
        <v>385</v>
      </c>
      <c r="E8602">
        <v>678</v>
      </c>
      <c r="F8602" t="s">
        <v>373</v>
      </c>
      <c r="G8602" t="s">
        <v>373</v>
      </c>
      <c r="H8602" t="s">
        <v>381</v>
      </c>
      <c r="I8602" t="s">
        <v>373</v>
      </c>
      <c r="J8602" t="s">
        <v>373</v>
      </c>
      <c r="K8602" t="s">
        <v>373</v>
      </c>
    </row>
    <row r="8603" spans="1:11" hidden="1" x14ac:dyDescent="0.25">
      <c r="A8603" t="s">
        <v>387</v>
      </c>
      <c r="B8603" t="s">
        <v>386</v>
      </c>
      <c r="C8603">
        <v>2009</v>
      </c>
      <c r="D8603" t="s">
        <v>385</v>
      </c>
      <c r="E8603">
        <v>678</v>
      </c>
      <c r="F8603" t="s">
        <v>373</v>
      </c>
      <c r="G8603" t="s">
        <v>373</v>
      </c>
      <c r="H8603" t="s">
        <v>381</v>
      </c>
      <c r="I8603" t="s">
        <v>373</v>
      </c>
      <c r="J8603" t="s">
        <v>373</v>
      </c>
      <c r="K8603" t="s">
        <v>373</v>
      </c>
    </row>
    <row r="8604" spans="1:11" hidden="1" x14ac:dyDescent="0.25">
      <c r="A8604" t="s">
        <v>387</v>
      </c>
      <c r="B8604" t="s">
        <v>386</v>
      </c>
      <c r="C8604">
        <v>2010</v>
      </c>
      <c r="D8604" t="s">
        <v>385</v>
      </c>
      <c r="E8604">
        <v>678</v>
      </c>
      <c r="F8604" t="s">
        <v>373</v>
      </c>
      <c r="G8604" t="s">
        <v>373</v>
      </c>
      <c r="H8604" t="s">
        <v>381</v>
      </c>
      <c r="I8604" t="s">
        <v>373</v>
      </c>
      <c r="J8604" t="s">
        <v>373</v>
      </c>
      <c r="K8604" t="s">
        <v>373</v>
      </c>
    </row>
    <row r="8605" spans="1:11" hidden="1" x14ac:dyDescent="0.25">
      <c r="A8605" t="s">
        <v>387</v>
      </c>
      <c r="B8605" t="s">
        <v>386</v>
      </c>
      <c r="C8605">
        <v>2011</v>
      </c>
      <c r="D8605" t="s">
        <v>385</v>
      </c>
      <c r="E8605">
        <v>678</v>
      </c>
      <c r="F8605" t="s">
        <v>373</v>
      </c>
      <c r="G8605" t="s">
        <v>373</v>
      </c>
      <c r="H8605" t="s">
        <v>381</v>
      </c>
      <c r="I8605" t="s">
        <v>373</v>
      </c>
      <c r="J8605" t="s">
        <v>373</v>
      </c>
      <c r="K8605" t="s">
        <v>373</v>
      </c>
    </row>
    <row r="8606" spans="1:11" hidden="1" x14ac:dyDescent="0.25">
      <c r="A8606" t="s">
        <v>387</v>
      </c>
      <c r="B8606" t="s">
        <v>386</v>
      </c>
      <c r="C8606">
        <v>2012</v>
      </c>
      <c r="D8606" t="s">
        <v>385</v>
      </c>
      <c r="E8606">
        <v>678</v>
      </c>
      <c r="F8606" t="s">
        <v>373</v>
      </c>
      <c r="G8606" t="s">
        <v>373</v>
      </c>
      <c r="H8606" t="s">
        <v>381</v>
      </c>
      <c r="I8606" t="s">
        <v>373</v>
      </c>
      <c r="J8606" t="s">
        <v>373</v>
      </c>
      <c r="K8606" t="s">
        <v>373</v>
      </c>
    </row>
    <row r="8607" spans="1:11" hidden="1" x14ac:dyDescent="0.25">
      <c r="A8607" t="s">
        <v>387</v>
      </c>
      <c r="B8607" t="s">
        <v>386</v>
      </c>
      <c r="C8607">
        <v>2013</v>
      </c>
      <c r="D8607" t="s">
        <v>385</v>
      </c>
      <c r="E8607">
        <v>678</v>
      </c>
      <c r="F8607" t="s">
        <v>373</v>
      </c>
      <c r="G8607" t="s">
        <v>373</v>
      </c>
      <c r="H8607" t="s">
        <v>381</v>
      </c>
      <c r="I8607" t="s">
        <v>373</v>
      </c>
      <c r="J8607" t="s">
        <v>373</v>
      </c>
      <c r="K8607" t="s">
        <v>373</v>
      </c>
    </row>
    <row r="8608" spans="1:11" hidden="1" x14ac:dyDescent="0.25">
      <c r="A8608" t="s">
        <v>387</v>
      </c>
      <c r="B8608" t="s">
        <v>386</v>
      </c>
      <c r="C8608">
        <v>2014</v>
      </c>
      <c r="D8608" t="s">
        <v>385</v>
      </c>
      <c r="E8608">
        <v>678</v>
      </c>
      <c r="F8608" t="s">
        <v>373</v>
      </c>
      <c r="G8608" t="s">
        <v>373</v>
      </c>
      <c r="H8608" t="s">
        <v>381</v>
      </c>
      <c r="I8608" t="s">
        <v>373</v>
      </c>
      <c r="J8608" t="s">
        <v>373</v>
      </c>
      <c r="K8608" t="s">
        <v>373</v>
      </c>
    </row>
    <row r="8609" spans="1:12" hidden="1" x14ac:dyDescent="0.25">
      <c r="A8609" t="s">
        <v>387</v>
      </c>
      <c r="B8609" t="s">
        <v>386</v>
      </c>
      <c r="C8609">
        <v>2015</v>
      </c>
      <c r="D8609" t="s">
        <v>385</v>
      </c>
      <c r="E8609">
        <v>678</v>
      </c>
      <c r="F8609" t="s">
        <v>373</v>
      </c>
      <c r="G8609" t="s">
        <v>373</v>
      </c>
      <c r="H8609" t="s">
        <v>381</v>
      </c>
      <c r="I8609" t="s">
        <v>373</v>
      </c>
      <c r="J8609" t="s">
        <v>373</v>
      </c>
      <c r="K8609" t="s">
        <v>373</v>
      </c>
    </row>
    <row r="8610" spans="1:12" hidden="1" x14ac:dyDescent="0.25">
      <c r="A8610" t="s">
        <v>387</v>
      </c>
      <c r="B8610" t="s">
        <v>386</v>
      </c>
      <c r="C8610">
        <v>2016</v>
      </c>
      <c r="D8610" t="s">
        <v>385</v>
      </c>
      <c r="E8610">
        <v>678</v>
      </c>
      <c r="F8610" t="s">
        <v>373</v>
      </c>
      <c r="G8610" t="s">
        <v>373</v>
      </c>
      <c r="H8610" t="s">
        <v>381</v>
      </c>
      <c r="I8610" t="s">
        <v>373</v>
      </c>
      <c r="J8610" t="s">
        <v>373</v>
      </c>
      <c r="K8610" t="s">
        <v>373</v>
      </c>
    </row>
    <row r="8611" spans="1:12" x14ac:dyDescent="0.25">
      <c r="A8611" t="s">
        <v>387</v>
      </c>
      <c r="B8611" t="s">
        <v>386</v>
      </c>
      <c r="C8611">
        <v>2017</v>
      </c>
      <c r="D8611" t="s">
        <v>385</v>
      </c>
      <c r="E8611">
        <v>678</v>
      </c>
      <c r="F8611" t="s">
        <v>373</v>
      </c>
      <c r="G8611" t="s">
        <v>373</v>
      </c>
      <c r="H8611" t="s">
        <v>381</v>
      </c>
      <c r="I8611" s="109" t="s">
        <v>373</v>
      </c>
      <c r="J8611" s="109" t="s">
        <v>373</v>
      </c>
      <c r="K8611" s="109" t="s">
        <v>373</v>
      </c>
      <c r="L8611" s="108" t="e">
        <f>AVERAGE(I8611:K8611)</f>
        <v>#DIV/0!</v>
      </c>
    </row>
    <row r="8612" spans="1:12" hidden="1" x14ac:dyDescent="0.25">
      <c r="A8612" t="s">
        <v>384</v>
      </c>
      <c r="B8612" t="s">
        <v>383</v>
      </c>
      <c r="C8612">
        <v>1976</v>
      </c>
      <c r="D8612" t="s">
        <v>382</v>
      </c>
      <c r="E8612">
        <v>680</v>
      </c>
      <c r="F8612" t="s">
        <v>373</v>
      </c>
      <c r="G8612" t="s">
        <v>373</v>
      </c>
      <c r="H8612" t="s">
        <v>381</v>
      </c>
      <c r="I8612">
        <v>3</v>
      </c>
      <c r="J8612" t="s">
        <v>373</v>
      </c>
      <c r="K8612" t="s">
        <v>373</v>
      </c>
    </row>
    <row r="8613" spans="1:12" hidden="1" x14ac:dyDescent="0.25">
      <c r="A8613" t="s">
        <v>384</v>
      </c>
      <c r="B8613" t="s">
        <v>383</v>
      </c>
      <c r="C8613">
        <v>1977</v>
      </c>
      <c r="D8613" t="s">
        <v>382</v>
      </c>
      <c r="E8613">
        <v>680</v>
      </c>
      <c r="F8613" t="s">
        <v>373</v>
      </c>
      <c r="G8613" t="s">
        <v>373</v>
      </c>
      <c r="H8613" t="s">
        <v>381</v>
      </c>
      <c r="I8613">
        <v>3</v>
      </c>
      <c r="J8613" t="s">
        <v>373</v>
      </c>
      <c r="K8613" t="s">
        <v>373</v>
      </c>
    </row>
    <row r="8614" spans="1:12" hidden="1" x14ac:dyDescent="0.25">
      <c r="A8614" t="s">
        <v>384</v>
      </c>
      <c r="B8614" t="s">
        <v>383</v>
      </c>
      <c r="C8614">
        <v>1978</v>
      </c>
      <c r="D8614" t="s">
        <v>382</v>
      </c>
      <c r="E8614">
        <v>680</v>
      </c>
      <c r="F8614" t="s">
        <v>373</v>
      </c>
      <c r="G8614" t="s">
        <v>373</v>
      </c>
      <c r="H8614" t="s">
        <v>381</v>
      </c>
      <c r="I8614" t="s">
        <v>373</v>
      </c>
      <c r="J8614" t="s">
        <v>373</v>
      </c>
      <c r="K8614" t="s">
        <v>373</v>
      </c>
    </row>
    <row r="8615" spans="1:12" hidden="1" x14ac:dyDescent="0.25">
      <c r="A8615" t="s">
        <v>384</v>
      </c>
      <c r="B8615" t="s">
        <v>383</v>
      </c>
      <c r="C8615">
        <v>1979</v>
      </c>
      <c r="D8615" t="s">
        <v>382</v>
      </c>
      <c r="E8615">
        <v>680</v>
      </c>
      <c r="F8615" t="s">
        <v>373</v>
      </c>
      <c r="G8615" t="s">
        <v>373</v>
      </c>
      <c r="H8615" t="s">
        <v>381</v>
      </c>
      <c r="I8615">
        <v>3</v>
      </c>
      <c r="J8615" t="s">
        <v>373</v>
      </c>
      <c r="K8615">
        <v>3</v>
      </c>
    </row>
    <row r="8616" spans="1:12" hidden="1" x14ac:dyDescent="0.25">
      <c r="A8616" t="s">
        <v>384</v>
      </c>
      <c r="B8616" t="s">
        <v>383</v>
      </c>
      <c r="C8616">
        <v>1980</v>
      </c>
      <c r="D8616" t="s">
        <v>382</v>
      </c>
      <c r="E8616">
        <v>680</v>
      </c>
      <c r="F8616" t="s">
        <v>373</v>
      </c>
      <c r="G8616" t="s">
        <v>373</v>
      </c>
      <c r="H8616" t="s">
        <v>381</v>
      </c>
      <c r="I8616">
        <v>3</v>
      </c>
      <c r="J8616" t="s">
        <v>373</v>
      </c>
      <c r="K8616">
        <v>3</v>
      </c>
    </row>
    <row r="8617" spans="1:12" hidden="1" x14ac:dyDescent="0.25">
      <c r="A8617" t="s">
        <v>384</v>
      </c>
      <c r="B8617" t="s">
        <v>383</v>
      </c>
      <c r="C8617">
        <v>1981</v>
      </c>
      <c r="D8617" t="s">
        <v>382</v>
      </c>
      <c r="E8617">
        <v>680</v>
      </c>
      <c r="F8617" t="s">
        <v>373</v>
      </c>
      <c r="G8617" t="s">
        <v>373</v>
      </c>
      <c r="H8617" t="s">
        <v>381</v>
      </c>
      <c r="I8617">
        <v>3</v>
      </c>
      <c r="J8617" t="s">
        <v>373</v>
      </c>
      <c r="K8617">
        <v>3</v>
      </c>
    </row>
    <row r="8618" spans="1:12" hidden="1" x14ac:dyDescent="0.25">
      <c r="A8618" t="s">
        <v>384</v>
      </c>
      <c r="B8618" t="s">
        <v>383</v>
      </c>
      <c r="C8618">
        <v>1982</v>
      </c>
      <c r="D8618" t="s">
        <v>382</v>
      </c>
      <c r="E8618">
        <v>680</v>
      </c>
      <c r="F8618" t="s">
        <v>373</v>
      </c>
      <c r="G8618" t="s">
        <v>373</v>
      </c>
      <c r="H8618" t="s">
        <v>381</v>
      </c>
      <c r="I8618">
        <v>2</v>
      </c>
      <c r="J8618" t="s">
        <v>373</v>
      </c>
      <c r="K8618">
        <v>3</v>
      </c>
    </row>
    <row r="8619" spans="1:12" hidden="1" x14ac:dyDescent="0.25">
      <c r="A8619" t="s">
        <v>384</v>
      </c>
      <c r="B8619" t="s">
        <v>383</v>
      </c>
      <c r="C8619">
        <v>1983</v>
      </c>
      <c r="D8619" t="s">
        <v>382</v>
      </c>
      <c r="E8619">
        <v>680</v>
      </c>
      <c r="F8619" t="s">
        <v>373</v>
      </c>
      <c r="G8619" t="s">
        <v>373</v>
      </c>
      <c r="H8619" t="s">
        <v>381</v>
      </c>
      <c r="I8619">
        <v>2</v>
      </c>
      <c r="J8619" t="s">
        <v>373</v>
      </c>
      <c r="K8619">
        <v>3</v>
      </c>
    </row>
    <row r="8620" spans="1:12" hidden="1" x14ac:dyDescent="0.25">
      <c r="A8620" t="s">
        <v>384</v>
      </c>
      <c r="B8620" t="s">
        <v>383</v>
      </c>
      <c r="C8620">
        <v>1984</v>
      </c>
      <c r="D8620" t="s">
        <v>382</v>
      </c>
      <c r="E8620">
        <v>680</v>
      </c>
      <c r="F8620" t="s">
        <v>373</v>
      </c>
      <c r="G8620" t="s">
        <v>373</v>
      </c>
      <c r="H8620" t="s">
        <v>381</v>
      </c>
      <c r="I8620">
        <v>2</v>
      </c>
      <c r="J8620" t="s">
        <v>373</v>
      </c>
      <c r="K8620">
        <v>3</v>
      </c>
    </row>
    <row r="8621" spans="1:12" hidden="1" x14ac:dyDescent="0.25">
      <c r="A8621" t="s">
        <v>384</v>
      </c>
      <c r="B8621" t="s">
        <v>383</v>
      </c>
      <c r="C8621">
        <v>1985</v>
      </c>
      <c r="D8621" t="s">
        <v>382</v>
      </c>
      <c r="E8621">
        <v>680</v>
      </c>
      <c r="F8621" t="s">
        <v>373</v>
      </c>
      <c r="G8621" t="s">
        <v>373</v>
      </c>
      <c r="H8621" t="s">
        <v>381</v>
      </c>
      <c r="I8621">
        <v>3</v>
      </c>
      <c r="J8621" t="s">
        <v>373</v>
      </c>
      <c r="K8621">
        <v>3</v>
      </c>
    </row>
    <row r="8622" spans="1:12" hidden="1" x14ac:dyDescent="0.25">
      <c r="A8622" t="s">
        <v>384</v>
      </c>
      <c r="B8622" t="s">
        <v>383</v>
      </c>
      <c r="C8622">
        <v>1986</v>
      </c>
      <c r="D8622" t="s">
        <v>382</v>
      </c>
      <c r="E8622">
        <v>680</v>
      </c>
      <c r="F8622" t="s">
        <v>373</v>
      </c>
      <c r="G8622" t="s">
        <v>373</v>
      </c>
      <c r="H8622" t="s">
        <v>381</v>
      </c>
      <c r="I8622">
        <v>4</v>
      </c>
      <c r="J8622" t="s">
        <v>373</v>
      </c>
      <c r="K8622">
        <v>5</v>
      </c>
    </row>
    <row r="8623" spans="1:12" hidden="1" x14ac:dyDescent="0.25">
      <c r="A8623" t="s">
        <v>384</v>
      </c>
      <c r="B8623" t="s">
        <v>383</v>
      </c>
      <c r="C8623">
        <v>1987</v>
      </c>
      <c r="D8623" t="s">
        <v>382</v>
      </c>
      <c r="E8623">
        <v>680</v>
      </c>
      <c r="F8623" t="s">
        <v>373</v>
      </c>
      <c r="G8623" t="s">
        <v>373</v>
      </c>
      <c r="H8623" t="s">
        <v>381</v>
      </c>
      <c r="I8623">
        <v>3</v>
      </c>
      <c r="J8623" t="s">
        <v>373</v>
      </c>
      <c r="K8623">
        <v>3</v>
      </c>
    </row>
    <row r="8624" spans="1:12" hidden="1" x14ac:dyDescent="0.25">
      <c r="A8624" t="s">
        <v>384</v>
      </c>
      <c r="B8624" t="s">
        <v>383</v>
      </c>
      <c r="C8624">
        <v>1988</v>
      </c>
      <c r="D8624" t="s">
        <v>382</v>
      </c>
      <c r="E8624">
        <v>680</v>
      </c>
      <c r="F8624" t="s">
        <v>373</v>
      </c>
      <c r="G8624" t="s">
        <v>373</v>
      </c>
      <c r="H8624" t="s">
        <v>381</v>
      </c>
      <c r="I8624">
        <v>3</v>
      </c>
      <c r="J8624" t="s">
        <v>373</v>
      </c>
      <c r="K8624">
        <v>3</v>
      </c>
    </row>
    <row r="8625" spans="1:11" hidden="1" x14ac:dyDescent="0.25">
      <c r="A8625" t="s">
        <v>384</v>
      </c>
      <c r="B8625" t="s">
        <v>383</v>
      </c>
      <c r="C8625">
        <v>1989</v>
      </c>
      <c r="D8625" t="s">
        <v>382</v>
      </c>
      <c r="E8625">
        <v>680</v>
      </c>
      <c r="F8625" t="s">
        <v>373</v>
      </c>
      <c r="G8625" t="s">
        <v>373</v>
      </c>
      <c r="H8625" t="s">
        <v>381</v>
      </c>
      <c r="I8625" t="s">
        <v>373</v>
      </c>
      <c r="J8625" t="s">
        <v>373</v>
      </c>
      <c r="K8625" t="s">
        <v>373</v>
      </c>
    </row>
    <row r="8626" spans="1:11" hidden="1" x14ac:dyDescent="0.25">
      <c r="A8626" t="s">
        <v>384</v>
      </c>
      <c r="B8626" t="s">
        <v>383</v>
      </c>
      <c r="C8626">
        <v>1990</v>
      </c>
      <c r="D8626" t="s">
        <v>382</v>
      </c>
      <c r="E8626">
        <v>680</v>
      </c>
      <c r="F8626" t="s">
        <v>373</v>
      </c>
      <c r="G8626" t="s">
        <v>373</v>
      </c>
      <c r="H8626" t="s">
        <v>381</v>
      </c>
      <c r="I8626" t="s">
        <v>373</v>
      </c>
      <c r="J8626" t="s">
        <v>373</v>
      </c>
      <c r="K8626" t="s">
        <v>373</v>
      </c>
    </row>
    <row r="8627" spans="1:11" hidden="1" x14ac:dyDescent="0.25">
      <c r="A8627" t="s">
        <v>384</v>
      </c>
      <c r="B8627" t="s">
        <v>383</v>
      </c>
      <c r="C8627">
        <v>1991</v>
      </c>
      <c r="D8627" t="s">
        <v>382</v>
      </c>
      <c r="E8627">
        <v>680</v>
      </c>
      <c r="F8627" t="s">
        <v>373</v>
      </c>
      <c r="G8627" t="s">
        <v>373</v>
      </c>
      <c r="H8627" t="s">
        <v>381</v>
      </c>
      <c r="I8627" t="s">
        <v>373</v>
      </c>
      <c r="J8627" t="s">
        <v>373</v>
      </c>
      <c r="K8627" t="s">
        <v>373</v>
      </c>
    </row>
    <row r="8628" spans="1:11" hidden="1" x14ac:dyDescent="0.25">
      <c r="A8628" t="s">
        <v>384</v>
      </c>
      <c r="B8628" t="s">
        <v>383</v>
      </c>
      <c r="C8628">
        <v>1992</v>
      </c>
      <c r="D8628" t="s">
        <v>382</v>
      </c>
      <c r="E8628">
        <v>680</v>
      </c>
      <c r="F8628" t="s">
        <v>373</v>
      </c>
      <c r="G8628" t="s">
        <v>373</v>
      </c>
      <c r="H8628" t="s">
        <v>381</v>
      </c>
      <c r="I8628" t="s">
        <v>373</v>
      </c>
      <c r="J8628" t="s">
        <v>373</v>
      </c>
      <c r="K8628" t="s">
        <v>373</v>
      </c>
    </row>
    <row r="8629" spans="1:11" hidden="1" x14ac:dyDescent="0.25">
      <c r="A8629" t="s">
        <v>384</v>
      </c>
      <c r="B8629" t="s">
        <v>383</v>
      </c>
      <c r="C8629">
        <v>1993</v>
      </c>
      <c r="D8629" t="s">
        <v>382</v>
      </c>
      <c r="E8629">
        <v>680</v>
      </c>
      <c r="F8629" t="s">
        <v>373</v>
      </c>
      <c r="G8629" t="s">
        <v>373</v>
      </c>
      <c r="H8629" t="s">
        <v>381</v>
      </c>
      <c r="I8629" t="s">
        <v>373</v>
      </c>
      <c r="J8629" t="s">
        <v>373</v>
      </c>
      <c r="K8629" t="s">
        <v>373</v>
      </c>
    </row>
    <row r="8630" spans="1:11" hidden="1" x14ac:dyDescent="0.25">
      <c r="A8630" t="s">
        <v>384</v>
      </c>
      <c r="B8630" t="s">
        <v>383</v>
      </c>
      <c r="C8630">
        <v>1994</v>
      </c>
      <c r="D8630" t="s">
        <v>382</v>
      </c>
      <c r="E8630">
        <v>680</v>
      </c>
      <c r="F8630" t="s">
        <v>373</v>
      </c>
      <c r="G8630" t="s">
        <v>373</v>
      </c>
      <c r="H8630" t="s">
        <v>381</v>
      </c>
      <c r="I8630" t="s">
        <v>373</v>
      </c>
      <c r="J8630" t="s">
        <v>373</v>
      </c>
      <c r="K8630" t="s">
        <v>373</v>
      </c>
    </row>
    <row r="8631" spans="1:11" hidden="1" x14ac:dyDescent="0.25">
      <c r="A8631" t="s">
        <v>384</v>
      </c>
      <c r="B8631" t="s">
        <v>383</v>
      </c>
      <c r="C8631">
        <v>1995</v>
      </c>
      <c r="D8631" t="s">
        <v>382</v>
      </c>
      <c r="E8631">
        <v>680</v>
      </c>
      <c r="F8631" t="s">
        <v>373</v>
      </c>
      <c r="G8631" t="s">
        <v>373</v>
      </c>
      <c r="H8631" t="s">
        <v>381</v>
      </c>
      <c r="I8631" t="s">
        <v>373</v>
      </c>
      <c r="J8631" t="s">
        <v>373</v>
      </c>
      <c r="K8631" t="s">
        <v>373</v>
      </c>
    </row>
    <row r="8632" spans="1:11" hidden="1" x14ac:dyDescent="0.25">
      <c r="A8632" t="s">
        <v>384</v>
      </c>
      <c r="B8632" t="s">
        <v>383</v>
      </c>
      <c r="C8632">
        <v>1996</v>
      </c>
      <c r="D8632" t="s">
        <v>382</v>
      </c>
      <c r="E8632">
        <v>680</v>
      </c>
      <c r="F8632" t="s">
        <v>373</v>
      </c>
      <c r="G8632" t="s">
        <v>373</v>
      </c>
      <c r="H8632" t="s">
        <v>381</v>
      </c>
      <c r="I8632" t="s">
        <v>373</v>
      </c>
      <c r="J8632" t="s">
        <v>373</v>
      </c>
      <c r="K8632" t="s">
        <v>373</v>
      </c>
    </row>
    <row r="8633" spans="1:11" hidden="1" x14ac:dyDescent="0.25">
      <c r="A8633" t="s">
        <v>384</v>
      </c>
      <c r="B8633" t="s">
        <v>383</v>
      </c>
      <c r="C8633">
        <v>1997</v>
      </c>
      <c r="D8633" t="s">
        <v>382</v>
      </c>
      <c r="E8633">
        <v>680</v>
      </c>
      <c r="F8633" t="s">
        <v>373</v>
      </c>
      <c r="G8633" t="s">
        <v>373</v>
      </c>
      <c r="H8633" t="s">
        <v>381</v>
      </c>
      <c r="I8633" t="s">
        <v>373</v>
      </c>
      <c r="J8633" t="s">
        <v>373</v>
      </c>
      <c r="K8633" t="s">
        <v>373</v>
      </c>
    </row>
    <row r="8634" spans="1:11" hidden="1" x14ac:dyDescent="0.25">
      <c r="A8634" t="s">
        <v>384</v>
      </c>
      <c r="B8634" t="s">
        <v>383</v>
      </c>
      <c r="C8634">
        <v>1998</v>
      </c>
      <c r="D8634" t="s">
        <v>382</v>
      </c>
      <c r="E8634">
        <v>680</v>
      </c>
      <c r="F8634" t="s">
        <v>373</v>
      </c>
      <c r="G8634" t="s">
        <v>373</v>
      </c>
      <c r="H8634" t="s">
        <v>381</v>
      </c>
      <c r="I8634" t="s">
        <v>373</v>
      </c>
      <c r="J8634" t="s">
        <v>373</v>
      </c>
      <c r="K8634" t="s">
        <v>373</v>
      </c>
    </row>
    <row r="8635" spans="1:11" hidden="1" x14ac:dyDescent="0.25">
      <c r="A8635" t="s">
        <v>384</v>
      </c>
      <c r="B8635" t="s">
        <v>383</v>
      </c>
      <c r="C8635">
        <v>1999</v>
      </c>
      <c r="D8635" t="s">
        <v>382</v>
      </c>
      <c r="E8635">
        <v>680</v>
      </c>
      <c r="F8635" t="s">
        <v>373</v>
      </c>
      <c r="G8635" t="s">
        <v>373</v>
      </c>
      <c r="H8635" t="s">
        <v>381</v>
      </c>
      <c r="I8635" t="s">
        <v>373</v>
      </c>
      <c r="J8635" t="s">
        <v>373</v>
      </c>
      <c r="K8635" t="s">
        <v>373</v>
      </c>
    </row>
    <row r="8636" spans="1:11" hidden="1" x14ac:dyDescent="0.25">
      <c r="A8636" t="s">
        <v>384</v>
      </c>
      <c r="B8636" t="s">
        <v>383</v>
      </c>
      <c r="C8636">
        <v>2000</v>
      </c>
      <c r="D8636" t="s">
        <v>382</v>
      </c>
      <c r="E8636">
        <v>680</v>
      </c>
      <c r="F8636" t="s">
        <v>373</v>
      </c>
      <c r="G8636" t="s">
        <v>373</v>
      </c>
      <c r="H8636" t="s">
        <v>381</v>
      </c>
      <c r="I8636" t="s">
        <v>373</v>
      </c>
      <c r="J8636" t="s">
        <v>373</v>
      </c>
      <c r="K8636" t="s">
        <v>373</v>
      </c>
    </row>
    <row r="8637" spans="1:11" hidden="1" x14ac:dyDescent="0.25">
      <c r="A8637" t="s">
        <v>384</v>
      </c>
      <c r="B8637" t="s">
        <v>383</v>
      </c>
      <c r="C8637">
        <v>2001</v>
      </c>
      <c r="D8637" t="s">
        <v>382</v>
      </c>
      <c r="E8637">
        <v>680</v>
      </c>
      <c r="F8637" t="s">
        <v>373</v>
      </c>
      <c r="G8637" t="s">
        <v>373</v>
      </c>
      <c r="H8637" t="s">
        <v>381</v>
      </c>
      <c r="I8637" t="s">
        <v>373</v>
      </c>
      <c r="J8637" t="s">
        <v>373</v>
      </c>
      <c r="K8637" t="s">
        <v>373</v>
      </c>
    </row>
    <row r="8638" spans="1:11" hidden="1" x14ac:dyDescent="0.25">
      <c r="A8638" t="s">
        <v>384</v>
      </c>
      <c r="B8638" t="s">
        <v>383</v>
      </c>
      <c r="C8638">
        <v>2002</v>
      </c>
      <c r="D8638" t="s">
        <v>382</v>
      </c>
      <c r="E8638">
        <v>680</v>
      </c>
      <c r="F8638" t="s">
        <v>373</v>
      </c>
      <c r="G8638" t="s">
        <v>373</v>
      </c>
      <c r="H8638" t="s">
        <v>381</v>
      </c>
      <c r="I8638" t="s">
        <v>373</v>
      </c>
      <c r="J8638" t="s">
        <v>373</v>
      </c>
      <c r="K8638" t="s">
        <v>373</v>
      </c>
    </row>
    <row r="8639" spans="1:11" hidden="1" x14ac:dyDescent="0.25">
      <c r="A8639" t="s">
        <v>384</v>
      </c>
      <c r="B8639" t="s">
        <v>383</v>
      </c>
      <c r="C8639">
        <v>2003</v>
      </c>
      <c r="D8639" t="s">
        <v>382</v>
      </c>
      <c r="E8639">
        <v>680</v>
      </c>
      <c r="F8639" t="s">
        <v>373</v>
      </c>
      <c r="G8639" t="s">
        <v>373</v>
      </c>
      <c r="H8639" t="s">
        <v>381</v>
      </c>
      <c r="I8639" t="s">
        <v>373</v>
      </c>
      <c r="J8639" t="s">
        <v>373</v>
      </c>
      <c r="K8639" t="s">
        <v>373</v>
      </c>
    </row>
    <row r="8640" spans="1:11" hidden="1" x14ac:dyDescent="0.25">
      <c r="A8640" t="s">
        <v>384</v>
      </c>
      <c r="B8640" t="s">
        <v>383</v>
      </c>
      <c r="C8640">
        <v>2004</v>
      </c>
      <c r="D8640" t="s">
        <v>382</v>
      </c>
      <c r="E8640">
        <v>680</v>
      </c>
      <c r="F8640" t="s">
        <v>373</v>
      </c>
      <c r="G8640" t="s">
        <v>373</v>
      </c>
      <c r="H8640" t="s">
        <v>381</v>
      </c>
      <c r="I8640" t="s">
        <v>373</v>
      </c>
      <c r="J8640" t="s">
        <v>373</v>
      </c>
      <c r="K8640" t="s">
        <v>373</v>
      </c>
    </row>
    <row r="8641" spans="1:12" hidden="1" x14ac:dyDescent="0.25">
      <c r="A8641" t="s">
        <v>384</v>
      </c>
      <c r="B8641" t="s">
        <v>383</v>
      </c>
      <c r="C8641">
        <v>2005</v>
      </c>
      <c r="D8641" t="s">
        <v>382</v>
      </c>
      <c r="E8641">
        <v>680</v>
      </c>
      <c r="F8641" t="s">
        <v>373</v>
      </c>
      <c r="G8641" t="s">
        <v>373</v>
      </c>
      <c r="H8641" t="s">
        <v>381</v>
      </c>
      <c r="I8641" t="s">
        <v>373</v>
      </c>
      <c r="J8641" t="s">
        <v>373</v>
      </c>
      <c r="K8641" t="s">
        <v>373</v>
      </c>
    </row>
    <row r="8642" spans="1:12" hidden="1" x14ac:dyDescent="0.25">
      <c r="A8642" t="s">
        <v>384</v>
      </c>
      <c r="B8642" t="s">
        <v>383</v>
      </c>
      <c r="C8642">
        <v>2006</v>
      </c>
      <c r="D8642" t="s">
        <v>382</v>
      </c>
      <c r="E8642">
        <v>680</v>
      </c>
      <c r="F8642" t="s">
        <v>373</v>
      </c>
      <c r="G8642" t="s">
        <v>373</v>
      </c>
      <c r="H8642" t="s">
        <v>381</v>
      </c>
      <c r="I8642" t="s">
        <v>373</v>
      </c>
      <c r="J8642" t="s">
        <v>373</v>
      </c>
      <c r="K8642" t="s">
        <v>373</v>
      </c>
    </row>
    <row r="8643" spans="1:12" hidden="1" x14ac:dyDescent="0.25">
      <c r="A8643" t="s">
        <v>384</v>
      </c>
      <c r="B8643" t="s">
        <v>383</v>
      </c>
      <c r="C8643">
        <v>2007</v>
      </c>
      <c r="D8643" t="s">
        <v>382</v>
      </c>
      <c r="E8643">
        <v>680</v>
      </c>
      <c r="F8643" t="s">
        <v>373</v>
      </c>
      <c r="G8643" t="s">
        <v>373</v>
      </c>
      <c r="H8643" t="s">
        <v>381</v>
      </c>
      <c r="I8643" t="s">
        <v>373</v>
      </c>
      <c r="J8643" t="s">
        <v>373</v>
      </c>
      <c r="K8643" t="s">
        <v>373</v>
      </c>
    </row>
    <row r="8644" spans="1:12" hidden="1" x14ac:dyDescent="0.25">
      <c r="A8644" t="s">
        <v>384</v>
      </c>
      <c r="B8644" t="s">
        <v>383</v>
      </c>
      <c r="C8644">
        <v>2008</v>
      </c>
      <c r="D8644" t="s">
        <v>382</v>
      </c>
      <c r="E8644">
        <v>680</v>
      </c>
      <c r="F8644" t="s">
        <v>373</v>
      </c>
      <c r="G8644" t="s">
        <v>373</v>
      </c>
      <c r="H8644" t="s">
        <v>381</v>
      </c>
      <c r="I8644" t="s">
        <v>373</v>
      </c>
      <c r="J8644" t="s">
        <v>373</v>
      </c>
      <c r="K8644" t="s">
        <v>373</v>
      </c>
    </row>
    <row r="8645" spans="1:12" hidden="1" x14ac:dyDescent="0.25">
      <c r="A8645" t="s">
        <v>384</v>
      </c>
      <c r="B8645" t="s">
        <v>383</v>
      </c>
      <c r="C8645">
        <v>2009</v>
      </c>
      <c r="D8645" t="s">
        <v>382</v>
      </c>
      <c r="E8645">
        <v>680</v>
      </c>
      <c r="F8645" t="s">
        <v>373</v>
      </c>
      <c r="G8645" t="s">
        <v>373</v>
      </c>
      <c r="H8645" t="s">
        <v>381</v>
      </c>
      <c r="I8645" t="s">
        <v>373</v>
      </c>
      <c r="J8645" t="s">
        <v>373</v>
      </c>
      <c r="K8645" t="s">
        <v>373</v>
      </c>
    </row>
    <row r="8646" spans="1:12" hidden="1" x14ac:dyDescent="0.25">
      <c r="A8646" t="s">
        <v>384</v>
      </c>
      <c r="B8646" t="s">
        <v>383</v>
      </c>
      <c r="C8646">
        <v>2010</v>
      </c>
      <c r="D8646" t="s">
        <v>382</v>
      </c>
      <c r="E8646">
        <v>680</v>
      </c>
      <c r="F8646" t="s">
        <v>373</v>
      </c>
      <c r="G8646" t="s">
        <v>373</v>
      </c>
      <c r="H8646" t="s">
        <v>381</v>
      </c>
      <c r="I8646" t="s">
        <v>373</v>
      </c>
      <c r="J8646" t="s">
        <v>373</v>
      </c>
      <c r="K8646" t="s">
        <v>373</v>
      </c>
    </row>
    <row r="8647" spans="1:12" hidden="1" x14ac:dyDescent="0.25">
      <c r="A8647" t="s">
        <v>384</v>
      </c>
      <c r="B8647" t="s">
        <v>383</v>
      </c>
      <c r="C8647">
        <v>2011</v>
      </c>
      <c r="D8647" t="s">
        <v>382</v>
      </c>
      <c r="E8647">
        <v>680</v>
      </c>
      <c r="F8647" t="s">
        <v>373</v>
      </c>
      <c r="G8647" t="s">
        <v>373</v>
      </c>
      <c r="H8647" t="s">
        <v>381</v>
      </c>
      <c r="I8647" t="s">
        <v>373</v>
      </c>
      <c r="J8647" t="s">
        <v>373</v>
      </c>
      <c r="K8647" t="s">
        <v>373</v>
      </c>
    </row>
    <row r="8648" spans="1:12" hidden="1" x14ac:dyDescent="0.25">
      <c r="A8648" t="s">
        <v>384</v>
      </c>
      <c r="B8648" t="s">
        <v>383</v>
      </c>
      <c r="C8648">
        <v>2012</v>
      </c>
      <c r="D8648" t="s">
        <v>382</v>
      </c>
      <c r="E8648">
        <v>680</v>
      </c>
      <c r="F8648" t="s">
        <v>373</v>
      </c>
      <c r="G8648" t="s">
        <v>373</v>
      </c>
      <c r="H8648" t="s">
        <v>381</v>
      </c>
      <c r="I8648" t="s">
        <v>373</v>
      </c>
      <c r="J8648" t="s">
        <v>373</v>
      </c>
      <c r="K8648" t="s">
        <v>373</v>
      </c>
    </row>
    <row r="8649" spans="1:12" hidden="1" x14ac:dyDescent="0.25">
      <c r="A8649" t="s">
        <v>384</v>
      </c>
      <c r="B8649" t="s">
        <v>383</v>
      </c>
      <c r="C8649">
        <v>2013</v>
      </c>
      <c r="D8649" t="s">
        <v>382</v>
      </c>
      <c r="E8649">
        <v>680</v>
      </c>
      <c r="F8649" t="s">
        <v>373</v>
      </c>
      <c r="G8649" t="s">
        <v>373</v>
      </c>
      <c r="H8649" t="s">
        <v>381</v>
      </c>
      <c r="I8649" t="s">
        <v>373</v>
      </c>
      <c r="J8649" t="s">
        <v>373</v>
      </c>
      <c r="K8649" t="s">
        <v>373</v>
      </c>
    </row>
    <row r="8650" spans="1:12" hidden="1" x14ac:dyDescent="0.25">
      <c r="A8650" t="s">
        <v>384</v>
      </c>
      <c r="B8650" t="s">
        <v>383</v>
      </c>
      <c r="C8650">
        <v>2014</v>
      </c>
      <c r="D8650" t="s">
        <v>382</v>
      </c>
      <c r="E8650">
        <v>680</v>
      </c>
      <c r="F8650" t="s">
        <v>373</v>
      </c>
      <c r="G8650" t="s">
        <v>373</v>
      </c>
      <c r="H8650" t="s">
        <v>381</v>
      </c>
      <c r="I8650" t="s">
        <v>373</v>
      </c>
      <c r="J8650" t="s">
        <v>373</v>
      </c>
      <c r="K8650" t="s">
        <v>373</v>
      </c>
    </row>
    <row r="8651" spans="1:12" hidden="1" x14ac:dyDescent="0.25">
      <c r="A8651" t="s">
        <v>384</v>
      </c>
      <c r="B8651" t="s">
        <v>383</v>
      </c>
      <c r="C8651">
        <v>2015</v>
      </c>
      <c r="D8651" t="s">
        <v>382</v>
      </c>
      <c r="E8651">
        <v>680</v>
      </c>
      <c r="F8651" t="s">
        <v>373</v>
      </c>
      <c r="G8651" t="s">
        <v>373</v>
      </c>
      <c r="H8651" t="s">
        <v>381</v>
      </c>
      <c r="I8651" t="s">
        <v>373</v>
      </c>
      <c r="J8651" t="s">
        <v>373</v>
      </c>
      <c r="K8651" t="s">
        <v>373</v>
      </c>
    </row>
    <row r="8652" spans="1:12" hidden="1" x14ac:dyDescent="0.25">
      <c r="A8652" t="s">
        <v>384</v>
      </c>
      <c r="B8652" t="s">
        <v>383</v>
      </c>
      <c r="C8652">
        <v>2016</v>
      </c>
      <c r="D8652" t="s">
        <v>382</v>
      </c>
      <c r="E8652">
        <v>680</v>
      </c>
      <c r="F8652" t="s">
        <v>373</v>
      </c>
      <c r="G8652" t="s">
        <v>373</v>
      </c>
      <c r="H8652" t="s">
        <v>381</v>
      </c>
      <c r="I8652" t="s">
        <v>373</v>
      </c>
      <c r="J8652" t="s">
        <v>373</v>
      </c>
      <c r="K8652" t="s">
        <v>373</v>
      </c>
    </row>
    <row r="8653" spans="1:12" x14ac:dyDescent="0.25">
      <c r="A8653" t="s">
        <v>384</v>
      </c>
      <c r="B8653" t="s">
        <v>383</v>
      </c>
      <c r="C8653">
        <v>2017</v>
      </c>
      <c r="D8653" t="s">
        <v>382</v>
      </c>
      <c r="E8653">
        <v>680</v>
      </c>
      <c r="F8653" t="s">
        <v>373</v>
      </c>
      <c r="G8653" t="s">
        <v>373</v>
      </c>
      <c r="H8653" t="s">
        <v>381</v>
      </c>
      <c r="I8653" s="109" t="s">
        <v>373</v>
      </c>
      <c r="J8653" s="109" t="s">
        <v>373</v>
      </c>
      <c r="K8653" s="109" t="s">
        <v>373</v>
      </c>
      <c r="L8653" s="108" t="e">
        <f>AVERAGE(I8653:K8653)</f>
        <v>#DIV/0!</v>
      </c>
    </row>
    <row r="8654" spans="1:12" hidden="1" x14ac:dyDescent="0.25">
      <c r="A8654" t="s">
        <v>380</v>
      </c>
      <c r="B8654" t="s">
        <v>379</v>
      </c>
      <c r="C8654">
        <v>1976</v>
      </c>
      <c r="D8654" t="s">
        <v>376</v>
      </c>
      <c r="E8654">
        <v>345</v>
      </c>
      <c r="F8654" t="s">
        <v>376</v>
      </c>
      <c r="G8654" t="s">
        <v>373</v>
      </c>
      <c r="H8654" t="s">
        <v>375</v>
      </c>
      <c r="I8654" t="s">
        <v>373</v>
      </c>
      <c r="J8654" t="s">
        <v>373</v>
      </c>
      <c r="K8654" t="s">
        <v>373</v>
      </c>
    </row>
    <row r="8655" spans="1:12" hidden="1" x14ac:dyDescent="0.25">
      <c r="A8655" t="s">
        <v>380</v>
      </c>
      <c r="B8655" t="s">
        <v>379</v>
      </c>
      <c r="C8655">
        <v>1977</v>
      </c>
      <c r="D8655" t="s">
        <v>376</v>
      </c>
      <c r="E8655">
        <v>345</v>
      </c>
      <c r="F8655" t="s">
        <v>376</v>
      </c>
      <c r="G8655" t="s">
        <v>373</v>
      </c>
      <c r="H8655" t="s">
        <v>375</v>
      </c>
      <c r="I8655" t="s">
        <v>373</v>
      </c>
      <c r="J8655" t="s">
        <v>373</v>
      </c>
      <c r="K8655" t="s">
        <v>373</v>
      </c>
    </row>
    <row r="8656" spans="1:12" hidden="1" x14ac:dyDescent="0.25">
      <c r="A8656" t="s">
        <v>380</v>
      </c>
      <c r="B8656" t="s">
        <v>379</v>
      </c>
      <c r="C8656">
        <v>1978</v>
      </c>
      <c r="D8656" t="s">
        <v>376</v>
      </c>
      <c r="E8656">
        <v>345</v>
      </c>
      <c r="F8656" t="s">
        <v>376</v>
      </c>
      <c r="G8656" t="s">
        <v>373</v>
      </c>
      <c r="H8656" t="s">
        <v>375</v>
      </c>
      <c r="I8656" t="s">
        <v>373</v>
      </c>
      <c r="J8656" t="s">
        <v>373</v>
      </c>
      <c r="K8656" t="s">
        <v>373</v>
      </c>
    </row>
    <row r="8657" spans="1:11" hidden="1" x14ac:dyDescent="0.25">
      <c r="A8657" t="s">
        <v>380</v>
      </c>
      <c r="B8657" t="s">
        <v>379</v>
      </c>
      <c r="C8657">
        <v>1979</v>
      </c>
      <c r="D8657" t="s">
        <v>376</v>
      </c>
      <c r="E8657">
        <v>345</v>
      </c>
      <c r="F8657" t="s">
        <v>376</v>
      </c>
      <c r="G8657" t="s">
        <v>373</v>
      </c>
      <c r="H8657" t="s">
        <v>375</v>
      </c>
      <c r="I8657" t="s">
        <v>373</v>
      </c>
      <c r="J8657" t="s">
        <v>373</v>
      </c>
      <c r="K8657" t="s">
        <v>373</v>
      </c>
    </row>
    <row r="8658" spans="1:11" hidden="1" x14ac:dyDescent="0.25">
      <c r="A8658" t="s">
        <v>380</v>
      </c>
      <c r="B8658" t="s">
        <v>379</v>
      </c>
      <c r="C8658">
        <v>1980</v>
      </c>
      <c r="D8658" t="s">
        <v>376</v>
      </c>
      <c r="E8658">
        <v>345</v>
      </c>
      <c r="F8658" t="s">
        <v>376</v>
      </c>
      <c r="G8658" t="s">
        <v>373</v>
      </c>
      <c r="H8658" t="s">
        <v>375</v>
      </c>
      <c r="I8658" t="s">
        <v>373</v>
      </c>
      <c r="J8658" t="s">
        <v>373</v>
      </c>
      <c r="K8658" t="s">
        <v>373</v>
      </c>
    </row>
    <row r="8659" spans="1:11" hidden="1" x14ac:dyDescent="0.25">
      <c r="A8659" t="s">
        <v>380</v>
      </c>
      <c r="B8659" t="s">
        <v>379</v>
      </c>
      <c r="C8659">
        <v>1981</v>
      </c>
      <c r="D8659" t="s">
        <v>376</v>
      </c>
      <c r="E8659">
        <v>345</v>
      </c>
      <c r="F8659" t="s">
        <v>376</v>
      </c>
      <c r="G8659" t="s">
        <v>373</v>
      </c>
      <c r="H8659" t="s">
        <v>375</v>
      </c>
      <c r="I8659" t="s">
        <v>373</v>
      </c>
      <c r="J8659" t="s">
        <v>373</v>
      </c>
      <c r="K8659" t="s">
        <v>373</v>
      </c>
    </row>
    <row r="8660" spans="1:11" hidden="1" x14ac:dyDescent="0.25">
      <c r="A8660" t="s">
        <v>380</v>
      </c>
      <c r="B8660" t="s">
        <v>379</v>
      </c>
      <c r="C8660">
        <v>1982</v>
      </c>
      <c r="D8660" t="s">
        <v>376</v>
      </c>
      <c r="E8660">
        <v>345</v>
      </c>
      <c r="F8660" t="s">
        <v>376</v>
      </c>
      <c r="G8660" t="s">
        <v>373</v>
      </c>
      <c r="H8660" t="s">
        <v>375</v>
      </c>
      <c r="I8660" t="s">
        <v>373</v>
      </c>
      <c r="J8660" t="s">
        <v>373</v>
      </c>
      <c r="K8660" t="s">
        <v>373</v>
      </c>
    </row>
    <row r="8661" spans="1:11" hidden="1" x14ac:dyDescent="0.25">
      <c r="A8661" t="s">
        <v>380</v>
      </c>
      <c r="B8661" t="s">
        <v>379</v>
      </c>
      <c r="C8661">
        <v>1983</v>
      </c>
      <c r="D8661" t="s">
        <v>376</v>
      </c>
      <c r="E8661">
        <v>345</v>
      </c>
      <c r="F8661" t="s">
        <v>376</v>
      </c>
      <c r="G8661" t="s">
        <v>373</v>
      </c>
      <c r="H8661" t="s">
        <v>375</v>
      </c>
      <c r="I8661" t="s">
        <v>373</v>
      </c>
      <c r="J8661" t="s">
        <v>373</v>
      </c>
      <c r="K8661" t="s">
        <v>373</v>
      </c>
    </row>
    <row r="8662" spans="1:11" hidden="1" x14ac:dyDescent="0.25">
      <c r="A8662" t="s">
        <v>380</v>
      </c>
      <c r="B8662" t="s">
        <v>379</v>
      </c>
      <c r="C8662">
        <v>1984</v>
      </c>
      <c r="D8662" t="s">
        <v>376</v>
      </c>
      <c r="E8662">
        <v>345</v>
      </c>
      <c r="F8662" t="s">
        <v>376</v>
      </c>
      <c r="G8662" t="s">
        <v>373</v>
      </c>
      <c r="H8662" t="s">
        <v>375</v>
      </c>
      <c r="I8662" t="s">
        <v>373</v>
      </c>
      <c r="J8662" t="s">
        <v>373</v>
      </c>
      <c r="K8662" t="s">
        <v>373</v>
      </c>
    </row>
    <row r="8663" spans="1:11" hidden="1" x14ac:dyDescent="0.25">
      <c r="A8663" t="s">
        <v>380</v>
      </c>
      <c r="B8663" t="s">
        <v>379</v>
      </c>
      <c r="C8663">
        <v>1985</v>
      </c>
      <c r="D8663" t="s">
        <v>376</v>
      </c>
      <c r="E8663">
        <v>345</v>
      </c>
      <c r="F8663" t="s">
        <v>376</v>
      </c>
      <c r="G8663" t="s">
        <v>373</v>
      </c>
      <c r="H8663" t="s">
        <v>375</v>
      </c>
      <c r="I8663" t="s">
        <v>373</v>
      </c>
      <c r="J8663" t="s">
        <v>373</v>
      </c>
      <c r="K8663" t="s">
        <v>373</v>
      </c>
    </row>
    <row r="8664" spans="1:11" hidden="1" x14ac:dyDescent="0.25">
      <c r="A8664" t="s">
        <v>380</v>
      </c>
      <c r="B8664" t="s">
        <v>379</v>
      </c>
      <c r="C8664">
        <v>1986</v>
      </c>
      <c r="D8664" t="s">
        <v>376</v>
      </c>
      <c r="E8664">
        <v>345</v>
      </c>
      <c r="F8664" t="s">
        <v>376</v>
      </c>
      <c r="G8664" t="s">
        <v>373</v>
      </c>
      <c r="H8664" t="s">
        <v>375</v>
      </c>
      <c r="I8664" t="s">
        <v>373</v>
      </c>
      <c r="J8664" t="s">
        <v>373</v>
      </c>
      <c r="K8664" t="s">
        <v>373</v>
      </c>
    </row>
    <row r="8665" spans="1:11" hidden="1" x14ac:dyDescent="0.25">
      <c r="A8665" t="s">
        <v>380</v>
      </c>
      <c r="B8665" t="s">
        <v>379</v>
      </c>
      <c r="C8665">
        <v>1987</v>
      </c>
      <c r="D8665" t="s">
        <v>376</v>
      </c>
      <c r="E8665">
        <v>345</v>
      </c>
      <c r="F8665" t="s">
        <v>376</v>
      </c>
      <c r="G8665" t="s">
        <v>373</v>
      </c>
      <c r="H8665" t="s">
        <v>375</v>
      </c>
      <c r="I8665" t="s">
        <v>373</v>
      </c>
      <c r="J8665" t="s">
        <v>373</v>
      </c>
      <c r="K8665" t="s">
        <v>373</v>
      </c>
    </row>
    <row r="8666" spans="1:11" hidden="1" x14ac:dyDescent="0.25">
      <c r="A8666" t="s">
        <v>380</v>
      </c>
      <c r="B8666" t="s">
        <v>379</v>
      </c>
      <c r="C8666">
        <v>1988</v>
      </c>
      <c r="D8666" t="s">
        <v>376</v>
      </c>
      <c r="E8666">
        <v>345</v>
      </c>
      <c r="F8666" t="s">
        <v>376</v>
      </c>
      <c r="G8666" t="s">
        <v>373</v>
      </c>
      <c r="H8666" t="s">
        <v>375</v>
      </c>
      <c r="I8666" t="s">
        <v>373</v>
      </c>
      <c r="J8666" t="s">
        <v>373</v>
      </c>
      <c r="K8666" t="s">
        <v>373</v>
      </c>
    </row>
    <row r="8667" spans="1:11" hidden="1" x14ac:dyDescent="0.25">
      <c r="A8667" t="s">
        <v>380</v>
      </c>
      <c r="B8667" t="s">
        <v>379</v>
      </c>
      <c r="C8667">
        <v>1989</v>
      </c>
      <c r="D8667" t="s">
        <v>376</v>
      </c>
      <c r="E8667">
        <v>345</v>
      </c>
      <c r="F8667" t="s">
        <v>376</v>
      </c>
      <c r="G8667" t="s">
        <v>373</v>
      </c>
      <c r="H8667" t="s">
        <v>375</v>
      </c>
      <c r="I8667" t="s">
        <v>373</v>
      </c>
      <c r="J8667" t="s">
        <v>373</v>
      </c>
      <c r="K8667" t="s">
        <v>373</v>
      </c>
    </row>
    <row r="8668" spans="1:11" hidden="1" x14ac:dyDescent="0.25">
      <c r="A8668" t="s">
        <v>380</v>
      </c>
      <c r="B8668" t="s">
        <v>379</v>
      </c>
      <c r="C8668">
        <v>1990</v>
      </c>
      <c r="D8668" t="s">
        <v>376</v>
      </c>
      <c r="E8668">
        <v>345</v>
      </c>
      <c r="F8668" t="s">
        <v>376</v>
      </c>
      <c r="G8668" t="s">
        <v>373</v>
      </c>
      <c r="H8668" t="s">
        <v>375</v>
      </c>
      <c r="I8668" t="s">
        <v>373</v>
      </c>
      <c r="J8668" t="s">
        <v>373</v>
      </c>
      <c r="K8668" t="s">
        <v>373</v>
      </c>
    </row>
    <row r="8669" spans="1:11" hidden="1" x14ac:dyDescent="0.25">
      <c r="A8669" t="s">
        <v>380</v>
      </c>
      <c r="B8669" t="s">
        <v>379</v>
      </c>
      <c r="C8669">
        <v>1991</v>
      </c>
      <c r="D8669" t="s">
        <v>376</v>
      </c>
      <c r="E8669">
        <v>345</v>
      </c>
      <c r="F8669" t="s">
        <v>376</v>
      </c>
      <c r="G8669" t="s">
        <v>373</v>
      </c>
      <c r="H8669" t="s">
        <v>375</v>
      </c>
      <c r="I8669">
        <v>3</v>
      </c>
      <c r="J8669" t="s">
        <v>373</v>
      </c>
      <c r="K8669">
        <v>5</v>
      </c>
    </row>
    <row r="8670" spans="1:11" hidden="1" x14ac:dyDescent="0.25">
      <c r="A8670" t="s">
        <v>380</v>
      </c>
      <c r="B8670" t="s">
        <v>379</v>
      </c>
      <c r="C8670">
        <v>1992</v>
      </c>
      <c r="D8670" t="s">
        <v>376</v>
      </c>
      <c r="E8670">
        <v>345</v>
      </c>
      <c r="F8670" t="s">
        <v>376</v>
      </c>
      <c r="G8670" t="s">
        <v>373</v>
      </c>
      <c r="H8670" t="s">
        <v>375</v>
      </c>
      <c r="I8670">
        <v>3</v>
      </c>
      <c r="J8670" t="s">
        <v>373</v>
      </c>
      <c r="K8670">
        <v>5</v>
      </c>
    </row>
    <row r="8671" spans="1:11" hidden="1" x14ac:dyDescent="0.25">
      <c r="A8671" t="s">
        <v>380</v>
      </c>
      <c r="B8671" t="s">
        <v>379</v>
      </c>
      <c r="C8671">
        <v>1993</v>
      </c>
      <c r="D8671" t="s">
        <v>376</v>
      </c>
      <c r="E8671">
        <v>345</v>
      </c>
      <c r="F8671" t="s">
        <v>376</v>
      </c>
      <c r="G8671" t="s">
        <v>373</v>
      </c>
      <c r="H8671" t="s">
        <v>375</v>
      </c>
      <c r="I8671">
        <v>3</v>
      </c>
      <c r="J8671" t="s">
        <v>373</v>
      </c>
      <c r="K8671">
        <v>5</v>
      </c>
    </row>
    <row r="8672" spans="1:11" hidden="1" x14ac:dyDescent="0.25">
      <c r="A8672" t="s">
        <v>380</v>
      </c>
      <c r="B8672" t="s">
        <v>379</v>
      </c>
      <c r="C8672">
        <v>1994</v>
      </c>
      <c r="D8672" t="s">
        <v>376</v>
      </c>
      <c r="E8672">
        <v>345</v>
      </c>
      <c r="F8672" t="s">
        <v>376</v>
      </c>
      <c r="G8672" t="s">
        <v>373</v>
      </c>
      <c r="H8672" t="s">
        <v>375</v>
      </c>
      <c r="I8672">
        <v>5</v>
      </c>
      <c r="J8672" t="s">
        <v>373</v>
      </c>
      <c r="K8672">
        <v>5</v>
      </c>
    </row>
    <row r="8673" spans="1:11" hidden="1" x14ac:dyDescent="0.25">
      <c r="A8673" t="s">
        <v>380</v>
      </c>
      <c r="B8673" t="s">
        <v>379</v>
      </c>
      <c r="C8673">
        <v>1995</v>
      </c>
      <c r="D8673" t="s">
        <v>376</v>
      </c>
      <c r="E8673">
        <v>345</v>
      </c>
      <c r="F8673" t="s">
        <v>376</v>
      </c>
      <c r="G8673" t="s">
        <v>373</v>
      </c>
      <c r="H8673" t="s">
        <v>375</v>
      </c>
      <c r="I8673">
        <v>4</v>
      </c>
      <c r="J8673" t="s">
        <v>373</v>
      </c>
      <c r="K8673">
        <v>5</v>
      </c>
    </row>
    <row r="8674" spans="1:11" hidden="1" x14ac:dyDescent="0.25">
      <c r="A8674" t="s">
        <v>380</v>
      </c>
      <c r="B8674" t="s">
        <v>379</v>
      </c>
      <c r="C8674">
        <v>1996</v>
      </c>
      <c r="D8674" t="s">
        <v>376</v>
      </c>
      <c r="E8674">
        <v>345</v>
      </c>
      <c r="F8674" t="s">
        <v>376</v>
      </c>
      <c r="G8674" t="s">
        <v>373</v>
      </c>
      <c r="H8674" t="s">
        <v>375</v>
      </c>
      <c r="I8674">
        <v>2</v>
      </c>
      <c r="J8674" t="s">
        <v>373</v>
      </c>
      <c r="K8674">
        <v>4</v>
      </c>
    </row>
    <row r="8675" spans="1:11" hidden="1" x14ac:dyDescent="0.25">
      <c r="A8675" t="s">
        <v>380</v>
      </c>
      <c r="B8675" t="s">
        <v>379</v>
      </c>
      <c r="C8675">
        <v>1997</v>
      </c>
      <c r="D8675" t="s">
        <v>376</v>
      </c>
      <c r="E8675">
        <v>345</v>
      </c>
      <c r="F8675" t="s">
        <v>376</v>
      </c>
      <c r="G8675" t="s">
        <v>373</v>
      </c>
      <c r="H8675" t="s">
        <v>375</v>
      </c>
      <c r="I8675">
        <v>4</v>
      </c>
      <c r="J8675" t="s">
        <v>373</v>
      </c>
      <c r="K8675">
        <v>4</v>
      </c>
    </row>
    <row r="8676" spans="1:11" hidden="1" x14ac:dyDescent="0.25">
      <c r="A8676" t="s">
        <v>380</v>
      </c>
      <c r="B8676" t="s">
        <v>379</v>
      </c>
      <c r="C8676">
        <v>1998</v>
      </c>
      <c r="D8676" t="s">
        <v>376</v>
      </c>
      <c r="E8676">
        <v>345</v>
      </c>
      <c r="F8676" t="s">
        <v>376</v>
      </c>
      <c r="G8676" t="s">
        <v>373</v>
      </c>
      <c r="H8676" t="s">
        <v>375</v>
      </c>
      <c r="I8676">
        <v>5</v>
      </c>
      <c r="J8676" t="s">
        <v>373</v>
      </c>
      <c r="K8676">
        <v>4</v>
      </c>
    </row>
    <row r="8677" spans="1:11" hidden="1" x14ac:dyDescent="0.25">
      <c r="A8677" t="s">
        <v>380</v>
      </c>
      <c r="B8677" t="s">
        <v>379</v>
      </c>
      <c r="C8677">
        <v>1999</v>
      </c>
      <c r="D8677" t="s">
        <v>376</v>
      </c>
      <c r="E8677">
        <v>345</v>
      </c>
      <c r="F8677" t="s">
        <v>376</v>
      </c>
      <c r="G8677" t="s">
        <v>373</v>
      </c>
      <c r="H8677" t="s">
        <v>375</v>
      </c>
      <c r="I8677">
        <v>5</v>
      </c>
      <c r="J8677" t="s">
        <v>373</v>
      </c>
      <c r="K8677">
        <v>5</v>
      </c>
    </row>
    <row r="8678" spans="1:11" hidden="1" x14ac:dyDescent="0.25">
      <c r="A8678" t="s">
        <v>380</v>
      </c>
      <c r="B8678" t="s">
        <v>379</v>
      </c>
      <c r="C8678">
        <v>2000</v>
      </c>
      <c r="D8678" t="s">
        <v>376</v>
      </c>
      <c r="E8678">
        <v>345</v>
      </c>
      <c r="F8678" t="s">
        <v>376</v>
      </c>
      <c r="G8678" t="s">
        <v>373</v>
      </c>
      <c r="H8678" t="s">
        <v>375</v>
      </c>
      <c r="I8678">
        <v>4</v>
      </c>
      <c r="J8678" t="s">
        <v>373</v>
      </c>
      <c r="K8678">
        <v>4</v>
      </c>
    </row>
    <row r="8679" spans="1:11" hidden="1" x14ac:dyDescent="0.25">
      <c r="A8679" t="s">
        <v>380</v>
      </c>
      <c r="B8679" t="s">
        <v>379</v>
      </c>
      <c r="C8679">
        <v>2001</v>
      </c>
      <c r="D8679" t="s">
        <v>376</v>
      </c>
      <c r="E8679">
        <v>345</v>
      </c>
      <c r="F8679" t="s">
        <v>376</v>
      </c>
      <c r="G8679" t="s">
        <v>373</v>
      </c>
      <c r="H8679" t="s">
        <v>375</v>
      </c>
      <c r="I8679">
        <v>4</v>
      </c>
      <c r="J8679" t="s">
        <v>373</v>
      </c>
      <c r="K8679">
        <v>4</v>
      </c>
    </row>
    <row r="8680" spans="1:11" hidden="1" x14ac:dyDescent="0.25">
      <c r="A8680" t="s">
        <v>380</v>
      </c>
      <c r="B8680" t="s">
        <v>379</v>
      </c>
      <c r="C8680">
        <v>2002</v>
      </c>
      <c r="D8680" t="s">
        <v>376</v>
      </c>
      <c r="E8680">
        <v>345</v>
      </c>
      <c r="F8680" t="s">
        <v>376</v>
      </c>
      <c r="G8680" t="s">
        <v>373</v>
      </c>
      <c r="H8680" t="s">
        <v>375</v>
      </c>
      <c r="I8680">
        <v>3</v>
      </c>
      <c r="J8680" t="s">
        <v>373</v>
      </c>
      <c r="K8680">
        <v>2</v>
      </c>
    </row>
    <row r="8681" spans="1:11" hidden="1" x14ac:dyDescent="0.25">
      <c r="A8681" t="s">
        <v>380</v>
      </c>
      <c r="B8681" t="s">
        <v>379</v>
      </c>
      <c r="C8681">
        <v>2003</v>
      </c>
      <c r="D8681" t="s">
        <v>376</v>
      </c>
      <c r="E8681">
        <v>345</v>
      </c>
      <c r="F8681" t="s">
        <v>376</v>
      </c>
      <c r="G8681" t="s">
        <v>373</v>
      </c>
      <c r="H8681" t="s">
        <v>375</v>
      </c>
      <c r="I8681">
        <v>3</v>
      </c>
      <c r="J8681" t="s">
        <v>373</v>
      </c>
      <c r="K8681">
        <v>3</v>
      </c>
    </row>
    <row r="8682" spans="1:11" hidden="1" x14ac:dyDescent="0.25">
      <c r="A8682" t="s">
        <v>380</v>
      </c>
      <c r="B8682" t="s">
        <v>379</v>
      </c>
      <c r="C8682">
        <v>2004</v>
      </c>
      <c r="D8682" t="s">
        <v>376</v>
      </c>
      <c r="E8682">
        <v>345</v>
      </c>
      <c r="F8682" t="s">
        <v>376</v>
      </c>
      <c r="G8682" t="s">
        <v>373</v>
      </c>
      <c r="H8682" t="s">
        <v>375</v>
      </c>
      <c r="I8682">
        <v>3</v>
      </c>
      <c r="J8682" t="s">
        <v>373</v>
      </c>
      <c r="K8682">
        <v>2</v>
      </c>
    </row>
    <row r="8683" spans="1:11" hidden="1" x14ac:dyDescent="0.25">
      <c r="A8683" t="s">
        <v>380</v>
      </c>
      <c r="B8683" t="s">
        <v>379</v>
      </c>
      <c r="C8683">
        <v>2005</v>
      </c>
      <c r="D8683" t="s">
        <v>376</v>
      </c>
      <c r="E8683">
        <v>345</v>
      </c>
      <c r="F8683" t="s">
        <v>376</v>
      </c>
      <c r="G8683" t="s">
        <v>373</v>
      </c>
      <c r="H8683" t="s">
        <v>375</v>
      </c>
      <c r="I8683">
        <v>3</v>
      </c>
      <c r="J8683" t="s">
        <v>373</v>
      </c>
      <c r="K8683">
        <v>2</v>
      </c>
    </row>
    <row r="8684" spans="1:11" hidden="1" x14ac:dyDescent="0.25">
      <c r="A8684" t="s">
        <v>380</v>
      </c>
      <c r="B8684" t="s">
        <v>379</v>
      </c>
      <c r="C8684">
        <v>2006</v>
      </c>
      <c r="D8684" t="s">
        <v>376</v>
      </c>
      <c r="E8684">
        <v>345</v>
      </c>
      <c r="F8684" t="s">
        <v>376</v>
      </c>
      <c r="G8684" t="s">
        <v>373</v>
      </c>
      <c r="H8684" t="s">
        <v>375</v>
      </c>
      <c r="I8684">
        <v>3</v>
      </c>
      <c r="J8684" t="s">
        <v>373</v>
      </c>
      <c r="K8684">
        <v>2</v>
      </c>
    </row>
    <row r="8685" spans="1:11" hidden="1" x14ac:dyDescent="0.25">
      <c r="A8685" t="s">
        <v>380</v>
      </c>
      <c r="B8685" t="s">
        <v>379</v>
      </c>
      <c r="C8685">
        <v>2007</v>
      </c>
      <c r="D8685" t="s">
        <v>376</v>
      </c>
      <c r="E8685">
        <v>345</v>
      </c>
      <c r="F8685" t="s">
        <v>376</v>
      </c>
      <c r="G8685" t="s">
        <v>373</v>
      </c>
      <c r="H8685" t="s">
        <v>375</v>
      </c>
      <c r="I8685" t="s">
        <v>373</v>
      </c>
      <c r="J8685" t="s">
        <v>373</v>
      </c>
      <c r="K8685" t="s">
        <v>373</v>
      </c>
    </row>
    <row r="8686" spans="1:11" hidden="1" x14ac:dyDescent="0.25">
      <c r="A8686" t="s">
        <v>380</v>
      </c>
      <c r="B8686" t="s">
        <v>379</v>
      </c>
      <c r="C8686">
        <v>2008</v>
      </c>
      <c r="D8686" t="s">
        <v>376</v>
      </c>
      <c r="E8686">
        <v>345</v>
      </c>
      <c r="F8686" t="s">
        <v>376</v>
      </c>
      <c r="G8686" t="s">
        <v>373</v>
      </c>
      <c r="H8686" t="s">
        <v>375</v>
      </c>
      <c r="I8686" t="s">
        <v>373</v>
      </c>
      <c r="J8686" t="s">
        <v>373</v>
      </c>
      <c r="K8686" t="s">
        <v>373</v>
      </c>
    </row>
    <row r="8687" spans="1:11" hidden="1" x14ac:dyDescent="0.25">
      <c r="A8687" t="s">
        <v>380</v>
      </c>
      <c r="B8687" t="s">
        <v>379</v>
      </c>
      <c r="C8687">
        <v>2009</v>
      </c>
      <c r="D8687" t="s">
        <v>376</v>
      </c>
      <c r="E8687">
        <v>345</v>
      </c>
      <c r="F8687" t="s">
        <v>376</v>
      </c>
      <c r="G8687" t="s">
        <v>373</v>
      </c>
      <c r="H8687" t="s">
        <v>375</v>
      </c>
      <c r="I8687" t="s">
        <v>373</v>
      </c>
      <c r="J8687" t="s">
        <v>373</v>
      </c>
      <c r="K8687" t="s">
        <v>373</v>
      </c>
    </row>
    <row r="8688" spans="1:11" hidden="1" x14ac:dyDescent="0.25">
      <c r="A8688" t="s">
        <v>380</v>
      </c>
      <c r="B8688" t="s">
        <v>379</v>
      </c>
      <c r="C8688">
        <v>2010</v>
      </c>
      <c r="D8688" t="s">
        <v>376</v>
      </c>
      <c r="E8688">
        <v>345</v>
      </c>
      <c r="F8688" t="s">
        <v>376</v>
      </c>
      <c r="G8688" t="s">
        <v>373</v>
      </c>
      <c r="H8688" t="s">
        <v>375</v>
      </c>
      <c r="I8688" t="s">
        <v>373</v>
      </c>
      <c r="J8688" t="s">
        <v>373</v>
      </c>
      <c r="K8688" t="s">
        <v>373</v>
      </c>
    </row>
    <row r="8689" spans="1:12" hidden="1" x14ac:dyDescent="0.25">
      <c r="A8689" t="s">
        <v>380</v>
      </c>
      <c r="B8689" t="s">
        <v>379</v>
      </c>
      <c r="C8689">
        <v>2011</v>
      </c>
      <c r="D8689" t="s">
        <v>376</v>
      </c>
      <c r="E8689">
        <v>345</v>
      </c>
      <c r="F8689" t="s">
        <v>376</v>
      </c>
      <c r="G8689" t="s">
        <v>373</v>
      </c>
      <c r="H8689" t="s">
        <v>375</v>
      </c>
      <c r="I8689" t="s">
        <v>373</v>
      </c>
      <c r="J8689" t="s">
        <v>373</v>
      </c>
      <c r="K8689" t="s">
        <v>373</v>
      </c>
    </row>
    <row r="8690" spans="1:12" hidden="1" x14ac:dyDescent="0.25">
      <c r="A8690" t="s">
        <v>380</v>
      </c>
      <c r="B8690" t="s">
        <v>379</v>
      </c>
      <c r="C8690">
        <v>2012</v>
      </c>
      <c r="D8690" t="s">
        <v>376</v>
      </c>
      <c r="E8690">
        <v>345</v>
      </c>
      <c r="F8690" t="s">
        <v>376</v>
      </c>
      <c r="G8690" t="s">
        <v>373</v>
      </c>
      <c r="H8690" t="s">
        <v>375</v>
      </c>
      <c r="I8690" t="s">
        <v>373</v>
      </c>
      <c r="J8690" t="s">
        <v>373</v>
      </c>
      <c r="K8690" t="s">
        <v>373</v>
      </c>
    </row>
    <row r="8691" spans="1:12" hidden="1" x14ac:dyDescent="0.25">
      <c r="A8691" t="s">
        <v>380</v>
      </c>
      <c r="B8691" t="s">
        <v>379</v>
      </c>
      <c r="C8691">
        <v>2013</v>
      </c>
      <c r="D8691" t="s">
        <v>376</v>
      </c>
      <c r="E8691">
        <v>345</v>
      </c>
      <c r="F8691" t="s">
        <v>376</v>
      </c>
      <c r="G8691" t="s">
        <v>373</v>
      </c>
      <c r="H8691" t="s">
        <v>375</v>
      </c>
      <c r="I8691" t="s">
        <v>373</v>
      </c>
      <c r="J8691" t="s">
        <v>373</v>
      </c>
      <c r="K8691" t="s">
        <v>373</v>
      </c>
    </row>
    <row r="8692" spans="1:12" hidden="1" x14ac:dyDescent="0.25">
      <c r="A8692" t="s">
        <v>380</v>
      </c>
      <c r="B8692" t="s">
        <v>379</v>
      </c>
      <c r="C8692">
        <v>2014</v>
      </c>
      <c r="D8692" t="s">
        <v>376</v>
      </c>
      <c r="E8692">
        <v>345</v>
      </c>
      <c r="F8692" t="s">
        <v>376</v>
      </c>
      <c r="G8692" t="s">
        <v>373</v>
      </c>
      <c r="H8692" t="s">
        <v>375</v>
      </c>
      <c r="I8692" t="s">
        <v>373</v>
      </c>
      <c r="J8692" t="s">
        <v>373</v>
      </c>
      <c r="K8692" t="s">
        <v>373</v>
      </c>
    </row>
    <row r="8693" spans="1:12" hidden="1" x14ac:dyDescent="0.25">
      <c r="A8693" t="s">
        <v>380</v>
      </c>
      <c r="B8693" t="s">
        <v>379</v>
      </c>
      <c r="C8693">
        <v>2015</v>
      </c>
      <c r="D8693" t="s">
        <v>376</v>
      </c>
      <c r="E8693">
        <v>345</v>
      </c>
      <c r="F8693" t="s">
        <v>376</v>
      </c>
      <c r="G8693" t="s">
        <v>373</v>
      </c>
      <c r="H8693" t="s">
        <v>375</v>
      </c>
      <c r="I8693" t="s">
        <v>373</v>
      </c>
      <c r="J8693" t="s">
        <v>373</v>
      </c>
      <c r="K8693" t="s">
        <v>373</v>
      </c>
    </row>
    <row r="8694" spans="1:12" hidden="1" x14ac:dyDescent="0.25">
      <c r="A8694" t="s">
        <v>380</v>
      </c>
      <c r="B8694" t="s">
        <v>379</v>
      </c>
      <c r="C8694">
        <v>2016</v>
      </c>
      <c r="D8694" t="s">
        <v>376</v>
      </c>
      <c r="E8694">
        <v>345</v>
      </c>
      <c r="F8694" t="s">
        <v>376</v>
      </c>
      <c r="G8694" t="s">
        <v>373</v>
      </c>
      <c r="H8694" t="s">
        <v>375</v>
      </c>
      <c r="I8694" t="s">
        <v>373</v>
      </c>
      <c r="J8694" t="s">
        <v>373</v>
      </c>
      <c r="K8694" t="s">
        <v>373</v>
      </c>
    </row>
    <row r="8695" spans="1:12" x14ac:dyDescent="0.25">
      <c r="A8695" t="s">
        <v>380</v>
      </c>
      <c r="B8695" t="s">
        <v>379</v>
      </c>
      <c r="C8695">
        <v>2017</v>
      </c>
      <c r="D8695" t="s">
        <v>376</v>
      </c>
      <c r="E8695">
        <v>345</v>
      </c>
      <c r="F8695" t="s">
        <v>376</v>
      </c>
      <c r="G8695" t="s">
        <v>373</v>
      </c>
      <c r="H8695" t="s">
        <v>375</v>
      </c>
      <c r="I8695" s="109" t="s">
        <v>373</v>
      </c>
      <c r="J8695" s="109" t="s">
        <v>373</v>
      </c>
      <c r="K8695" s="109" t="s">
        <v>373</v>
      </c>
      <c r="L8695" s="108" t="e">
        <f>AVERAGE(I8695:K8695)</f>
        <v>#DIV/0!</v>
      </c>
    </row>
    <row r="8696" spans="1:12" hidden="1" x14ac:dyDescent="0.25">
      <c r="A8696" t="s">
        <v>378</v>
      </c>
      <c r="B8696" t="s">
        <v>377</v>
      </c>
      <c r="C8696">
        <v>1976</v>
      </c>
      <c r="D8696" t="s">
        <v>376</v>
      </c>
      <c r="E8696">
        <v>345</v>
      </c>
      <c r="F8696" t="s">
        <v>376</v>
      </c>
      <c r="G8696" t="s">
        <v>373</v>
      </c>
      <c r="H8696" t="s">
        <v>375</v>
      </c>
      <c r="I8696">
        <v>3</v>
      </c>
      <c r="J8696" t="s">
        <v>373</v>
      </c>
      <c r="K8696">
        <v>3</v>
      </c>
    </row>
    <row r="8697" spans="1:12" hidden="1" x14ac:dyDescent="0.25">
      <c r="A8697" t="s">
        <v>378</v>
      </c>
      <c r="B8697" t="s">
        <v>377</v>
      </c>
      <c r="C8697">
        <v>1977</v>
      </c>
      <c r="D8697" t="s">
        <v>376</v>
      </c>
      <c r="E8697">
        <v>345</v>
      </c>
      <c r="F8697" t="s">
        <v>376</v>
      </c>
      <c r="G8697" t="s">
        <v>373</v>
      </c>
      <c r="H8697" t="s">
        <v>375</v>
      </c>
      <c r="I8697">
        <v>3</v>
      </c>
      <c r="J8697" t="s">
        <v>373</v>
      </c>
      <c r="K8697">
        <v>3</v>
      </c>
    </row>
    <row r="8698" spans="1:12" hidden="1" x14ac:dyDescent="0.25">
      <c r="A8698" t="s">
        <v>378</v>
      </c>
      <c r="B8698" t="s">
        <v>377</v>
      </c>
      <c r="C8698">
        <v>1978</v>
      </c>
      <c r="D8698" t="s">
        <v>376</v>
      </c>
      <c r="E8698">
        <v>345</v>
      </c>
      <c r="F8698" t="s">
        <v>376</v>
      </c>
      <c r="G8698" t="s">
        <v>373</v>
      </c>
      <c r="H8698" t="s">
        <v>375</v>
      </c>
      <c r="I8698">
        <v>3</v>
      </c>
      <c r="J8698" t="s">
        <v>373</v>
      </c>
      <c r="K8698">
        <v>3</v>
      </c>
    </row>
    <row r="8699" spans="1:12" hidden="1" x14ac:dyDescent="0.25">
      <c r="A8699" t="s">
        <v>378</v>
      </c>
      <c r="B8699" t="s">
        <v>377</v>
      </c>
      <c r="C8699">
        <v>1979</v>
      </c>
      <c r="D8699" t="s">
        <v>376</v>
      </c>
      <c r="E8699">
        <v>345</v>
      </c>
      <c r="F8699" t="s">
        <v>376</v>
      </c>
      <c r="G8699" t="s">
        <v>373</v>
      </c>
      <c r="H8699" t="s">
        <v>375</v>
      </c>
      <c r="I8699">
        <v>3</v>
      </c>
      <c r="J8699" t="s">
        <v>373</v>
      </c>
      <c r="K8699">
        <v>3</v>
      </c>
    </row>
    <row r="8700" spans="1:12" hidden="1" x14ac:dyDescent="0.25">
      <c r="A8700" t="s">
        <v>378</v>
      </c>
      <c r="B8700" t="s">
        <v>377</v>
      </c>
      <c r="C8700">
        <v>1980</v>
      </c>
      <c r="D8700" t="s">
        <v>376</v>
      </c>
      <c r="E8700">
        <v>345</v>
      </c>
      <c r="F8700" t="s">
        <v>376</v>
      </c>
      <c r="G8700" t="s">
        <v>373</v>
      </c>
      <c r="H8700" t="s">
        <v>375</v>
      </c>
      <c r="I8700">
        <v>3</v>
      </c>
      <c r="J8700" t="s">
        <v>373</v>
      </c>
      <c r="K8700">
        <v>2</v>
      </c>
    </row>
    <row r="8701" spans="1:12" hidden="1" x14ac:dyDescent="0.25">
      <c r="A8701" t="s">
        <v>378</v>
      </c>
      <c r="B8701" t="s">
        <v>377</v>
      </c>
      <c r="C8701">
        <v>1981</v>
      </c>
      <c r="D8701" t="s">
        <v>376</v>
      </c>
      <c r="E8701">
        <v>345</v>
      </c>
      <c r="F8701" t="s">
        <v>376</v>
      </c>
      <c r="G8701" t="s">
        <v>373</v>
      </c>
      <c r="H8701" t="s">
        <v>375</v>
      </c>
      <c r="I8701">
        <v>3</v>
      </c>
      <c r="J8701" t="s">
        <v>373</v>
      </c>
      <c r="K8701">
        <v>3</v>
      </c>
    </row>
    <row r="8702" spans="1:12" hidden="1" x14ac:dyDescent="0.25">
      <c r="A8702" t="s">
        <v>378</v>
      </c>
      <c r="B8702" t="s">
        <v>377</v>
      </c>
      <c r="C8702">
        <v>1982</v>
      </c>
      <c r="D8702" t="s">
        <v>376</v>
      </c>
      <c r="E8702">
        <v>345</v>
      </c>
      <c r="F8702" t="s">
        <v>376</v>
      </c>
      <c r="G8702" t="s">
        <v>373</v>
      </c>
      <c r="H8702" t="s">
        <v>375</v>
      </c>
      <c r="I8702">
        <v>3</v>
      </c>
      <c r="J8702" t="s">
        <v>373</v>
      </c>
      <c r="K8702">
        <v>3</v>
      </c>
    </row>
    <row r="8703" spans="1:12" hidden="1" x14ac:dyDescent="0.25">
      <c r="A8703" t="s">
        <v>378</v>
      </c>
      <c r="B8703" t="s">
        <v>377</v>
      </c>
      <c r="C8703">
        <v>1983</v>
      </c>
      <c r="D8703" t="s">
        <v>376</v>
      </c>
      <c r="E8703">
        <v>345</v>
      </c>
      <c r="F8703" t="s">
        <v>376</v>
      </c>
      <c r="G8703" t="s">
        <v>373</v>
      </c>
      <c r="H8703" t="s">
        <v>375</v>
      </c>
      <c r="I8703">
        <v>3</v>
      </c>
      <c r="J8703" t="s">
        <v>373</v>
      </c>
      <c r="K8703">
        <v>2</v>
      </c>
    </row>
    <row r="8704" spans="1:12" hidden="1" x14ac:dyDescent="0.25">
      <c r="A8704" t="s">
        <v>378</v>
      </c>
      <c r="B8704" t="s">
        <v>377</v>
      </c>
      <c r="C8704">
        <v>1984</v>
      </c>
      <c r="D8704" t="s">
        <v>376</v>
      </c>
      <c r="E8704">
        <v>345</v>
      </c>
      <c r="F8704" t="s">
        <v>376</v>
      </c>
      <c r="G8704" t="s">
        <v>373</v>
      </c>
      <c r="H8704" t="s">
        <v>375</v>
      </c>
      <c r="I8704">
        <v>3</v>
      </c>
      <c r="J8704" t="s">
        <v>373</v>
      </c>
      <c r="K8704">
        <v>3</v>
      </c>
    </row>
    <row r="8705" spans="1:11" hidden="1" x14ac:dyDescent="0.25">
      <c r="A8705" t="s">
        <v>378</v>
      </c>
      <c r="B8705" t="s">
        <v>377</v>
      </c>
      <c r="C8705">
        <v>1985</v>
      </c>
      <c r="D8705" t="s">
        <v>376</v>
      </c>
      <c r="E8705">
        <v>345</v>
      </c>
      <c r="F8705" t="s">
        <v>376</v>
      </c>
      <c r="G8705" t="s">
        <v>373</v>
      </c>
      <c r="H8705" t="s">
        <v>375</v>
      </c>
      <c r="I8705">
        <v>3</v>
      </c>
      <c r="J8705" t="s">
        <v>373</v>
      </c>
      <c r="K8705">
        <v>3</v>
      </c>
    </row>
    <row r="8706" spans="1:11" hidden="1" x14ac:dyDescent="0.25">
      <c r="A8706" t="s">
        <v>378</v>
      </c>
      <c r="B8706" t="s">
        <v>377</v>
      </c>
      <c r="C8706">
        <v>1986</v>
      </c>
      <c r="D8706" t="s">
        <v>376</v>
      </c>
      <c r="E8706">
        <v>345</v>
      </c>
      <c r="F8706" t="s">
        <v>376</v>
      </c>
      <c r="G8706" t="s">
        <v>373</v>
      </c>
      <c r="H8706" t="s">
        <v>375</v>
      </c>
      <c r="I8706">
        <v>3</v>
      </c>
      <c r="J8706" t="s">
        <v>373</v>
      </c>
      <c r="K8706">
        <v>2</v>
      </c>
    </row>
    <row r="8707" spans="1:11" hidden="1" x14ac:dyDescent="0.25">
      <c r="A8707" t="s">
        <v>378</v>
      </c>
      <c r="B8707" t="s">
        <v>377</v>
      </c>
      <c r="C8707">
        <v>1987</v>
      </c>
      <c r="D8707" t="s">
        <v>376</v>
      </c>
      <c r="E8707">
        <v>345</v>
      </c>
      <c r="F8707" t="s">
        <v>376</v>
      </c>
      <c r="G8707" t="s">
        <v>373</v>
      </c>
      <c r="H8707" t="s">
        <v>375</v>
      </c>
      <c r="I8707">
        <v>3</v>
      </c>
      <c r="J8707" t="s">
        <v>373</v>
      </c>
      <c r="K8707">
        <v>3</v>
      </c>
    </row>
    <row r="8708" spans="1:11" hidden="1" x14ac:dyDescent="0.25">
      <c r="A8708" t="s">
        <v>378</v>
      </c>
      <c r="B8708" t="s">
        <v>377</v>
      </c>
      <c r="C8708">
        <v>1988</v>
      </c>
      <c r="D8708" t="s">
        <v>376</v>
      </c>
      <c r="E8708">
        <v>345</v>
      </c>
      <c r="F8708" t="s">
        <v>376</v>
      </c>
      <c r="G8708" t="s">
        <v>373</v>
      </c>
      <c r="H8708" t="s">
        <v>375</v>
      </c>
      <c r="I8708">
        <v>3</v>
      </c>
      <c r="J8708" t="s">
        <v>373</v>
      </c>
      <c r="K8708">
        <v>3</v>
      </c>
    </row>
    <row r="8709" spans="1:11" hidden="1" x14ac:dyDescent="0.25">
      <c r="A8709" t="s">
        <v>378</v>
      </c>
      <c r="B8709" t="s">
        <v>377</v>
      </c>
      <c r="C8709">
        <v>1989</v>
      </c>
      <c r="D8709" t="s">
        <v>376</v>
      </c>
      <c r="E8709">
        <v>345</v>
      </c>
      <c r="F8709" t="s">
        <v>376</v>
      </c>
      <c r="G8709" t="s">
        <v>373</v>
      </c>
      <c r="H8709" t="s">
        <v>375</v>
      </c>
      <c r="I8709">
        <v>3</v>
      </c>
      <c r="J8709" t="s">
        <v>373</v>
      </c>
      <c r="K8709">
        <v>3</v>
      </c>
    </row>
    <row r="8710" spans="1:11" hidden="1" x14ac:dyDescent="0.25">
      <c r="A8710" t="s">
        <v>378</v>
      </c>
      <c r="B8710" t="s">
        <v>377</v>
      </c>
      <c r="C8710">
        <v>1990</v>
      </c>
      <c r="D8710" t="s">
        <v>376</v>
      </c>
      <c r="E8710">
        <v>345</v>
      </c>
      <c r="F8710" t="s">
        <v>376</v>
      </c>
      <c r="G8710" t="s">
        <v>373</v>
      </c>
      <c r="H8710" t="s">
        <v>375</v>
      </c>
      <c r="I8710">
        <v>3</v>
      </c>
      <c r="J8710" t="s">
        <v>373</v>
      </c>
      <c r="K8710">
        <v>3</v>
      </c>
    </row>
    <row r="8711" spans="1:11" hidden="1" x14ac:dyDescent="0.25">
      <c r="A8711" t="s">
        <v>378</v>
      </c>
      <c r="B8711" t="s">
        <v>377</v>
      </c>
      <c r="C8711">
        <v>1991</v>
      </c>
      <c r="D8711" t="s">
        <v>376</v>
      </c>
      <c r="E8711">
        <v>345</v>
      </c>
      <c r="F8711" t="s">
        <v>376</v>
      </c>
      <c r="G8711" t="s">
        <v>373</v>
      </c>
      <c r="H8711" t="s">
        <v>375</v>
      </c>
      <c r="I8711">
        <v>4</v>
      </c>
      <c r="J8711" t="s">
        <v>373</v>
      </c>
      <c r="K8711">
        <v>5</v>
      </c>
    </row>
    <row r="8712" spans="1:11" hidden="1" x14ac:dyDescent="0.25">
      <c r="A8712" t="s">
        <v>378</v>
      </c>
      <c r="B8712" t="s">
        <v>377</v>
      </c>
      <c r="C8712">
        <v>1992</v>
      </c>
      <c r="D8712" t="s">
        <v>376</v>
      </c>
      <c r="E8712">
        <v>345</v>
      </c>
      <c r="F8712" t="s">
        <v>376</v>
      </c>
      <c r="G8712" t="s">
        <v>373</v>
      </c>
      <c r="H8712" t="s">
        <v>375</v>
      </c>
      <c r="I8712">
        <v>3</v>
      </c>
      <c r="J8712" t="s">
        <v>373</v>
      </c>
      <c r="K8712">
        <v>5</v>
      </c>
    </row>
    <row r="8713" spans="1:11" hidden="1" x14ac:dyDescent="0.25">
      <c r="A8713" t="s">
        <v>378</v>
      </c>
      <c r="B8713" t="s">
        <v>377</v>
      </c>
      <c r="C8713">
        <v>1993</v>
      </c>
      <c r="D8713" t="s">
        <v>376</v>
      </c>
      <c r="E8713">
        <v>345</v>
      </c>
      <c r="F8713" t="s">
        <v>376</v>
      </c>
      <c r="G8713" t="s">
        <v>373</v>
      </c>
      <c r="H8713" t="s">
        <v>375</v>
      </c>
      <c r="I8713" t="s">
        <v>373</v>
      </c>
      <c r="J8713" t="s">
        <v>373</v>
      </c>
      <c r="K8713" t="s">
        <v>373</v>
      </c>
    </row>
    <row r="8714" spans="1:11" hidden="1" x14ac:dyDescent="0.25">
      <c r="A8714" t="s">
        <v>378</v>
      </c>
      <c r="B8714" t="s">
        <v>377</v>
      </c>
      <c r="C8714">
        <v>1994</v>
      </c>
      <c r="D8714" t="s">
        <v>376</v>
      </c>
      <c r="E8714">
        <v>345</v>
      </c>
      <c r="F8714" t="s">
        <v>376</v>
      </c>
      <c r="G8714" t="s">
        <v>373</v>
      </c>
      <c r="H8714" t="s">
        <v>375</v>
      </c>
      <c r="I8714" t="s">
        <v>373</v>
      </c>
      <c r="J8714" t="s">
        <v>373</v>
      </c>
      <c r="K8714" t="s">
        <v>373</v>
      </c>
    </row>
    <row r="8715" spans="1:11" hidden="1" x14ac:dyDescent="0.25">
      <c r="A8715" t="s">
        <v>378</v>
      </c>
      <c r="B8715" t="s">
        <v>377</v>
      </c>
      <c r="C8715">
        <v>1995</v>
      </c>
      <c r="D8715" t="s">
        <v>376</v>
      </c>
      <c r="E8715">
        <v>345</v>
      </c>
      <c r="F8715" t="s">
        <v>376</v>
      </c>
      <c r="G8715" t="s">
        <v>373</v>
      </c>
      <c r="H8715" t="s">
        <v>375</v>
      </c>
      <c r="I8715" t="s">
        <v>373</v>
      </c>
      <c r="J8715" t="s">
        <v>373</v>
      </c>
      <c r="K8715" t="s">
        <v>373</v>
      </c>
    </row>
    <row r="8716" spans="1:11" hidden="1" x14ac:dyDescent="0.25">
      <c r="A8716" t="s">
        <v>378</v>
      </c>
      <c r="B8716" t="s">
        <v>377</v>
      </c>
      <c r="C8716">
        <v>1996</v>
      </c>
      <c r="D8716" t="s">
        <v>376</v>
      </c>
      <c r="E8716">
        <v>345</v>
      </c>
      <c r="F8716" t="s">
        <v>376</v>
      </c>
      <c r="G8716" t="s">
        <v>373</v>
      </c>
      <c r="H8716" t="s">
        <v>375</v>
      </c>
      <c r="I8716" t="s">
        <v>373</v>
      </c>
      <c r="J8716" t="s">
        <v>373</v>
      </c>
      <c r="K8716" t="s">
        <v>373</v>
      </c>
    </row>
    <row r="8717" spans="1:11" hidden="1" x14ac:dyDescent="0.25">
      <c r="A8717" t="s">
        <v>378</v>
      </c>
      <c r="B8717" t="s">
        <v>377</v>
      </c>
      <c r="C8717">
        <v>1997</v>
      </c>
      <c r="D8717" t="s">
        <v>376</v>
      </c>
      <c r="E8717">
        <v>345</v>
      </c>
      <c r="F8717" t="s">
        <v>376</v>
      </c>
      <c r="G8717" t="s">
        <v>373</v>
      </c>
      <c r="H8717" t="s">
        <v>375</v>
      </c>
      <c r="I8717" t="s">
        <v>373</v>
      </c>
      <c r="J8717" t="s">
        <v>373</v>
      </c>
      <c r="K8717" t="s">
        <v>373</v>
      </c>
    </row>
    <row r="8718" spans="1:11" hidden="1" x14ac:dyDescent="0.25">
      <c r="A8718" t="s">
        <v>378</v>
      </c>
      <c r="B8718" t="s">
        <v>377</v>
      </c>
      <c r="C8718">
        <v>1998</v>
      </c>
      <c r="D8718" t="s">
        <v>376</v>
      </c>
      <c r="E8718">
        <v>345</v>
      </c>
      <c r="F8718" t="s">
        <v>376</v>
      </c>
      <c r="G8718" t="s">
        <v>373</v>
      </c>
      <c r="H8718" t="s">
        <v>375</v>
      </c>
      <c r="I8718" t="s">
        <v>373</v>
      </c>
      <c r="J8718" t="s">
        <v>373</v>
      </c>
      <c r="K8718" t="s">
        <v>373</v>
      </c>
    </row>
    <row r="8719" spans="1:11" hidden="1" x14ac:dyDescent="0.25">
      <c r="A8719" t="s">
        <v>378</v>
      </c>
      <c r="B8719" t="s">
        <v>377</v>
      </c>
      <c r="C8719">
        <v>1999</v>
      </c>
      <c r="D8719" t="s">
        <v>376</v>
      </c>
      <c r="E8719">
        <v>345</v>
      </c>
      <c r="F8719" t="s">
        <v>376</v>
      </c>
      <c r="G8719" t="s">
        <v>373</v>
      </c>
      <c r="H8719" t="s">
        <v>375</v>
      </c>
      <c r="I8719" t="s">
        <v>373</v>
      </c>
      <c r="J8719" t="s">
        <v>373</v>
      </c>
      <c r="K8719" t="s">
        <v>373</v>
      </c>
    </row>
    <row r="8720" spans="1:11" hidden="1" x14ac:dyDescent="0.25">
      <c r="A8720" t="s">
        <v>378</v>
      </c>
      <c r="B8720" t="s">
        <v>377</v>
      </c>
      <c r="C8720">
        <v>2000</v>
      </c>
      <c r="D8720" t="s">
        <v>376</v>
      </c>
      <c r="E8720">
        <v>345</v>
      </c>
      <c r="F8720" t="s">
        <v>376</v>
      </c>
      <c r="G8720" t="s">
        <v>373</v>
      </c>
      <c r="H8720" t="s">
        <v>375</v>
      </c>
      <c r="I8720" t="s">
        <v>373</v>
      </c>
      <c r="J8720" t="s">
        <v>373</v>
      </c>
      <c r="K8720" t="s">
        <v>373</v>
      </c>
    </row>
    <row r="8721" spans="1:11" hidden="1" x14ac:dyDescent="0.25">
      <c r="A8721" t="s">
        <v>378</v>
      </c>
      <c r="B8721" t="s">
        <v>377</v>
      </c>
      <c r="C8721">
        <v>2001</v>
      </c>
      <c r="D8721" t="s">
        <v>376</v>
      </c>
      <c r="E8721">
        <v>345</v>
      </c>
      <c r="F8721" t="s">
        <v>376</v>
      </c>
      <c r="G8721" t="s">
        <v>373</v>
      </c>
      <c r="H8721" t="s">
        <v>375</v>
      </c>
      <c r="I8721" t="s">
        <v>373</v>
      </c>
      <c r="J8721" t="s">
        <v>373</v>
      </c>
      <c r="K8721" t="s">
        <v>373</v>
      </c>
    </row>
    <row r="8722" spans="1:11" hidden="1" x14ac:dyDescent="0.25">
      <c r="A8722" t="s">
        <v>378</v>
      </c>
      <c r="B8722" t="s">
        <v>377</v>
      </c>
      <c r="C8722">
        <v>2002</v>
      </c>
      <c r="D8722" t="s">
        <v>376</v>
      </c>
      <c r="E8722">
        <v>345</v>
      </c>
      <c r="F8722" t="s">
        <v>376</v>
      </c>
      <c r="G8722" t="s">
        <v>373</v>
      </c>
      <c r="H8722" t="s">
        <v>375</v>
      </c>
      <c r="I8722" t="s">
        <v>373</v>
      </c>
      <c r="J8722" t="s">
        <v>373</v>
      </c>
      <c r="K8722" t="s">
        <v>373</v>
      </c>
    </row>
    <row r="8723" spans="1:11" hidden="1" x14ac:dyDescent="0.25">
      <c r="A8723" t="s">
        <v>378</v>
      </c>
      <c r="B8723" t="s">
        <v>377</v>
      </c>
      <c r="C8723">
        <v>2003</v>
      </c>
      <c r="D8723" t="s">
        <v>376</v>
      </c>
      <c r="E8723">
        <v>345</v>
      </c>
      <c r="F8723" t="s">
        <v>376</v>
      </c>
      <c r="G8723" t="s">
        <v>373</v>
      </c>
      <c r="H8723" t="s">
        <v>375</v>
      </c>
      <c r="I8723" t="s">
        <v>373</v>
      </c>
      <c r="J8723" t="s">
        <v>373</v>
      </c>
      <c r="K8723" t="s">
        <v>373</v>
      </c>
    </row>
    <row r="8724" spans="1:11" hidden="1" x14ac:dyDescent="0.25">
      <c r="A8724" t="s">
        <v>378</v>
      </c>
      <c r="B8724" t="s">
        <v>377</v>
      </c>
      <c r="C8724">
        <v>2004</v>
      </c>
      <c r="D8724" t="s">
        <v>376</v>
      </c>
      <c r="E8724">
        <v>345</v>
      </c>
      <c r="F8724" t="s">
        <v>376</v>
      </c>
      <c r="G8724" t="s">
        <v>373</v>
      </c>
      <c r="H8724" t="s">
        <v>375</v>
      </c>
      <c r="I8724" t="s">
        <v>373</v>
      </c>
      <c r="J8724" t="s">
        <v>373</v>
      </c>
      <c r="K8724" t="s">
        <v>373</v>
      </c>
    </row>
    <row r="8725" spans="1:11" hidden="1" x14ac:dyDescent="0.25">
      <c r="A8725" t="s">
        <v>378</v>
      </c>
      <c r="B8725" t="s">
        <v>377</v>
      </c>
      <c r="C8725">
        <v>2005</v>
      </c>
      <c r="D8725" t="s">
        <v>376</v>
      </c>
      <c r="E8725">
        <v>345</v>
      </c>
      <c r="F8725" t="s">
        <v>376</v>
      </c>
      <c r="G8725" t="s">
        <v>373</v>
      </c>
      <c r="H8725" t="s">
        <v>375</v>
      </c>
      <c r="I8725" t="s">
        <v>373</v>
      </c>
      <c r="J8725" t="s">
        <v>373</v>
      </c>
      <c r="K8725" t="s">
        <v>373</v>
      </c>
    </row>
    <row r="8726" spans="1:11" hidden="1" x14ac:dyDescent="0.25">
      <c r="A8726" t="s">
        <v>378</v>
      </c>
      <c r="B8726" t="s">
        <v>377</v>
      </c>
      <c r="C8726">
        <v>2006</v>
      </c>
      <c r="D8726" t="s">
        <v>376</v>
      </c>
      <c r="E8726">
        <v>345</v>
      </c>
      <c r="F8726" t="s">
        <v>376</v>
      </c>
      <c r="G8726" t="s">
        <v>373</v>
      </c>
      <c r="H8726" t="s">
        <v>375</v>
      </c>
      <c r="I8726" t="s">
        <v>373</v>
      </c>
      <c r="J8726" t="s">
        <v>373</v>
      </c>
      <c r="K8726" t="s">
        <v>373</v>
      </c>
    </row>
    <row r="8727" spans="1:11" hidden="1" x14ac:dyDescent="0.25">
      <c r="A8727" t="s">
        <v>378</v>
      </c>
      <c r="B8727" t="s">
        <v>377</v>
      </c>
      <c r="C8727">
        <v>2007</v>
      </c>
      <c r="D8727" t="s">
        <v>376</v>
      </c>
      <c r="E8727">
        <v>345</v>
      </c>
      <c r="F8727" t="s">
        <v>376</v>
      </c>
      <c r="G8727" t="s">
        <v>373</v>
      </c>
      <c r="H8727" t="s">
        <v>375</v>
      </c>
      <c r="I8727" t="s">
        <v>373</v>
      </c>
      <c r="J8727" t="s">
        <v>373</v>
      </c>
      <c r="K8727" t="s">
        <v>373</v>
      </c>
    </row>
    <row r="8728" spans="1:11" hidden="1" x14ac:dyDescent="0.25">
      <c r="A8728" t="s">
        <v>378</v>
      </c>
      <c r="B8728" t="s">
        <v>377</v>
      </c>
      <c r="C8728">
        <v>2008</v>
      </c>
      <c r="D8728" t="s">
        <v>376</v>
      </c>
      <c r="E8728">
        <v>345</v>
      </c>
      <c r="F8728" t="s">
        <v>376</v>
      </c>
      <c r="G8728" t="s">
        <v>373</v>
      </c>
      <c r="H8728" t="s">
        <v>375</v>
      </c>
      <c r="I8728" t="s">
        <v>373</v>
      </c>
      <c r="J8728" t="s">
        <v>373</v>
      </c>
      <c r="K8728" t="s">
        <v>373</v>
      </c>
    </row>
    <row r="8729" spans="1:11" hidden="1" x14ac:dyDescent="0.25">
      <c r="A8729" t="s">
        <v>378</v>
      </c>
      <c r="B8729" t="s">
        <v>377</v>
      </c>
      <c r="C8729">
        <v>2009</v>
      </c>
      <c r="D8729" t="s">
        <v>376</v>
      </c>
      <c r="E8729">
        <v>345</v>
      </c>
      <c r="F8729" t="s">
        <v>376</v>
      </c>
      <c r="G8729" t="s">
        <v>373</v>
      </c>
      <c r="H8729" t="s">
        <v>375</v>
      </c>
      <c r="I8729" t="s">
        <v>373</v>
      </c>
      <c r="J8729" t="s">
        <v>373</v>
      </c>
      <c r="K8729" t="s">
        <v>373</v>
      </c>
    </row>
    <row r="8730" spans="1:11" hidden="1" x14ac:dyDescent="0.25">
      <c r="A8730" t="s">
        <v>378</v>
      </c>
      <c r="B8730" t="s">
        <v>377</v>
      </c>
      <c r="C8730">
        <v>2010</v>
      </c>
      <c r="D8730" t="s">
        <v>376</v>
      </c>
      <c r="E8730">
        <v>345</v>
      </c>
      <c r="F8730" t="s">
        <v>376</v>
      </c>
      <c r="G8730" t="s">
        <v>373</v>
      </c>
      <c r="H8730" t="s">
        <v>375</v>
      </c>
      <c r="I8730" t="s">
        <v>373</v>
      </c>
      <c r="J8730" t="s">
        <v>373</v>
      </c>
      <c r="K8730" t="s">
        <v>373</v>
      </c>
    </row>
    <row r="8731" spans="1:11" hidden="1" x14ac:dyDescent="0.25">
      <c r="A8731" t="s">
        <v>378</v>
      </c>
      <c r="B8731" t="s">
        <v>377</v>
      </c>
      <c r="C8731">
        <v>2011</v>
      </c>
      <c r="D8731" t="s">
        <v>376</v>
      </c>
      <c r="E8731">
        <v>345</v>
      </c>
      <c r="F8731" t="s">
        <v>376</v>
      </c>
      <c r="G8731" t="s">
        <v>373</v>
      </c>
      <c r="H8731" t="s">
        <v>375</v>
      </c>
      <c r="I8731" t="s">
        <v>373</v>
      </c>
      <c r="J8731" t="s">
        <v>373</v>
      </c>
      <c r="K8731" t="s">
        <v>373</v>
      </c>
    </row>
    <row r="8732" spans="1:11" hidden="1" x14ac:dyDescent="0.25">
      <c r="A8732" t="s">
        <v>378</v>
      </c>
      <c r="B8732" t="s">
        <v>377</v>
      </c>
      <c r="C8732">
        <v>2012</v>
      </c>
      <c r="D8732" t="s">
        <v>376</v>
      </c>
      <c r="E8732">
        <v>345</v>
      </c>
      <c r="F8732" t="s">
        <v>376</v>
      </c>
      <c r="G8732" t="s">
        <v>373</v>
      </c>
      <c r="H8732" t="s">
        <v>375</v>
      </c>
      <c r="I8732" t="s">
        <v>373</v>
      </c>
      <c r="J8732" t="s">
        <v>373</v>
      </c>
      <c r="K8732" t="s">
        <v>373</v>
      </c>
    </row>
    <row r="8733" spans="1:11" hidden="1" x14ac:dyDescent="0.25">
      <c r="A8733" t="s">
        <v>378</v>
      </c>
      <c r="B8733" t="s">
        <v>377</v>
      </c>
      <c r="C8733">
        <v>2013</v>
      </c>
      <c r="D8733" t="s">
        <v>376</v>
      </c>
      <c r="E8733">
        <v>345</v>
      </c>
      <c r="F8733" t="s">
        <v>376</v>
      </c>
      <c r="G8733" t="s">
        <v>373</v>
      </c>
      <c r="H8733" t="s">
        <v>375</v>
      </c>
      <c r="I8733" t="s">
        <v>373</v>
      </c>
      <c r="J8733" t="s">
        <v>373</v>
      </c>
      <c r="K8733" t="s">
        <v>373</v>
      </c>
    </row>
    <row r="8734" spans="1:11" hidden="1" x14ac:dyDescent="0.25">
      <c r="A8734" t="s">
        <v>378</v>
      </c>
      <c r="B8734" t="s">
        <v>377</v>
      </c>
      <c r="C8734">
        <v>2014</v>
      </c>
      <c r="D8734" t="s">
        <v>376</v>
      </c>
      <c r="E8734">
        <v>345</v>
      </c>
      <c r="F8734" t="s">
        <v>376</v>
      </c>
      <c r="G8734" t="s">
        <v>373</v>
      </c>
      <c r="H8734" t="s">
        <v>375</v>
      </c>
      <c r="I8734" t="s">
        <v>373</v>
      </c>
      <c r="J8734" t="s">
        <v>373</v>
      </c>
      <c r="K8734" t="s">
        <v>373</v>
      </c>
    </row>
    <row r="8735" spans="1:11" hidden="1" x14ac:dyDescent="0.25">
      <c r="A8735" t="s">
        <v>378</v>
      </c>
      <c r="B8735" t="s">
        <v>377</v>
      </c>
      <c r="C8735">
        <v>2015</v>
      </c>
      <c r="D8735" t="s">
        <v>376</v>
      </c>
      <c r="E8735">
        <v>345</v>
      </c>
      <c r="F8735" t="s">
        <v>376</v>
      </c>
      <c r="G8735" t="s">
        <v>373</v>
      </c>
      <c r="H8735" t="s">
        <v>375</v>
      </c>
      <c r="I8735" t="s">
        <v>373</v>
      </c>
      <c r="J8735" t="s">
        <v>373</v>
      </c>
      <c r="K8735" t="s">
        <v>373</v>
      </c>
    </row>
    <row r="8736" spans="1:11" hidden="1" x14ac:dyDescent="0.25">
      <c r="A8736" t="s">
        <v>378</v>
      </c>
      <c r="B8736" t="s">
        <v>377</v>
      </c>
      <c r="C8736">
        <v>2016</v>
      </c>
      <c r="D8736" t="s">
        <v>376</v>
      </c>
      <c r="E8736">
        <v>345</v>
      </c>
      <c r="F8736" t="s">
        <v>376</v>
      </c>
      <c r="G8736" t="s">
        <v>373</v>
      </c>
      <c r="H8736" t="s">
        <v>375</v>
      </c>
      <c r="I8736" t="s">
        <v>373</v>
      </c>
      <c r="J8736" t="s">
        <v>373</v>
      </c>
      <c r="K8736" t="s">
        <v>373</v>
      </c>
    </row>
    <row r="8737" spans="1:12" x14ac:dyDescent="0.25">
      <c r="A8737" t="s">
        <v>378</v>
      </c>
      <c r="B8737" t="s">
        <v>377</v>
      </c>
      <c r="C8737">
        <v>2017</v>
      </c>
      <c r="D8737" t="s">
        <v>376</v>
      </c>
      <c r="E8737">
        <v>345</v>
      </c>
      <c r="F8737" t="s">
        <v>376</v>
      </c>
      <c r="G8737" t="s">
        <v>373</v>
      </c>
      <c r="H8737" t="s">
        <v>375</v>
      </c>
      <c r="I8737" s="109" t="s">
        <v>373</v>
      </c>
      <c r="J8737" s="109" t="s">
        <v>373</v>
      </c>
      <c r="K8737" s="109" t="s">
        <v>373</v>
      </c>
      <c r="L8737" s="108" t="e">
        <f>AVERAGE(I8737:K8737)</f>
        <v>#DIV/0!</v>
      </c>
    </row>
    <row r="8738" spans="1:12" hidden="1" x14ac:dyDescent="0.25">
      <c r="A8738" t="s">
        <v>276</v>
      </c>
      <c r="B8738" t="s">
        <v>276</v>
      </c>
      <c r="C8738">
        <v>1980</v>
      </c>
      <c r="D8738" t="s">
        <v>374</v>
      </c>
      <c r="E8738">
        <v>551</v>
      </c>
      <c r="F8738" t="s">
        <v>52</v>
      </c>
      <c r="G8738">
        <v>894</v>
      </c>
      <c r="H8738" t="s">
        <v>371</v>
      </c>
      <c r="I8738">
        <v>3</v>
      </c>
      <c r="J8738" t="s">
        <v>373</v>
      </c>
      <c r="K8738">
        <v>3</v>
      </c>
    </row>
    <row r="8739" spans="1:12" hidden="1" x14ac:dyDescent="0.25">
      <c r="A8739" t="s">
        <v>276</v>
      </c>
      <c r="B8739" t="s">
        <v>276</v>
      </c>
      <c r="C8739">
        <v>1981</v>
      </c>
      <c r="D8739" t="s">
        <v>374</v>
      </c>
      <c r="E8739">
        <v>551</v>
      </c>
      <c r="F8739" t="s">
        <v>52</v>
      </c>
      <c r="G8739">
        <v>894</v>
      </c>
      <c r="H8739" t="s">
        <v>371</v>
      </c>
      <c r="I8739">
        <v>3</v>
      </c>
      <c r="J8739" t="s">
        <v>373</v>
      </c>
      <c r="K8739">
        <v>3</v>
      </c>
    </row>
    <row r="8740" spans="1:12" hidden="1" x14ac:dyDescent="0.25">
      <c r="A8740" t="s">
        <v>276</v>
      </c>
      <c r="B8740" t="s">
        <v>276</v>
      </c>
      <c r="C8740">
        <v>1982</v>
      </c>
      <c r="D8740" t="s">
        <v>374</v>
      </c>
      <c r="E8740">
        <v>551</v>
      </c>
      <c r="F8740" t="s">
        <v>52</v>
      </c>
      <c r="G8740">
        <v>894</v>
      </c>
      <c r="H8740" t="s">
        <v>371</v>
      </c>
      <c r="I8740">
        <v>3</v>
      </c>
      <c r="J8740" t="s">
        <v>373</v>
      </c>
      <c r="K8740">
        <v>3</v>
      </c>
    </row>
    <row r="8741" spans="1:12" hidden="1" x14ac:dyDescent="0.25">
      <c r="A8741" t="s">
        <v>276</v>
      </c>
      <c r="B8741" t="s">
        <v>276</v>
      </c>
      <c r="C8741">
        <v>1983</v>
      </c>
      <c r="D8741" t="s">
        <v>374</v>
      </c>
      <c r="E8741">
        <v>551</v>
      </c>
      <c r="F8741" t="s">
        <v>52</v>
      </c>
      <c r="G8741">
        <v>894</v>
      </c>
      <c r="H8741" t="s">
        <v>371</v>
      </c>
      <c r="I8741">
        <v>3</v>
      </c>
      <c r="J8741" t="s">
        <v>373</v>
      </c>
      <c r="K8741">
        <v>2</v>
      </c>
    </row>
    <row r="8742" spans="1:12" hidden="1" x14ac:dyDescent="0.25">
      <c r="A8742" t="s">
        <v>276</v>
      </c>
      <c r="B8742" t="s">
        <v>276</v>
      </c>
      <c r="C8742">
        <v>1984</v>
      </c>
      <c r="D8742" t="s">
        <v>374</v>
      </c>
      <c r="E8742">
        <v>551</v>
      </c>
      <c r="F8742" t="s">
        <v>52</v>
      </c>
      <c r="G8742">
        <v>894</v>
      </c>
      <c r="H8742" t="s">
        <v>371</v>
      </c>
      <c r="I8742">
        <v>2</v>
      </c>
      <c r="J8742" t="s">
        <v>373</v>
      </c>
      <c r="K8742">
        <v>2</v>
      </c>
    </row>
    <row r="8743" spans="1:12" hidden="1" x14ac:dyDescent="0.25">
      <c r="A8743" t="s">
        <v>276</v>
      </c>
      <c r="B8743" t="s">
        <v>276</v>
      </c>
      <c r="C8743">
        <v>1985</v>
      </c>
      <c r="D8743" t="s">
        <v>374</v>
      </c>
      <c r="E8743">
        <v>551</v>
      </c>
      <c r="F8743" t="s">
        <v>52</v>
      </c>
      <c r="G8743">
        <v>894</v>
      </c>
      <c r="H8743" t="s">
        <v>371</v>
      </c>
      <c r="I8743">
        <v>2</v>
      </c>
      <c r="J8743" t="s">
        <v>373</v>
      </c>
      <c r="K8743">
        <v>2</v>
      </c>
    </row>
    <row r="8744" spans="1:12" hidden="1" x14ac:dyDescent="0.25">
      <c r="A8744" t="s">
        <v>276</v>
      </c>
      <c r="B8744" t="s">
        <v>276</v>
      </c>
      <c r="C8744">
        <v>1986</v>
      </c>
      <c r="D8744" t="s">
        <v>374</v>
      </c>
      <c r="E8744">
        <v>551</v>
      </c>
      <c r="F8744" t="s">
        <v>52</v>
      </c>
      <c r="G8744">
        <v>894</v>
      </c>
      <c r="H8744" t="s">
        <v>371</v>
      </c>
      <c r="I8744">
        <v>3</v>
      </c>
      <c r="J8744" t="s">
        <v>373</v>
      </c>
      <c r="K8744">
        <v>3</v>
      </c>
    </row>
    <row r="8745" spans="1:12" hidden="1" x14ac:dyDescent="0.25">
      <c r="A8745" t="s">
        <v>276</v>
      </c>
      <c r="B8745" t="s">
        <v>276</v>
      </c>
      <c r="C8745">
        <v>1987</v>
      </c>
      <c r="D8745" t="s">
        <v>374</v>
      </c>
      <c r="E8745">
        <v>551</v>
      </c>
      <c r="F8745" t="s">
        <v>52</v>
      </c>
      <c r="G8745">
        <v>894</v>
      </c>
      <c r="H8745" t="s">
        <v>371</v>
      </c>
      <c r="I8745">
        <v>3</v>
      </c>
      <c r="J8745" t="s">
        <v>373</v>
      </c>
      <c r="K8745">
        <v>2</v>
      </c>
    </row>
    <row r="8746" spans="1:12" hidden="1" x14ac:dyDescent="0.25">
      <c r="A8746" t="s">
        <v>276</v>
      </c>
      <c r="B8746" t="s">
        <v>276</v>
      </c>
      <c r="C8746">
        <v>1988</v>
      </c>
      <c r="D8746" t="s">
        <v>374</v>
      </c>
      <c r="E8746">
        <v>551</v>
      </c>
      <c r="F8746" t="s">
        <v>52</v>
      </c>
      <c r="G8746">
        <v>894</v>
      </c>
      <c r="H8746" t="s">
        <v>371</v>
      </c>
      <c r="I8746">
        <v>2</v>
      </c>
      <c r="J8746" t="s">
        <v>373</v>
      </c>
      <c r="K8746">
        <v>3</v>
      </c>
    </row>
    <row r="8747" spans="1:12" hidden="1" x14ac:dyDescent="0.25">
      <c r="A8747" t="s">
        <v>276</v>
      </c>
      <c r="B8747" t="s">
        <v>276</v>
      </c>
      <c r="C8747">
        <v>1989</v>
      </c>
      <c r="D8747" t="s">
        <v>374</v>
      </c>
      <c r="E8747">
        <v>551</v>
      </c>
      <c r="F8747" t="s">
        <v>52</v>
      </c>
      <c r="G8747">
        <v>894</v>
      </c>
      <c r="H8747" t="s">
        <v>371</v>
      </c>
      <c r="I8747">
        <v>2</v>
      </c>
      <c r="J8747" t="s">
        <v>373</v>
      </c>
      <c r="K8747">
        <v>2</v>
      </c>
    </row>
    <row r="8748" spans="1:12" hidden="1" x14ac:dyDescent="0.25">
      <c r="A8748" t="s">
        <v>276</v>
      </c>
      <c r="B8748" t="s">
        <v>276</v>
      </c>
      <c r="C8748">
        <v>1990</v>
      </c>
      <c r="D8748" t="s">
        <v>374</v>
      </c>
      <c r="E8748">
        <v>551</v>
      </c>
      <c r="F8748" t="s">
        <v>52</v>
      </c>
      <c r="G8748">
        <v>894</v>
      </c>
      <c r="H8748" t="s">
        <v>371</v>
      </c>
      <c r="I8748">
        <v>3</v>
      </c>
      <c r="J8748" t="s">
        <v>373</v>
      </c>
      <c r="K8748">
        <v>3</v>
      </c>
    </row>
    <row r="8749" spans="1:12" hidden="1" x14ac:dyDescent="0.25">
      <c r="A8749" t="s">
        <v>276</v>
      </c>
      <c r="B8749" t="s">
        <v>276</v>
      </c>
      <c r="C8749">
        <v>1991</v>
      </c>
      <c r="D8749" t="s">
        <v>374</v>
      </c>
      <c r="E8749">
        <v>551</v>
      </c>
      <c r="F8749" t="s">
        <v>52</v>
      </c>
      <c r="G8749">
        <v>894</v>
      </c>
      <c r="H8749" t="s">
        <v>371</v>
      </c>
      <c r="I8749">
        <v>1</v>
      </c>
      <c r="J8749" t="s">
        <v>373</v>
      </c>
      <c r="K8749">
        <v>2</v>
      </c>
    </row>
    <row r="8750" spans="1:12" hidden="1" x14ac:dyDescent="0.25">
      <c r="A8750" t="s">
        <v>276</v>
      </c>
      <c r="B8750" t="s">
        <v>276</v>
      </c>
      <c r="C8750">
        <v>1992</v>
      </c>
      <c r="D8750" t="s">
        <v>374</v>
      </c>
      <c r="E8750">
        <v>551</v>
      </c>
      <c r="F8750" t="s">
        <v>52</v>
      </c>
      <c r="G8750">
        <v>894</v>
      </c>
      <c r="H8750" t="s">
        <v>371</v>
      </c>
      <c r="I8750">
        <v>3</v>
      </c>
      <c r="J8750" t="s">
        <v>373</v>
      </c>
      <c r="K8750">
        <v>2</v>
      </c>
    </row>
    <row r="8751" spans="1:12" hidden="1" x14ac:dyDescent="0.25">
      <c r="A8751" t="s">
        <v>276</v>
      </c>
      <c r="B8751" t="s">
        <v>276</v>
      </c>
      <c r="C8751">
        <v>1993</v>
      </c>
      <c r="D8751" t="s">
        <v>374</v>
      </c>
      <c r="E8751">
        <v>551</v>
      </c>
      <c r="F8751" t="s">
        <v>52</v>
      </c>
      <c r="G8751">
        <v>894</v>
      </c>
      <c r="H8751" t="s">
        <v>371</v>
      </c>
      <c r="I8751">
        <v>3</v>
      </c>
      <c r="J8751" t="s">
        <v>373</v>
      </c>
      <c r="K8751">
        <v>3</v>
      </c>
    </row>
    <row r="8752" spans="1:12" hidden="1" x14ac:dyDescent="0.25">
      <c r="A8752" t="s">
        <v>276</v>
      </c>
      <c r="B8752" t="s">
        <v>276</v>
      </c>
      <c r="C8752">
        <v>1994</v>
      </c>
      <c r="D8752" t="s">
        <v>374</v>
      </c>
      <c r="E8752">
        <v>551</v>
      </c>
      <c r="F8752" t="s">
        <v>52</v>
      </c>
      <c r="G8752">
        <v>894</v>
      </c>
      <c r="H8752" t="s">
        <v>371</v>
      </c>
      <c r="I8752">
        <v>2</v>
      </c>
      <c r="J8752" t="s">
        <v>373</v>
      </c>
      <c r="K8752">
        <v>3</v>
      </c>
    </row>
    <row r="8753" spans="1:11" hidden="1" x14ac:dyDescent="0.25">
      <c r="A8753" t="s">
        <v>276</v>
      </c>
      <c r="B8753" t="s">
        <v>276</v>
      </c>
      <c r="C8753">
        <v>1995</v>
      </c>
      <c r="D8753" t="s">
        <v>374</v>
      </c>
      <c r="E8753">
        <v>551</v>
      </c>
      <c r="F8753" t="s">
        <v>52</v>
      </c>
      <c r="G8753">
        <v>894</v>
      </c>
      <c r="H8753" t="s">
        <v>371</v>
      </c>
      <c r="I8753">
        <v>2</v>
      </c>
      <c r="J8753" t="s">
        <v>373</v>
      </c>
      <c r="K8753">
        <v>3</v>
      </c>
    </row>
    <row r="8754" spans="1:11" hidden="1" x14ac:dyDescent="0.25">
      <c r="A8754" t="s">
        <v>276</v>
      </c>
      <c r="B8754" t="s">
        <v>276</v>
      </c>
      <c r="C8754">
        <v>1996</v>
      </c>
      <c r="D8754" t="s">
        <v>374</v>
      </c>
      <c r="E8754">
        <v>551</v>
      </c>
      <c r="F8754" t="s">
        <v>52</v>
      </c>
      <c r="G8754">
        <v>894</v>
      </c>
      <c r="H8754" t="s">
        <v>371</v>
      </c>
      <c r="I8754">
        <v>2</v>
      </c>
      <c r="J8754" t="s">
        <v>373</v>
      </c>
      <c r="K8754">
        <v>3</v>
      </c>
    </row>
    <row r="8755" spans="1:11" hidden="1" x14ac:dyDescent="0.25">
      <c r="A8755" t="s">
        <v>276</v>
      </c>
      <c r="B8755" t="s">
        <v>276</v>
      </c>
      <c r="C8755">
        <v>1997</v>
      </c>
      <c r="D8755" t="s">
        <v>374</v>
      </c>
      <c r="E8755">
        <v>551</v>
      </c>
      <c r="F8755" t="s">
        <v>52</v>
      </c>
      <c r="G8755">
        <v>894</v>
      </c>
      <c r="H8755" t="s">
        <v>371</v>
      </c>
      <c r="I8755">
        <v>3</v>
      </c>
      <c r="J8755" t="s">
        <v>373</v>
      </c>
      <c r="K8755">
        <v>3</v>
      </c>
    </row>
    <row r="8756" spans="1:11" hidden="1" x14ac:dyDescent="0.25">
      <c r="A8756" t="s">
        <v>276</v>
      </c>
      <c r="B8756" t="s">
        <v>276</v>
      </c>
      <c r="C8756">
        <v>1998</v>
      </c>
      <c r="D8756" t="s">
        <v>374</v>
      </c>
      <c r="E8756">
        <v>551</v>
      </c>
      <c r="F8756" t="s">
        <v>52</v>
      </c>
      <c r="G8756">
        <v>894</v>
      </c>
      <c r="H8756" t="s">
        <v>371</v>
      </c>
      <c r="I8756">
        <v>4</v>
      </c>
      <c r="J8756" t="s">
        <v>373</v>
      </c>
      <c r="K8756">
        <v>3</v>
      </c>
    </row>
    <row r="8757" spans="1:11" hidden="1" x14ac:dyDescent="0.25">
      <c r="A8757" t="s">
        <v>276</v>
      </c>
      <c r="B8757" t="s">
        <v>276</v>
      </c>
      <c r="C8757">
        <v>1999</v>
      </c>
      <c r="D8757" t="s">
        <v>374</v>
      </c>
      <c r="E8757">
        <v>551</v>
      </c>
      <c r="F8757" t="s">
        <v>52</v>
      </c>
      <c r="G8757">
        <v>894</v>
      </c>
      <c r="H8757" t="s">
        <v>371</v>
      </c>
      <c r="I8757">
        <v>2</v>
      </c>
      <c r="J8757" t="s">
        <v>373</v>
      </c>
      <c r="K8757">
        <v>2</v>
      </c>
    </row>
    <row r="8758" spans="1:11" hidden="1" x14ac:dyDescent="0.25">
      <c r="A8758" t="s">
        <v>276</v>
      </c>
      <c r="B8758" t="s">
        <v>276</v>
      </c>
      <c r="C8758">
        <v>2000</v>
      </c>
      <c r="D8758" t="s">
        <v>374</v>
      </c>
      <c r="E8758">
        <v>551</v>
      </c>
      <c r="F8758" t="s">
        <v>52</v>
      </c>
      <c r="G8758">
        <v>894</v>
      </c>
      <c r="H8758" t="s">
        <v>371</v>
      </c>
      <c r="I8758">
        <v>3</v>
      </c>
      <c r="J8758" t="s">
        <v>373</v>
      </c>
      <c r="K8758">
        <v>2</v>
      </c>
    </row>
    <row r="8759" spans="1:11" hidden="1" x14ac:dyDescent="0.25">
      <c r="A8759" t="s">
        <v>276</v>
      </c>
      <c r="B8759" t="s">
        <v>276</v>
      </c>
      <c r="C8759">
        <v>2001</v>
      </c>
      <c r="D8759" t="s">
        <v>374</v>
      </c>
      <c r="E8759">
        <v>551</v>
      </c>
      <c r="F8759" t="s">
        <v>52</v>
      </c>
      <c r="G8759">
        <v>894</v>
      </c>
      <c r="H8759" t="s">
        <v>371</v>
      </c>
      <c r="I8759">
        <v>3</v>
      </c>
      <c r="J8759" t="s">
        <v>373</v>
      </c>
      <c r="K8759">
        <v>3</v>
      </c>
    </row>
    <row r="8760" spans="1:11" hidden="1" x14ac:dyDescent="0.25">
      <c r="A8760" t="s">
        <v>276</v>
      </c>
      <c r="B8760" t="s">
        <v>276</v>
      </c>
      <c r="C8760">
        <v>2002</v>
      </c>
      <c r="D8760" t="s">
        <v>374</v>
      </c>
      <c r="E8760">
        <v>551</v>
      </c>
      <c r="F8760" t="s">
        <v>52</v>
      </c>
      <c r="G8760">
        <v>894</v>
      </c>
      <c r="H8760" t="s">
        <v>371</v>
      </c>
      <c r="I8760">
        <v>3</v>
      </c>
      <c r="J8760" t="s">
        <v>373</v>
      </c>
      <c r="K8760">
        <v>3</v>
      </c>
    </row>
    <row r="8761" spans="1:11" hidden="1" x14ac:dyDescent="0.25">
      <c r="A8761" t="s">
        <v>276</v>
      </c>
      <c r="B8761" t="s">
        <v>276</v>
      </c>
      <c r="C8761">
        <v>2003</v>
      </c>
      <c r="D8761" t="s">
        <v>374</v>
      </c>
      <c r="E8761">
        <v>551</v>
      </c>
      <c r="F8761" t="s">
        <v>52</v>
      </c>
      <c r="G8761">
        <v>894</v>
      </c>
      <c r="H8761" t="s">
        <v>371</v>
      </c>
      <c r="I8761">
        <v>3</v>
      </c>
      <c r="J8761" t="s">
        <v>373</v>
      </c>
      <c r="K8761">
        <v>3</v>
      </c>
    </row>
    <row r="8762" spans="1:11" hidden="1" x14ac:dyDescent="0.25">
      <c r="A8762" t="s">
        <v>276</v>
      </c>
      <c r="B8762" t="s">
        <v>276</v>
      </c>
      <c r="C8762">
        <v>2004</v>
      </c>
      <c r="D8762" t="s">
        <v>374</v>
      </c>
      <c r="E8762">
        <v>551</v>
      </c>
      <c r="F8762" t="s">
        <v>52</v>
      </c>
      <c r="G8762">
        <v>894</v>
      </c>
      <c r="H8762" t="s">
        <v>371</v>
      </c>
      <c r="I8762">
        <v>3</v>
      </c>
      <c r="J8762" t="s">
        <v>373</v>
      </c>
      <c r="K8762">
        <v>3</v>
      </c>
    </row>
    <row r="8763" spans="1:11" hidden="1" x14ac:dyDescent="0.25">
      <c r="A8763" t="s">
        <v>276</v>
      </c>
      <c r="B8763" t="s">
        <v>276</v>
      </c>
      <c r="C8763">
        <v>2005</v>
      </c>
      <c r="D8763" t="s">
        <v>374</v>
      </c>
      <c r="E8763">
        <v>551</v>
      </c>
      <c r="F8763" t="s">
        <v>52</v>
      </c>
      <c r="G8763">
        <v>894</v>
      </c>
      <c r="H8763" t="s">
        <v>371</v>
      </c>
      <c r="I8763">
        <v>3</v>
      </c>
      <c r="J8763" t="s">
        <v>373</v>
      </c>
      <c r="K8763">
        <v>3</v>
      </c>
    </row>
    <row r="8764" spans="1:11" hidden="1" x14ac:dyDescent="0.25">
      <c r="A8764" t="s">
        <v>276</v>
      </c>
      <c r="B8764" t="s">
        <v>276</v>
      </c>
      <c r="C8764">
        <v>2006</v>
      </c>
      <c r="D8764" t="s">
        <v>374</v>
      </c>
      <c r="E8764">
        <v>551</v>
      </c>
      <c r="F8764" t="s">
        <v>52</v>
      </c>
      <c r="G8764">
        <v>894</v>
      </c>
      <c r="H8764" t="s">
        <v>371</v>
      </c>
      <c r="I8764">
        <v>3</v>
      </c>
      <c r="J8764" t="s">
        <v>373</v>
      </c>
      <c r="K8764">
        <v>3</v>
      </c>
    </row>
    <row r="8765" spans="1:11" hidden="1" x14ac:dyDescent="0.25">
      <c r="A8765" t="s">
        <v>276</v>
      </c>
      <c r="B8765" t="s">
        <v>276</v>
      </c>
      <c r="C8765">
        <v>2007</v>
      </c>
      <c r="D8765" t="s">
        <v>374</v>
      </c>
      <c r="E8765">
        <v>551</v>
      </c>
      <c r="F8765" t="s">
        <v>52</v>
      </c>
      <c r="G8765">
        <v>894</v>
      </c>
      <c r="H8765" t="s">
        <v>371</v>
      </c>
      <c r="I8765">
        <v>2</v>
      </c>
      <c r="J8765" t="s">
        <v>373</v>
      </c>
      <c r="K8765">
        <v>3</v>
      </c>
    </row>
    <row r="8766" spans="1:11" hidden="1" x14ac:dyDescent="0.25">
      <c r="A8766" t="s">
        <v>276</v>
      </c>
      <c r="B8766" t="s">
        <v>276</v>
      </c>
      <c r="C8766">
        <v>2008</v>
      </c>
      <c r="D8766" t="s">
        <v>374</v>
      </c>
      <c r="E8766">
        <v>551</v>
      </c>
      <c r="F8766" t="s">
        <v>52</v>
      </c>
      <c r="G8766">
        <v>894</v>
      </c>
      <c r="H8766" t="s">
        <v>371</v>
      </c>
      <c r="I8766" t="s">
        <v>373</v>
      </c>
      <c r="J8766" t="s">
        <v>373</v>
      </c>
      <c r="K8766">
        <v>3</v>
      </c>
    </row>
    <row r="8767" spans="1:11" hidden="1" x14ac:dyDescent="0.25">
      <c r="A8767" t="s">
        <v>276</v>
      </c>
      <c r="B8767" t="s">
        <v>276</v>
      </c>
      <c r="C8767">
        <v>2009</v>
      </c>
      <c r="D8767" t="s">
        <v>374</v>
      </c>
      <c r="E8767">
        <v>551</v>
      </c>
      <c r="F8767" t="s">
        <v>52</v>
      </c>
      <c r="G8767">
        <v>894</v>
      </c>
      <c r="H8767" t="s">
        <v>371</v>
      </c>
      <c r="I8767" t="s">
        <v>373</v>
      </c>
      <c r="J8767" t="s">
        <v>373</v>
      </c>
      <c r="K8767">
        <v>3</v>
      </c>
    </row>
    <row r="8768" spans="1:11" hidden="1" x14ac:dyDescent="0.25">
      <c r="A8768" t="s">
        <v>276</v>
      </c>
      <c r="B8768" t="s">
        <v>276</v>
      </c>
      <c r="C8768">
        <v>2010</v>
      </c>
      <c r="D8768" t="s">
        <v>374</v>
      </c>
      <c r="E8768">
        <v>551</v>
      </c>
      <c r="F8768" t="s">
        <v>52</v>
      </c>
      <c r="G8768">
        <v>894</v>
      </c>
      <c r="H8768" t="s">
        <v>371</v>
      </c>
      <c r="I8768" t="s">
        <v>373</v>
      </c>
      <c r="J8768" t="s">
        <v>373</v>
      </c>
      <c r="K8768">
        <v>4</v>
      </c>
    </row>
    <row r="8769" spans="1:12" hidden="1" x14ac:dyDescent="0.25">
      <c r="A8769" t="s">
        <v>276</v>
      </c>
      <c r="B8769" t="s">
        <v>276</v>
      </c>
      <c r="C8769">
        <v>2011</v>
      </c>
      <c r="D8769" t="s">
        <v>374</v>
      </c>
      <c r="E8769">
        <v>551</v>
      </c>
      <c r="F8769" t="s">
        <v>52</v>
      </c>
      <c r="G8769">
        <v>894</v>
      </c>
      <c r="H8769" t="s">
        <v>371</v>
      </c>
      <c r="I8769" t="s">
        <v>373</v>
      </c>
      <c r="J8769" t="s">
        <v>373</v>
      </c>
      <c r="K8769">
        <v>3</v>
      </c>
    </row>
    <row r="8770" spans="1:12" hidden="1" x14ac:dyDescent="0.25">
      <c r="A8770" t="s">
        <v>276</v>
      </c>
      <c r="B8770" t="s">
        <v>276</v>
      </c>
      <c r="C8770">
        <v>2012</v>
      </c>
      <c r="D8770" t="s">
        <v>374</v>
      </c>
      <c r="E8770">
        <v>551</v>
      </c>
      <c r="F8770" t="s">
        <v>52</v>
      </c>
      <c r="G8770">
        <v>894</v>
      </c>
      <c r="H8770" t="s">
        <v>371</v>
      </c>
      <c r="I8770" t="s">
        <v>373</v>
      </c>
      <c r="J8770" t="s">
        <v>373</v>
      </c>
      <c r="K8770">
        <v>3</v>
      </c>
    </row>
    <row r="8771" spans="1:12" hidden="1" x14ac:dyDescent="0.25">
      <c r="A8771" t="s">
        <v>276</v>
      </c>
      <c r="B8771" t="s">
        <v>276</v>
      </c>
      <c r="C8771">
        <v>2013</v>
      </c>
      <c r="D8771" t="s">
        <v>374</v>
      </c>
      <c r="E8771">
        <v>551</v>
      </c>
      <c r="F8771" t="s">
        <v>52</v>
      </c>
      <c r="G8771">
        <v>894</v>
      </c>
      <c r="H8771" t="s">
        <v>371</v>
      </c>
      <c r="I8771" t="s">
        <v>373</v>
      </c>
      <c r="J8771" t="s">
        <v>373</v>
      </c>
      <c r="K8771">
        <v>3</v>
      </c>
    </row>
    <row r="8772" spans="1:12" hidden="1" x14ac:dyDescent="0.25">
      <c r="A8772" t="s">
        <v>276</v>
      </c>
      <c r="B8772" t="s">
        <v>276</v>
      </c>
      <c r="C8772">
        <v>2014</v>
      </c>
      <c r="D8772" t="s">
        <v>374</v>
      </c>
      <c r="E8772">
        <v>551</v>
      </c>
      <c r="F8772" t="s">
        <v>52</v>
      </c>
      <c r="G8772">
        <v>894</v>
      </c>
      <c r="H8772" t="s">
        <v>371</v>
      </c>
      <c r="I8772">
        <v>3</v>
      </c>
      <c r="J8772" t="s">
        <v>373</v>
      </c>
      <c r="K8772">
        <v>3</v>
      </c>
    </row>
    <row r="8773" spans="1:12" hidden="1" x14ac:dyDescent="0.25">
      <c r="A8773" t="s">
        <v>276</v>
      </c>
      <c r="B8773" t="s">
        <v>276</v>
      </c>
      <c r="C8773">
        <v>2015</v>
      </c>
      <c r="D8773" t="s">
        <v>374</v>
      </c>
      <c r="E8773">
        <v>551</v>
      </c>
      <c r="F8773" t="s">
        <v>52</v>
      </c>
      <c r="G8773">
        <v>894</v>
      </c>
      <c r="H8773" t="s">
        <v>371</v>
      </c>
      <c r="I8773">
        <v>2</v>
      </c>
      <c r="J8773" t="s">
        <v>373</v>
      </c>
      <c r="K8773">
        <v>3</v>
      </c>
    </row>
    <row r="8774" spans="1:12" hidden="1" x14ac:dyDescent="0.25">
      <c r="A8774" t="s">
        <v>276</v>
      </c>
      <c r="B8774" t="s">
        <v>276</v>
      </c>
      <c r="C8774">
        <v>2016</v>
      </c>
      <c r="D8774" t="s">
        <v>374</v>
      </c>
      <c r="E8774">
        <v>551</v>
      </c>
      <c r="F8774" t="s">
        <v>52</v>
      </c>
      <c r="G8774">
        <v>894</v>
      </c>
      <c r="H8774" t="s">
        <v>371</v>
      </c>
      <c r="I8774">
        <v>3</v>
      </c>
      <c r="J8774" t="s">
        <v>373</v>
      </c>
      <c r="K8774">
        <v>3</v>
      </c>
    </row>
    <row r="8775" spans="1:12" x14ac:dyDescent="0.25">
      <c r="A8775" t="s">
        <v>276</v>
      </c>
      <c r="B8775" t="s">
        <v>276</v>
      </c>
      <c r="C8775">
        <v>2017</v>
      </c>
      <c r="D8775" t="s">
        <v>374</v>
      </c>
      <c r="E8775">
        <v>551</v>
      </c>
      <c r="F8775" t="s">
        <v>52</v>
      </c>
      <c r="G8775">
        <v>894</v>
      </c>
      <c r="H8775" t="s">
        <v>371</v>
      </c>
      <c r="I8775" s="109">
        <v>2</v>
      </c>
      <c r="J8775" s="109" t="s">
        <v>373</v>
      </c>
      <c r="K8775" s="109">
        <v>3</v>
      </c>
      <c r="L8775" s="108">
        <f>AVERAGE(I8775:K8775)</f>
        <v>2.5</v>
      </c>
    </row>
    <row r="8776" spans="1:12" hidden="1" x14ac:dyDescent="0.25">
      <c r="A8776" t="s">
        <v>277</v>
      </c>
      <c r="B8776" t="s">
        <v>277</v>
      </c>
      <c r="C8776">
        <v>1976</v>
      </c>
      <c r="D8776" t="s">
        <v>372</v>
      </c>
      <c r="E8776">
        <v>552</v>
      </c>
      <c r="F8776" t="s">
        <v>53</v>
      </c>
      <c r="G8776">
        <v>716</v>
      </c>
      <c r="H8776" t="s">
        <v>371</v>
      </c>
      <c r="I8776" t="s">
        <v>373</v>
      </c>
      <c r="J8776" t="s">
        <v>373</v>
      </c>
      <c r="K8776" t="s">
        <v>373</v>
      </c>
    </row>
    <row r="8777" spans="1:12" hidden="1" x14ac:dyDescent="0.25">
      <c r="A8777" t="s">
        <v>277</v>
      </c>
      <c r="B8777" t="s">
        <v>277</v>
      </c>
      <c r="C8777">
        <v>1977</v>
      </c>
      <c r="D8777" t="s">
        <v>372</v>
      </c>
      <c r="E8777">
        <v>552</v>
      </c>
      <c r="F8777" t="s">
        <v>53</v>
      </c>
      <c r="G8777">
        <v>716</v>
      </c>
      <c r="H8777" t="s">
        <v>371</v>
      </c>
      <c r="I8777" t="s">
        <v>373</v>
      </c>
      <c r="J8777" t="s">
        <v>373</v>
      </c>
      <c r="K8777" t="s">
        <v>373</v>
      </c>
    </row>
    <row r="8778" spans="1:12" hidden="1" x14ac:dyDescent="0.25">
      <c r="A8778" t="s">
        <v>277</v>
      </c>
      <c r="B8778" t="s">
        <v>277</v>
      </c>
      <c r="C8778">
        <v>1978</v>
      </c>
      <c r="D8778" t="s">
        <v>372</v>
      </c>
      <c r="E8778">
        <v>552</v>
      </c>
      <c r="F8778" t="s">
        <v>53</v>
      </c>
      <c r="G8778">
        <v>716</v>
      </c>
      <c r="H8778" t="s">
        <v>371</v>
      </c>
      <c r="I8778" t="s">
        <v>373</v>
      </c>
      <c r="J8778" t="s">
        <v>373</v>
      </c>
      <c r="K8778" t="s">
        <v>373</v>
      </c>
    </row>
    <row r="8779" spans="1:12" hidden="1" x14ac:dyDescent="0.25">
      <c r="A8779" t="s">
        <v>277</v>
      </c>
      <c r="B8779" t="s">
        <v>277</v>
      </c>
      <c r="C8779">
        <v>1979</v>
      </c>
      <c r="D8779" t="s">
        <v>372</v>
      </c>
      <c r="E8779">
        <v>552</v>
      </c>
      <c r="F8779" t="s">
        <v>53</v>
      </c>
      <c r="G8779">
        <v>716</v>
      </c>
      <c r="H8779" t="s">
        <v>371</v>
      </c>
      <c r="I8779" t="s">
        <v>373</v>
      </c>
      <c r="J8779" t="s">
        <v>373</v>
      </c>
      <c r="K8779" t="s">
        <v>373</v>
      </c>
    </row>
    <row r="8780" spans="1:12" hidden="1" x14ac:dyDescent="0.25">
      <c r="A8780" t="s">
        <v>277</v>
      </c>
      <c r="B8780" t="s">
        <v>277</v>
      </c>
      <c r="C8780">
        <v>1980</v>
      </c>
      <c r="D8780" t="s">
        <v>372</v>
      </c>
      <c r="E8780">
        <v>552</v>
      </c>
      <c r="F8780" t="s">
        <v>53</v>
      </c>
      <c r="G8780">
        <v>716</v>
      </c>
      <c r="H8780" t="s">
        <v>371</v>
      </c>
      <c r="I8780">
        <v>3</v>
      </c>
      <c r="J8780" t="s">
        <v>373</v>
      </c>
      <c r="K8780">
        <v>2</v>
      </c>
    </row>
    <row r="8781" spans="1:12" hidden="1" x14ac:dyDescent="0.25">
      <c r="A8781" t="s">
        <v>277</v>
      </c>
      <c r="B8781" t="s">
        <v>277</v>
      </c>
      <c r="C8781">
        <v>1981</v>
      </c>
      <c r="D8781" t="s">
        <v>372</v>
      </c>
      <c r="E8781">
        <v>552</v>
      </c>
      <c r="F8781" t="s">
        <v>53</v>
      </c>
      <c r="G8781">
        <v>716</v>
      </c>
      <c r="H8781" t="s">
        <v>371</v>
      </c>
      <c r="I8781">
        <v>3</v>
      </c>
      <c r="J8781" t="s">
        <v>373</v>
      </c>
      <c r="K8781">
        <v>2</v>
      </c>
    </row>
    <row r="8782" spans="1:12" hidden="1" x14ac:dyDescent="0.25">
      <c r="A8782" t="s">
        <v>277</v>
      </c>
      <c r="B8782" t="s">
        <v>277</v>
      </c>
      <c r="C8782">
        <v>1982</v>
      </c>
      <c r="D8782" t="s">
        <v>372</v>
      </c>
      <c r="E8782">
        <v>552</v>
      </c>
      <c r="F8782" t="s">
        <v>53</v>
      </c>
      <c r="G8782">
        <v>716</v>
      </c>
      <c r="H8782" t="s">
        <v>371</v>
      </c>
      <c r="I8782">
        <v>3</v>
      </c>
      <c r="J8782" t="s">
        <v>373</v>
      </c>
      <c r="K8782">
        <v>3</v>
      </c>
    </row>
    <row r="8783" spans="1:12" hidden="1" x14ac:dyDescent="0.25">
      <c r="A8783" t="s">
        <v>277</v>
      </c>
      <c r="B8783" t="s">
        <v>277</v>
      </c>
      <c r="C8783">
        <v>1983</v>
      </c>
      <c r="D8783" t="s">
        <v>372</v>
      </c>
      <c r="E8783">
        <v>552</v>
      </c>
      <c r="F8783" t="s">
        <v>53</v>
      </c>
      <c r="G8783">
        <v>716</v>
      </c>
      <c r="H8783" t="s">
        <v>371</v>
      </c>
      <c r="I8783">
        <v>4</v>
      </c>
      <c r="J8783" t="s">
        <v>373</v>
      </c>
      <c r="K8783">
        <v>5</v>
      </c>
    </row>
    <row r="8784" spans="1:12" hidden="1" x14ac:dyDescent="0.25">
      <c r="A8784" t="s">
        <v>277</v>
      </c>
      <c r="B8784" t="s">
        <v>277</v>
      </c>
      <c r="C8784">
        <v>1984</v>
      </c>
      <c r="D8784" t="s">
        <v>372</v>
      </c>
      <c r="E8784">
        <v>552</v>
      </c>
      <c r="F8784" t="s">
        <v>53</v>
      </c>
      <c r="G8784">
        <v>716</v>
      </c>
      <c r="H8784" t="s">
        <v>371</v>
      </c>
      <c r="I8784">
        <v>5</v>
      </c>
      <c r="J8784" t="s">
        <v>373</v>
      </c>
      <c r="K8784">
        <v>4</v>
      </c>
    </row>
    <row r="8785" spans="1:11" hidden="1" x14ac:dyDescent="0.25">
      <c r="A8785" t="s">
        <v>277</v>
      </c>
      <c r="B8785" t="s">
        <v>277</v>
      </c>
      <c r="C8785">
        <v>1985</v>
      </c>
      <c r="D8785" t="s">
        <v>372</v>
      </c>
      <c r="E8785">
        <v>552</v>
      </c>
      <c r="F8785" t="s">
        <v>53</v>
      </c>
      <c r="G8785">
        <v>716</v>
      </c>
      <c r="H8785" t="s">
        <v>371</v>
      </c>
      <c r="I8785">
        <v>4</v>
      </c>
      <c r="J8785" t="s">
        <v>373</v>
      </c>
      <c r="K8785">
        <v>5</v>
      </c>
    </row>
    <row r="8786" spans="1:11" hidden="1" x14ac:dyDescent="0.25">
      <c r="A8786" t="s">
        <v>277</v>
      </c>
      <c r="B8786" t="s">
        <v>277</v>
      </c>
      <c r="C8786">
        <v>1986</v>
      </c>
      <c r="D8786" t="s">
        <v>372</v>
      </c>
      <c r="E8786">
        <v>552</v>
      </c>
      <c r="F8786" t="s">
        <v>53</v>
      </c>
      <c r="G8786">
        <v>716</v>
      </c>
      <c r="H8786" t="s">
        <v>371</v>
      </c>
      <c r="I8786">
        <v>3</v>
      </c>
      <c r="J8786" t="s">
        <v>373</v>
      </c>
      <c r="K8786">
        <v>3</v>
      </c>
    </row>
    <row r="8787" spans="1:11" hidden="1" x14ac:dyDescent="0.25">
      <c r="A8787" t="s">
        <v>277</v>
      </c>
      <c r="B8787" t="s">
        <v>277</v>
      </c>
      <c r="C8787">
        <v>1987</v>
      </c>
      <c r="D8787" t="s">
        <v>372</v>
      </c>
      <c r="E8787">
        <v>552</v>
      </c>
      <c r="F8787" t="s">
        <v>53</v>
      </c>
      <c r="G8787">
        <v>716</v>
      </c>
      <c r="H8787" t="s">
        <v>371</v>
      </c>
      <c r="I8787">
        <v>3</v>
      </c>
      <c r="J8787" t="s">
        <v>373</v>
      </c>
      <c r="K8787">
        <v>3</v>
      </c>
    </row>
    <row r="8788" spans="1:11" hidden="1" x14ac:dyDescent="0.25">
      <c r="A8788" t="s">
        <v>277</v>
      </c>
      <c r="B8788" t="s">
        <v>277</v>
      </c>
      <c r="C8788">
        <v>1988</v>
      </c>
      <c r="D8788" t="s">
        <v>372</v>
      </c>
      <c r="E8788">
        <v>552</v>
      </c>
      <c r="F8788" t="s">
        <v>53</v>
      </c>
      <c r="G8788">
        <v>716</v>
      </c>
      <c r="H8788" t="s">
        <v>371</v>
      </c>
      <c r="I8788">
        <v>2</v>
      </c>
      <c r="J8788" t="s">
        <v>373</v>
      </c>
      <c r="K8788">
        <v>3</v>
      </c>
    </row>
    <row r="8789" spans="1:11" hidden="1" x14ac:dyDescent="0.25">
      <c r="A8789" t="s">
        <v>277</v>
      </c>
      <c r="B8789" t="s">
        <v>277</v>
      </c>
      <c r="C8789">
        <v>1989</v>
      </c>
      <c r="D8789" t="s">
        <v>372</v>
      </c>
      <c r="E8789">
        <v>552</v>
      </c>
      <c r="F8789" t="s">
        <v>53</v>
      </c>
      <c r="G8789">
        <v>716</v>
      </c>
      <c r="H8789" t="s">
        <v>371</v>
      </c>
      <c r="I8789">
        <v>2</v>
      </c>
      <c r="J8789" t="s">
        <v>373</v>
      </c>
      <c r="K8789">
        <v>3</v>
      </c>
    </row>
    <row r="8790" spans="1:11" hidden="1" x14ac:dyDescent="0.25">
      <c r="A8790" t="s">
        <v>277</v>
      </c>
      <c r="B8790" t="s">
        <v>277</v>
      </c>
      <c r="C8790">
        <v>1990</v>
      </c>
      <c r="D8790" t="s">
        <v>372</v>
      </c>
      <c r="E8790">
        <v>552</v>
      </c>
      <c r="F8790" t="s">
        <v>53</v>
      </c>
      <c r="G8790">
        <v>716</v>
      </c>
      <c r="H8790" t="s">
        <v>371</v>
      </c>
      <c r="I8790">
        <v>2</v>
      </c>
      <c r="J8790" t="s">
        <v>373</v>
      </c>
      <c r="K8790">
        <v>3</v>
      </c>
    </row>
    <row r="8791" spans="1:11" hidden="1" x14ac:dyDescent="0.25">
      <c r="A8791" t="s">
        <v>277</v>
      </c>
      <c r="B8791" t="s">
        <v>277</v>
      </c>
      <c r="C8791">
        <v>1991</v>
      </c>
      <c r="D8791" t="s">
        <v>372</v>
      </c>
      <c r="E8791">
        <v>552</v>
      </c>
      <c r="F8791" t="s">
        <v>53</v>
      </c>
      <c r="G8791">
        <v>716</v>
      </c>
      <c r="H8791" t="s">
        <v>371</v>
      </c>
      <c r="I8791">
        <v>2</v>
      </c>
      <c r="J8791" t="s">
        <v>373</v>
      </c>
      <c r="K8791">
        <v>2</v>
      </c>
    </row>
    <row r="8792" spans="1:11" hidden="1" x14ac:dyDescent="0.25">
      <c r="A8792" t="s">
        <v>277</v>
      </c>
      <c r="B8792" t="s">
        <v>277</v>
      </c>
      <c r="C8792">
        <v>1992</v>
      </c>
      <c r="D8792" t="s">
        <v>372</v>
      </c>
      <c r="E8792">
        <v>552</v>
      </c>
      <c r="F8792" t="s">
        <v>53</v>
      </c>
      <c r="G8792">
        <v>716</v>
      </c>
      <c r="H8792" t="s">
        <v>371</v>
      </c>
      <c r="I8792">
        <v>2</v>
      </c>
      <c r="J8792" t="s">
        <v>373</v>
      </c>
      <c r="K8792">
        <v>2</v>
      </c>
    </row>
    <row r="8793" spans="1:11" hidden="1" x14ac:dyDescent="0.25">
      <c r="A8793" t="s">
        <v>277</v>
      </c>
      <c r="B8793" t="s">
        <v>277</v>
      </c>
      <c r="C8793">
        <v>1993</v>
      </c>
      <c r="D8793" t="s">
        <v>372</v>
      </c>
      <c r="E8793">
        <v>552</v>
      </c>
      <c r="F8793" t="s">
        <v>53</v>
      </c>
      <c r="G8793">
        <v>716</v>
      </c>
      <c r="H8793" t="s">
        <v>371</v>
      </c>
      <c r="I8793">
        <v>2</v>
      </c>
      <c r="J8793" t="s">
        <v>373</v>
      </c>
      <c r="K8793">
        <v>2</v>
      </c>
    </row>
    <row r="8794" spans="1:11" hidden="1" x14ac:dyDescent="0.25">
      <c r="A8794" t="s">
        <v>277</v>
      </c>
      <c r="B8794" t="s">
        <v>277</v>
      </c>
      <c r="C8794">
        <v>1994</v>
      </c>
      <c r="D8794" t="s">
        <v>372</v>
      </c>
      <c r="E8794">
        <v>552</v>
      </c>
      <c r="F8794" t="s">
        <v>53</v>
      </c>
      <c r="G8794">
        <v>716</v>
      </c>
      <c r="H8794" t="s">
        <v>371</v>
      </c>
      <c r="I8794">
        <v>2</v>
      </c>
      <c r="J8794" t="s">
        <v>373</v>
      </c>
      <c r="K8794">
        <v>2</v>
      </c>
    </row>
    <row r="8795" spans="1:11" hidden="1" x14ac:dyDescent="0.25">
      <c r="A8795" t="s">
        <v>277</v>
      </c>
      <c r="B8795" t="s">
        <v>277</v>
      </c>
      <c r="C8795">
        <v>1995</v>
      </c>
      <c r="D8795" t="s">
        <v>372</v>
      </c>
      <c r="E8795">
        <v>552</v>
      </c>
      <c r="F8795" t="s">
        <v>53</v>
      </c>
      <c r="G8795">
        <v>716</v>
      </c>
      <c r="H8795" t="s">
        <v>371</v>
      </c>
      <c r="I8795">
        <v>2</v>
      </c>
      <c r="J8795" t="s">
        <v>373</v>
      </c>
      <c r="K8795">
        <v>2</v>
      </c>
    </row>
    <row r="8796" spans="1:11" hidden="1" x14ac:dyDescent="0.25">
      <c r="A8796" t="s">
        <v>277</v>
      </c>
      <c r="B8796" t="s">
        <v>277</v>
      </c>
      <c r="C8796">
        <v>1996</v>
      </c>
      <c r="D8796" t="s">
        <v>372</v>
      </c>
      <c r="E8796">
        <v>552</v>
      </c>
      <c r="F8796" t="s">
        <v>53</v>
      </c>
      <c r="G8796">
        <v>716</v>
      </c>
      <c r="H8796" t="s">
        <v>371</v>
      </c>
      <c r="I8796">
        <v>2</v>
      </c>
      <c r="J8796" t="s">
        <v>373</v>
      </c>
      <c r="K8796">
        <v>4</v>
      </c>
    </row>
    <row r="8797" spans="1:11" hidden="1" x14ac:dyDescent="0.25">
      <c r="A8797" t="s">
        <v>277</v>
      </c>
      <c r="B8797" t="s">
        <v>277</v>
      </c>
      <c r="C8797">
        <v>1997</v>
      </c>
      <c r="D8797" t="s">
        <v>372</v>
      </c>
      <c r="E8797">
        <v>552</v>
      </c>
      <c r="F8797" t="s">
        <v>53</v>
      </c>
      <c r="G8797">
        <v>716</v>
      </c>
      <c r="H8797" t="s">
        <v>371</v>
      </c>
      <c r="I8797">
        <v>2</v>
      </c>
      <c r="J8797" t="s">
        <v>373</v>
      </c>
      <c r="K8797">
        <v>2</v>
      </c>
    </row>
    <row r="8798" spans="1:11" hidden="1" x14ac:dyDescent="0.25">
      <c r="A8798" t="s">
        <v>277</v>
      </c>
      <c r="B8798" t="s">
        <v>277</v>
      </c>
      <c r="C8798">
        <v>1998</v>
      </c>
      <c r="D8798" t="s">
        <v>372</v>
      </c>
      <c r="E8798">
        <v>552</v>
      </c>
      <c r="F8798" t="s">
        <v>53</v>
      </c>
      <c r="G8798">
        <v>716</v>
      </c>
      <c r="H8798" t="s">
        <v>371</v>
      </c>
      <c r="I8798">
        <v>3</v>
      </c>
      <c r="J8798" t="s">
        <v>373</v>
      </c>
      <c r="K8798">
        <v>2</v>
      </c>
    </row>
    <row r="8799" spans="1:11" hidden="1" x14ac:dyDescent="0.25">
      <c r="A8799" t="s">
        <v>277</v>
      </c>
      <c r="B8799" t="s">
        <v>277</v>
      </c>
      <c r="C8799">
        <v>1999</v>
      </c>
      <c r="D8799" t="s">
        <v>372</v>
      </c>
      <c r="E8799">
        <v>552</v>
      </c>
      <c r="F8799" t="s">
        <v>53</v>
      </c>
      <c r="G8799">
        <v>716</v>
      </c>
      <c r="H8799" t="s">
        <v>371</v>
      </c>
      <c r="I8799">
        <v>3</v>
      </c>
      <c r="J8799" t="s">
        <v>373</v>
      </c>
      <c r="K8799">
        <v>3</v>
      </c>
    </row>
    <row r="8800" spans="1:11" hidden="1" x14ac:dyDescent="0.25">
      <c r="A8800" t="s">
        <v>277</v>
      </c>
      <c r="B8800" t="s">
        <v>277</v>
      </c>
      <c r="C8800">
        <v>2000</v>
      </c>
      <c r="D8800" t="s">
        <v>372</v>
      </c>
      <c r="E8800">
        <v>552</v>
      </c>
      <c r="F8800" t="s">
        <v>53</v>
      </c>
      <c r="G8800">
        <v>716</v>
      </c>
      <c r="H8800" t="s">
        <v>371</v>
      </c>
      <c r="I8800">
        <v>4</v>
      </c>
      <c r="J8800" t="s">
        <v>373</v>
      </c>
      <c r="K8800">
        <v>3</v>
      </c>
    </row>
    <row r="8801" spans="1:11" hidden="1" x14ac:dyDescent="0.25">
      <c r="A8801" t="s">
        <v>277</v>
      </c>
      <c r="B8801" t="s">
        <v>277</v>
      </c>
      <c r="C8801">
        <v>2001</v>
      </c>
      <c r="D8801" t="s">
        <v>372</v>
      </c>
      <c r="E8801">
        <v>552</v>
      </c>
      <c r="F8801" t="s">
        <v>53</v>
      </c>
      <c r="G8801">
        <v>716</v>
      </c>
      <c r="H8801" t="s">
        <v>371</v>
      </c>
      <c r="I8801">
        <v>4</v>
      </c>
      <c r="J8801" t="s">
        <v>373</v>
      </c>
      <c r="K8801">
        <v>3</v>
      </c>
    </row>
    <row r="8802" spans="1:11" hidden="1" x14ac:dyDescent="0.25">
      <c r="A8802" t="s">
        <v>277</v>
      </c>
      <c r="B8802" t="s">
        <v>277</v>
      </c>
      <c r="C8802">
        <v>2002</v>
      </c>
      <c r="D8802" t="s">
        <v>372</v>
      </c>
      <c r="E8802">
        <v>552</v>
      </c>
      <c r="F8802" t="s">
        <v>53</v>
      </c>
      <c r="G8802">
        <v>716</v>
      </c>
      <c r="H8802" t="s">
        <v>371</v>
      </c>
      <c r="I8802">
        <v>4</v>
      </c>
      <c r="J8802" t="s">
        <v>373</v>
      </c>
      <c r="K8802">
        <v>3</v>
      </c>
    </row>
    <row r="8803" spans="1:11" hidden="1" x14ac:dyDescent="0.25">
      <c r="A8803" t="s">
        <v>277</v>
      </c>
      <c r="B8803" t="s">
        <v>277</v>
      </c>
      <c r="C8803">
        <v>2003</v>
      </c>
      <c r="D8803" t="s">
        <v>372</v>
      </c>
      <c r="E8803">
        <v>552</v>
      </c>
      <c r="F8803" t="s">
        <v>53</v>
      </c>
      <c r="G8803">
        <v>716</v>
      </c>
      <c r="H8803" t="s">
        <v>371</v>
      </c>
      <c r="I8803">
        <v>4</v>
      </c>
      <c r="J8803" t="s">
        <v>373</v>
      </c>
      <c r="K8803">
        <v>4</v>
      </c>
    </row>
    <row r="8804" spans="1:11" hidden="1" x14ac:dyDescent="0.25">
      <c r="A8804" t="s">
        <v>277</v>
      </c>
      <c r="B8804" t="s">
        <v>277</v>
      </c>
      <c r="C8804">
        <v>2004</v>
      </c>
      <c r="D8804" t="s">
        <v>372</v>
      </c>
      <c r="E8804">
        <v>552</v>
      </c>
      <c r="F8804" t="s">
        <v>53</v>
      </c>
      <c r="G8804">
        <v>716</v>
      </c>
      <c r="H8804" t="s">
        <v>371</v>
      </c>
      <c r="I8804">
        <v>3</v>
      </c>
      <c r="J8804" t="s">
        <v>373</v>
      </c>
      <c r="K8804">
        <v>4</v>
      </c>
    </row>
    <row r="8805" spans="1:11" hidden="1" x14ac:dyDescent="0.25">
      <c r="A8805" t="s">
        <v>277</v>
      </c>
      <c r="B8805" t="s">
        <v>277</v>
      </c>
      <c r="C8805">
        <v>2005</v>
      </c>
      <c r="D8805" t="s">
        <v>372</v>
      </c>
      <c r="E8805">
        <v>552</v>
      </c>
      <c r="F8805" t="s">
        <v>53</v>
      </c>
      <c r="G8805">
        <v>716</v>
      </c>
      <c r="H8805" t="s">
        <v>371</v>
      </c>
      <c r="I8805">
        <v>4</v>
      </c>
      <c r="J8805" t="s">
        <v>373</v>
      </c>
      <c r="K8805">
        <v>4</v>
      </c>
    </row>
    <row r="8806" spans="1:11" hidden="1" x14ac:dyDescent="0.25">
      <c r="A8806" t="s">
        <v>277</v>
      </c>
      <c r="B8806" t="s">
        <v>277</v>
      </c>
      <c r="C8806">
        <v>2006</v>
      </c>
      <c r="D8806" t="s">
        <v>372</v>
      </c>
      <c r="E8806">
        <v>552</v>
      </c>
      <c r="F8806" t="s">
        <v>53</v>
      </c>
      <c r="G8806">
        <v>716</v>
      </c>
      <c r="H8806" t="s">
        <v>371</v>
      </c>
      <c r="I8806">
        <v>4</v>
      </c>
      <c r="J8806" t="s">
        <v>373</v>
      </c>
      <c r="K8806">
        <v>4</v>
      </c>
    </row>
    <row r="8807" spans="1:11" hidden="1" x14ac:dyDescent="0.25">
      <c r="A8807" t="s">
        <v>277</v>
      </c>
      <c r="B8807" t="s">
        <v>277</v>
      </c>
      <c r="C8807">
        <v>2007</v>
      </c>
      <c r="D8807" t="s">
        <v>372</v>
      </c>
      <c r="E8807">
        <v>552</v>
      </c>
      <c r="F8807" t="s">
        <v>53</v>
      </c>
      <c r="G8807">
        <v>716</v>
      </c>
      <c r="H8807" t="s">
        <v>371</v>
      </c>
      <c r="I8807">
        <v>4</v>
      </c>
      <c r="J8807" t="s">
        <v>373</v>
      </c>
      <c r="K8807">
        <v>4</v>
      </c>
    </row>
    <row r="8808" spans="1:11" hidden="1" x14ac:dyDescent="0.25">
      <c r="A8808" t="s">
        <v>277</v>
      </c>
      <c r="B8808" t="s">
        <v>277</v>
      </c>
      <c r="C8808">
        <v>2008</v>
      </c>
      <c r="D8808" t="s">
        <v>372</v>
      </c>
      <c r="E8808">
        <v>552</v>
      </c>
      <c r="F8808" t="s">
        <v>53</v>
      </c>
      <c r="G8808">
        <v>716</v>
      </c>
      <c r="H8808" t="s">
        <v>371</v>
      </c>
      <c r="I8808">
        <v>4</v>
      </c>
      <c r="J8808" t="s">
        <v>373</v>
      </c>
      <c r="K8808">
        <v>5</v>
      </c>
    </row>
    <row r="8809" spans="1:11" hidden="1" x14ac:dyDescent="0.25">
      <c r="A8809" t="s">
        <v>277</v>
      </c>
      <c r="B8809" t="s">
        <v>277</v>
      </c>
      <c r="C8809">
        <v>2009</v>
      </c>
      <c r="D8809" t="s">
        <v>372</v>
      </c>
      <c r="E8809">
        <v>552</v>
      </c>
      <c r="F8809" t="s">
        <v>53</v>
      </c>
      <c r="G8809">
        <v>716</v>
      </c>
      <c r="H8809" t="s">
        <v>371</v>
      </c>
      <c r="I8809">
        <v>3</v>
      </c>
      <c r="J8809" t="s">
        <v>373</v>
      </c>
      <c r="K8809">
        <v>4</v>
      </c>
    </row>
    <row r="8810" spans="1:11" hidden="1" x14ac:dyDescent="0.25">
      <c r="A8810" t="s">
        <v>277</v>
      </c>
      <c r="B8810" t="s">
        <v>277</v>
      </c>
      <c r="C8810">
        <v>2010</v>
      </c>
      <c r="D8810" t="s">
        <v>372</v>
      </c>
      <c r="E8810">
        <v>552</v>
      </c>
      <c r="F8810" t="s">
        <v>53</v>
      </c>
      <c r="G8810">
        <v>716</v>
      </c>
      <c r="H8810" t="s">
        <v>371</v>
      </c>
      <c r="I8810">
        <v>3</v>
      </c>
      <c r="J8810" t="s">
        <v>373</v>
      </c>
      <c r="K8810">
        <v>4</v>
      </c>
    </row>
    <row r="8811" spans="1:11" hidden="1" x14ac:dyDescent="0.25">
      <c r="A8811" t="s">
        <v>277</v>
      </c>
      <c r="B8811" t="s">
        <v>277</v>
      </c>
      <c r="C8811">
        <v>2011</v>
      </c>
      <c r="D8811" t="s">
        <v>372</v>
      </c>
      <c r="E8811">
        <v>552</v>
      </c>
      <c r="F8811" t="s">
        <v>53</v>
      </c>
      <c r="G8811">
        <v>716</v>
      </c>
      <c r="H8811" t="s">
        <v>371</v>
      </c>
      <c r="I8811">
        <v>3</v>
      </c>
      <c r="J8811" t="s">
        <v>373</v>
      </c>
      <c r="K8811">
        <v>4</v>
      </c>
    </row>
    <row r="8812" spans="1:11" hidden="1" x14ac:dyDescent="0.25">
      <c r="A8812" t="s">
        <v>277</v>
      </c>
      <c r="B8812" t="s">
        <v>277</v>
      </c>
      <c r="C8812">
        <v>2012</v>
      </c>
      <c r="D8812" t="s">
        <v>372</v>
      </c>
      <c r="E8812">
        <v>552</v>
      </c>
      <c r="F8812" t="s">
        <v>53</v>
      </c>
      <c r="G8812">
        <v>716</v>
      </c>
      <c r="H8812" t="s">
        <v>371</v>
      </c>
      <c r="I8812">
        <v>3</v>
      </c>
      <c r="J8812" t="s">
        <v>373</v>
      </c>
      <c r="K8812">
        <v>4</v>
      </c>
    </row>
    <row r="8813" spans="1:11" hidden="1" x14ac:dyDescent="0.25">
      <c r="A8813" t="s">
        <v>277</v>
      </c>
      <c r="B8813" t="s">
        <v>277</v>
      </c>
      <c r="C8813">
        <v>2013</v>
      </c>
      <c r="D8813" t="s">
        <v>372</v>
      </c>
      <c r="E8813">
        <v>552</v>
      </c>
      <c r="F8813" t="s">
        <v>53</v>
      </c>
      <c r="G8813">
        <v>716</v>
      </c>
      <c r="H8813" t="s">
        <v>371</v>
      </c>
      <c r="I8813" t="s">
        <v>373</v>
      </c>
      <c r="J8813">
        <v>3</v>
      </c>
      <c r="K8813">
        <v>3</v>
      </c>
    </row>
    <row r="8814" spans="1:11" hidden="1" x14ac:dyDescent="0.25">
      <c r="A8814" t="s">
        <v>277</v>
      </c>
      <c r="B8814" t="s">
        <v>277</v>
      </c>
      <c r="C8814">
        <v>2014</v>
      </c>
      <c r="D8814" t="s">
        <v>372</v>
      </c>
      <c r="E8814">
        <v>552</v>
      </c>
      <c r="F8814" t="s">
        <v>53</v>
      </c>
      <c r="G8814">
        <v>716</v>
      </c>
      <c r="H8814" t="s">
        <v>371</v>
      </c>
      <c r="I8814">
        <v>3</v>
      </c>
      <c r="J8814">
        <v>3</v>
      </c>
      <c r="K8814">
        <v>3</v>
      </c>
    </row>
    <row r="8815" spans="1:11" hidden="1" x14ac:dyDescent="0.25">
      <c r="A8815" t="s">
        <v>277</v>
      </c>
      <c r="B8815" t="s">
        <v>277</v>
      </c>
      <c r="C8815">
        <v>2015</v>
      </c>
      <c r="D8815" t="s">
        <v>372</v>
      </c>
      <c r="E8815">
        <v>552</v>
      </c>
      <c r="F8815" t="s">
        <v>53</v>
      </c>
      <c r="G8815">
        <v>716</v>
      </c>
      <c r="H8815" t="s">
        <v>371</v>
      </c>
      <c r="I8815">
        <v>3</v>
      </c>
      <c r="J8815">
        <v>3</v>
      </c>
      <c r="K8815">
        <v>4</v>
      </c>
    </row>
    <row r="8816" spans="1:11" hidden="1" x14ac:dyDescent="0.25">
      <c r="A8816" t="s">
        <v>277</v>
      </c>
      <c r="B8816" t="s">
        <v>277</v>
      </c>
      <c r="C8816">
        <v>2016</v>
      </c>
      <c r="D8816" t="s">
        <v>372</v>
      </c>
      <c r="E8816">
        <v>552</v>
      </c>
      <c r="F8816" t="s">
        <v>53</v>
      </c>
      <c r="G8816">
        <v>716</v>
      </c>
      <c r="H8816" t="s">
        <v>371</v>
      </c>
      <c r="I8816">
        <v>3</v>
      </c>
      <c r="J8816">
        <v>4</v>
      </c>
      <c r="K8816">
        <v>4</v>
      </c>
    </row>
    <row r="8817" spans="1:12" x14ac:dyDescent="0.25">
      <c r="A8817" t="s">
        <v>277</v>
      </c>
      <c r="B8817" t="s">
        <v>277</v>
      </c>
      <c r="C8817">
        <v>2017</v>
      </c>
      <c r="D8817" t="s">
        <v>372</v>
      </c>
      <c r="E8817">
        <v>552</v>
      </c>
      <c r="F8817" t="s">
        <v>53</v>
      </c>
      <c r="G8817">
        <v>716</v>
      </c>
      <c r="H8817" t="s">
        <v>371</v>
      </c>
      <c r="I8817" s="109">
        <v>3</v>
      </c>
      <c r="J8817" s="109">
        <v>3</v>
      </c>
      <c r="K8817" s="109">
        <v>3</v>
      </c>
      <c r="L8817" s="108">
        <f>AVERAGE(I8817:K8817)</f>
        <v>3</v>
      </c>
    </row>
  </sheetData>
  <autoFilter ref="A1:K8817" xr:uid="{00000000-0009-0000-0000-000000000000}">
    <filterColumn colId="2">
      <filters>
        <filter val="2017"/>
      </filters>
    </filterColumn>
  </autoFilter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Tableau</vt:lpstr>
      <vt:lpstr>CERF UFE 2019-1 All Data</vt:lpstr>
      <vt:lpstr>Apportionment</vt:lpstr>
      <vt:lpstr>Apportionment chart</vt:lpstr>
      <vt:lpstr>Apportionment - Libya</vt:lpstr>
      <vt:lpstr>20190701FTS</vt:lpstr>
      <vt:lpstr>INFORM mid2019</vt:lpstr>
      <vt:lpstr>UCDP 2018</vt:lpstr>
      <vt:lpstr>PTS-2017</vt:lpstr>
      <vt:lpstr>OECD VAW </vt:lpstr>
      <vt:lpstr>VAW Pivot</vt:lpstr>
      <vt:lpstr>VAW Score</vt:lpstr>
      <vt:lpstr>UFEWG votes on non-HRP countrie</vt:lpstr>
      <vt:lpstr>UFEWG votes on HRP countries</vt:lpstr>
    </vt:vector>
  </TitlesOfParts>
  <Company>JRC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MANDRELLA</dc:creator>
  <cp:lastModifiedBy>Antje Ute Lehmann</cp:lastModifiedBy>
  <cp:lastPrinted>2018-05-10T21:07:00Z</cp:lastPrinted>
  <dcterms:created xsi:type="dcterms:W3CDTF">2014-10-29T14:31:02Z</dcterms:created>
  <dcterms:modified xsi:type="dcterms:W3CDTF">2019-09-06T18:36:21Z</dcterms:modified>
</cp:coreProperties>
</file>